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1745" windowHeight="1110" firstSheet="1" activeTab="1"/>
  </bookViews>
  <sheets>
    <sheet name="Phase Creator" sheetId="1" state="hidden" r:id="rId1"/>
    <sheet name="Instructions" sheetId="10" r:id="rId2"/>
    <sheet name="Max Calculator" sheetId="2" r:id="rId3"/>
    <sheet name="Exercise Selection" sheetId="3" state="hidden" r:id="rId4"/>
    <sheet name="Strength Phase 1" sheetId="6" r:id="rId5"/>
    <sheet name="Strength Phase 2" sheetId="7" r:id="rId6"/>
  </sheets>
  <definedNames>
    <definedName name="Phase1">'Phase Creator'!$D$6:$Q$19</definedName>
    <definedName name="Phase2">'Phase Creator'!$D$21:$Q$34</definedName>
    <definedName name="Phase5">'Phase Creator'!$D$66:$Q$79</definedName>
    <definedName name="Phase6">'Phase Creator'!$D$81:$Q$94</definedName>
    <definedName name="Strength_1">'Phase Creator'!$D$36:$Q$49</definedName>
    <definedName name="Strength_2">'Phase Creator'!$D$51:$Q$64</definedName>
  </definedNames>
  <calcPr calcId="145621"/>
</workbook>
</file>

<file path=xl/calcChain.xml><?xml version="1.0" encoding="utf-8"?>
<calcChain xmlns="http://schemas.openxmlformats.org/spreadsheetml/2006/main">
  <c r="E10" i="2" l="1"/>
  <c r="E9" i="2"/>
  <c r="E8" i="2"/>
  <c r="B141" i="6"/>
  <c r="B140" i="6"/>
  <c r="B139" i="6"/>
  <c r="B138" i="6"/>
  <c r="B135" i="6"/>
  <c r="B134" i="6"/>
  <c r="B133" i="6"/>
  <c r="B132" i="6"/>
  <c r="B129" i="6"/>
  <c r="B128" i="6"/>
  <c r="B127" i="6"/>
  <c r="B126" i="6"/>
  <c r="B123" i="6"/>
  <c r="B122" i="6"/>
  <c r="B121" i="6"/>
  <c r="B120" i="6"/>
  <c r="B117" i="6"/>
  <c r="B116" i="6"/>
  <c r="B115" i="6"/>
  <c r="B114" i="6"/>
  <c r="B111" i="6"/>
  <c r="B110" i="6"/>
  <c r="B109" i="6"/>
  <c r="B108" i="6"/>
  <c r="B94" i="6"/>
  <c r="B93" i="6"/>
  <c r="B92" i="6"/>
  <c r="B91" i="6"/>
  <c r="B88" i="6"/>
  <c r="B87" i="6"/>
  <c r="B86" i="6"/>
  <c r="B85" i="6"/>
  <c r="B82" i="6"/>
  <c r="B81" i="6"/>
  <c r="B80" i="6"/>
  <c r="B79" i="6"/>
  <c r="B76" i="6"/>
  <c r="B75" i="6"/>
  <c r="B74" i="6"/>
  <c r="B73" i="6"/>
  <c r="B70" i="6"/>
  <c r="B69" i="6"/>
  <c r="B68" i="6"/>
  <c r="B67" i="6"/>
  <c r="B64" i="6"/>
  <c r="B63" i="6"/>
  <c r="B62" i="6"/>
  <c r="B61" i="6"/>
  <c r="B47" i="6"/>
  <c r="B46" i="6"/>
  <c r="B45" i="6"/>
  <c r="B44" i="6"/>
  <c r="B41" i="6"/>
  <c r="B40" i="6"/>
  <c r="B39" i="6"/>
  <c r="B38" i="6"/>
  <c r="B35" i="6"/>
  <c r="B34" i="6"/>
  <c r="B33" i="6"/>
  <c r="B32" i="6"/>
  <c r="B29" i="6"/>
  <c r="B28" i="6"/>
  <c r="B27" i="6"/>
  <c r="B26" i="6"/>
  <c r="B23" i="6"/>
  <c r="B22" i="6"/>
  <c r="B21" i="6"/>
  <c r="B20" i="6"/>
  <c r="B14" i="6"/>
  <c r="B15" i="6"/>
  <c r="B16" i="6"/>
  <c r="B17" i="6"/>
  <c r="B139" i="7"/>
  <c r="B138" i="7"/>
  <c r="B133" i="7"/>
  <c r="B132" i="7"/>
  <c r="B127" i="7"/>
  <c r="B126" i="7"/>
  <c r="B121" i="7"/>
  <c r="B120" i="7"/>
  <c r="B115" i="7"/>
  <c r="B114" i="7"/>
  <c r="B109" i="7"/>
  <c r="B108" i="7"/>
  <c r="B92" i="7"/>
  <c r="B91" i="7"/>
  <c r="B86" i="7"/>
  <c r="B85" i="7"/>
  <c r="B80" i="7"/>
  <c r="B79" i="7"/>
  <c r="B74" i="7"/>
  <c r="B73" i="7"/>
  <c r="B68" i="7"/>
  <c r="B67" i="7"/>
  <c r="B62" i="7"/>
  <c r="B61" i="7"/>
  <c r="B45" i="7"/>
  <c r="B44" i="7"/>
  <c r="B39" i="7"/>
  <c r="B38" i="7"/>
  <c r="B33" i="7"/>
  <c r="B32" i="7"/>
  <c r="B27" i="7"/>
  <c r="B26" i="7"/>
  <c r="B21" i="7"/>
  <c r="B20" i="7"/>
  <c r="B14" i="7"/>
  <c r="B15" i="7"/>
  <c r="J236" i="7" l="1"/>
  <c r="I236" i="7"/>
  <c r="J235" i="7"/>
  <c r="I235" i="7"/>
  <c r="J234" i="7"/>
  <c r="I234" i="7"/>
  <c r="J233" i="7"/>
  <c r="I233" i="7"/>
  <c r="J230" i="7"/>
  <c r="I230" i="7"/>
  <c r="J229" i="7"/>
  <c r="I229" i="7"/>
  <c r="J228" i="7"/>
  <c r="I228" i="7"/>
  <c r="J227" i="7"/>
  <c r="I227" i="7"/>
  <c r="J224" i="7"/>
  <c r="I224" i="7"/>
  <c r="J223" i="7"/>
  <c r="I223" i="7"/>
  <c r="J222" i="7"/>
  <c r="I222" i="7"/>
  <c r="J221" i="7"/>
  <c r="I221" i="7"/>
  <c r="J218" i="7"/>
  <c r="I218" i="7"/>
  <c r="J217" i="7"/>
  <c r="I217" i="7"/>
  <c r="J216" i="7"/>
  <c r="I216" i="7"/>
  <c r="J215" i="7"/>
  <c r="I215" i="7"/>
  <c r="J188" i="7"/>
  <c r="I188" i="7"/>
  <c r="B188" i="7"/>
  <c r="J187" i="7"/>
  <c r="I187" i="7"/>
  <c r="B187" i="7"/>
  <c r="J186" i="7"/>
  <c r="I186" i="7"/>
  <c r="B186" i="7"/>
  <c r="J185" i="7"/>
  <c r="I185" i="7"/>
  <c r="B185" i="7"/>
  <c r="J182" i="7"/>
  <c r="I182" i="7"/>
  <c r="B182" i="7"/>
  <c r="J181" i="7"/>
  <c r="I181" i="7"/>
  <c r="B181" i="7"/>
  <c r="J180" i="7"/>
  <c r="I180" i="7"/>
  <c r="B180" i="7"/>
  <c r="J179" i="7"/>
  <c r="I179" i="7"/>
  <c r="B179" i="7"/>
  <c r="J176" i="7"/>
  <c r="I176" i="7"/>
  <c r="B176" i="7"/>
  <c r="J175" i="7"/>
  <c r="I175" i="7"/>
  <c r="B175" i="7"/>
  <c r="J174" i="7"/>
  <c r="I174" i="7"/>
  <c r="B174" i="7"/>
  <c r="J173" i="7"/>
  <c r="I173" i="7"/>
  <c r="B173" i="7"/>
  <c r="B170" i="7"/>
  <c r="B169" i="7"/>
  <c r="B168" i="7"/>
  <c r="B167" i="7"/>
  <c r="B164" i="7"/>
  <c r="B163" i="7"/>
  <c r="B162" i="7"/>
  <c r="B161" i="7"/>
  <c r="B158" i="7"/>
  <c r="B157" i="7"/>
  <c r="B156" i="7"/>
  <c r="B155" i="7"/>
  <c r="J141" i="7"/>
  <c r="I141" i="7"/>
  <c r="B141" i="7"/>
  <c r="J140" i="7"/>
  <c r="I140" i="7"/>
  <c r="B140" i="7"/>
  <c r="J139" i="7"/>
  <c r="I139" i="7"/>
  <c r="J138" i="7"/>
  <c r="I138" i="7"/>
  <c r="J135" i="7"/>
  <c r="I135" i="7"/>
  <c r="B135" i="7"/>
  <c r="J134" i="7"/>
  <c r="I134" i="7"/>
  <c r="B134" i="7"/>
  <c r="J133" i="7"/>
  <c r="I133" i="7"/>
  <c r="J132" i="7"/>
  <c r="I132" i="7"/>
  <c r="J129" i="7"/>
  <c r="I129" i="7"/>
  <c r="B129" i="7"/>
  <c r="J128" i="7"/>
  <c r="I128" i="7"/>
  <c r="B128" i="7"/>
  <c r="J127" i="7"/>
  <c r="I127" i="7"/>
  <c r="J126" i="7"/>
  <c r="I126" i="7"/>
  <c r="B123" i="7"/>
  <c r="B122" i="7"/>
  <c r="B117" i="7"/>
  <c r="B116" i="7"/>
  <c r="B111" i="7"/>
  <c r="B110" i="7"/>
  <c r="J94" i="7"/>
  <c r="I94" i="7"/>
  <c r="B94" i="7"/>
  <c r="J93" i="7"/>
  <c r="I93" i="7"/>
  <c r="B93" i="7"/>
  <c r="J92" i="7"/>
  <c r="I92" i="7"/>
  <c r="J91" i="7"/>
  <c r="I91" i="7"/>
  <c r="J88" i="7"/>
  <c r="I88" i="7"/>
  <c r="B88" i="7"/>
  <c r="J87" i="7"/>
  <c r="I87" i="7"/>
  <c r="B87" i="7"/>
  <c r="J86" i="7"/>
  <c r="I86" i="7"/>
  <c r="J85" i="7"/>
  <c r="I85" i="7"/>
  <c r="J82" i="7"/>
  <c r="I82" i="7"/>
  <c r="B82" i="7"/>
  <c r="J81" i="7"/>
  <c r="I81" i="7"/>
  <c r="B81" i="7"/>
  <c r="J80" i="7"/>
  <c r="I80" i="7"/>
  <c r="J79" i="7"/>
  <c r="I79" i="7"/>
  <c r="J76" i="7"/>
  <c r="I76" i="7"/>
  <c r="B76" i="7"/>
  <c r="J75" i="7"/>
  <c r="I75" i="7"/>
  <c r="B75" i="7"/>
  <c r="J74" i="7"/>
  <c r="I74" i="7"/>
  <c r="J73" i="7"/>
  <c r="I73" i="7"/>
  <c r="B70" i="7"/>
  <c r="B69" i="7"/>
  <c r="B64" i="7"/>
  <c r="B63" i="7"/>
  <c r="D56" i="7"/>
  <c r="D103" i="7" s="1"/>
  <c r="J47" i="7"/>
  <c r="I47" i="7"/>
  <c r="B47" i="7"/>
  <c r="J46" i="7"/>
  <c r="I46" i="7"/>
  <c r="B46" i="7"/>
  <c r="J45" i="7"/>
  <c r="I45" i="7"/>
  <c r="J44" i="7"/>
  <c r="I44" i="7"/>
  <c r="J41" i="7"/>
  <c r="I41" i="7"/>
  <c r="B41" i="7"/>
  <c r="J40" i="7"/>
  <c r="I40" i="7"/>
  <c r="B40" i="7"/>
  <c r="J39" i="7"/>
  <c r="I39" i="7"/>
  <c r="J38" i="7"/>
  <c r="I38" i="7"/>
  <c r="J35" i="7"/>
  <c r="I35" i="7"/>
  <c r="B35" i="7"/>
  <c r="J34" i="7"/>
  <c r="I34" i="7"/>
  <c r="B34" i="7"/>
  <c r="J33" i="7"/>
  <c r="I33" i="7"/>
  <c r="J32" i="7"/>
  <c r="I32" i="7"/>
  <c r="J29" i="7"/>
  <c r="I29" i="7"/>
  <c r="B29" i="7"/>
  <c r="J28" i="7"/>
  <c r="I28" i="7"/>
  <c r="B28" i="7"/>
  <c r="J27" i="7"/>
  <c r="I27" i="7"/>
  <c r="J26" i="7"/>
  <c r="I26" i="7"/>
  <c r="B23" i="7"/>
  <c r="B22" i="7"/>
  <c r="B17" i="7"/>
  <c r="B16" i="7"/>
  <c r="J236" i="6"/>
  <c r="I236" i="6"/>
  <c r="J235" i="6"/>
  <c r="I235" i="6"/>
  <c r="J234" i="6"/>
  <c r="I234" i="6"/>
  <c r="J233" i="6"/>
  <c r="I233" i="6"/>
  <c r="J230" i="6"/>
  <c r="I230" i="6"/>
  <c r="J229" i="6"/>
  <c r="I229" i="6"/>
  <c r="J228" i="6"/>
  <c r="I228" i="6"/>
  <c r="J227" i="6"/>
  <c r="I227" i="6"/>
  <c r="J224" i="6"/>
  <c r="I224" i="6"/>
  <c r="J223" i="6"/>
  <c r="I223" i="6"/>
  <c r="J222" i="6"/>
  <c r="I222" i="6"/>
  <c r="J221" i="6"/>
  <c r="I221" i="6"/>
  <c r="J218" i="6"/>
  <c r="I218" i="6"/>
  <c r="J217" i="6"/>
  <c r="I217" i="6"/>
  <c r="J216" i="6"/>
  <c r="I216" i="6"/>
  <c r="J215" i="6"/>
  <c r="I215" i="6"/>
  <c r="J188" i="6"/>
  <c r="I188" i="6"/>
  <c r="B188" i="6"/>
  <c r="J187" i="6"/>
  <c r="I187" i="6"/>
  <c r="B187" i="6"/>
  <c r="J186" i="6"/>
  <c r="I186" i="6"/>
  <c r="B186" i="6"/>
  <c r="J185" i="6"/>
  <c r="I185" i="6"/>
  <c r="B185" i="6"/>
  <c r="J182" i="6"/>
  <c r="I182" i="6"/>
  <c r="B182" i="6"/>
  <c r="J181" i="6"/>
  <c r="I181" i="6"/>
  <c r="B181" i="6"/>
  <c r="J180" i="6"/>
  <c r="I180" i="6"/>
  <c r="B180" i="6"/>
  <c r="J179" i="6"/>
  <c r="I179" i="6"/>
  <c r="B179" i="6"/>
  <c r="J176" i="6"/>
  <c r="I176" i="6"/>
  <c r="B176" i="6"/>
  <c r="J175" i="6"/>
  <c r="I175" i="6"/>
  <c r="B175" i="6"/>
  <c r="J174" i="6"/>
  <c r="I174" i="6"/>
  <c r="B174" i="6"/>
  <c r="J173" i="6"/>
  <c r="I173" i="6"/>
  <c r="B173" i="6"/>
  <c r="B170" i="6"/>
  <c r="B169" i="6"/>
  <c r="B168" i="6"/>
  <c r="B167" i="6"/>
  <c r="B164" i="6"/>
  <c r="B163" i="6"/>
  <c r="B162" i="6"/>
  <c r="B161" i="6"/>
  <c r="B158" i="6"/>
  <c r="B157" i="6"/>
  <c r="B156" i="6"/>
  <c r="B155" i="6"/>
  <c r="J141" i="6"/>
  <c r="I141" i="6"/>
  <c r="J140" i="6"/>
  <c r="I140" i="6"/>
  <c r="J139" i="6"/>
  <c r="I139" i="6"/>
  <c r="J138" i="6"/>
  <c r="I138" i="6"/>
  <c r="J135" i="6"/>
  <c r="I135" i="6"/>
  <c r="J134" i="6"/>
  <c r="I134" i="6"/>
  <c r="J133" i="6"/>
  <c r="I133" i="6"/>
  <c r="J132" i="6"/>
  <c r="I132" i="6"/>
  <c r="J129" i="6"/>
  <c r="I129" i="6"/>
  <c r="J128" i="6"/>
  <c r="I128" i="6"/>
  <c r="J127" i="6"/>
  <c r="I127" i="6"/>
  <c r="J126" i="6"/>
  <c r="I126" i="6"/>
  <c r="J94" i="6"/>
  <c r="I94" i="6"/>
  <c r="J93" i="6"/>
  <c r="I93" i="6"/>
  <c r="J92" i="6"/>
  <c r="I92" i="6"/>
  <c r="J91" i="6"/>
  <c r="I91" i="6"/>
  <c r="J88" i="6"/>
  <c r="I88" i="6"/>
  <c r="J87" i="6"/>
  <c r="I87" i="6"/>
  <c r="J86" i="6"/>
  <c r="I86" i="6"/>
  <c r="J85" i="6"/>
  <c r="I85" i="6"/>
  <c r="J82" i="6"/>
  <c r="I82" i="6"/>
  <c r="J81" i="6"/>
  <c r="I81" i="6"/>
  <c r="J80" i="6"/>
  <c r="I80" i="6"/>
  <c r="J79" i="6"/>
  <c r="I79" i="6"/>
  <c r="J76" i="6"/>
  <c r="I76" i="6"/>
  <c r="J75" i="6"/>
  <c r="I75" i="6"/>
  <c r="J74" i="6"/>
  <c r="I74" i="6"/>
  <c r="J73" i="6"/>
  <c r="I73" i="6"/>
  <c r="D56" i="6"/>
  <c r="D103" i="6" s="1"/>
  <c r="J47" i="6"/>
  <c r="I47" i="6"/>
  <c r="J46" i="6"/>
  <c r="I46" i="6"/>
  <c r="J45" i="6"/>
  <c r="I45" i="6"/>
  <c r="J44" i="6"/>
  <c r="I44" i="6"/>
  <c r="J41" i="6"/>
  <c r="I41" i="6"/>
  <c r="J40" i="6"/>
  <c r="I40" i="6"/>
  <c r="J39" i="6"/>
  <c r="I39" i="6"/>
  <c r="J38" i="6"/>
  <c r="I38" i="6"/>
  <c r="J35" i="6"/>
  <c r="I35" i="6"/>
  <c r="J34" i="6"/>
  <c r="I34" i="6"/>
  <c r="J33" i="6"/>
  <c r="I33" i="6"/>
  <c r="J32" i="6"/>
  <c r="I32" i="6"/>
  <c r="J29" i="6"/>
  <c r="I29" i="6"/>
  <c r="J28" i="6"/>
  <c r="I28" i="6"/>
  <c r="J27" i="6"/>
  <c r="I27" i="6"/>
  <c r="J26" i="6"/>
  <c r="I26" i="6"/>
  <c r="J210" i="7" l="1"/>
  <c r="I209" i="7"/>
  <c r="I70" i="7"/>
  <c r="I69" i="7"/>
  <c r="I68" i="7"/>
  <c r="I67" i="7"/>
  <c r="I64" i="7"/>
  <c r="I63" i="7"/>
  <c r="I62" i="7"/>
  <c r="J211" i="7"/>
  <c r="I210" i="7"/>
  <c r="I212" i="6"/>
  <c r="J209" i="6"/>
  <c r="I170" i="6"/>
  <c r="I169" i="6"/>
  <c r="I168" i="6"/>
  <c r="I167" i="6"/>
  <c r="I164" i="6"/>
  <c r="I163" i="6"/>
  <c r="I162" i="6"/>
  <c r="I161" i="6"/>
  <c r="I212" i="7"/>
  <c r="J209" i="7"/>
  <c r="I170" i="7"/>
  <c r="J167" i="7"/>
  <c r="I164" i="7"/>
  <c r="J161" i="7"/>
  <c r="I158" i="7"/>
  <c r="J155" i="7"/>
  <c r="I123" i="7"/>
  <c r="J120" i="7"/>
  <c r="J70" i="7"/>
  <c r="J68" i="7"/>
  <c r="J64" i="7"/>
  <c r="J62" i="7"/>
  <c r="J211" i="6"/>
  <c r="J170" i="6"/>
  <c r="J164" i="6"/>
  <c r="J158" i="6"/>
  <c r="J157" i="6"/>
  <c r="J156" i="6"/>
  <c r="J155" i="6"/>
  <c r="I211" i="7"/>
  <c r="J168" i="7"/>
  <c r="I167" i="7"/>
  <c r="J162" i="7"/>
  <c r="I161" i="7"/>
  <c r="J156" i="7"/>
  <c r="I155" i="7"/>
  <c r="J121" i="7"/>
  <c r="I120" i="7"/>
  <c r="I211" i="6"/>
  <c r="I209" i="6"/>
  <c r="J167" i="6"/>
  <c r="J161" i="6"/>
  <c r="I158" i="6"/>
  <c r="I157" i="6"/>
  <c r="I156" i="6"/>
  <c r="I155" i="6"/>
  <c r="I123" i="6"/>
  <c r="I122" i="6"/>
  <c r="I121" i="6"/>
  <c r="I120" i="6"/>
  <c r="J169" i="7"/>
  <c r="I168" i="7"/>
  <c r="J163" i="7"/>
  <c r="I162" i="7"/>
  <c r="J157" i="7"/>
  <c r="I156" i="7"/>
  <c r="J122" i="7"/>
  <c r="I121" i="7"/>
  <c r="J69" i="7"/>
  <c r="J67" i="7"/>
  <c r="J63" i="7"/>
  <c r="J61" i="7"/>
  <c r="J212" i="6"/>
  <c r="J210" i="6"/>
  <c r="J168" i="6"/>
  <c r="J162" i="6"/>
  <c r="I70" i="6"/>
  <c r="I69" i="6"/>
  <c r="I68" i="6"/>
  <c r="I67" i="6"/>
  <c r="I169" i="7"/>
  <c r="J164" i="7"/>
  <c r="I157" i="7"/>
  <c r="J123" i="7"/>
  <c r="J163" i="6"/>
  <c r="J68" i="6"/>
  <c r="I23" i="6"/>
  <c r="I22" i="6"/>
  <c r="I21" i="6"/>
  <c r="I20" i="6"/>
  <c r="I210" i="6"/>
  <c r="J123" i="6"/>
  <c r="J121" i="6"/>
  <c r="J69" i="6"/>
  <c r="J170" i="7"/>
  <c r="I163" i="7"/>
  <c r="J158" i="7"/>
  <c r="I122" i="7"/>
  <c r="I61" i="7"/>
  <c r="J169" i="6"/>
  <c r="J70" i="6"/>
  <c r="J212" i="7"/>
  <c r="J122" i="6"/>
  <c r="J120" i="6"/>
  <c r="J67" i="6"/>
  <c r="J23" i="6"/>
  <c r="J22" i="6"/>
  <c r="J21" i="6"/>
  <c r="J20" i="6"/>
  <c r="J204" i="7"/>
  <c r="I203" i="7"/>
  <c r="J205" i="7"/>
  <c r="I204" i="7"/>
  <c r="I23" i="7"/>
  <c r="I22" i="7"/>
  <c r="I21" i="7"/>
  <c r="I20" i="7"/>
  <c r="I17" i="7"/>
  <c r="I16" i="7"/>
  <c r="I15" i="7"/>
  <c r="I14" i="7"/>
  <c r="I206" i="6"/>
  <c r="J203" i="6"/>
  <c r="J21" i="7"/>
  <c r="J15" i="7"/>
  <c r="I204" i="6"/>
  <c r="J206" i="7"/>
  <c r="J22" i="7"/>
  <c r="J16" i="7"/>
  <c r="J205" i="6"/>
  <c r="I206" i="7"/>
  <c r="J203" i="7"/>
  <c r="J23" i="7"/>
  <c r="J17" i="7"/>
  <c r="I205" i="6"/>
  <c r="I203" i="6"/>
  <c r="I17" i="6"/>
  <c r="I16" i="6"/>
  <c r="I15" i="6"/>
  <c r="I14" i="6"/>
  <c r="I205" i="7"/>
  <c r="J20" i="7"/>
  <c r="J206" i="6"/>
  <c r="J64" i="6"/>
  <c r="J63" i="6"/>
  <c r="J62" i="6"/>
  <c r="J61" i="6"/>
  <c r="J14" i="7"/>
  <c r="J204" i="6"/>
  <c r="I64" i="6"/>
  <c r="I63" i="6"/>
  <c r="I62" i="6"/>
  <c r="I61" i="6"/>
  <c r="J17" i="6"/>
  <c r="J16" i="6"/>
  <c r="J15" i="6"/>
  <c r="J14" i="6"/>
  <c r="I117" i="7"/>
  <c r="J114" i="7"/>
  <c r="I111" i="7"/>
  <c r="J108" i="7"/>
  <c r="J115" i="7"/>
  <c r="I114" i="7"/>
  <c r="J109" i="7"/>
  <c r="I108" i="7"/>
  <c r="I117" i="6"/>
  <c r="I116" i="6"/>
  <c r="I115" i="6"/>
  <c r="I114" i="6"/>
  <c r="I111" i="6"/>
  <c r="I110" i="6"/>
  <c r="I109" i="6"/>
  <c r="I108" i="6"/>
  <c r="J116" i="7"/>
  <c r="I115" i="7"/>
  <c r="J110" i="7"/>
  <c r="I109" i="7"/>
  <c r="I116" i="7"/>
  <c r="J111" i="7"/>
  <c r="J117" i="6"/>
  <c r="J115" i="6"/>
  <c r="J111" i="6"/>
  <c r="J109" i="6"/>
  <c r="J117" i="7"/>
  <c r="I110" i="7"/>
  <c r="J116" i="6"/>
  <c r="J114" i="6"/>
  <c r="J110" i="6"/>
  <c r="J108" i="6"/>
  <c r="D115" i="7"/>
  <c r="D134" i="7"/>
  <c r="D88" i="7"/>
  <c r="D156" i="7"/>
  <c r="D68" i="6"/>
  <c r="D47" i="6"/>
  <c r="D91" i="6"/>
  <c r="D168" i="6"/>
  <c r="D126" i="7"/>
  <c r="D94" i="7"/>
  <c r="D162" i="7"/>
  <c r="D210" i="7"/>
  <c r="D45" i="6"/>
  <c r="D64" i="7"/>
  <c r="D233" i="7"/>
  <c r="D35" i="7"/>
  <c r="D155" i="7"/>
  <c r="D140" i="6"/>
  <c r="D76" i="7"/>
  <c r="D185" i="6"/>
  <c r="D203" i="7"/>
  <c r="D229" i="6"/>
  <c r="D33" i="7"/>
  <c r="D121" i="6"/>
  <c r="D114" i="6"/>
  <c r="D110" i="7"/>
  <c r="D81" i="7"/>
  <c r="D73" i="7"/>
  <c r="D94" i="6"/>
  <c r="D224" i="7"/>
  <c r="D188" i="7"/>
  <c r="D129" i="7"/>
  <c r="D223" i="6"/>
  <c r="D15" i="7"/>
  <c r="D205" i="6"/>
  <c r="D140" i="7"/>
  <c r="D86" i="7"/>
  <c r="D169" i="6"/>
  <c r="D127" i="6"/>
  <c r="D158" i="6"/>
  <c r="D120" i="6"/>
  <c r="D186" i="6"/>
  <c r="D209" i="6"/>
  <c r="D174" i="6"/>
  <c r="D29" i="7"/>
  <c r="D186" i="7"/>
  <c r="D139" i="6"/>
  <c r="D29" i="6"/>
  <c r="D164" i="6"/>
  <c r="D216" i="6"/>
  <c r="D45" i="7"/>
  <c r="D108" i="7"/>
  <c r="D203" i="6"/>
  <c r="D40" i="7"/>
  <c r="D28" i="6"/>
  <c r="D67" i="6"/>
  <c r="D222" i="7"/>
  <c r="D75" i="6"/>
  <c r="D116" i="7"/>
  <c r="D92" i="7"/>
  <c r="D175" i="7"/>
  <c r="D235" i="6"/>
  <c r="D128" i="7"/>
  <c r="D20" i="6"/>
  <c r="D212" i="6"/>
  <c r="D44" i="6"/>
  <c r="D38" i="7"/>
  <c r="D141" i="7"/>
  <c r="D75" i="7"/>
  <c r="D234" i="6"/>
  <c r="D80" i="6"/>
  <c r="D46" i="7"/>
  <c r="D217" i="7"/>
  <c r="D68" i="7"/>
  <c r="D230" i="7"/>
  <c r="D41" i="6"/>
  <c r="D61" i="6"/>
  <c r="D91" i="7"/>
  <c r="D222" i="6"/>
  <c r="D63" i="7"/>
  <c r="D27" i="6"/>
  <c r="D215" i="7"/>
  <c r="D161" i="6"/>
  <c r="D181" i="7"/>
  <c r="D212" i="7"/>
  <c r="D228" i="6"/>
  <c r="D41" i="7"/>
  <c r="D87" i="6"/>
  <c r="D233" i="6"/>
  <c r="D223" i="7"/>
  <c r="D181" i="6"/>
  <c r="D229" i="7"/>
  <c r="D16" i="7"/>
  <c r="D14" i="6"/>
  <c r="D182" i="7"/>
  <c r="D236" i="7"/>
  <c r="D138" i="6"/>
  <c r="D74" i="6"/>
  <c r="D228" i="7"/>
  <c r="D85" i="7"/>
  <c r="D180" i="6"/>
  <c r="D34" i="7"/>
  <c r="D204" i="7"/>
  <c r="D139" i="7"/>
  <c r="D176" i="7"/>
  <c r="D180" i="7"/>
  <c r="D93" i="7"/>
  <c r="D221" i="6"/>
  <c r="D122" i="7"/>
  <c r="D209" i="7"/>
  <c r="D47" i="7"/>
  <c r="D182" i="6"/>
  <c r="D34" i="6"/>
  <c r="D164" i="7"/>
  <c r="D205" i="7"/>
  <c r="D79" i="7"/>
  <c r="D20" i="7"/>
  <c r="D227" i="7"/>
  <c r="D163" i="7"/>
  <c r="D132" i="6"/>
  <c r="D234" i="7"/>
  <c r="D123" i="6"/>
  <c r="D62" i="7"/>
  <c r="D187" i="7"/>
  <c r="D185" i="7"/>
  <c r="D46" i="6"/>
  <c r="D126" i="6"/>
  <c r="D224" i="6"/>
  <c r="D138" i="7"/>
  <c r="D236" i="6"/>
  <c r="D67" i="7"/>
  <c r="D133" i="6"/>
  <c r="D22" i="7"/>
  <c r="D108" i="6"/>
  <c r="D167" i="6"/>
  <c r="D23" i="6"/>
  <c r="D168" i="7"/>
  <c r="D111" i="6"/>
  <c r="D210" i="6"/>
  <c r="D204" i="6"/>
  <c r="D79" i="6"/>
  <c r="D211" i="7"/>
  <c r="D82" i="7"/>
  <c r="D111" i="7"/>
  <c r="D44" i="7"/>
  <c r="D109" i="7"/>
  <c r="D15" i="6"/>
  <c r="D21" i="7"/>
  <c r="D218" i="7"/>
  <c r="D38" i="6"/>
  <c r="D26" i="6"/>
  <c r="D175" i="6"/>
  <c r="D85" i="6"/>
  <c r="D218" i="6"/>
  <c r="D21" i="6"/>
  <c r="D39" i="7"/>
  <c r="D128" i="6"/>
  <c r="D26" i="7"/>
  <c r="D173" i="7"/>
  <c r="D120" i="7"/>
  <c r="D88" i="6"/>
  <c r="D206" i="7"/>
  <c r="D158" i="7"/>
  <c r="D28" i="7"/>
  <c r="D221" i="7"/>
  <c r="D32" i="7"/>
  <c r="D176" i="6"/>
  <c r="D35" i="6"/>
  <c r="D157" i="7"/>
  <c r="D135" i="6"/>
  <c r="D161" i="7"/>
  <c r="D156" i="6"/>
  <c r="D92" i="6"/>
  <c r="D17" i="7"/>
  <c r="D32" i="6"/>
  <c r="D155" i="6"/>
  <c r="D123" i="7"/>
  <c r="D129" i="6"/>
  <c r="D14" i="7"/>
  <c r="D135" i="7"/>
  <c r="D16" i="6"/>
  <c r="D206" i="6"/>
  <c r="D61" i="7"/>
  <c r="D167" i="7"/>
  <c r="D109" i="6"/>
  <c r="D63" i="6"/>
  <c r="D70" i="6"/>
  <c r="D121" i="7"/>
  <c r="D27" i="7"/>
  <c r="D87" i="7"/>
  <c r="D174" i="7"/>
  <c r="D117" i="6"/>
  <c r="D179" i="6"/>
  <c r="D115" i="6"/>
  <c r="D235" i="7"/>
  <c r="D217" i="6"/>
  <c r="D179" i="7"/>
  <c r="D82" i="6"/>
  <c r="D86" i="6"/>
  <c r="D74" i="7"/>
  <c r="D188" i="6"/>
  <c r="D23" i="7"/>
  <c r="D227" i="6"/>
  <c r="D114" i="7"/>
  <c r="D169" i="7"/>
  <c r="D134" i="6"/>
  <c r="D141" i="6"/>
  <c r="D127" i="7"/>
  <c r="D133" i="7"/>
  <c r="D64" i="6"/>
  <c r="D17" i="6"/>
  <c r="D39" i="6"/>
  <c r="D93" i="6"/>
  <c r="D33" i="6"/>
  <c r="D132" i="7"/>
  <c r="D69" i="7"/>
  <c r="D70" i="7"/>
  <c r="D173" i="6"/>
  <c r="D22" i="6"/>
  <c r="D110" i="6"/>
  <c r="D122" i="6"/>
  <c r="D80" i="7"/>
  <c r="D170" i="6"/>
  <c r="D73" i="6"/>
  <c r="D69" i="6"/>
  <c r="D187" i="6"/>
  <c r="D116" i="6"/>
  <c r="D211" i="6"/>
  <c r="D40" i="6"/>
  <c r="D163" i="6"/>
  <c r="D215" i="6"/>
  <c r="D117" i="7"/>
  <c r="D162" i="6"/>
  <c r="D81" i="6"/>
  <c r="D170" i="7"/>
  <c r="D230" i="6"/>
  <c r="D216" i="7"/>
  <c r="D157" i="6"/>
  <c r="D76" i="6"/>
  <c r="D62" i="6"/>
</calcChain>
</file>

<file path=xl/sharedStrings.xml><?xml version="1.0" encoding="utf-8"?>
<sst xmlns="http://schemas.openxmlformats.org/spreadsheetml/2006/main" count="1718" uniqueCount="190">
  <si>
    <t>Phase 1</t>
  </si>
  <si>
    <t>A</t>
  </si>
  <si>
    <t>B</t>
  </si>
  <si>
    <t>C</t>
  </si>
  <si>
    <t>D</t>
  </si>
  <si>
    <t>E</t>
  </si>
  <si>
    <t>F</t>
  </si>
  <si>
    <t>Day</t>
  </si>
  <si>
    <t/>
  </si>
  <si>
    <t>Beltless High Bar Squat</t>
  </si>
  <si>
    <t>3ct Pause Close Grip Bench</t>
  </si>
  <si>
    <t>Slow Eccentric DB or Cable Side Bench</t>
  </si>
  <si>
    <t>GHR or Back Extension</t>
  </si>
  <si>
    <t>Slingshot Abduction/Hip Abduction</t>
  </si>
  <si>
    <t>Band Pullapart/Rear Delt</t>
  </si>
  <si>
    <t>Beltless Low Bar Squat</t>
  </si>
  <si>
    <t>3ct Pause DB Bench</t>
  </si>
  <si>
    <t>DB 1 Arm Row w Pause</t>
  </si>
  <si>
    <t>Rear Delt Raise</t>
  </si>
  <si>
    <t>Band/Cable Curls Slow eccentric</t>
  </si>
  <si>
    <t>DB Neutral Deadstop Pushups</t>
  </si>
  <si>
    <t>Dumbbell Squat</t>
  </si>
  <si>
    <t>Overhead Press</t>
  </si>
  <si>
    <t>Plank</t>
  </si>
  <si>
    <t>Band/Cable Row</t>
  </si>
  <si>
    <t>Sit ups/Reverse Crunch slow eccentric</t>
  </si>
  <si>
    <t>Reverse Lunge</t>
  </si>
  <si>
    <t>Front Squat</t>
  </si>
  <si>
    <t>Code</t>
  </si>
  <si>
    <t>DB Romanian DL</t>
  </si>
  <si>
    <t>Chest Supported Row</t>
  </si>
  <si>
    <t>Side Delt Raise</t>
  </si>
  <si>
    <t>Tricep Extensions</t>
  </si>
  <si>
    <t>Bicep Curls</t>
  </si>
  <si>
    <t>Beltless Stiff Bar DL (opp stance)</t>
  </si>
  <si>
    <t>Overhand Romanian DL</t>
  </si>
  <si>
    <t>Side Plank</t>
  </si>
  <si>
    <t>2-way delt raise w pause</t>
  </si>
  <si>
    <t>One arm DB row w pause</t>
  </si>
  <si>
    <t>DB Flys slow eccentric</t>
  </si>
  <si>
    <t>Beltless Stiff Bar Deficit DL</t>
  </si>
  <si>
    <t>DB Incline Press</t>
  </si>
  <si>
    <t>Pendlay Rows</t>
  </si>
  <si>
    <t>DB Glute Bridge w 3ct Pause</t>
  </si>
  <si>
    <t>Hip Circle Side steps</t>
  </si>
  <si>
    <t>Goblet Reverse Lunge</t>
  </si>
  <si>
    <t>Beltless DL</t>
  </si>
  <si>
    <t>Incline Bench Press</t>
  </si>
  <si>
    <t>SB Body Saw</t>
  </si>
  <si>
    <t>Tricep Pushdown w slow eccentric</t>
  </si>
  <si>
    <t>DB Hammer Curls Slow eccentric</t>
  </si>
  <si>
    <t>DB Curls</t>
  </si>
  <si>
    <t>Wide Grip Feet Up Bench</t>
  </si>
  <si>
    <t>3ct Pause Bench Press</t>
  </si>
  <si>
    <t>1 Arm Deadstop KB Row 3ct Pause</t>
  </si>
  <si>
    <t>DB Floor Press w Pause</t>
  </si>
  <si>
    <t>Hanging Leg raise</t>
  </si>
  <si>
    <t>Band/Cable Triceps</t>
  </si>
  <si>
    <t>Wide Grip Bench</t>
  </si>
  <si>
    <t>Competition Bench Press</t>
  </si>
  <si>
    <t>3ct Wide Grip Feet Up Bench</t>
  </si>
  <si>
    <t>KB Goblet Squat</t>
  </si>
  <si>
    <t>Seated Leg curls slow eccentric</t>
  </si>
  <si>
    <t>Paused Pulldowns</t>
  </si>
  <si>
    <t>Close Grip Feet Up Bench</t>
  </si>
  <si>
    <t>Tempo Close Grip bench 3ct Pause</t>
  </si>
  <si>
    <t>SB Pike</t>
  </si>
  <si>
    <t>DB Overhead Press</t>
  </si>
  <si>
    <t>suit case holds</t>
  </si>
  <si>
    <t>DB Batwing Holds</t>
  </si>
  <si>
    <t>Close Grip Bench</t>
  </si>
  <si>
    <t>Tempo Stiff leg DL</t>
  </si>
  <si>
    <t>Chin up</t>
  </si>
  <si>
    <t>Meadow Row Slow eccentric</t>
  </si>
  <si>
    <t>underhand pulldowns</t>
  </si>
  <si>
    <t>DB Deadstop triceps</t>
  </si>
  <si>
    <t>High Bar Squat</t>
  </si>
  <si>
    <t>Band/Cable Pulldown/Row</t>
  </si>
  <si>
    <t>Cable/Band Pullthrough</t>
  </si>
  <si>
    <t>Hip Circle wall squat 3ct Pause</t>
  </si>
  <si>
    <t>Single Leg Glute Bridge</t>
  </si>
  <si>
    <t>Exercise Choice</t>
  </si>
  <si>
    <t>Tempo High Bar Squat</t>
  </si>
  <si>
    <t>3ct Spotto Press</t>
  </si>
  <si>
    <t>Close Grip 3ct Pause Feet Up Bench</t>
  </si>
  <si>
    <t>DB incline press</t>
  </si>
  <si>
    <t>Band/Cable Triceps 3ct Pause</t>
  </si>
  <si>
    <t>Cable/TRX Holds</t>
  </si>
  <si>
    <t>Stiff Bar Deficit DL</t>
  </si>
  <si>
    <t>Deficit Deadlift</t>
  </si>
  <si>
    <t>Band/Cable Face Pulls</t>
  </si>
  <si>
    <t>A1</t>
  </si>
  <si>
    <t>One arm DB Row w Pause</t>
  </si>
  <si>
    <t>Hanging Knee raise</t>
  </si>
  <si>
    <t>Stiff Bar DL w/ Chains</t>
  </si>
  <si>
    <t>Low Bar 3ct Pause Squat</t>
  </si>
  <si>
    <t>DB bench 5ct eccentric</t>
  </si>
  <si>
    <t>Seated Bicep Curls Slow Eccentric</t>
  </si>
  <si>
    <t>Double Pause Squat</t>
  </si>
  <si>
    <t>Spotto Press</t>
  </si>
  <si>
    <t>Band/TRX holds</t>
  </si>
  <si>
    <t>Incline Bench Press w/ Chains</t>
  </si>
  <si>
    <t>Block Pulls</t>
  </si>
  <si>
    <t>KB Belly Breath Press Out</t>
  </si>
  <si>
    <t>Squat</t>
  </si>
  <si>
    <t>High Bar 3ct Paused Squat</t>
  </si>
  <si>
    <t>3ct Pause Wide Grip Bench Feet Up</t>
  </si>
  <si>
    <t>Deadlift</t>
  </si>
  <si>
    <t>1ct Pause Squat</t>
  </si>
  <si>
    <t>High Bar Speed Squat</t>
  </si>
  <si>
    <t>3ct Pause Deadlift</t>
  </si>
  <si>
    <t>Short Side Plank Clamshell</t>
  </si>
  <si>
    <t>Bench Press 3ct Pause</t>
  </si>
  <si>
    <t>3ct Pause Duffalo</t>
  </si>
  <si>
    <t>Low Bar w/ Chains</t>
  </si>
  <si>
    <t>1ct Pause Bench</t>
  </si>
  <si>
    <t>Duffalo w/ Chains</t>
  </si>
  <si>
    <t>3ct SlingShot Bench or Reverse Bands</t>
  </si>
  <si>
    <t>Beltless SSB</t>
  </si>
  <si>
    <t>Bench w/ Chains</t>
  </si>
  <si>
    <t>Beltless Stiff Bar Opposite Stance DL</t>
  </si>
  <si>
    <t>3ct Pause Neutral DB Press</t>
  </si>
  <si>
    <t>Reverse Band Comp Deads</t>
  </si>
  <si>
    <t>DB Belly Swing</t>
  </si>
  <si>
    <t>SSB Squats w/ Chains</t>
  </si>
  <si>
    <t>Squat Reverse Mini</t>
  </si>
  <si>
    <t>DL w/ Chains</t>
  </si>
  <si>
    <t>Reverse Bands Squat</t>
  </si>
  <si>
    <t>SlingShot Bench</t>
  </si>
  <si>
    <t>Speed DL</t>
  </si>
  <si>
    <t>SSB Squat</t>
  </si>
  <si>
    <t>Competition Squat</t>
  </si>
  <si>
    <t>Competition Deadlift</t>
  </si>
  <si>
    <t>Squat w/ Bands</t>
  </si>
  <si>
    <t>Bench w/ Bands</t>
  </si>
  <si>
    <t>DL w/ Bands</t>
  </si>
  <si>
    <t>Stiff Bar DL Opp Stance</t>
  </si>
  <si>
    <t>A2</t>
  </si>
  <si>
    <t>A3</t>
  </si>
  <si>
    <t>A4</t>
  </si>
  <si>
    <t>B1</t>
  </si>
  <si>
    <t>B2</t>
  </si>
  <si>
    <t>B3</t>
  </si>
  <si>
    <t>B4</t>
  </si>
  <si>
    <t>Phase 2</t>
  </si>
  <si>
    <t>Bench</t>
  </si>
  <si>
    <t>C1</t>
  </si>
  <si>
    <t>C2</t>
  </si>
  <si>
    <t>C3</t>
  </si>
  <si>
    <t>C4</t>
  </si>
  <si>
    <t>D1</t>
  </si>
  <si>
    <t>D2</t>
  </si>
  <si>
    <t>D3</t>
  </si>
  <si>
    <t>D4</t>
  </si>
  <si>
    <t>E1</t>
  </si>
  <si>
    <t>E2</t>
  </si>
  <si>
    <t>E3</t>
  </si>
  <si>
    <t>E4</t>
  </si>
  <si>
    <t>F1</t>
  </si>
  <si>
    <t>F2</t>
  </si>
  <si>
    <t>F3</t>
  </si>
  <si>
    <t>F4</t>
  </si>
  <si>
    <t>Phase 3</t>
  </si>
  <si>
    <t>Phase1</t>
  </si>
  <si>
    <t>Phase 4</t>
  </si>
  <si>
    <t>Week</t>
  </si>
  <si>
    <t>Sets</t>
  </si>
  <si>
    <t>Reps</t>
  </si>
  <si>
    <t>Working Range</t>
  </si>
  <si>
    <t>Working Weights</t>
  </si>
  <si>
    <t>Phase 5</t>
  </si>
  <si>
    <t>Phase 6</t>
  </si>
  <si>
    <t>Exercise</t>
  </si>
  <si>
    <t>6/2</t>
  </si>
  <si>
    <t>3/2</t>
  </si>
  <si>
    <t>5/3</t>
  </si>
  <si>
    <t>2/1</t>
  </si>
  <si>
    <t>End Date</t>
  </si>
  <si>
    <t>Strength_1</t>
  </si>
  <si>
    <t>Strength_2</t>
  </si>
  <si>
    <t>- In the tab to the right, input your maximum weights for each of the lifts listed, as well as your projected end date for the program</t>
  </si>
  <si>
    <t>- The formulas provided will project approximately 90% of those lifts in order to increase submaximal strength</t>
  </si>
  <si>
    <t>- Any projected weights in each of the phase tabs are only estimates, feel free to adjust on feel, particularly on supplemental lifts</t>
  </si>
  <si>
    <t>- You should not be failing lifts or giving maximum total effort unless specified</t>
  </si>
  <si>
    <t>- Anytime a set and rep range is labeled with 2 different numbers (e.g. 5/3 and 3/2), the first group of sets and reps is to be used with the lowest range weight, with the second group of sets and reps are being used to build up to the highest range weight</t>
  </si>
  <si>
    <r>
      <t xml:space="preserve">- Anytime you see an asterisk ( * ) on a rep range, </t>
    </r>
    <r>
      <rPr>
        <b/>
        <sz val="10"/>
        <color rgb="FF000000"/>
        <rFont val="Arial"/>
        <family val="2"/>
      </rPr>
      <t>do as many reps as possible</t>
    </r>
  </si>
  <si>
    <t>- After you perform this lift, adjust training max in the calculator tab</t>
  </si>
  <si>
    <t>- Please use the PDF you received as your training log to record the weights you actually use</t>
  </si>
  <si>
    <t>Weight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</si>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</sst>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font>
      <sz val="10"/>
      <color rgb="FF000000"/>
      <name val="Arial"/>
    </font>
    <font>
      <b/>
      <sz val="14"/>
      <name val="Arial"/>
    </font>
    <font>
      <b/>
      <sz val="11"/>
      <name val="Arial"/>
    </font>
    <font>
      <sz val="11"/>
      <color rgb="FF000000"/>
      <name val="Inconsolata"/>
    </font>
    <font>
      <sz val="10"/>
      <name val="Arial"/>
    </font>
    <font>
      <sz val="11"/>
      <color rgb="FF7E3794"/>
      <name val="Inconsolata"/>
    </font>
    <font>
      <b/>
      <sz val="10"/>
      <name val="Arial"/>
    </font>
    <font>
      <sz val="11"/>
      <color rgb="FF000000"/>
      <name val="Calibri"/>
    </font>
    <font>
      <sz val="7"/>
      <color rgb="FF000000"/>
      <name val="Arial"/>
    </font>
    <font>
      <b/>
      <sz val="24"/>
      <name val="Arial"/>
    </font>
    <font>
      <b/>
      <sz val="18"/>
      <name val="Arial"/>
    </font>
    <font>
      <sz val="10"/>
      <color rgb="FF000000"/>
      <name val="Arial"/>
      <family val="2"/>
    </font>
    <font>
      <b/>
      <sz val="10"/>
      <color rgb="FF000000"/>
      <name val="Arial"/>
      <family val="2"/>
    </font>
    <font>
      <sz val="10"/>
      <name val="Arial"/>
      <family val="2"/>
    </font>
  </fonts>
  <fills count="4">
    <fill>
      <patternFill patternType="none"/>
    </fill>
    <fill>
      <patternFill patternType="gray125"/>
    </fill>
    <fill>
      <patternFill patternType="solid">
        <fgColor rgb="FFFFFFFF"/>
        <bgColor rgb="FFFFFFFF"/>
      </patternFill>
    </fill>
    <fill>
      <patternFill patternType="solid">
        <fgColor rgb="FFF4CCCC"/>
        <bgColor rgb="FFF4CCCC"/>
      </patternFill>
    </fill>
  </fills>
  <borders count="5">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applyFont="1" applyAlignment="1"/>
    <xf numFmtId="0" fontId="1" fillId="0" borderId="0" xfId="0" applyFont="1" applyAlignment="1"/>
    <xf numFmtId="14" fontId="2" fillId="0" borderId="0" xfId="0" applyNumberFormat="1" applyFont="1" applyAlignment="1"/>
    <xf numFmtId="0" fontId="3" fillId="2" borderId="0" xfId="0" applyFont="1" applyFill="1"/>
    <xf numFmtId="0" fontId="4" fillId="0" borderId="0" xfId="0" applyFont="1" applyAlignment="1"/>
    <xf numFmtId="0" fontId="5" fillId="2" borderId="0" xfId="0" applyFont="1" applyFill="1" applyAlignment="1"/>
    <xf numFmtId="0" fontId="6" fillId="0" borderId="0" xfId="0" applyFont="1" applyAlignment="1"/>
    <xf numFmtId="0" fontId="7" fillId="0" borderId="0" xfId="0" quotePrefix="1" applyFont="1" applyAlignment="1"/>
    <xf numFmtId="0" fontId="7" fillId="0" borderId="0" xfId="0" applyFont="1" applyAlignment="1"/>
    <xf numFmtId="0" fontId="2" fillId="0" borderId="0" xfId="0" applyFont="1" applyAlignment="1"/>
    <xf numFmtId="0" fontId="2" fillId="0" borderId="1" xfId="0" applyFont="1" applyBorder="1" applyAlignment="1"/>
    <xf numFmtId="0" fontId="4" fillId="0" borderId="2" xfId="0" applyFont="1" applyBorder="1" applyAlignment="1"/>
    <xf numFmtId="0" fontId="8" fillId="2" borderId="0" xfId="0" applyFont="1" applyFill="1" applyAlignment="1">
      <alignment horizontal="left"/>
    </xf>
    <xf numFmtId="0" fontId="4" fillId="0" borderId="3" xfId="0" applyFont="1" applyBorder="1" applyAlignment="1"/>
    <xf numFmtId="0" fontId="4" fillId="0" borderId="2" xfId="0" quotePrefix="1" applyFont="1" applyBorder="1" applyAlignment="1"/>
    <xf numFmtId="0" fontId="4" fillId="0" borderId="3" xfId="0" quotePrefix="1" applyFont="1" applyBorder="1" applyAlignment="1"/>
    <xf numFmtId="0" fontId="9" fillId="3" borderId="0" xfId="0" applyFont="1" applyFill="1" applyAlignment="1"/>
    <xf numFmtId="0" fontId="10" fillId="0" borderId="0" xfId="0" applyFont="1" applyAlignment="1">
      <alignment horizontal="center" vertical="center"/>
    </xf>
    <xf numFmtId="0" fontId="9" fillId="0" borderId="0" xfId="0" applyFont="1" applyAlignment="1">
      <alignment horizontal="center" vertical="center"/>
    </xf>
    <xf numFmtId="0" fontId="9" fillId="3" borderId="0" xfId="0" applyFont="1" applyFill="1" applyAlignment="1">
      <alignment horizontal="center" vertical="center"/>
    </xf>
    <xf numFmtId="0" fontId="1" fillId="0" borderId="0" xfId="0" applyFont="1" applyAlignment="1">
      <alignment horizontal="center" vertical="center"/>
    </xf>
    <xf numFmtId="0" fontId="6" fillId="3" borderId="0" xfId="0" applyFont="1" applyFill="1" applyAlignment="1"/>
    <xf numFmtId="14" fontId="4" fillId="0" borderId="0" xfId="0" applyNumberFormat="1" applyFont="1" applyAlignment="1"/>
    <xf numFmtId="0" fontId="4" fillId="3" borderId="0" xfId="0" applyFont="1" applyFill="1" applyAlignment="1"/>
    <xf numFmtId="164" fontId="4" fillId="3" borderId="0" xfId="0" applyNumberFormat="1" applyFont="1" applyFill="1" applyAlignment="1"/>
    <xf numFmtId="0" fontId="4" fillId="3" borderId="0" xfId="0" quotePrefix="1" applyFont="1" applyFill="1" applyAlignment="1"/>
    <xf numFmtId="0" fontId="0" fillId="0" borderId="0" xfId="0" applyFont="1" applyAlignment="1"/>
    <xf numFmtId="0" fontId="11" fillId="0" borderId="0" xfId="0" quotePrefix="1" applyFont="1" applyAlignment="1"/>
    <xf numFmtId="0" fontId="13" fillId="3" borderId="0" xfId="0" applyFont="1" applyFill="1" applyAlignment="1"/>
    <xf numFmtId="0" fontId="4" fillId="0" borderId="4" xfId="0" applyFont="1" applyBorder="1" applyAlignment="1">
      <alignment horizontal="right"/>
    </xf>
    <xf numFmtId="0" fontId="6" fillId="0" borderId="0" xfId="0" applyFont="1" applyAlignment="1">
      <alignment horizontal="center"/>
    </xf>
    <xf numFmtId="0" fontId="0" fillId="0" borderId="0" xfId="0" applyFont="1" applyAlignment="1"/>
    <xf numFmtId="0" fontId="4" fillId="3" borderId="0" xfId="0" applyFont="1" applyFill="1" applyAlignment="1" applyProtection="1">
      <protection locked="0"/>
    </xf>
    <xf numFmtId="14" fontId="2" fillId="0" borderId="1" xfId="0" applyNumberFormat="1" applyFont="1" applyBorder="1" applyAlignment="1" applyProtection="1">
      <protection locked="0"/>
    </xf>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142</xdr:row>
      <xdr:rowOff>47625</xdr:rowOff>
    </xdr:from>
    <xdr:to>
      <xdr:col>11</xdr:col>
      <xdr:colOff>76200</xdr:colOff>
      <xdr:row>147</xdr:row>
      <xdr:rowOff>171450</xdr:rowOff>
    </xdr:to>
    <xdr:pic>
      <xdr:nvPicPr>
        <xdr:cNvPr id="5" name="image4.png" title="Image"/>
        <xdr:cNvPicPr preferRelativeResize="0"/>
      </xdr:nvPicPr>
      <xdr:blipFill>
        <a:blip xmlns:r="http://schemas.openxmlformats.org/officeDocument/2006/relationships" r:embed="rId1" cstate="print"/>
        <a:stretch>
          <a:fillRect/>
        </a:stretch>
      </xdr:blipFill>
      <xdr:spPr>
        <a:xfrm>
          <a:off x="0" y="0"/>
          <a:ext cx="7600950" cy="1123950"/>
        </a:xfrm>
        <a:prstGeom prst="rect">
          <a:avLst/>
        </a:prstGeom>
        <a:noFill/>
      </xdr:spPr>
    </xdr:pic>
    <xdr:clientData fLocksWithSheet="0"/>
  </xdr:twoCellAnchor>
  <xdr:twoCellAnchor>
    <xdr:from>
      <xdr:col>1</xdr:col>
      <xdr:colOff>85725</xdr:colOff>
      <xdr:row>189</xdr:row>
      <xdr:rowOff>114300</xdr:rowOff>
    </xdr:from>
    <xdr:to>
      <xdr:col>11</xdr:col>
      <xdr:colOff>685800</xdr:colOff>
      <xdr:row>195</xdr:row>
      <xdr:rowOff>190500</xdr:rowOff>
    </xdr:to>
    <xdr:pic>
      <xdr:nvPicPr>
        <xdr:cNvPr id="6" name="image5.png" title="Image"/>
        <xdr:cNvPicPr preferRelativeResize="0"/>
      </xdr:nvPicPr>
      <xdr:blipFill>
        <a:blip xmlns:r="http://schemas.openxmlformats.org/officeDocument/2006/relationships" r:embed="rId1" cstate="print"/>
        <a:stretch>
          <a:fillRect/>
        </a:stretch>
      </xdr:blipFill>
      <xdr:spPr>
        <a:xfrm>
          <a:off x="0" y="0"/>
          <a:ext cx="8239125" cy="1276350"/>
        </a:xfrm>
        <a:prstGeom prst="rect">
          <a:avLst/>
        </a:prstGeom>
        <a:noFill/>
      </xdr:spPr>
    </xdr:pic>
    <xdr:clientData fLocksWithSheet="0"/>
  </xdr:twoCellAnchor>
  <xdr:twoCellAnchor>
    <xdr:from>
      <xdr:col>0</xdr:col>
      <xdr:colOff>0</xdr:colOff>
      <xdr:row>1</xdr:row>
      <xdr:rowOff>0</xdr:rowOff>
    </xdr:from>
    <xdr:to>
      <xdr:col>9</xdr:col>
      <xdr:colOff>327932</xdr:colOff>
      <xdr:row>6</xdr:row>
      <xdr:rowOff>119742</xdr:rowOff>
    </xdr:to>
    <xdr:pic>
      <xdr:nvPicPr>
        <xdr:cNvPr id="10"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twoCellAnchor>
    <xdr:from>
      <xdr:col>0</xdr:col>
      <xdr:colOff>0</xdr:colOff>
      <xdr:row>48</xdr:row>
      <xdr:rowOff>0</xdr:rowOff>
    </xdr:from>
    <xdr:to>
      <xdr:col>9</xdr:col>
      <xdr:colOff>327932</xdr:colOff>
      <xdr:row>53</xdr:row>
      <xdr:rowOff>119742</xdr:rowOff>
    </xdr:to>
    <xdr:pic>
      <xdr:nvPicPr>
        <xdr:cNvPr id="11"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327932</xdr:colOff>
      <xdr:row>100</xdr:row>
      <xdr:rowOff>119742</xdr:rowOff>
    </xdr:to>
    <xdr:pic>
      <xdr:nvPicPr>
        <xdr:cNvPr id="12"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327932</xdr:colOff>
      <xdr:row>6</xdr:row>
      <xdr:rowOff>119742</xdr:rowOff>
    </xdr:to>
    <xdr:pic>
      <xdr:nvPicPr>
        <xdr:cNvPr id="7"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twoCellAnchor>
    <xdr:from>
      <xdr:col>0</xdr:col>
      <xdr:colOff>0</xdr:colOff>
      <xdr:row>48</xdr:row>
      <xdr:rowOff>0</xdr:rowOff>
    </xdr:from>
    <xdr:to>
      <xdr:col>9</xdr:col>
      <xdr:colOff>327932</xdr:colOff>
      <xdr:row>53</xdr:row>
      <xdr:rowOff>119742</xdr:rowOff>
    </xdr:to>
    <xdr:pic>
      <xdr:nvPicPr>
        <xdr:cNvPr id="9"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327932</xdr:colOff>
      <xdr:row>100</xdr:row>
      <xdr:rowOff>119742</xdr:rowOff>
    </xdr:to>
    <xdr:pic>
      <xdr:nvPicPr>
        <xdr:cNvPr id="10"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S94"/>
  <sheetViews>
    <sheetView topLeftCell="B2" workbookViewId="0">
      <selection activeCell="B4" sqref="B4:E4"/>
    </sheetView>
  </sheetViews>
  <sheetFormatPr defaultColWidth="14.42578125" defaultRowHeight="15.75" customHeight="1"/>
  <cols>
    <col min="2" max="2" width="32.85546875" customWidth="1"/>
    <col min="3" max="3" width="18.5703125" hidden="1" customWidth="1"/>
    <col min="4" max="4" width="7.7109375" customWidth="1"/>
    <col min="5" max="5" width="32.42578125" customWidth="1"/>
    <col min="6" max="6" width="2" customWidth="1"/>
    <col min="7" max="7" width="6.5703125" customWidth="1"/>
    <col min="8" max="8" width="31" customWidth="1"/>
    <col min="9" max="9" width="2.42578125" customWidth="1"/>
    <col min="10" max="10" width="6.5703125" customWidth="1"/>
    <col min="11" max="11" width="35.85546875" customWidth="1"/>
    <col min="12" max="12" width="2" customWidth="1"/>
    <col min="13" max="13" width="6.5703125" customWidth="1"/>
    <col min="14" max="14" width="25.7109375" customWidth="1"/>
    <col min="15" max="15" width="1.85546875" customWidth="1"/>
    <col min="16" max="16" width="6.5703125" customWidth="1"/>
    <col min="17" max="17" width="25.7109375" customWidth="1"/>
  </cols>
  <sheetData>
    <row r="4" spans="2:19" ht="12.75"/>
    <row r="5" spans="2:19" ht="15.75" customHeight="1">
      <c r="S5" s="3"/>
    </row>
    <row r="6" spans="2:19" ht="18">
      <c r="B6" s="1" t="s">
        <v>0</v>
      </c>
      <c r="C6" s="5"/>
      <c r="D6" s="6" t="s">
        <v>7</v>
      </c>
      <c r="E6" s="6">
        <v>1</v>
      </c>
      <c r="G6" s="6" t="s">
        <v>7</v>
      </c>
      <c r="H6" s="6">
        <v>2</v>
      </c>
      <c r="J6" s="6" t="s">
        <v>7</v>
      </c>
      <c r="K6" s="6">
        <v>3</v>
      </c>
      <c r="M6" s="6" t="s">
        <v>7</v>
      </c>
      <c r="N6" s="6">
        <v>4</v>
      </c>
      <c r="P6" s="6" t="s">
        <v>7</v>
      </c>
      <c r="Q6" s="6">
        <v>5</v>
      </c>
    </row>
    <row r="7" spans="2:19" ht="15.75" customHeight="1">
      <c r="B7" s="4"/>
      <c r="C7" s="9"/>
      <c r="D7" s="10" t="s">
        <v>28</v>
      </c>
      <c r="E7" s="10" t="s">
        <v>81</v>
      </c>
      <c r="G7" s="10" t="s">
        <v>28</v>
      </c>
      <c r="H7" s="10" t="s">
        <v>81</v>
      </c>
      <c r="J7" s="10" t="s">
        <v>28</v>
      </c>
      <c r="K7" s="10" t="s">
        <v>81</v>
      </c>
      <c r="M7" s="10" t="s">
        <v>28</v>
      </c>
      <c r="N7" s="10" t="s">
        <v>81</v>
      </c>
      <c r="P7" s="10" t="s">
        <v>28</v>
      </c>
      <c r="Q7" s="10" t="s">
        <v>81</v>
      </c>
    </row>
    <row r="8" spans="2:19" ht="15.75" customHeight="1">
      <c r="B8" s="4" t="s">
        <v>91</v>
      </c>
      <c r="C8" s="4">
        <v>3</v>
      </c>
      <c r="D8" s="11" t="s">
        <v>1</v>
      </c>
      <c r="E8" s="11" t="s">
        <v>118</v>
      </c>
      <c r="G8" s="11" t="s">
        <v>1</v>
      </c>
      <c r="H8" s="11" t="s">
        <v>21</v>
      </c>
      <c r="J8" s="11" t="s">
        <v>1</v>
      </c>
      <c r="K8" s="11" t="s">
        <v>120</v>
      </c>
      <c r="M8" s="11" t="s">
        <v>1</v>
      </c>
      <c r="N8" s="11" t="s">
        <v>34</v>
      </c>
      <c r="P8" s="11" t="s">
        <v>1</v>
      </c>
      <c r="Q8" s="11" t="s">
        <v>52</v>
      </c>
    </row>
    <row r="9" spans="2:19" ht="15.75" customHeight="1">
      <c r="B9" s="4" t="s">
        <v>137</v>
      </c>
      <c r="C9" s="4">
        <v>4</v>
      </c>
      <c r="D9" s="11" t="s">
        <v>1</v>
      </c>
      <c r="E9" s="11" t="s">
        <v>118</v>
      </c>
      <c r="G9" s="11" t="s">
        <v>1</v>
      </c>
      <c r="H9" s="11" t="s">
        <v>21</v>
      </c>
      <c r="J9" s="11" t="s">
        <v>1</v>
      </c>
      <c r="K9" s="11" t="s">
        <v>120</v>
      </c>
      <c r="M9" s="11" t="s">
        <v>1</v>
      </c>
      <c r="N9" s="11" t="s">
        <v>34</v>
      </c>
      <c r="P9" s="11" t="s">
        <v>1</v>
      </c>
      <c r="Q9" s="11" t="s">
        <v>58</v>
      </c>
    </row>
    <row r="10" spans="2:19" ht="15.75" customHeight="1">
      <c r="B10" s="4" t="s">
        <v>138</v>
      </c>
      <c r="C10" s="4">
        <v>5</v>
      </c>
      <c r="D10" s="11" t="s">
        <v>1</v>
      </c>
      <c r="E10" s="11" t="s">
        <v>9</v>
      </c>
      <c r="G10" s="11" t="s">
        <v>1</v>
      </c>
      <c r="H10" s="11" t="s">
        <v>27</v>
      </c>
      <c r="J10" s="11" t="s">
        <v>1</v>
      </c>
      <c r="K10" s="11" t="s">
        <v>46</v>
      </c>
      <c r="M10" s="11" t="s">
        <v>1</v>
      </c>
      <c r="N10" s="11" t="s">
        <v>46</v>
      </c>
      <c r="P10" s="11" t="s">
        <v>1</v>
      </c>
      <c r="Q10" s="11" t="s">
        <v>64</v>
      </c>
    </row>
    <row r="11" spans="2:19" ht="15.75" customHeight="1">
      <c r="B11" s="4" t="s">
        <v>139</v>
      </c>
      <c r="C11" s="4">
        <v>6</v>
      </c>
      <c r="D11" s="11" t="s">
        <v>1</v>
      </c>
      <c r="E11" s="11" t="s">
        <v>9</v>
      </c>
      <c r="G11" s="11" t="s">
        <v>1</v>
      </c>
      <c r="H11" s="11" t="s">
        <v>27</v>
      </c>
      <c r="J11" s="11" t="s">
        <v>1</v>
      </c>
      <c r="K11" s="11" t="s">
        <v>46</v>
      </c>
      <c r="M11" s="11" t="s">
        <v>1</v>
      </c>
      <c r="N11" s="11" t="s">
        <v>46</v>
      </c>
      <c r="P11" s="11" t="s">
        <v>1</v>
      </c>
      <c r="Q11" s="11" t="s">
        <v>70</v>
      </c>
    </row>
    <row r="12" spans="2:19" ht="15.75" customHeight="1">
      <c r="B12" s="4" t="s">
        <v>140</v>
      </c>
      <c r="C12" s="4">
        <v>7</v>
      </c>
      <c r="D12" s="13" t="s">
        <v>2</v>
      </c>
      <c r="E12" s="13" t="s">
        <v>113</v>
      </c>
      <c r="G12" s="13" t="s">
        <v>2</v>
      </c>
      <c r="H12" s="13" t="s">
        <v>121</v>
      </c>
      <c r="J12" s="13" t="s">
        <v>2</v>
      </c>
      <c r="K12" s="13" t="s">
        <v>35</v>
      </c>
      <c r="M12" s="13" t="s">
        <v>2</v>
      </c>
      <c r="N12" s="13" t="s">
        <v>123</v>
      </c>
      <c r="P12" s="13" t="s">
        <v>2</v>
      </c>
      <c r="Q12" s="13" t="s">
        <v>41</v>
      </c>
    </row>
    <row r="13" spans="2:19" ht="15.75" customHeight="1">
      <c r="B13" s="4" t="s">
        <v>141</v>
      </c>
      <c r="C13" s="4">
        <v>8</v>
      </c>
      <c r="D13" s="13" t="s">
        <v>2</v>
      </c>
      <c r="E13" s="13" t="s">
        <v>113</v>
      </c>
      <c r="G13" s="13" t="s">
        <v>2</v>
      </c>
      <c r="H13" s="13" t="s">
        <v>121</v>
      </c>
      <c r="J13" s="13" t="s">
        <v>2</v>
      </c>
      <c r="K13" s="13" t="s">
        <v>35</v>
      </c>
      <c r="M13" s="13" t="s">
        <v>2</v>
      </c>
      <c r="N13" s="13" t="s">
        <v>123</v>
      </c>
      <c r="P13" s="13" t="s">
        <v>2</v>
      </c>
      <c r="Q13" s="13" t="s">
        <v>41</v>
      </c>
    </row>
    <row r="14" spans="2:19" ht="15.75" customHeight="1">
      <c r="B14" s="4" t="s">
        <v>142</v>
      </c>
      <c r="C14" s="4">
        <v>9</v>
      </c>
      <c r="D14" s="13" t="s">
        <v>2</v>
      </c>
      <c r="E14" s="13" t="s">
        <v>53</v>
      </c>
      <c r="G14" s="13" t="s">
        <v>2</v>
      </c>
      <c r="H14" s="13" t="s">
        <v>22</v>
      </c>
      <c r="J14" s="13" t="s">
        <v>2</v>
      </c>
      <c r="K14" s="13" t="s">
        <v>35</v>
      </c>
      <c r="M14" s="13" t="s">
        <v>2</v>
      </c>
      <c r="N14" s="13" t="s">
        <v>35</v>
      </c>
      <c r="P14" s="13" t="s">
        <v>2</v>
      </c>
      <c r="Q14" s="13" t="s">
        <v>47</v>
      </c>
    </row>
    <row r="15" spans="2:19" ht="15.75" customHeight="1">
      <c r="B15" s="4" t="s">
        <v>143</v>
      </c>
      <c r="C15" s="4">
        <v>10</v>
      </c>
      <c r="D15" s="13" t="s">
        <v>2</v>
      </c>
      <c r="E15" s="13" t="s">
        <v>53</v>
      </c>
      <c r="G15" s="13" t="s">
        <v>2</v>
      </c>
      <c r="H15" s="13" t="s">
        <v>22</v>
      </c>
      <c r="J15" s="13" t="s">
        <v>2</v>
      </c>
      <c r="K15" s="13" t="s">
        <v>35</v>
      </c>
      <c r="M15" s="13" t="s">
        <v>2</v>
      </c>
      <c r="N15" s="13" t="s">
        <v>35</v>
      </c>
      <c r="P15" s="13" t="s">
        <v>2</v>
      </c>
      <c r="Q15" s="13" t="s">
        <v>47</v>
      </c>
    </row>
    <row r="16" spans="2:19" ht="15.75" customHeight="1">
      <c r="B16" s="4" t="s">
        <v>3</v>
      </c>
      <c r="C16" s="4">
        <v>11</v>
      </c>
      <c r="D16" s="13" t="s">
        <v>3</v>
      </c>
      <c r="E16" s="13" t="s">
        <v>111</v>
      </c>
      <c r="G16" s="13" t="s">
        <v>3</v>
      </c>
      <c r="H16" s="13" t="s">
        <v>17</v>
      </c>
      <c r="J16" s="13" t="s">
        <v>3</v>
      </c>
      <c r="K16" s="13" t="s">
        <v>23</v>
      </c>
      <c r="M16" s="13" t="s">
        <v>3</v>
      </c>
      <c r="N16" s="13" t="s">
        <v>23</v>
      </c>
      <c r="P16" s="13" t="s">
        <v>3</v>
      </c>
      <c r="Q16" s="13" t="s">
        <v>30</v>
      </c>
    </row>
    <row r="17" spans="2:17" ht="15.75" customHeight="1">
      <c r="B17" s="4" t="s">
        <v>4</v>
      </c>
      <c r="C17" s="4">
        <v>12</v>
      </c>
      <c r="D17" s="13" t="s">
        <v>4</v>
      </c>
      <c r="E17" s="13" t="s">
        <v>12</v>
      </c>
      <c r="G17" s="13" t="s">
        <v>4</v>
      </c>
      <c r="H17" s="13" t="s">
        <v>18</v>
      </c>
      <c r="J17" s="13" t="s">
        <v>4</v>
      </c>
      <c r="K17" s="13" t="s">
        <v>24</v>
      </c>
      <c r="M17" s="13" t="s">
        <v>4</v>
      </c>
      <c r="N17" s="13" t="s">
        <v>24</v>
      </c>
      <c r="P17" s="13" t="s">
        <v>4</v>
      </c>
      <c r="Q17" s="13" t="s">
        <v>31</v>
      </c>
    </row>
    <row r="18" spans="2:17" ht="15.75" customHeight="1">
      <c r="B18" s="4" t="s">
        <v>5</v>
      </c>
      <c r="C18" s="4">
        <v>13</v>
      </c>
      <c r="D18" s="13" t="s">
        <v>5</v>
      </c>
      <c r="E18" s="13" t="s">
        <v>13</v>
      </c>
      <c r="G18" s="13" t="s">
        <v>5</v>
      </c>
      <c r="H18" s="13" t="s">
        <v>19</v>
      </c>
      <c r="J18" s="13" t="s">
        <v>5</v>
      </c>
      <c r="K18" s="13" t="s">
        <v>25</v>
      </c>
      <c r="M18" s="13" t="s">
        <v>5</v>
      </c>
      <c r="N18" s="13" t="s">
        <v>25</v>
      </c>
      <c r="P18" s="13" t="s">
        <v>5</v>
      </c>
      <c r="Q18" s="13" t="s">
        <v>32</v>
      </c>
    </row>
    <row r="19" spans="2:17" ht="15.75" customHeight="1">
      <c r="B19" s="4" t="s">
        <v>6</v>
      </c>
      <c r="C19" s="4">
        <v>14</v>
      </c>
      <c r="D19" s="13" t="s">
        <v>6</v>
      </c>
      <c r="E19" s="13" t="s">
        <v>14</v>
      </c>
      <c r="G19" s="13" t="s">
        <v>6</v>
      </c>
      <c r="H19" s="13" t="s">
        <v>20</v>
      </c>
      <c r="J19" s="13" t="s">
        <v>6</v>
      </c>
      <c r="K19" s="13" t="s">
        <v>26</v>
      </c>
      <c r="M19" s="13" t="s">
        <v>6</v>
      </c>
      <c r="N19" s="13" t="s">
        <v>26</v>
      </c>
      <c r="P19" s="13" t="s">
        <v>6</v>
      </c>
      <c r="Q19" s="13" t="s">
        <v>33</v>
      </c>
    </row>
    <row r="21" spans="2:17" ht="18">
      <c r="B21" s="1" t="s">
        <v>144</v>
      </c>
      <c r="C21" s="5"/>
      <c r="D21" s="6" t="s">
        <v>7</v>
      </c>
      <c r="E21" s="6">
        <v>1</v>
      </c>
      <c r="G21" s="6" t="s">
        <v>7</v>
      </c>
      <c r="H21" s="6">
        <v>2</v>
      </c>
      <c r="J21" s="6" t="s">
        <v>7</v>
      </c>
      <c r="K21" s="6">
        <v>3</v>
      </c>
      <c r="M21" s="6" t="s">
        <v>7</v>
      </c>
      <c r="N21" s="6">
        <v>4</v>
      </c>
      <c r="P21" s="6" t="s">
        <v>7</v>
      </c>
      <c r="Q21" s="6">
        <v>5</v>
      </c>
    </row>
    <row r="22" spans="2:17" ht="15.75" customHeight="1">
      <c r="B22" s="4"/>
      <c r="C22" s="9"/>
      <c r="D22" s="10" t="s">
        <v>28</v>
      </c>
      <c r="E22" s="10" t="s">
        <v>81</v>
      </c>
      <c r="G22" s="10" t="s">
        <v>28</v>
      </c>
      <c r="H22" s="10" t="s">
        <v>81</v>
      </c>
      <c r="J22" s="10" t="s">
        <v>28</v>
      </c>
      <c r="K22" s="10" t="s">
        <v>81</v>
      </c>
      <c r="M22" s="10" t="s">
        <v>28</v>
      </c>
      <c r="N22" s="10" t="s">
        <v>81</v>
      </c>
      <c r="P22" s="10" t="s">
        <v>28</v>
      </c>
      <c r="Q22" s="10" t="s">
        <v>81</v>
      </c>
    </row>
    <row r="23" spans="2:17" ht="15.75" customHeight="1">
      <c r="B23" s="4" t="s">
        <v>91</v>
      </c>
      <c r="C23" s="4"/>
      <c r="D23" s="11" t="s">
        <v>91</v>
      </c>
      <c r="E23" s="11" t="s">
        <v>130</v>
      </c>
      <c r="G23" s="11" t="s">
        <v>137</v>
      </c>
      <c r="H23" s="11" t="s">
        <v>82</v>
      </c>
      <c r="J23" s="11" t="s">
        <v>138</v>
      </c>
      <c r="K23" s="11" t="s">
        <v>136</v>
      </c>
      <c r="M23" s="11" t="s">
        <v>139</v>
      </c>
      <c r="N23" s="11" t="s">
        <v>47</v>
      </c>
      <c r="P23" s="11" t="s">
        <v>139</v>
      </c>
      <c r="Q23" s="14" t="s">
        <v>8</v>
      </c>
    </row>
    <row r="24" spans="2:17" ht="15.75" customHeight="1">
      <c r="B24" s="4" t="s">
        <v>137</v>
      </c>
      <c r="C24" s="4"/>
      <c r="D24" s="11" t="s">
        <v>91</v>
      </c>
      <c r="E24" s="11" t="s">
        <v>130</v>
      </c>
      <c r="G24" s="11" t="s">
        <v>137</v>
      </c>
      <c r="H24" s="11" t="s">
        <v>82</v>
      </c>
      <c r="J24" s="11" t="s">
        <v>138</v>
      </c>
      <c r="K24" s="11" t="s">
        <v>136</v>
      </c>
      <c r="M24" s="11" t="s">
        <v>139</v>
      </c>
      <c r="N24" s="11" t="s">
        <v>47</v>
      </c>
      <c r="P24" s="11" t="s">
        <v>139</v>
      </c>
      <c r="Q24" s="14" t="s">
        <v>8</v>
      </c>
    </row>
    <row r="25" spans="2:17" ht="15.75" customHeight="1">
      <c r="B25" s="4" t="s">
        <v>138</v>
      </c>
      <c r="C25" s="4"/>
      <c r="D25" s="11" t="s">
        <v>91</v>
      </c>
      <c r="E25" s="11" t="s">
        <v>76</v>
      </c>
      <c r="G25" s="11" t="s">
        <v>137</v>
      </c>
      <c r="H25" s="11" t="s">
        <v>82</v>
      </c>
      <c r="J25" s="11" t="s">
        <v>138</v>
      </c>
      <c r="K25" s="11" t="s">
        <v>94</v>
      </c>
      <c r="M25" s="11" t="s">
        <v>139</v>
      </c>
      <c r="N25" s="11" t="s">
        <v>47</v>
      </c>
      <c r="P25" s="11" t="s">
        <v>139</v>
      </c>
      <c r="Q25" s="14" t="s">
        <v>8</v>
      </c>
    </row>
    <row r="26" spans="2:17" ht="15.75" customHeight="1">
      <c r="B26" s="4" t="s">
        <v>139</v>
      </c>
      <c r="C26" s="4"/>
      <c r="D26" s="11" t="s">
        <v>91</v>
      </c>
      <c r="E26" s="11" t="s">
        <v>131</v>
      </c>
      <c r="G26" s="11" t="s">
        <v>137</v>
      </c>
      <c r="H26" s="11" t="s">
        <v>82</v>
      </c>
      <c r="J26" s="11" t="s">
        <v>138</v>
      </c>
      <c r="K26" s="11" t="s">
        <v>122</v>
      </c>
      <c r="M26" s="11" t="s">
        <v>139</v>
      </c>
      <c r="N26" s="11" t="s">
        <v>101</v>
      </c>
      <c r="P26" s="11" t="s">
        <v>139</v>
      </c>
      <c r="Q26" s="14" t="s">
        <v>8</v>
      </c>
    </row>
    <row r="27" spans="2:17" ht="15.75" customHeight="1">
      <c r="B27" s="4" t="s">
        <v>140</v>
      </c>
      <c r="C27" s="4"/>
      <c r="D27" s="13" t="s">
        <v>140</v>
      </c>
      <c r="E27" s="13" t="s">
        <v>113</v>
      </c>
      <c r="G27" s="13" t="s">
        <v>141</v>
      </c>
      <c r="H27" s="13" t="s">
        <v>65</v>
      </c>
      <c r="J27" s="13" t="s">
        <v>142</v>
      </c>
      <c r="K27" s="13" t="s">
        <v>71</v>
      </c>
      <c r="M27" s="13" t="s">
        <v>143</v>
      </c>
      <c r="N27" s="13" t="s">
        <v>22</v>
      </c>
      <c r="P27" s="13" t="s">
        <v>143</v>
      </c>
      <c r="Q27" s="13"/>
    </row>
    <row r="28" spans="2:17" ht="15.75" customHeight="1">
      <c r="B28" s="4" t="s">
        <v>141</v>
      </c>
      <c r="C28" s="4"/>
      <c r="D28" s="13" t="s">
        <v>140</v>
      </c>
      <c r="E28" s="13" t="s">
        <v>113</v>
      </c>
      <c r="G28" s="13" t="s">
        <v>141</v>
      </c>
      <c r="H28" s="13" t="s">
        <v>65</v>
      </c>
      <c r="J28" s="13" t="s">
        <v>142</v>
      </c>
      <c r="K28" s="13" t="s">
        <v>71</v>
      </c>
      <c r="M28" s="13" t="s">
        <v>143</v>
      </c>
      <c r="N28" s="13" t="s">
        <v>22</v>
      </c>
      <c r="P28" s="13" t="s">
        <v>143</v>
      </c>
      <c r="Q28" s="13"/>
    </row>
    <row r="29" spans="2:17" ht="15.75" customHeight="1">
      <c r="B29" s="4" t="s">
        <v>142</v>
      </c>
      <c r="C29" s="4"/>
      <c r="D29" s="13" t="s">
        <v>140</v>
      </c>
      <c r="E29" s="13" t="s">
        <v>53</v>
      </c>
      <c r="G29" s="13" t="s">
        <v>141</v>
      </c>
      <c r="H29" s="13" t="s">
        <v>65</v>
      </c>
      <c r="J29" s="13" t="s">
        <v>142</v>
      </c>
      <c r="K29" s="13" t="s">
        <v>71</v>
      </c>
      <c r="M29" s="13" t="s">
        <v>143</v>
      </c>
      <c r="N29" s="13" t="s">
        <v>22</v>
      </c>
      <c r="P29" s="13" t="s">
        <v>143</v>
      </c>
      <c r="Q29" s="13"/>
    </row>
    <row r="30" spans="2:17" ht="15.75" customHeight="1">
      <c r="B30" s="4" t="s">
        <v>143</v>
      </c>
      <c r="C30" s="4"/>
      <c r="D30" s="13" t="s">
        <v>140</v>
      </c>
      <c r="E30" s="13" t="s">
        <v>53</v>
      </c>
      <c r="G30" s="13" t="s">
        <v>141</v>
      </c>
      <c r="H30" s="13" t="s">
        <v>65</v>
      </c>
      <c r="J30" s="13" t="s">
        <v>142</v>
      </c>
      <c r="K30" s="13" t="s">
        <v>71</v>
      </c>
      <c r="M30" s="13" t="s">
        <v>143</v>
      </c>
      <c r="N30" s="13" t="s">
        <v>22</v>
      </c>
      <c r="P30" s="13" t="s">
        <v>143</v>
      </c>
      <c r="Q30" s="13"/>
    </row>
    <row r="31" spans="2:17" ht="15.75" customHeight="1">
      <c r="B31" s="4" t="s">
        <v>3</v>
      </c>
      <c r="C31" s="4"/>
      <c r="D31" s="13" t="s">
        <v>146</v>
      </c>
      <c r="E31" s="13" t="s">
        <v>111</v>
      </c>
      <c r="G31" s="13" t="s">
        <v>147</v>
      </c>
      <c r="H31" s="13" t="s">
        <v>30</v>
      </c>
      <c r="J31" s="13" t="s">
        <v>148</v>
      </c>
      <c r="K31" s="13" t="s">
        <v>36</v>
      </c>
      <c r="M31" s="13" t="s">
        <v>149</v>
      </c>
      <c r="N31" s="13" t="s">
        <v>42</v>
      </c>
      <c r="P31" s="13" t="s">
        <v>149</v>
      </c>
      <c r="Q31" s="13"/>
    </row>
    <row r="32" spans="2:17" ht="15.75" customHeight="1">
      <c r="B32" s="4" t="s">
        <v>4</v>
      </c>
      <c r="C32" s="4"/>
      <c r="D32" s="13" t="s">
        <v>150</v>
      </c>
      <c r="E32" s="13" t="s">
        <v>12</v>
      </c>
      <c r="G32" s="13" t="s">
        <v>151</v>
      </c>
      <c r="H32" s="13" t="s">
        <v>37</v>
      </c>
      <c r="J32" s="13" t="s">
        <v>152</v>
      </c>
      <c r="K32" s="13" t="s">
        <v>43</v>
      </c>
      <c r="M32" s="13" t="s">
        <v>153</v>
      </c>
      <c r="N32" s="13" t="s">
        <v>49</v>
      </c>
      <c r="P32" s="13" t="s">
        <v>153</v>
      </c>
      <c r="Q32" s="13"/>
    </row>
    <row r="33" spans="2:17" ht="15.75" customHeight="1">
      <c r="B33" s="4" t="s">
        <v>5</v>
      </c>
      <c r="C33" s="4"/>
      <c r="D33" s="13" t="s">
        <v>154</v>
      </c>
      <c r="E33" s="13" t="s">
        <v>13</v>
      </c>
      <c r="G33" s="13" t="s">
        <v>155</v>
      </c>
      <c r="H33" s="13" t="s">
        <v>19</v>
      </c>
      <c r="J33" s="13" t="s">
        <v>156</v>
      </c>
      <c r="K33" s="13" t="s">
        <v>25</v>
      </c>
      <c r="M33" s="13" t="s">
        <v>157</v>
      </c>
      <c r="N33" s="13" t="s">
        <v>38</v>
      </c>
      <c r="P33" s="13" t="s">
        <v>157</v>
      </c>
      <c r="Q33" s="13"/>
    </row>
    <row r="34" spans="2:17" ht="15.75" customHeight="1">
      <c r="B34" s="4" t="s">
        <v>6</v>
      </c>
      <c r="C34" s="4"/>
      <c r="D34" s="13" t="s">
        <v>158</v>
      </c>
      <c r="E34" s="13" t="s">
        <v>14</v>
      </c>
      <c r="G34" s="13" t="s">
        <v>159</v>
      </c>
      <c r="H34" s="13" t="s">
        <v>39</v>
      </c>
      <c r="J34" s="13" t="s">
        <v>160</v>
      </c>
      <c r="K34" s="13" t="s">
        <v>45</v>
      </c>
      <c r="M34" s="13" t="s">
        <v>161</v>
      </c>
      <c r="N34" s="13" t="s">
        <v>51</v>
      </c>
      <c r="P34" s="13" t="s">
        <v>161</v>
      </c>
      <c r="Q34" s="13"/>
    </row>
    <row r="36" spans="2:17" ht="18">
      <c r="B36" s="1" t="s">
        <v>162</v>
      </c>
      <c r="C36" s="5"/>
      <c r="D36" s="6" t="s">
        <v>7</v>
      </c>
      <c r="E36" s="6">
        <v>1</v>
      </c>
      <c r="G36" s="6" t="s">
        <v>7</v>
      </c>
      <c r="H36" s="6">
        <v>2</v>
      </c>
      <c r="J36" s="6" t="s">
        <v>7</v>
      </c>
      <c r="K36" s="6">
        <v>3</v>
      </c>
      <c r="M36" s="6" t="s">
        <v>7</v>
      </c>
      <c r="N36" s="6">
        <v>4</v>
      </c>
      <c r="P36" s="6" t="s">
        <v>7</v>
      </c>
      <c r="Q36" s="6">
        <v>5</v>
      </c>
    </row>
    <row r="37" spans="2:17" ht="15.75" customHeight="1">
      <c r="B37" s="4"/>
      <c r="C37" s="9"/>
      <c r="D37" s="10" t="s">
        <v>28</v>
      </c>
      <c r="E37" s="10" t="s">
        <v>81</v>
      </c>
      <c r="G37" s="10" t="s">
        <v>28</v>
      </c>
      <c r="H37" s="10" t="s">
        <v>81</v>
      </c>
      <c r="J37" s="10" t="s">
        <v>28</v>
      </c>
      <c r="K37" s="10" t="s">
        <v>81</v>
      </c>
      <c r="M37" s="10" t="s">
        <v>28</v>
      </c>
      <c r="N37" s="10" t="s">
        <v>81</v>
      </c>
      <c r="P37" s="10" t="s">
        <v>28</v>
      </c>
      <c r="Q37" s="10" t="s">
        <v>81</v>
      </c>
    </row>
    <row r="38" spans="2:17" ht="15.75" customHeight="1">
      <c r="B38" s="4" t="s">
        <v>91</v>
      </c>
      <c r="C38" s="4"/>
      <c r="D38" s="11" t="s">
        <v>91</v>
      </c>
      <c r="E38" s="11" t="s">
        <v>131</v>
      </c>
      <c r="G38" s="11" t="s">
        <v>137</v>
      </c>
      <c r="H38" s="11" t="s">
        <v>105</v>
      </c>
      <c r="J38" s="11" t="s">
        <v>138</v>
      </c>
      <c r="K38" s="11" t="s">
        <v>132</v>
      </c>
      <c r="M38" s="11" t="s">
        <v>139</v>
      </c>
      <c r="N38" s="14" t="s">
        <v>8</v>
      </c>
      <c r="P38" s="11" t="s">
        <v>139</v>
      </c>
      <c r="Q38" s="14" t="s">
        <v>8</v>
      </c>
    </row>
    <row r="39" spans="2:17" ht="12.75">
      <c r="B39" s="4" t="s">
        <v>137</v>
      </c>
      <c r="C39" s="4"/>
      <c r="D39" s="11" t="s">
        <v>91</v>
      </c>
      <c r="E39" s="11" t="s">
        <v>124</v>
      </c>
      <c r="G39" s="11" t="s">
        <v>137</v>
      </c>
      <c r="H39" s="11" t="s">
        <v>105</v>
      </c>
      <c r="J39" s="11" t="s">
        <v>138</v>
      </c>
      <c r="K39" s="11" t="s">
        <v>126</v>
      </c>
      <c r="M39" s="11" t="s">
        <v>139</v>
      </c>
      <c r="N39" s="14" t="s">
        <v>8</v>
      </c>
      <c r="P39" s="11" t="s">
        <v>139</v>
      </c>
      <c r="Q39" s="14" t="s">
        <v>8</v>
      </c>
    </row>
    <row r="40" spans="2:17" ht="12.75">
      <c r="B40" s="4" t="s">
        <v>138</v>
      </c>
      <c r="C40" s="4"/>
      <c r="D40" s="11" t="s">
        <v>91</v>
      </c>
      <c r="E40" s="11" t="s">
        <v>127</v>
      </c>
      <c r="G40" s="11" t="s">
        <v>137</v>
      </c>
      <c r="H40" s="11" t="s">
        <v>105</v>
      </c>
      <c r="J40" s="11" t="s">
        <v>138</v>
      </c>
      <c r="K40" s="11" t="s">
        <v>132</v>
      </c>
      <c r="M40" s="11" t="s">
        <v>139</v>
      </c>
      <c r="N40" s="14" t="s">
        <v>8</v>
      </c>
      <c r="P40" s="11" t="s">
        <v>139</v>
      </c>
      <c r="Q40" s="14" t="s">
        <v>8</v>
      </c>
    </row>
    <row r="41" spans="2:17" ht="12.75">
      <c r="B41" s="4" t="s">
        <v>139</v>
      </c>
      <c r="C41" s="4"/>
      <c r="D41" s="11" t="s">
        <v>91</v>
      </c>
      <c r="E41" s="11" t="s">
        <v>131</v>
      </c>
      <c r="G41" s="11" t="s">
        <v>137</v>
      </c>
      <c r="H41" s="11" t="s">
        <v>105</v>
      </c>
      <c r="J41" s="11" t="s">
        <v>138</v>
      </c>
      <c r="K41" s="11" t="s">
        <v>126</v>
      </c>
      <c r="M41" s="11" t="s">
        <v>139</v>
      </c>
      <c r="N41" s="14" t="s">
        <v>8</v>
      </c>
      <c r="P41" s="11" t="s">
        <v>139</v>
      </c>
      <c r="Q41" s="14" t="s">
        <v>8</v>
      </c>
    </row>
    <row r="42" spans="2:17" ht="12.75">
      <c r="B42" s="4" t="s">
        <v>140</v>
      </c>
      <c r="C42" s="4"/>
      <c r="D42" s="13" t="s">
        <v>140</v>
      </c>
      <c r="E42" s="13" t="s">
        <v>113</v>
      </c>
      <c r="G42" s="13" t="s">
        <v>141</v>
      </c>
      <c r="H42" s="13" t="s">
        <v>83</v>
      </c>
      <c r="J42" s="13" t="s">
        <v>142</v>
      </c>
      <c r="K42" s="13" t="s">
        <v>89</v>
      </c>
      <c r="M42" s="13" t="s">
        <v>143</v>
      </c>
      <c r="N42" s="15" t="s">
        <v>8</v>
      </c>
      <c r="P42" s="13" t="s">
        <v>143</v>
      </c>
      <c r="Q42" s="15" t="s">
        <v>8</v>
      </c>
    </row>
    <row r="43" spans="2:17" ht="12.75">
      <c r="B43" s="4" t="s">
        <v>141</v>
      </c>
      <c r="C43" s="4"/>
      <c r="D43" s="13" t="s">
        <v>140</v>
      </c>
      <c r="E43" s="13" t="s">
        <v>116</v>
      </c>
      <c r="G43" s="13" t="s">
        <v>141</v>
      </c>
      <c r="H43" s="13" t="s">
        <v>83</v>
      </c>
      <c r="J43" s="13" t="s">
        <v>142</v>
      </c>
      <c r="K43" s="13" t="s">
        <v>89</v>
      </c>
      <c r="M43" s="13" t="s">
        <v>143</v>
      </c>
      <c r="N43" s="15" t="s">
        <v>8</v>
      </c>
      <c r="P43" s="13" t="s">
        <v>143</v>
      </c>
      <c r="Q43" s="15" t="s">
        <v>8</v>
      </c>
    </row>
    <row r="44" spans="2:17" ht="12.75">
      <c r="B44" s="4" t="s">
        <v>142</v>
      </c>
      <c r="C44" s="4"/>
      <c r="D44" s="13" t="s">
        <v>140</v>
      </c>
      <c r="E44" s="13" t="s">
        <v>117</v>
      </c>
      <c r="G44" s="13" t="s">
        <v>141</v>
      </c>
      <c r="H44" s="13" t="s">
        <v>83</v>
      </c>
      <c r="J44" s="13" t="s">
        <v>142</v>
      </c>
      <c r="K44" s="13" t="s">
        <v>89</v>
      </c>
      <c r="M44" s="13" t="s">
        <v>143</v>
      </c>
      <c r="N44" s="15" t="s">
        <v>8</v>
      </c>
      <c r="P44" s="13" t="s">
        <v>143</v>
      </c>
      <c r="Q44" s="15" t="s">
        <v>8</v>
      </c>
    </row>
    <row r="45" spans="2:17" ht="12.75">
      <c r="B45" s="4" t="s">
        <v>143</v>
      </c>
      <c r="C45" s="4"/>
      <c r="D45" s="13" t="s">
        <v>140</v>
      </c>
      <c r="E45" s="13" t="s">
        <v>53</v>
      </c>
      <c r="G45" s="13" t="s">
        <v>141</v>
      </c>
      <c r="H45" s="13" t="s">
        <v>83</v>
      </c>
      <c r="J45" s="13" t="s">
        <v>142</v>
      </c>
      <c r="K45" s="13" t="s">
        <v>89</v>
      </c>
      <c r="M45" s="13" t="s">
        <v>143</v>
      </c>
      <c r="N45" s="15" t="s">
        <v>8</v>
      </c>
      <c r="P45" s="13" t="s">
        <v>143</v>
      </c>
      <c r="Q45" s="15" t="s">
        <v>8</v>
      </c>
    </row>
    <row r="46" spans="2:17" ht="12.75">
      <c r="B46" s="4" t="s">
        <v>3</v>
      </c>
      <c r="C46" s="4"/>
      <c r="D46" s="13" t="s">
        <v>146</v>
      </c>
      <c r="E46" s="13" t="s">
        <v>48</v>
      </c>
      <c r="G46" s="13" t="s">
        <v>147</v>
      </c>
      <c r="H46" s="13" t="s">
        <v>54</v>
      </c>
      <c r="J46" s="13" t="s">
        <v>148</v>
      </c>
      <c r="K46" s="13" t="s">
        <v>60</v>
      </c>
      <c r="M46" s="13" t="s">
        <v>149</v>
      </c>
      <c r="N46" s="15" t="s">
        <v>8</v>
      </c>
      <c r="P46" s="13" t="s">
        <v>149</v>
      </c>
      <c r="Q46" s="15" t="s">
        <v>8</v>
      </c>
    </row>
    <row r="47" spans="2:17" ht="12.75">
      <c r="B47" s="4" t="s">
        <v>4</v>
      </c>
      <c r="C47" s="4"/>
      <c r="D47" s="13" t="s">
        <v>150</v>
      </c>
      <c r="E47" s="13" t="s">
        <v>43</v>
      </c>
      <c r="G47" s="13" t="s">
        <v>151</v>
      </c>
      <c r="H47" s="13" t="s">
        <v>55</v>
      </c>
      <c r="J47" s="13" t="s">
        <v>152</v>
      </c>
      <c r="K47" s="13" t="s">
        <v>61</v>
      </c>
      <c r="M47" s="13" t="s">
        <v>153</v>
      </c>
      <c r="N47" s="15" t="s">
        <v>8</v>
      </c>
      <c r="P47" s="13" t="s">
        <v>153</v>
      </c>
      <c r="Q47" s="15" t="s">
        <v>8</v>
      </c>
    </row>
    <row r="48" spans="2:17" ht="12.75">
      <c r="B48" s="4" t="s">
        <v>5</v>
      </c>
      <c r="C48" s="4"/>
      <c r="D48" s="13" t="s">
        <v>154</v>
      </c>
      <c r="E48" s="13" t="s">
        <v>44</v>
      </c>
      <c r="G48" s="13" t="s">
        <v>155</v>
      </c>
      <c r="H48" s="13" t="s">
        <v>50</v>
      </c>
      <c r="J48" s="13" t="s">
        <v>156</v>
      </c>
      <c r="K48" s="13" t="s">
        <v>56</v>
      </c>
      <c r="M48" s="13" t="s">
        <v>157</v>
      </c>
      <c r="N48" s="15" t="s">
        <v>8</v>
      </c>
      <c r="P48" s="13" t="s">
        <v>157</v>
      </c>
      <c r="Q48" s="15" t="s">
        <v>8</v>
      </c>
    </row>
    <row r="49" spans="2:17" ht="12.75">
      <c r="B49" s="4" t="s">
        <v>6</v>
      </c>
      <c r="C49" s="4"/>
      <c r="D49" s="13" t="s">
        <v>158</v>
      </c>
      <c r="E49" s="13" t="s">
        <v>14</v>
      </c>
      <c r="G49" s="13" t="s">
        <v>159</v>
      </c>
      <c r="H49" s="13" t="s">
        <v>57</v>
      </c>
      <c r="J49" s="13" t="s">
        <v>160</v>
      </c>
      <c r="K49" s="13" t="s">
        <v>63</v>
      </c>
      <c r="M49" s="13" t="s">
        <v>161</v>
      </c>
      <c r="N49" s="15" t="s">
        <v>8</v>
      </c>
      <c r="P49" s="13" t="s">
        <v>161</v>
      </c>
      <c r="Q49" s="15" t="s">
        <v>8</v>
      </c>
    </row>
    <row r="51" spans="2:17" ht="18">
      <c r="B51" s="1" t="s">
        <v>164</v>
      </c>
      <c r="C51" s="5"/>
      <c r="D51" s="6" t="s">
        <v>7</v>
      </c>
      <c r="E51" s="6">
        <v>1</v>
      </c>
      <c r="G51" s="6" t="s">
        <v>7</v>
      </c>
      <c r="H51" s="6">
        <v>2</v>
      </c>
      <c r="J51" s="6" t="s">
        <v>7</v>
      </c>
      <c r="K51" s="6">
        <v>3</v>
      </c>
      <c r="M51" s="6" t="s">
        <v>7</v>
      </c>
      <c r="N51" s="6">
        <v>4</v>
      </c>
      <c r="P51" s="6" t="s">
        <v>7</v>
      </c>
      <c r="Q51" s="6">
        <v>5</v>
      </c>
    </row>
    <row r="52" spans="2:17" ht="15">
      <c r="B52" s="4"/>
      <c r="C52" s="9"/>
      <c r="D52" s="10" t="s">
        <v>28</v>
      </c>
      <c r="E52" s="10" t="s">
        <v>81</v>
      </c>
      <c r="G52" s="10" t="s">
        <v>28</v>
      </c>
      <c r="H52" s="10" t="s">
        <v>81</v>
      </c>
      <c r="J52" s="10" t="s">
        <v>28</v>
      </c>
      <c r="K52" s="10" t="s">
        <v>81</v>
      </c>
      <c r="M52" s="10" t="s">
        <v>28</v>
      </c>
      <c r="N52" s="10" t="s">
        <v>81</v>
      </c>
      <c r="P52" s="10" t="s">
        <v>28</v>
      </c>
      <c r="Q52" s="10" t="s">
        <v>81</v>
      </c>
    </row>
    <row r="53" spans="2:17" ht="12.75">
      <c r="B53" s="4" t="s">
        <v>91</v>
      </c>
      <c r="C53" s="4"/>
      <c r="D53" s="11" t="s">
        <v>91</v>
      </c>
      <c r="E53" s="11" t="s">
        <v>131</v>
      </c>
      <c r="G53" s="11" t="s">
        <v>137</v>
      </c>
      <c r="H53" s="11" t="s">
        <v>112</v>
      </c>
      <c r="J53" s="11" t="s">
        <v>138</v>
      </c>
      <c r="K53" s="11" t="s">
        <v>107</v>
      </c>
      <c r="M53" s="11" t="s">
        <v>139</v>
      </c>
      <c r="N53" s="14" t="s">
        <v>8</v>
      </c>
      <c r="P53" s="11" t="s">
        <v>139</v>
      </c>
      <c r="Q53" s="14" t="s">
        <v>8</v>
      </c>
    </row>
    <row r="54" spans="2:17" ht="12.75">
      <c r="B54" s="4" t="s">
        <v>137</v>
      </c>
      <c r="C54" s="4"/>
      <c r="D54" s="11" t="s">
        <v>91</v>
      </c>
      <c r="E54" s="11" t="s">
        <v>114</v>
      </c>
      <c r="G54" s="11" t="s">
        <v>137</v>
      </c>
      <c r="H54" s="11" t="s">
        <v>119</v>
      </c>
      <c r="J54" s="11" t="s">
        <v>138</v>
      </c>
      <c r="K54" s="11" t="s">
        <v>126</v>
      </c>
      <c r="M54" s="11" t="s">
        <v>139</v>
      </c>
      <c r="N54" s="14" t="s">
        <v>8</v>
      </c>
      <c r="P54" s="11" t="s">
        <v>139</v>
      </c>
      <c r="Q54" s="14" t="s">
        <v>8</v>
      </c>
    </row>
    <row r="55" spans="2:17" ht="12.75">
      <c r="B55" s="4" t="s">
        <v>138</v>
      </c>
      <c r="C55" s="4"/>
      <c r="D55" s="11" t="s">
        <v>91</v>
      </c>
      <c r="E55" s="11" t="s">
        <v>114</v>
      </c>
      <c r="G55" s="11" t="s">
        <v>137</v>
      </c>
      <c r="H55" s="11" t="s">
        <v>119</v>
      </c>
      <c r="J55" s="11" t="s">
        <v>138</v>
      </c>
      <c r="K55" s="11" t="s">
        <v>132</v>
      </c>
      <c r="M55" s="11" t="s">
        <v>139</v>
      </c>
      <c r="N55" s="14" t="s">
        <v>8</v>
      </c>
      <c r="P55" s="11" t="s">
        <v>139</v>
      </c>
      <c r="Q55" s="14" t="s">
        <v>8</v>
      </c>
    </row>
    <row r="56" spans="2:17" ht="12.75">
      <c r="B56" s="4" t="s">
        <v>139</v>
      </c>
      <c r="C56" s="4"/>
      <c r="D56" s="11" t="s">
        <v>91</v>
      </c>
      <c r="E56" s="11" t="s">
        <v>131</v>
      </c>
      <c r="G56" s="11" t="s">
        <v>137</v>
      </c>
      <c r="H56" s="11" t="s">
        <v>59</v>
      </c>
      <c r="J56" s="11" t="s">
        <v>138</v>
      </c>
      <c r="K56" s="11" t="s">
        <v>126</v>
      </c>
      <c r="M56" s="11" t="s">
        <v>139</v>
      </c>
      <c r="N56" s="14" t="s">
        <v>8</v>
      </c>
      <c r="P56" s="11" t="s">
        <v>139</v>
      </c>
      <c r="Q56" s="14" t="s">
        <v>8</v>
      </c>
    </row>
    <row r="57" spans="2:17" ht="12.75">
      <c r="B57" s="4" t="s">
        <v>140</v>
      </c>
      <c r="C57" s="4"/>
      <c r="D57" s="13" t="s">
        <v>140</v>
      </c>
      <c r="E57" s="13" t="s">
        <v>95</v>
      </c>
      <c r="G57" s="13" t="s">
        <v>141</v>
      </c>
      <c r="H57" s="13" t="s">
        <v>10</v>
      </c>
      <c r="J57" s="13" t="s">
        <v>142</v>
      </c>
      <c r="K57" s="13" t="s">
        <v>102</v>
      </c>
      <c r="M57" s="13" t="s">
        <v>143</v>
      </c>
      <c r="N57" s="15" t="s">
        <v>8</v>
      </c>
      <c r="P57" s="13" t="s">
        <v>143</v>
      </c>
      <c r="Q57" s="15" t="s">
        <v>8</v>
      </c>
    </row>
    <row r="58" spans="2:17" ht="12.75">
      <c r="B58" s="4" t="s">
        <v>141</v>
      </c>
      <c r="C58" s="4"/>
      <c r="D58" s="13" t="s">
        <v>140</v>
      </c>
      <c r="E58" s="13" t="s">
        <v>95</v>
      </c>
      <c r="G58" s="13" t="s">
        <v>141</v>
      </c>
      <c r="H58" s="13" t="s">
        <v>10</v>
      </c>
      <c r="J58" s="13" t="s">
        <v>142</v>
      </c>
      <c r="K58" s="13" t="s">
        <v>102</v>
      </c>
      <c r="M58" s="13" t="s">
        <v>143</v>
      </c>
      <c r="N58" s="15" t="s">
        <v>8</v>
      </c>
      <c r="P58" s="13" t="s">
        <v>143</v>
      </c>
      <c r="Q58" s="15" t="s">
        <v>8</v>
      </c>
    </row>
    <row r="59" spans="2:17" ht="12.75">
      <c r="B59" s="4" t="s">
        <v>142</v>
      </c>
      <c r="C59" s="4"/>
      <c r="D59" s="13" t="s">
        <v>140</v>
      </c>
      <c r="E59" s="13" t="s">
        <v>95</v>
      </c>
      <c r="G59" s="13" t="s">
        <v>141</v>
      </c>
      <c r="H59" s="13" t="s">
        <v>10</v>
      </c>
      <c r="J59" s="13" t="s">
        <v>142</v>
      </c>
      <c r="K59" s="13" t="s">
        <v>102</v>
      </c>
      <c r="M59" s="13" t="s">
        <v>143</v>
      </c>
      <c r="N59" s="15" t="s">
        <v>8</v>
      </c>
      <c r="P59" s="13" t="s">
        <v>143</v>
      </c>
      <c r="Q59" s="15" t="s">
        <v>8</v>
      </c>
    </row>
    <row r="60" spans="2:17" ht="12.75">
      <c r="B60" s="4" t="s">
        <v>143</v>
      </c>
      <c r="C60" s="4"/>
      <c r="D60" s="13" t="s">
        <v>140</v>
      </c>
      <c r="E60" s="13" t="s">
        <v>95</v>
      </c>
      <c r="G60" s="13" t="s">
        <v>141</v>
      </c>
      <c r="H60" s="13" t="s">
        <v>10</v>
      </c>
      <c r="J60" s="13" t="s">
        <v>142</v>
      </c>
      <c r="K60" s="13" t="s">
        <v>102</v>
      </c>
      <c r="M60" s="13" t="s">
        <v>143</v>
      </c>
      <c r="N60" s="15" t="s">
        <v>8</v>
      </c>
      <c r="P60" s="13" t="s">
        <v>143</v>
      </c>
      <c r="Q60" s="15" t="s">
        <v>8</v>
      </c>
    </row>
    <row r="61" spans="2:17" ht="12.75">
      <c r="B61" s="4" t="s">
        <v>3</v>
      </c>
      <c r="C61" s="4"/>
      <c r="D61" s="13" t="s">
        <v>146</v>
      </c>
      <c r="E61" s="13" t="s">
        <v>66</v>
      </c>
      <c r="G61" s="13" t="s">
        <v>147</v>
      </c>
      <c r="H61" s="13" t="s">
        <v>30</v>
      </c>
      <c r="J61" s="13" t="s">
        <v>148</v>
      </c>
      <c r="K61" s="13" t="s">
        <v>99</v>
      </c>
      <c r="M61" s="13" t="s">
        <v>149</v>
      </c>
      <c r="N61" s="15" t="s">
        <v>8</v>
      </c>
      <c r="P61" s="13" t="s">
        <v>149</v>
      </c>
      <c r="Q61" s="15" t="s">
        <v>8</v>
      </c>
    </row>
    <row r="62" spans="2:17" ht="12.75">
      <c r="B62" s="4" t="s">
        <v>4</v>
      </c>
      <c r="C62" s="4"/>
      <c r="D62" s="13" t="s">
        <v>150</v>
      </c>
      <c r="E62" s="13" t="s">
        <v>12</v>
      </c>
      <c r="G62" s="13" t="s">
        <v>151</v>
      </c>
      <c r="H62" s="13" t="s">
        <v>67</v>
      </c>
      <c r="J62" s="13" t="s">
        <v>152</v>
      </c>
      <c r="K62" s="13" t="s">
        <v>92</v>
      </c>
      <c r="M62" s="13" t="s">
        <v>153</v>
      </c>
      <c r="N62" s="15" t="s">
        <v>8</v>
      </c>
      <c r="P62" s="13" t="s">
        <v>153</v>
      </c>
      <c r="Q62" s="15" t="s">
        <v>8</v>
      </c>
    </row>
    <row r="63" spans="2:17" ht="12.75">
      <c r="B63" s="4" t="s">
        <v>5</v>
      </c>
      <c r="C63" s="4"/>
      <c r="D63" s="13" t="s">
        <v>154</v>
      </c>
      <c r="E63" s="13" t="s">
        <v>13</v>
      </c>
      <c r="G63" s="13" t="s">
        <v>155</v>
      </c>
      <c r="H63" s="13" t="s">
        <v>97</v>
      </c>
      <c r="J63" s="13" t="s">
        <v>156</v>
      </c>
      <c r="K63" s="13" t="s">
        <v>68</v>
      </c>
      <c r="M63" s="13" t="s">
        <v>157</v>
      </c>
      <c r="N63" s="15" t="s">
        <v>8</v>
      </c>
      <c r="P63" s="13" t="s">
        <v>157</v>
      </c>
      <c r="Q63" s="15" t="s">
        <v>8</v>
      </c>
    </row>
    <row r="64" spans="2:17" ht="12.75">
      <c r="B64" s="4" t="s">
        <v>6</v>
      </c>
      <c r="C64" s="4"/>
      <c r="D64" s="13" t="s">
        <v>158</v>
      </c>
      <c r="E64" s="13" t="s">
        <v>87</v>
      </c>
      <c r="G64" s="13" t="s">
        <v>159</v>
      </c>
      <c r="H64" s="13" t="s">
        <v>75</v>
      </c>
      <c r="J64" s="13" t="s">
        <v>160</v>
      </c>
      <c r="K64" s="13" t="s">
        <v>80</v>
      </c>
      <c r="M64" s="13" t="s">
        <v>161</v>
      </c>
      <c r="N64" s="15" t="s">
        <v>8</v>
      </c>
      <c r="P64" s="13" t="s">
        <v>161</v>
      </c>
      <c r="Q64" s="15" t="s">
        <v>8</v>
      </c>
    </row>
    <row r="66" spans="2:17" ht="18">
      <c r="B66" s="1" t="s">
        <v>170</v>
      </c>
      <c r="C66" s="5"/>
      <c r="D66" s="6" t="s">
        <v>7</v>
      </c>
      <c r="E66" s="6">
        <v>1</v>
      </c>
      <c r="G66" s="6" t="s">
        <v>7</v>
      </c>
      <c r="H66" s="6">
        <v>2</v>
      </c>
      <c r="J66" s="6" t="s">
        <v>7</v>
      </c>
      <c r="K66" s="6">
        <v>3</v>
      </c>
      <c r="M66" s="6" t="s">
        <v>7</v>
      </c>
      <c r="N66" s="6">
        <v>4</v>
      </c>
      <c r="P66" s="6" t="s">
        <v>7</v>
      </c>
      <c r="Q66" s="6">
        <v>5</v>
      </c>
    </row>
    <row r="67" spans="2:17" ht="15">
      <c r="B67" s="4"/>
      <c r="C67" s="9"/>
      <c r="D67" s="10" t="s">
        <v>28</v>
      </c>
      <c r="E67" s="10" t="s">
        <v>81</v>
      </c>
      <c r="G67" s="10" t="s">
        <v>28</v>
      </c>
      <c r="H67" s="10" t="s">
        <v>81</v>
      </c>
      <c r="J67" s="10" t="s">
        <v>28</v>
      </c>
      <c r="K67" s="10" t="s">
        <v>81</v>
      </c>
      <c r="M67" s="10" t="s">
        <v>28</v>
      </c>
      <c r="N67" s="10" t="s">
        <v>81</v>
      </c>
      <c r="P67" s="10" t="s">
        <v>28</v>
      </c>
      <c r="Q67" s="10" t="s">
        <v>81</v>
      </c>
    </row>
    <row r="68" spans="2:17" ht="12.75">
      <c r="B68" s="4" t="s">
        <v>91</v>
      </c>
      <c r="C68" s="4"/>
      <c r="D68" s="11" t="s">
        <v>91</v>
      </c>
      <c r="E68" s="11" t="s">
        <v>133</v>
      </c>
      <c r="G68" s="11" t="s">
        <v>137</v>
      </c>
      <c r="H68" s="11" t="s">
        <v>134</v>
      </c>
      <c r="J68" s="11" t="s">
        <v>138</v>
      </c>
      <c r="K68" s="11" t="s">
        <v>122</v>
      </c>
      <c r="M68" s="11" t="s">
        <v>139</v>
      </c>
      <c r="N68" s="14" t="s">
        <v>8</v>
      </c>
      <c r="P68" s="11" t="s">
        <v>139</v>
      </c>
      <c r="Q68" s="14" t="s">
        <v>8</v>
      </c>
    </row>
    <row r="69" spans="2:17" ht="12.75">
      <c r="B69" s="4" t="s">
        <v>137</v>
      </c>
      <c r="C69" s="4"/>
      <c r="D69" s="11" t="s">
        <v>91</v>
      </c>
      <c r="E69" s="11" t="s">
        <v>127</v>
      </c>
      <c r="G69" s="11" t="s">
        <v>137</v>
      </c>
      <c r="H69" s="11" t="s">
        <v>128</v>
      </c>
      <c r="J69" s="11" t="s">
        <v>138</v>
      </c>
      <c r="K69" s="11" t="s">
        <v>132</v>
      </c>
      <c r="M69" s="11" t="s">
        <v>139</v>
      </c>
      <c r="N69" s="14" t="s">
        <v>8</v>
      </c>
      <c r="P69" s="11" t="s">
        <v>139</v>
      </c>
      <c r="Q69" s="14" t="s">
        <v>8</v>
      </c>
    </row>
    <row r="70" spans="2:17" ht="12.75">
      <c r="B70" s="4" t="s">
        <v>138</v>
      </c>
      <c r="C70" s="4"/>
      <c r="D70" s="11" t="s">
        <v>91</v>
      </c>
      <c r="E70" s="11" t="s">
        <v>131</v>
      </c>
      <c r="G70" s="11" t="s">
        <v>137</v>
      </c>
      <c r="H70" s="11" t="s">
        <v>59</v>
      </c>
      <c r="J70" s="11" t="s">
        <v>138</v>
      </c>
      <c r="K70" s="11" t="s">
        <v>132</v>
      </c>
      <c r="M70" s="11" t="s">
        <v>139</v>
      </c>
      <c r="N70" s="14" t="s">
        <v>8</v>
      </c>
      <c r="P70" s="11" t="s">
        <v>139</v>
      </c>
      <c r="Q70" s="14" t="s">
        <v>8</v>
      </c>
    </row>
    <row r="71" spans="2:17" ht="12.75">
      <c r="B71" s="4" t="s">
        <v>139</v>
      </c>
      <c r="C71" s="4"/>
      <c r="D71" s="11" t="s">
        <v>91</v>
      </c>
      <c r="E71" s="11" t="s">
        <v>131</v>
      </c>
      <c r="G71" s="11" t="s">
        <v>137</v>
      </c>
      <c r="H71" s="11" t="s">
        <v>59</v>
      </c>
      <c r="J71" s="11" t="s">
        <v>138</v>
      </c>
      <c r="K71" s="11" t="s">
        <v>129</v>
      </c>
      <c r="M71" s="11" t="s">
        <v>139</v>
      </c>
      <c r="N71" s="14" t="s">
        <v>8</v>
      </c>
      <c r="P71" s="11" t="s">
        <v>139</v>
      </c>
      <c r="Q71" s="14" t="s">
        <v>8</v>
      </c>
    </row>
    <row r="72" spans="2:17" ht="12.75">
      <c r="B72" s="4" t="s">
        <v>140</v>
      </c>
      <c r="C72" s="4"/>
      <c r="D72" s="13" t="s">
        <v>140</v>
      </c>
      <c r="E72" s="13" t="s">
        <v>108</v>
      </c>
      <c r="G72" s="13" t="s">
        <v>141</v>
      </c>
      <c r="H72" s="13" t="s">
        <v>83</v>
      </c>
      <c r="J72" s="13" t="s">
        <v>142</v>
      </c>
      <c r="K72" s="13" t="s">
        <v>110</v>
      </c>
      <c r="M72" s="13" t="s">
        <v>143</v>
      </c>
      <c r="N72" s="15" t="s">
        <v>8</v>
      </c>
      <c r="P72" s="13" t="s">
        <v>143</v>
      </c>
      <c r="Q72" s="15" t="s">
        <v>8</v>
      </c>
    </row>
    <row r="73" spans="2:17" ht="12.75">
      <c r="B73" s="4" t="s">
        <v>141</v>
      </c>
      <c r="C73" s="4"/>
      <c r="D73" s="13" t="s">
        <v>140</v>
      </c>
      <c r="E73" s="13" t="s">
        <v>108</v>
      </c>
      <c r="G73" s="13" t="s">
        <v>141</v>
      </c>
      <c r="H73" s="13" t="s">
        <v>83</v>
      </c>
      <c r="J73" s="13" t="s">
        <v>142</v>
      </c>
      <c r="K73" s="13" t="s">
        <v>110</v>
      </c>
      <c r="M73" s="13" t="s">
        <v>143</v>
      </c>
      <c r="N73" s="15" t="s">
        <v>8</v>
      </c>
      <c r="P73" s="13" t="s">
        <v>143</v>
      </c>
      <c r="Q73" s="15" t="s">
        <v>8</v>
      </c>
    </row>
    <row r="74" spans="2:17" ht="12.75">
      <c r="B74" s="4" t="s">
        <v>142</v>
      </c>
      <c r="C74" s="4"/>
      <c r="D74" s="13" t="s">
        <v>140</v>
      </c>
      <c r="E74" s="13" t="s">
        <v>108</v>
      </c>
      <c r="G74" s="13" t="s">
        <v>141</v>
      </c>
      <c r="H74" s="13" t="s">
        <v>83</v>
      </c>
      <c r="J74" s="13" t="s">
        <v>142</v>
      </c>
      <c r="K74" s="13" t="s">
        <v>110</v>
      </c>
      <c r="M74" s="13" t="s">
        <v>143</v>
      </c>
      <c r="N74" s="15" t="s">
        <v>8</v>
      </c>
      <c r="P74" s="13" t="s">
        <v>143</v>
      </c>
      <c r="Q74" s="15" t="s">
        <v>8</v>
      </c>
    </row>
    <row r="75" spans="2:17" ht="12.75">
      <c r="B75" s="4" t="s">
        <v>143</v>
      </c>
      <c r="C75" s="4"/>
      <c r="D75" s="13" t="s">
        <v>140</v>
      </c>
      <c r="E75" s="13" t="s">
        <v>108</v>
      </c>
      <c r="G75" s="13" t="s">
        <v>141</v>
      </c>
      <c r="H75" s="13" t="s">
        <v>83</v>
      </c>
      <c r="J75" s="13" t="s">
        <v>142</v>
      </c>
      <c r="K75" s="13" t="s">
        <v>110</v>
      </c>
      <c r="M75" s="13" t="s">
        <v>143</v>
      </c>
      <c r="N75" s="15" t="s">
        <v>8</v>
      </c>
      <c r="P75" s="13" t="s">
        <v>143</v>
      </c>
      <c r="Q75" s="15" t="s">
        <v>8</v>
      </c>
    </row>
    <row r="76" spans="2:17" ht="12.75">
      <c r="B76" s="4" t="s">
        <v>3</v>
      </c>
      <c r="C76" s="4"/>
      <c r="D76" s="13" t="s">
        <v>146</v>
      </c>
      <c r="E76" s="13" t="s">
        <v>23</v>
      </c>
      <c r="G76" s="13" t="s">
        <v>147</v>
      </c>
      <c r="H76" s="13" t="s">
        <v>30</v>
      </c>
      <c r="J76" s="13" t="s">
        <v>148</v>
      </c>
      <c r="K76" s="13" t="s">
        <v>84</v>
      </c>
      <c r="M76" s="13" t="s">
        <v>149</v>
      </c>
      <c r="N76" s="15" t="s">
        <v>8</v>
      </c>
      <c r="P76" s="13" t="s">
        <v>149</v>
      </c>
      <c r="Q76" s="15" t="s">
        <v>8</v>
      </c>
    </row>
    <row r="77" spans="2:17" ht="12.75">
      <c r="B77" s="4" t="s">
        <v>4</v>
      </c>
      <c r="C77" s="4"/>
      <c r="D77" s="13" t="s">
        <v>150</v>
      </c>
      <c r="E77" s="13" t="s">
        <v>12</v>
      </c>
      <c r="G77" s="13" t="s">
        <v>151</v>
      </c>
      <c r="H77" s="13" t="s">
        <v>96</v>
      </c>
      <c r="J77" s="13" t="s">
        <v>152</v>
      </c>
      <c r="K77" s="13" t="s">
        <v>100</v>
      </c>
      <c r="M77" s="13" t="s">
        <v>153</v>
      </c>
      <c r="N77" s="15" t="s">
        <v>8</v>
      </c>
      <c r="P77" s="13" t="s">
        <v>153</v>
      </c>
      <c r="Q77" s="15" t="s">
        <v>8</v>
      </c>
    </row>
    <row r="78" spans="2:17" ht="12.75">
      <c r="B78" s="4" t="s">
        <v>5</v>
      </c>
      <c r="C78" s="4"/>
      <c r="D78" s="13" t="s">
        <v>154</v>
      </c>
      <c r="E78" s="13" t="s">
        <v>79</v>
      </c>
      <c r="G78" s="13" t="s">
        <v>155</v>
      </c>
      <c r="H78" s="13" t="s">
        <v>86</v>
      </c>
      <c r="J78" s="13" t="s">
        <v>156</v>
      </c>
      <c r="K78" s="13" t="s">
        <v>93</v>
      </c>
      <c r="M78" s="13" t="s">
        <v>157</v>
      </c>
      <c r="N78" s="15" t="s">
        <v>8</v>
      </c>
      <c r="P78" s="13" t="s">
        <v>157</v>
      </c>
      <c r="Q78" s="15" t="s">
        <v>8</v>
      </c>
    </row>
    <row r="79" spans="2:17" ht="12.75">
      <c r="B79" s="4" t="s">
        <v>6</v>
      </c>
      <c r="C79" s="4"/>
      <c r="D79" s="13" t="s">
        <v>158</v>
      </c>
      <c r="E79" s="13"/>
      <c r="G79" s="13" t="s">
        <v>159</v>
      </c>
      <c r="H79" s="13"/>
      <c r="J79" s="13" t="s">
        <v>160</v>
      </c>
      <c r="K79" s="15" t="s">
        <v>8</v>
      </c>
      <c r="M79" s="13" t="s">
        <v>161</v>
      </c>
      <c r="N79" s="15" t="s">
        <v>8</v>
      </c>
      <c r="P79" s="13" t="s">
        <v>161</v>
      </c>
      <c r="Q79" s="15" t="s">
        <v>8</v>
      </c>
    </row>
    <row r="81" spans="2:17" ht="18">
      <c r="B81" s="1" t="s">
        <v>171</v>
      </c>
      <c r="C81" s="5"/>
      <c r="D81" s="6" t="s">
        <v>7</v>
      </c>
      <c r="E81" s="6">
        <v>1</v>
      </c>
      <c r="G81" s="6" t="s">
        <v>7</v>
      </c>
      <c r="H81" s="6">
        <v>2</v>
      </c>
      <c r="J81" s="6" t="s">
        <v>7</v>
      </c>
      <c r="K81" s="6">
        <v>3</v>
      </c>
      <c r="M81" s="6" t="s">
        <v>7</v>
      </c>
      <c r="N81" s="6">
        <v>4</v>
      </c>
      <c r="P81" s="6" t="s">
        <v>7</v>
      </c>
      <c r="Q81" s="6">
        <v>5</v>
      </c>
    </row>
    <row r="82" spans="2:17" ht="15">
      <c r="B82" s="4"/>
      <c r="C82" s="9"/>
      <c r="D82" s="10" t="s">
        <v>28</v>
      </c>
      <c r="E82" s="10" t="s">
        <v>81</v>
      </c>
      <c r="G82" s="10" t="s">
        <v>28</v>
      </c>
      <c r="H82" s="10" t="s">
        <v>81</v>
      </c>
      <c r="J82" s="10" t="s">
        <v>28</v>
      </c>
      <c r="K82" s="10" t="s">
        <v>81</v>
      </c>
      <c r="M82" s="10" t="s">
        <v>28</v>
      </c>
      <c r="N82" s="10" t="s">
        <v>81</v>
      </c>
      <c r="P82" s="10" t="s">
        <v>28</v>
      </c>
      <c r="Q82" s="10" t="s">
        <v>81</v>
      </c>
    </row>
    <row r="83" spans="2:17" ht="12.75">
      <c r="B83" s="4" t="s">
        <v>91</v>
      </c>
      <c r="C83" s="4"/>
      <c r="D83" s="11" t="s">
        <v>91</v>
      </c>
      <c r="E83" s="11" t="s">
        <v>133</v>
      </c>
      <c r="G83" s="11" t="s">
        <v>137</v>
      </c>
      <c r="H83" s="11" t="s">
        <v>134</v>
      </c>
      <c r="J83" s="11" t="s">
        <v>138</v>
      </c>
      <c r="K83" s="11" t="s">
        <v>122</v>
      </c>
      <c r="M83" s="11" t="s">
        <v>139</v>
      </c>
      <c r="N83" s="14" t="s">
        <v>8</v>
      </c>
      <c r="P83" s="11" t="s">
        <v>139</v>
      </c>
      <c r="Q83" s="14" t="s">
        <v>8</v>
      </c>
    </row>
    <row r="84" spans="2:17" ht="12.75">
      <c r="B84" s="4" t="s">
        <v>137</v>
      </c>
      <c r="C84" s="4"/>
      <c r="D84" s="11" t="s">
        <v>91</v>
      </c>
      <c r="E84" s="11" t="s">
        <v>127</v>
      </c>
      <c r="G84" s="11" t="s">
        <v>137</v>
      </c>
      <c r="H84" s="11" t="s">
        <v>128</v>
      </c>
      <c r="J84" s="11" t="s">
        <v>138</v>
      </c>
      <c r="K84" s="11" t="s">
        <v>132</v>
      </c>
      <c r="M84" s="11" t="s">
        <v>139</v>
      </c>
      <c r="N84" s="14" t="s">
        <v>8</v>
      </c>
      <c r="P84" s="11" t="s">
        <v>139</v>
      </c>
      <c r="Q84" s="14" t="s">
        <v>8</v>
      </c>
    </row>
    <row r="85" spans="2:17" ht="12.75">
      <c r="B85" s="4" t="s">
        <v>138</v>
      </c>
      <c r="C85" s="4"/>
      <c r="D85" s="11" t="s">
        <v>91</v>
      </c>
      <c r="E85" s="11" t="s">
        <v>131</v>
      </c>
      <c r="G85" s="11" t="s">
        <v>137</v>
      </c>
      <c r="H85" s="11" t="s">
        <v>59</v>
      </c>
      <c r="J85" s="11" t="s">
        <v>138</v>
      </c>
      <c r="K85" s="11" t="s">
        <v>132</v>
      </c>
      <c r="M85" s="11" t="s">
        <v>139</v>
      </c>
      <c r="N85" s="14" t="s">
        <v>8</v>
      </c>
      <c r="P85" s="11" t="s">
        <v>139</v>
      </c>
      <c r="Q85" s="14" t="s">
        <v>8</v>
      </c>
    </row>
    <row r="86" spans="2:17" ht="12.75">
      <c r="B86" s="4" t="s">
        <v>139</v>
      </c>
      <c r="C86" s="4"/>
      <c r="D86" s="11" t="s">
        <v>91</v>
      </c>
      <c r="E86" s="11" t="s">
        <v>131</v>
      </c>
      <c r="G86" s="11" t="s">
        <v>137</v>
      </c>
      <c r="H86" s="11" t="s">
        <v>59</v>
      </c>
      <c r="J86" s="11" t="s">
        <v>138</v>
      </c>
      <c r="K86" s="11" t="s">
        <v>129</v>
      </c>
      <c r="M86" s="11" t="s">
        <v>139</v>
      </c>
      <c r="N86" s="14" t="s">
        <v>8</v>
      </c>
      <c r="P86" s="11" t="s">
        <v>139</v>
      </c>
      <c r="Q86" s="14" t="s">
        <v>8</v>
      </c>
    </row>
    <row r="87" spans="2:17" ht="12.75">
      <c r="B87" s="4" t="s">
        <v>140</v>
      </c>
      <c r="C87" s="4"/>
      <c r="D87" s="13" t="s">
        <v>140</v>
      </c>
      <c r="E87" s="13" t="s">
        <v>108</v>
      </c>
      <c r="G87" s="13" t="s">
        <v>141</v>
      </c>
      <c r="H87" s="13" t="s">
        <v>83</v>
      </c>
      <c r="J87" s="13" t="s">
        <v>142</v>
      </c>
      <c r="K87" s="13" t="s">
        <v>110</v>
      </c>
      <c r="M87" s="13" t="s">
        <v>143</v>
      </c>
      <c r="N87" s="15" t="s">
        <v>8</v>
      </c>
      <c r="P87" s="13" t="s">
        <v>143</v>
      </c>
      <c r="Q87" s="15" t="s">
        <v>8</v>
      </c>
    </row>
    <row r="88" spans="2:17" ht="12.75">
      <c r="B88" s="4" t="s">
        <v>141</v>
      </c>
      <c r="C88" s="4"/>
      <c r="D88" s="13" t="s">
        <v>140</v>
      </c>
      <c r="E88" s="13" t="s">
        <v>108</v>
      </c>
      <c r="G88" s="13" t="s">
        <v>141</v>
      </c>
      <c r="H88" s="13" t="s">
        <v>83</v>
      </c>
      <c r="J88" s="13" t="s">
        <v>142</v>
      </c>
      <c r="K88" s="13" t="s">
        <v>110</v>
      </c>
      <c r="M88" s="13" t="s">
        <v>143</v>
      </c>
      <c r="N88" s="15" t="s">
        <v>8</v>
      </c>
      <c r="P88" s="13" t="s">
        <v>143</v>
      </c>
      <c r="Q88" s="15" t="s">
        <v>8</v>
      </c>
    </row>
    <row r="89" spans="2:17" ht="12.75">
      <c r="B89" s="4" t="s">
        <v>142</v>
      </c>
      <c r="C89" s="4"/>
      <c r="D89" s="13" t="s">
        <v>140</v>
      </c>
      <c r="E89" s="13" t="s">
        <v>108</v>
      </c>
      <c r="G89" s="13" t="s">
        <v>141</v>
      </c>
      <c r="H89" s="13" t="s">
        <v>83</v>
      </c>
      <c r="J89" s="13" t="s">
        <v>142</v>
      </c>
      <c r="K89" s="13" t="s">
        <v>110</v>
      </c>
      <c r="M89" s="13" t="s">
        <v>143</v>
      </c>
      <c r="N89" s="15" t="s">
        <v>8</v>
      </c>
      <c r="P89" s="13" t="s">
        <v>143</v>
      </c>
      <c r="Q89" s="15" t="s">
        <v>8</v>
      </c>
    </row>
    <row r="90" spans="2:17" ht="12.75">
      <c r="B90" s="4" t="s">
        <v>143</v>
      </c>
      <c r="C90" s="4"/>
      <c r="D90" s="13" t="s">
        <v>140</v>
      </c>
      <c r="E90" s="13" t="s">
        <v>108</v>
      </c>
      <c r="G90" s="13" t="s">
        <v>141</v>
      </c>
      <c r="H90" s="13" t="s">
        <v>83</v>
      </c>
      <c r="J90" s="13" t="s">
        <v>142</v>
      </c>
      <c r="K90" s="13" t="s">
        <v>110</v>
      </c>
      <c r="M90" s="13" t="s">
        <v>143</v>
      </c>
      <c r="N90" s="15" t="s">
        <v>8</v>
      </c>
      <c r="P90" s="13" t="s">
        <v>143</v>
      </c>
      <c r="Q90" s="15" t="s">
        <v>8</v>
      </c>
    </row>
    <row r="91" spans="2:17" ht="12.75">
      <c r="B91" s="4" t="s">
        <v>3</v>
      </c>
      <c r="C91" s="4"/>
      <c r="D91" s="13" t="s">
        <v>146</v>
      </c>
      <c r="E91" s="13" t="s">
        <v>23</v>
      </c>
      <c r="G91" s="13" t="s">
        <v>147</v>
      </c>
      <c r="H91" s="13" t="s">
        <v>30</v>
      </c>
      <c r="J91" s="13" t="s">
        <v>148</v>
      </c>
      <c r="K91" s="13" t="s">
        <v>84</v>
      </c>
      <c r="M91" s="13" t="s">
        <v>149</v>
      </c>
      <c r="N91" s="15" t="s">
        <v>8</v>
      </c>
      <c r="P91" s="13" t="s">
        <v>149</v>
      </c>
      <c r="Q91" s="15" t="s">
        <v>8</v>
      </c>
    </row>
    <row r="92" spans="2:17" ht="12.75">
      <c r="B92" s="4" t="s">
        <v>4</v>
      </c>
      <c r="C92" s="4"/>
      <c r="D92" s="13" t="s">
        <v>150</v>
      </c>
      <c r="E92" s="13" t="s">
        <v>12</v>
      </c>
      <c r="G92" s="13" t="s">
        <v>151</v>
      </c>
      <c r="H92" s="13" t="s">
        <v>96</v>
      </c>
      <c r="J92" s="13" t="s">
        <v>152</v>
      </c>
      <c r="K92" s="13" t="s">
        <v>100</v>
      </c>
      <c r="M92" s="13" t="s">
        <v>153</v>
      </c>
      <c r="N92" s="15" t="s">
        <v>8</v>
      </c>
      <c r="P92" s="13" t="s">
        <v>153</v>
      </c>
      <c r="Q92" s="15" t="s">
        <v>8</v>
      </c>
    </row>
    <row r="93" spans="2:17" ht="12.75">
      <c r="B93" s="4" t="s">
        <v>5</v>
      </c>
      <c r="C93" s="4"/>
      <c r="D93" s="13" t="s">
        <v>154</v>
      </c>
      <c r="E93" s="13" t="s">
        <v>79</v>
      </c>
      <c r="G93" s="13" t="s">
        <v>155</v>
      </c>
      <c r="H93" s="13" t="s">
        <v>86</v>
      </c>
      <c r="J93" s="13" t="s">
        <v>156</v>
      </c>
      <c r="K93" s="13" t="s">
        <v>93</v>
      </c>
      <c r="M93" s="13" t="s">
        <v>157</v>
      </c>
      <c r="N93" s="15" t="s">
        <v>8</v>
      </c>
      <c r="P93" s="13" t="s">
        <v>157</v>
      </c>
      <c r="Q93" s="15" t="s">
        <v>8</v>
      </c>
    </row>
    <row r="94" spans="2:17" ht="12.75">
      <c r="B94" s="4" t="s">
        <v>6</v>
      </c>
      <c r="C94" s="4"/>
      <c r="D94" s="13" t="s">
        <v>158</v>
      </c>
      <c r="E94" s="13" t="s">
        <v>8</v>
      </c>
      <c r="G94" s="13" t="s">
        <v>159</v>
      </c>
      <c r="H94" s="13" t="s">
        <v>8</v>
      </c>
      <c r="J94" s="13" t="s">
        <v>160</v>
      </c>
      <c r="K94" s="13" t="s">
        <v>8</v>
      </c>
      <c r="M94" s="13" t="s">
        <v>161</v>
      </c>
      <c r="N94" s="13" t="s">
        <v>8</v>
      </c>
      <c r="P94" s="13" t="s">
        <v>161</v>
      </c>
      <c r="Q94" s="13" t="s">
        <v>8</v>
      </c>
    </row>
  </sheetData>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'Exercise Selection'!$E$3:$E$98</xm:f>
          </x14:formula1>
          <xm:sqref>E17 H17 K17 N17 Q17 E32 H32 K32 N32 Q32 E47 H47 K47 N47 Q47 E62 H62 K62 N62 Q62 E77 H77 K77 N77 Q77 E92 H92 K92 N92 Q92</xm:sqref>
        </x14:dataValidation>
        <x14:dataValidation type="list" allowBlank="1">
          <x14:formula1>
            <xm:f>'Exercise Selection'!$D$3:$D$98</xm:f>
          </x14:formula1>
          <xm:sqref>E16 H16 K16 N16 Q16 E31 H31 K31 N31 Q31 E46 H46 K46 N46 Q46 E61 H61 K61 N61 Q61 E76 H76 K76 N76 Q76 E91 H91 K91 N91 Q91</xm:sqref>
        </x14:dataValidation>
        <x14:dataValidation type="list" allowBlank="1">
          <x14:formula1>
            <xm:f>'Exercise Selection'!$F$3:$F$98</xm:f>
          </x14:formula1>
          <xm:sqref>E18 H18 K18 N18 Q18 E33 H33 K33 N33 Q33 E48 H48 K48 N48 Q48 E63 H63 K63 N63 Q63 E78 H78 K78 N78 Q78 E93 H93 K93 N93 Q93</xm:sqref>
        </x14:dataValidation>
        <x14:dataValidation type="list" allowBlank="1">
          <x14:formula1>
            <xm:f>'Exercise Selection'!$G$3:$G$98</xm:f>
          </x14:formula1>
          <xm:sqref>E19 H19 K19 N19 Q19 E34 H34 K34 N34 Q34 E49 H49 K49 N49 Q49 E64 H64 K64 N64 Q64 E79 H79 K79 N79 Q79 E94 N94 H94 K94 Q94</xm:sqref>
        </x14:dataValidation>
        <x14:dataValidation type="list" allowBlank="1">
          <x14:formula1>
            <xm:f>'Exercise Selection'!$B$3:$B$49</xm:f>
          </x14:formula1>
          <xm:sqref>E8:E11 H8:H11 K8:K11 N8:N11 Q8:Q11 E23:E26 H23:H26 K23:K26 N23:N26 Q23:Q26 E38:E41 H38:H41 K38:K41 N38:N41 Q38:Q41 E53:E56 H53:H56 K53:K56 N53:N56 Q53:Q56 E68:E71 H68:H71 K68:K71 N68:N71 Q68:Q71 E83:E86 H83:H86 K83:K86 N83:N86 Q83:Q86</xm:sqref>
        </x14:dataValidation>
        <x14:dataValidation type="list" allowBlank="1">
          <x14:formula1>
            <xm:f>'Exercise Selection'!$C$3:$C$98</xm:f>
          </x14:formula1>
          <xm:sqref>E12:E15 H12:H15 K12:K15 N12:N15 Q12:Q15 E27:E30 H27:H30 K27:K30 N27:N30 Q27:Q30 E42:E45 H42:H45 K42:K45 N42:N45 Q42:Q45 E57:E60 H57:H60 K57:K60 N57:N60 Q57:Q60 E72:E75 H72:H75 K72:K75 N72:N75 Q72:Q75 E87:E90 H87:H90 K87:K90 N87:N90 Q87:Q90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A14"/>
  <sheetViews>
    <sheetView tabSelected="1" workbookViewId="0">
      <selection activeCell="D11" sqref="D11"/>
    </sheetView>
  </sheetViews>
  <sheetFormatPr defaultColWidth="14.42578125" defaultRowHeight="15.75" customHeight="1"/>
  <cols>
    <col min="1" max="16384" width="14.42578125" style="26"/>
  </cols>
  <sheetData>
    <row r="7" spans="1:1" ht="15.75" customHeight="1">
      <c r="A7" s="27" t="s">
        <v>180</v>
      </c>
    </row>
    <row r="8" spans="1:1" ht="15.75" customHeight="1">
      <c r="A8" s="27" t="s">
        <v>181</v>
      </c>
    </row>
    <row r="9" spans="1:1" ht="15.75" customHeight="1">
      <c r="A9" s="27" t="s">
        <v>182</v>
      </c>
    </row>
    <row r="10" spans="1:1" ht="15.75" customHeight="1">
      <c r="A10" s="27" t="s">
        <v>183</v>
      </c>
    </row>
    <row r="11" spans="1:1" ht="15.75" customHeight="1">
      <c r="A11" s="27" t="s">
        <v>184</v>
      </c>
    </row>
    <row r="12" spans="1:1" ht="15.75" customHeight="1">
      <c r="A12" s="27" t="s">
        <v>185</v>
      </c>
    </row>
    <row r="13" spans="1:1" ht="15.75" customHeight="1">
      <c r="A13" s="27" t="s">
        <v>186</v>
      </c>
    </row>
    <row r="14" spans="1:1" ht="15.75" customHeight="1">
      <c r="A14" s="27" t="s">
        <v>187</v>
      </c>
    </row>
  </sheetData>
  <sheetProtection password="C737" sheet="1" objects="1" scenarios="1"/>
  <dataValidations count="1">
    <dataValidation type="list" allowBlank="1" sqref="D8:D10">
      <formula1>"1RM,3RM,5RM,8RM,3RM RB"</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7:E13"/>
  <sheetViews>
    <sheetView workbookViewId="0">
      <selection activeCell="D9" sqref="D9"/>
    </sheetView>
  </sheetViews>
  <sheetFormatPr defaultColWidth="14.42578125" defaultRowHeight="15.75" customHeight="1"/>
  <sheetData>
    <row r="7" spans="2:5" ht="15.75" customHeight="1" thickBot="1">
      <c r="B7" s="6"/>
      <c r="C7" s="28" t="s">
        <v>188</v>
      </c>
      <c r="D7" s="28" t="s">
        <v>167</v>
      </c>
      <c r="E7" s="26"/>
    </row>
    <row r="8" spans="2:5" ht="15.75" customHeight="1" thickBot="1">
      <c r="B8" s="6" t="s">
        <v>104</v>
      </c>
      <c r="C8" s="32">
        <v>335</v>
      </c>
      <c r="D8" s="32">
        <v>1</v>
      </c>
      <c r="E8" s="29">
        <f>MROUND(((C8*36)/(37-D8))*0.9,5)</f>
        <v>300</v>
      </c>
    </row>
    <row r="9" spans="2:5" ht="15.75" customHeight="1" thickBot="1">
      <c r="B9" s="6" t="s">
        <v>145</v>
      </c>
      <c r="C9" s="32">
        <v>250</v>
      </c>
      <c r="D9" s="32">
        <v>1</v>
      </c>
      <c r="E9" s="29">
        <f>MROUND(((C9*36)/(37-D9))*0.9,5)</f>
        <v>225</v>
      </c>
    </row>
    <row r="10" spans="2:5" ht="15.75" customHeight="1" thickBot="1">
      <c r="B10" s="6" t="s">
        <v>107</v>
      </c>
      <c r="C10" s="32">
        <v>450</v>
      </c>
      <c r="D10" s="32">
        <v>1</v>
      </c>
      <c r="E10" s="29">
        <f>MROUND(((C10*36)/(37-D10))*0.9,5)</f>
        <v>405</v>
      </c>
    </row>
    <row r="11" spans="2:5" ht="15.75" customHeight="1" thickBot="1"/>
    <row r="12" spans="2:5" ht="15.75" customHeight="1" thickTop="1" thickBot="1">
      <c r="B12" s="1" t="s">
        <v>177</v>
      </c>
      <c r="C12" s="2"/>
      <c r="E12" s="33">
        <v>43078</v>
      </c>
    </row>
    <row r="13" spans="2:5" ht="15.75" customHeight="1" thickTop="1"/>
  </sheetData>
  <sheetProtection password="C737" sheet="1" objects="1" scenarios="1"/>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6"/>
  <sheetViews>
    <sheetView workbookViewId="0"/>
  </sheetViews>
  <sheetFormatPr defaultColWidth="14.42578125" defaultRowHeight="15.75" customHeight="1"/>
  <cols>
    <col min="2" max="2" width="31" customWidth="1"/>
    <col min="3" max="3" width="32.140625" customWidth="1"/>
    <col min="4" max="4" width="32.7109375" customWidth="1"/>
    <col min="5" max="5" width="29.42578125" customWidth="1"/>
    <col min="6" max="6" width="32.5703125" customWidth="1"/>
    <col min="7" max="7" width="26" customWidth="1"/>
  </cols>
  <sheetData>
    <row r="1" spans="1:7" ht="15.75" customHeight="1">
      <c r="A1" s="4"/>
    </row>
    <row r="2" spans="1:7" ht="15.75" customHeight="1">
      <c r="B2" s="4" t="s">
        <v>1</v>
      </c>
      <c r="C2" s="4" t="s">
        <v>2</v>
      </c>
      <c r="D2" s="4" t="s">
        <v>3</v>
      </c>
      <c r="E2" s="4" t="s">
        <v>4</v>
      </c>
      <c r="F2" s="4" t="s">
        <v>5</v>
      </c>
      <c r="G2" s="4" t="s">
        <v>6</v>
      </c>
    </row>
    <row r="3" spans="1:7" ht="15">
      <c r="B3" s="7" t="s">
        <v>8</v>
      </c>
      <c r="C3" s="7" t="s">
        <v>8</v>
      </c>
      <c r="D3" s="7" t="s">
        <v>8</v>
      </c>
      <c r="E3" s="7" t="s">
        <v>8</v>
      </c>
      <c r="F3" s="7" t="s">
        <v>8</v>
      </c>
      <c r="G3" s="7" t="s">
        <v>8</v>
      </c>
    </row>
    <row r="4" spans="1:7" ht="15">
      <c r="B4" s="8" t="s">
        <v>9</v>
      </c>
      <c r="C4" s="8" t="s">
        <v>10</v>
      </c>
      <c r="D4" s="8" t="s">
        <v>11</v>
      </c>
      <c r="E4" s="8" t="s">
        <v>12</v>
      </c>
      <c r="F4" s="8" t="s">
        <v>13</v>
      </c>
      <c r="G4" s="8" t="s">
        <v>14</v>
      </c>
    </row>
    <row r="5" spans="1:7" ht="15">
      <c r="B5" s="8" t="s">
        <v>15</v>
      </c>
      <c r="C5" s="8" t="s">
        <v>16</v>
      </c>
      <c r="D5" s="8" t="s">
        <v>17</v>
      </c>
      <c r="E5" s="8" t="s">
        <v>18</v>
      </c>
      <c r="F5" s="8" t="s">
        <v>19</v>
      </c>
      <c r="G5" s="8" t="s">
        <v>20</v>
      </c>
    </row>
    <row r="6" spans="1:7" ht="15">
      <c r="B6" s="8" t="s">
        <v>21</v>
      </c>
      <c r="C6" s="8" t="s">
        <v>22</v>
      </c>
      <c r="D6" s="8" t="s">
        <v>23</v>
      </c>
      <c r="E6" s="8" t="s">
        <v>24</v>
      </c>
      <c r="F6" s="8" t="s">
        <v>25</v>
      </c>
      <c r="G6" s="8" t="s">
        <v>26</v>
      </c>
    </row>
    <row r="7" spans="1:7" ht="15">
      <c r="B7" s="8" t="s">
        <v>27</v>
      </c>
      <c r="C7" s="8" t="s">
        <v>29</v>
      </c>
      <c r="D7" s="8" t="s">
        <v>30</v>
      </c>
      <c r="E7" s="8" t="s">
        <v>31</v>
      </c>
      <c r="F7" s="8" t="s">
        <v>32</v>
      </c>
      <c r="G7" s="8" t="s">
        <v>33</v>
      </c>
    </row>
    <row r="8" spans="1:7" ht="15">
      <c r="B8" s="8" t="s">
        <v>34</v>
      </c>
      <c r="C8" s="8" t="s">
        <v>35</v>
      </c>
      <c r="D8" s="8" t="s">
        <v>36</v>
      </c>
      <c r="E8" s="8" t="s">
        <v>37</v>
      </c>
      <c r="F8" s="8" t="s">
        <v>38</v>
      </c>
      <c r="G8" s="8" t="s">
        <v>39</v>
      </c>
    </row>
    <row r="9" spans="1:7" ht="15">
      <c r="B9" s="8" t="s">
        <v>40</v>
      </c>
      <c r="C9" s="8" t="s">
        <v>41</v>
      </c>
      <c r="D9" s="8" t="s">
        <v>42</v>
      </c>
      <c r="E9" s="8" t="s">
        <v>43</v>
      </c>
      <c r="F9" s="8" t="s">
        <v>44</v>
      </c>
      <c r="G9" s="8" t="s">
        <v>45</v>
      </c>
    </row>
    <row r="10" spans="1:7" ht="15">
      <c r="B10" s="8" t="s">
        <v>46</v>
      </c>
      <c r="C10" s="8" t="s">
        <v>47</v>
      </c>
      <c r="D10" s="8" t="s">
        <v>48</v>
      </c>
      <c r="E10" s="8" t="s">
        <v>49</v>
      </c>
      <c r="F10" s="8" t="s">
        <v>50</v>
      </c>
      <c r="G10" s="8" t="s">
        <v>51</v>
      </c>
    </row>
    <row r="11" spans="1:7" ht="15">
      <c r="B11" s="8" t="s">
        <v>52</v>
      </c>
      <c r="C11" s="8" t="s">
        <v>53</v>
      </c>
      <c r="D11" s="8" t="s">
        <v>54</v>
      </c>
      <c r="E11" s="8" t="s">
        <v>55</v>
      </c>
      <c r="F11" s="8" t="s">
        <v>56</v>
      </c>
      <c r="G11" s="8" t="s">
        <v>57</v>
      </c>
    </row>
    <row r="12" spans="1:7" ht="15">
      <c r="B12" s="8" t="s">
        <v>58</v>
      </c>
      <c r="C12" s="8" t="s">
        <v>59</v>
      </c>
      <c r="D12" s="8" t="s">
        <v>60</v>
      </c>
      <c r="E12" s="8" t="s">
        <v>61</v>
      </c>
      <c r="F12" s="8" t="s">
        <v>62</v>
      </c>
      <c r="G12" s="8" t="s">
        <v>63</v>
      </c>
    </row>
    <row r="13" spans="1:7" ht="15">
      <c r="B13" s="8" t="s">
        <v>64</v>
      </c>
      <c r="C13" s="8" t="s">
        <v>65</v>
      </c>
      <c r="D13" s="8" t="s">
        <v>66</v>
      </c>
      <c r="E13" s="8" t="s">
        <v>67</v>
      </c>
      <c r="F13" s="8" t="s">
        <v>68</v>
      </c>
      <c r="G13" s="8" t="s">
        <v>69</v>
      </c>
    </row>
    <row r="14" spans="1:7" ht="15">
      <c r="B14" s="8" t="s">
        <v>70</v>
      </c>
      <c r="C14" s="8" t="s">
        <v>71</v>
      </c>
      <c r="D14" s="8" t="s">
        <v>72</v>
      </c>
      <c r="E14" s="8" t="s">
        <v>73</v>
      </c>
      <c r="F14" s="8" t="s">
        <v>74</v>
      </c>
      <c r="G14" s="8" t="s">
        <v>75</v>
      </c>
    </row>
    <row r="15" spans="1:7" ht="15">
      <c r="B15" s="8" t="s">
        <v>76</v>
      </c>
      <c r="C15" s="8" t="s">
        <v>22</v>
      </c>
      <c r="D15" s="8" t="s">
        <v>77</v>
      </c>
      <c r="E15" s="8" t="s">
        <v>78</v>
      </c>
      <c r="F15" s="8" t="s">
        <v>79</v>
      </c>
      <c r="G15" s="8" t="s">
        <v>80</v>
      </c>
    </row>
    <row r="16" spans="1:7" ht="15">
      <c r="B16" s="8" t="s">
        <v>82</v>
      </c>
      <c r="C16" s="8" t="s">
        <v>83</v>
      </c>
      <c r="D16" s="8" t="s">
        <v>84</v>
      </c>
      <c r="E16" s="8" t="s">
        <v>85</v>
      </c>
      <c r="F16" s="8" t="s">
        <v>86</v>
      </c>
      <c r="G16" s="8" t="s">
        <v>87</v>
      </c>
    </row>
    <row r="17" spans="2:6" ht="15">
      <c r="B17" s="8" t="s">
        <v>88</v>
      </c>
      <c r="C17" s="8" t="s">
        <v>89</v>
      </c>
      <c r="D17" s="8" t="s">
        <v>90</v>
      </c>
      <c r="E17" s="8" t="s">
        <v>92</v>
      </c>
      <c r="F17" s="8" t="s">
        <v>93</v>
      </c>
    </row>
    <row r="18" spans="2:6" ht="15">
      <c r="B18" s="8" t="s">
        <v>94</v>
      </c>
      <c r="C18" s="8" t="s">
        <v>95</v>
      </c>
      <c r="D18" s="8" t="s">
        <v>30</v>
      </c>
      <c r="E18" s="8" t="s">
        <v>96</v>
      </c>
      <c r="F18" s="4" t="s">
        <v>97</v>
      </c>
    </row>
    <row r="19" spans="2:6" ht="15">
      <c r="B19" s="8" t="s">
        <v>47</v>
      </c>
      <c r="C19" s="8" t="s">
        <v>98</v>
      </c>
      <c r="D19" s="8" t="s">
        <v>99</v>
      </c>
      <c r="E19" s="8" t="s">
        <v>100</v>
      </c>
    </row>
    <row r="20" spans="2:6" ht="15">
      <c r="B20" s="8" t="s">
        <v>101</v>
      </c>
      <c r="C20" s="8" t="s">
        <v>102</v>
      </c>
      <c r="D20" s="8" t="s">
        <v>103</v>
      </c>
    </row>
    <row r="21" spans="2:6" ht="15">
      <c r="B21" s="8" t="s">
        <v>105</v>
      </c>
      <c r="C21" s="8" t="s">
        <v>106</v>
      </c>
      <c r="D21" s="8" t="s">
        <v>58</v>
      </c>
    </row>
    <row r="22" spans="2:6" ht="15">
      <c r="B22" s="8" t="s">
        <v>107</v>
      </c>
      <c r="C22" s="8" t="s">
        <v>108</v>
      </c>
      <c r="D22" s="8" t="s">
        <v>70</v>
      </c>
    </row>
    <row r="23" spans="2:6" ht="15">
      <c r="B23" s="8" t="s">
        <v>109</v>
      </c>
      <c r="C23" s="8" t="s">
        <v>110</v>
      </c>
      <c r="D23" s="4" t="s">
        <v>111</v>
      </c>
    </row>
    <row r="24" spans="2:6" ht="15">
      <c r="B24" s="8" t="s">
        <v>112</v>
      </c>
      <c r="C24" s="8" t="s">
        <v>113</v>
      </c>
    </row>
    <row r="25" spans="2:6" ht="15">
      <c r="B25" s="8" t="s">
        <v>114</v>
      </c>
      <c r="C25" s="8" t="s">
        <v>115</v>
      </c>
    </row>
    <row r="26" spans="2:6" ht="15">
      <c r="B26" s="8" t="s">
        <v>95</v>
      </c>
      <c r="C26" s="8" t="s">
        <v>116</v>
      </c>
    </row>
    <row r="27" spans="2:6" ht="15">
      <c r="B27" s="8" t="s">
        <v>59</v>
      </c>
      <c r="C27" s="8" t="s">
        <v>117</v>
      </c>
    </row>
    <row r="28" spans="2:6" ht="15">
      <c r="B28" s="8" t="s">
        <v>118</v>
      </c>
      <c r="C28" s="8" t="s">
        <v>119</v>
      </c>
    </row>
    <row r="29" spans="2:6" ht="15">
      <c r="B29" s="8" t="s">
        <v>120</v>
      </c>
      <c r="C29" s="4" t="s">
        <v>121</v>
      </c>
    </row>
    <row r="30" spans="2:6" ht="15">
      <c r="B30" s="8" t="s">
        <v>122</v>
      </c>
      <c r="C30" s="4" t="s">
        <v>123</v>
      </c>
    </row>
    <row r="31" spans="2:6" ht="15">
      <c r="B31" s="8" t="s">
        <v>124</v>
      </c>
      <c r="C31" s="4"/>
    </row>
    <row r="32" spans="2:6" ht="15">
      <c r="B32" s="8" t="s">
        <v>125</v>
      </c>
    </row>
    <row r="33" spans="2:2" ht="15">
      <c r="B33" s="8" t="s">
        <v>126</v>
      </c>
    </row>
    <row r="34" spans="2:2" ht="15">
      <c r="B34" s="8" t="s">
        <v>119</v>
      </c>
    </row>
    <row r="35" spans="2:2" ht="15">
      <c r="B35" s="8" t="s">
        <v>127</v>
      </c>
    </row>
    <row r="36" spans="2:2" ht="15">
      <c r="B36" s="8" t="s">
        <v>128</v>
      </c>
    </row>
    <row r="37" spans="2:2" ht="15">
      <c r="B37" s="8" t="s">
        <v>129</v>
      </c>
    </row>
    <row r="38" spans="2:2" ht="15">
      <c r="B38" s="8" t="s">
        <v>130</v>
      </c>
    </row>
    <row r="39" spans="2:2" ht="12.75">
      <c r="B39" s="4" t="s">
        <v>131</v>
      </c>
    </row>
    <row r="40" spans="2:2" ht="12.75">
      <c r="B40" s="4" t="s">
        <v>132</v>
      </c>
    </row>
    <row r="41" spans="2:2" ht="12.75">
      <c r="B41" s="4" t="s">
        <v>133</v>
      </c>
    </row>
    <row r="42" spans="2:2" ht="12.75">
      <c r="B42" s="4" t="s">
        <v>134</v>
      </c>
    </row>
    <row r="43" spans="2:2" ht="12.75">
      <c r="B43" s="4" t="s">
        <v>135</v>
      </c>
    </row>
    <row r="44" spans="2:2" ht="12.75">
      <c r="B44" s="4" t="s">
        <v>136</v>
      </c>
    </row>
    <row r="45" spans="2:2" ht="12.75">
      <c r="B45" s="12" t="s">
        <v>94</v>
      </c>
    </row>
    <row r="46" spans="2:2" ht="12.75">
      <c r="B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F1012" sqref="F1012"/>
    </sheetView>
  </sheetViews>
  <sheetFormatPr defaultColWidth="14.42578125" defaultRowHeight="15.75" customHeight="1"/>
  <cols>
    <col min="1" max="1" width="2" hidden="1" customWidth="1"/>
    <col min="2" max="2" width="10" customWidth="1"/>
    <col min="3" max="3" width="3.5703125" hidden="1" customWidth="1"/>
    <col min="4" max="4" width="33" customWidth="1"/>
    <col min="5" max="5" width="5" customWidth="1"/>
    <col min="6" max="6" width="5.5703125" customWidth="1"/>
    <col min="7" max="7" width="7" customWidth="1"/>
    <col min="8" max="8" width="9.28515625" customWidth="1"/>
    <col min="9" max="10" width="8.28515625" customWidth="1"/>
  </cols>
  <sheetData>
    <row r="9" spans="1:11" ht="30">
      <c r="D9" s="16" t="s">
        <v>178</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0" t="s">
        <v>168</v>
      </c>
      <c r="H13" s="31"/>
      <c r="I13" s="30" t="s">
        <v>169</v>
      </c>
      <c r="J13" s="31"/>
    </row>
    <row r="14" spans="1:11" ht="12.75">
      <c r="A14" s="4"/>
      <c r="B14" s="22">
        <f>'Max Calculator'!$E$12-42</f>
        <v>43036</v>
      </c>
      <c r="C14" s="4" t="s">
        <v>91</v>
      </c>
      <c r="D14" t="str">
        <f ca="1">HLOOKUP($I$9,INDIRECT($D$9),VLOOKUP(C14,'Phase Creator'!$B$8:$C$19,2,FALSE),FALSE)</f>
        <v>Competition Squat</v>
      </c>
      <c r="E14" s="23">
        <v>5</v>
      </c>
      <c r="F14" s="23">
        <v>5</v>
      </c>
      <c r="G14" s="24">
        <v>0.72499999999999998</v>
      </c>
      <c r="H14" s="24">
        <v>0.77500000000000002</v>
      </c>
      <c r="I14">
        <f>IF(MROUND(IF($D$13="squat",'Max Calculator'!$E$8*G14,IF($D$13="bench",'Max Calculator'!$E$9*G14,IF($D$13="deadlift",'Max Calculator'!$E$10*G14,0))),5)=0," ",MROUND(IF($D$13="squat",'Max Calculator'!$E$8*G14,IF($D$13="bench",'Max Calculator'!$E$9*G14,IF($D$13="deadlift",'Max Calculator'!$E$10*G14,0))),5))</f>
        <v>220</v>
      </c>
      <c r="J14">
        <f>IF(MROUND(IF($D$13="squat",'Max Calculator'!$E$8*H14,IF($D$13="bench",'Max Calculator'!$E$9*H14,IF($D$13="deadlift",'Max Calculator'!$E$10*H14,0))),5)=0," ",MROUND(IF($D$13="squat",'Max Calculator'!$E$8*H14,IF($D$13="bench",'Max Calculator'!$E$9*H14,IF($D$13="deadlift",'Max Calculator'!$E$10*H14,0))),5))</f>
        <v>235</v>
      </c>
    </row>
    <row r="15" spans="1:11" ht="12.75">
      <c r="A15" s="4"/>
      <c r="B15" s="22">
        <f>'Max Calculator'!$E$12-35</f>
        <v>43043</v>
      </c>
      <c r="C15" s="4" t="s">
        <v>137</v>
      </c>
      <c r="D15" t="str">
        <f ca="1">HLOOKUP($I$9,INDIRECT($D$9),VLOOKUP(C15,'Phase Creator'!$B$8:$C$19,2,FALSE),FALSE)</f>
        <v>SSB Squats w/ Chains</v>
      </c>
      <c r="E15" s="25" t="s">
        <v>173</v>
      </c>
      <c r="F15" s="25" t="s">
        <v>174</v>
      </c>
      <c r="G15" s="24">
        <v>0.6</v>
      </c>
      <c r="H15" s="24">
        <v>0.7</v>
      </c>
      <c r="I15">
        <f>IF(MROUND(IF($D$13="squat",'Max Calculator'!$E$8*G15,IF($D$13="bench",'Max Calculator'!$E$9*G15,IF($D$13="deadlift",'Max Calculator'!$E$10*G15,0))),5)=0," ",MROUND(IF($D$13="squat",'Max Calculator'!$E$8*G15,IF($D$13="bench",'Max Calculator'!$E$9*G15,IF($D$13="deadlift",'Max Calculator'!$E$10*G15,0))),5))</f>
        <v>180</v>
      </c>
      <c r="J15">
        <f>IF(MROUND(IF($D$13="squat",'Max Calculator'!$E$8*H15,IF($D$13="bench",'Max Calculator'!$E$9*H15,IF($D$13="deadlift",'Max Calculator'!$E$10*H15,0))),5)=0," ",MROUND(IF($D$13="squat",'Max Calculator'!$E$8*H15,IF($D$13="bench",'Max Calculator'!$E$9*H15,IF($D$13="deadlift",'Max Calculator'!$E$10*H15,0))),5))</f>
        <v>210</v>
      </c>
    </row>
    <row r="16" spans="1:11" ht="12.75">
      <c r="A16" s="4"/>
      <c r="B16" s="22">
        <f>'Max Calculator'!$E$12-28</f>
        <v>43050</v>
      </c>
      <c r="C16" s="4" t="s">
        <v>138</v>
      </c>
      <c r="D16" t="str">
        <f ca="1">HLOOKUP($I$9,INDIRECT($D$9),VLOOKUP(C16,'Phase Creator'!$B$8:$C$19,2,FALSE),FALSE)</f>
        <v>Reverse Bands Squat</v>
      </c>
      <c r="E16" s="23">
        <v>3</v>
      </c>
      <c r="F16" s="23">
        <v>5</v>
      </c>
      <c r="G16" s="24">
        <v>0.85</v>
      </c>
      <c r="H16" s="24">
        <v>0.9</v>
      </c>
      <c r="I16">
        <f>IF(MROUND(IF($D$13="squat",'Max Calculator'!$E$8*G16,IF($D$13="bench",'Max Calculator'!$E$9*G16,IF($D$13="deadlift",'Max Calculator'!$E$10*G16,0))),5)=0," ",MROUND(IF($D$13="squat",'Max Calculator'!$E$8*G16,IF($D$13="bench",'Max Calculator'!$E$9*G16,IF($D$13="deadlift",'Max Calculator'!$E$10*G16,0))),5))</f>
        <v>255</v>
      </c>
      <c r="J16">
        <f>IF(MROUND(IF($D$13="squat",'Max Calculator'!$E$8*H16,IF($D$13="bench",'Max Calculator'!$E$9*H16,IF($D$13="deadlift",'Max Calculator'!$E$10*H16,0))),5)=0," ",MROUND(IF($D$13="squat",'Max Calculator'!$E$8*H16,IF($D$13="bench",'Max Calculator'!$E$9*H16,IF($D$13="deadlift",'Max Calculator'!$E$10*H16,0))),5))</f>
        <v>270</v>
      </c>
    </row>
    <row r="17" spans="1:10" ht="12.75">
      <c r="A17" s="4"/>
      <c r="B17" s="22">
        <f>'Max Calculator'!$E$12-21</f>
        <v>43057</v>
      </c>
      <c r="C17" s="4" t="s">
        <v>139</v>
      </c>
      <c r="D17" t="str">
        <f ca="1">HLOOKUP($I$9,INDIRECT($D$9),VLOOKUP(C17,'Phase Creator'!$B$8:$C$19,2,FALSE),FALSE)</f>
        <v>Competition Squat</v>
      </c>
      <c r="E17" s="23">
        <v>1</v>
      </c>
      <c r="F17" s="23" t="s">
        <v>189</v>
      </c>
      <c r="G17" s="24"/>
      <c r="H17" s="24">
        <v>0.87</v>
      </c>
      <c r="I17" t="str">
        <f>IF(MROUND(IF($D$13="squat",'Max Calculator'!$E$8*G17,IF($D$13="bench",'Max Calculator'!$E$9*G17,IF($D$13="deadlift",'Max Calculator'!$E$10*G17,0))),5)=0," ",MROUND(IF($D$13="squat",'Max Calculator'!$E$8*G17,IF($D$13="bench",'Max Calculator'!$E$9*G17,IF($D$13="deadlift",'Max Calculator'!$E$10*G17,0))),5))</f>
        <v xml:space="preserve"> </v>
      </c>
      <c r="J17">
        <f>IF(MROUND(IF($D$13="squat",'Max Calculator'!$E$8*H17,IF($D$13="bench",'Max Calculator'!$E$9*H17,IF($D$13="deadlift",'Max Calculator'!$E$10*H17,0))),5)=0," ",MROUND(IF($D$13="squat",'Max Calculator'!$E$8*H17,IF($D$13="bench",'Max Calculator'!$E$9*H17,IF($D$13="deadlift",'Max Calculator'!$E$10*H17,0))),5))</f>
        <v>260</v>
      </c>
    </row>
    <row r="18" spans="1:10" ht="12.75">
      <c r="D18" s="4"/>
    </row>
    <row r="19" spans="1:10" ht="12.75">
      <c r="A19" s="6"/>
      <c r="B19" s="6" t="s">
        <v>165</v>
      </c>
      <c r="C19" s="6" t="s">
        <v>2</v>
      </c>
      <c r="D19" s="21" t="s">
        <v>145</v>
      </c>
      <c r="E19" s="6" t="s">
        <v>166</v>
      </c>
      <c r="F19" s="6" t="s">
        <v>167</v>
      </c>
      <c r="G19" s="6" t="s">
        <v>168</v>
      </c>
      <c r="I19" s="30" t="s">
        <v>169</v>
      </c>
      <c r="J19" s="31"/>
    </row>
    <row r="20" spans="1:10" ht="12.75">
      <c r="A20" s="4"/>
      <c r="B20" s="22">
        <f>'Max Calculator'!$E$12-42</f>
        <v>43036</v>
      </c>
      <c r="C20" s="4" t="s">
        <v>140</v>
      </c>
      <c r="D20" t="str">
        <f ca="1">HLOOKUP($I$9,INDIRECT($D$9),VLOOKUP(C20,'Phase Creator'!$B$8:$C$19,2,FALSE),FALSE)</f>
        <v>3ct Pause Duffalo</v>
      </c>
      <c r="E20" s="23">
        <v>5</v>
      </c>
      <c r="F20" s="23">
        <v>5</v>
      </c>
      <c r="G20" s="24">
        <v>0.75</v>
      </c>
      <c r="H20" s="24">
        <v>0.8</v>
      </c>
      <c r="I20">
        <f>IF(MROUND(IF($D$19="squat",'Max Calculator'!$E$8*G20,IF($D$19="bench",'Max Calculator'!$E$9*G20,IF($D$19="deadlift",'Max Calculator'!$E$10*G20,0))),5)=0," ",MROUND(IF($D$19="squat",'Max Calculator'!$E$8*G20,IF($D$19="bench",'Max Calculator'!$E$9*G20,IF($D$19="deadlift",'Max Calculator'!$E$10*G20,0))),5))</f>
        <v>170</v>
      </c>
      <c r="J20">
        <f>IF(MROUND(IF($D$19="squat",'Max Calculator'!$E$8*H20,IF($D$19="bench",'Max Calculator'!$E$9*H20,IF($D$19="deadlift",'Max Calculator'!$E$10*H20,0))),5)=0," ",MROUND(IF($D$19="squat",'Max Calculator'!$E$8*H20,IF($D$19="bench",'Max Calculator'!$E$9*H20,IF($D$19="deadlift",'Max Calculator'!$E$10*H20,0))),5))</f>
        <v>180</v>
      </c>
    </row>
    <row r="21" spans="1:10" ht="12.75">
      <c r="A21" s="4"/>
      <c r="B21" s="22">
        <f>'Max Calculator'!$E$12-35</f>
        <v>43043</v>
      </c>
      <c r="C21" s="4" t="s">
        <v>141</v>
      </c>
      <c r="D21" t="str">
        <f ca="1">HLOOKUP($I$9,INDIRECT($D$9),VLOOKUP(C21,'Phase Creator'!$B$8:$C$19,2,FALSE),FALSE)</f>
        <v>Duffalo w/ Chains</v>
      </c>
      <c r="E21" s="23">
        <v>8</v>
      </c>
      <c r="F21" s="23">
        <v>3</v>
      </c>
      <c r="G21" s="24">
        <v>0.55000000000000004</v>
      </c>
      <c r="H21" s="24">
        <v>0.7</v>
      </c>
      <c r="I21">
        <f>IF(MROUND(IF($D$19="squat",'Max Calculator'!$E$8*G21,IF($D$19="bench",'Max Calculator'!$E$9*G21,IF($D$19="deadlift",'Max Calculator'!$E$10*G21,0))),5)=0," ",MROUND(IF($D$19="squat",'Max Calculator'!$E$8*G21,IF($D$19="bench",'Max Calculator'!$E$9*G21,IF($D$19="deadlift",'Max Calculator'!$E$10*G21,0))),5))</f>
        <v>125</v>
      </c>
      <c r="J21">
        <f>IF(MROUND(IF($D$19="squat",'Max Calculator'!$E$8*H21,IF($D$19="bench",'Max Calculator'!$E$9*H21,IF($D$19="deadlift",'Max Calculator'!$E$10*H21,0))),5)=0," ",MROUND(IF($D$19="squat",'Max Calculator'!$E$8*H21,IF($D$19="bench",'Max Calculator'!$E$9*H21,IF($D$19="deadlift",'Max Calculator'!$E$10*H21,0))),5))</f>
        <v>160</v>
      </c>
    </row>
    <row r="22" spans="1:10" ht="12.75">
      <c r="A22" s="4"/>
      <c r="B22" s="22">
        <f>'Max Calculator'!$E$12-28</f>
        <v>43050</v>
      </c>
      <c r="C22" s="4" t="s">
        <v>142</v>
      </c>
      <c r="D22" t="str">
        <f ca="1">HLOOKUP($I$9,INDIRECT($D$9),VLOOKUP(C22,'Phase Creator'!$B$8:$C$19,2,FALSE),FALSE)</f>
        <v>3ct SlingShot Bench or Reverse Bands</v>
      </c>
      <c r="E22" s="23">
        <v>3</v>
      </c>
      <c r="F22" s="23">
        <v>5</v>
      </c>
      <c r="G22" s="24">
        <v>0.85</v>
      </c>
      <c r="H22" s="24">
        <v>0.9</v>
      </c>
      <c r="I22">
        <f>IF(MROUND(IF($D$19="squat",'Max Calculator'!$E$8*G22,IF($D$19="bench",'Max Calculator'!$E$9*G22,IF($D$19="deadlift",'Max Calculator'!$E$10*G22,0))),5)=0," ",MROUND(IF($D$19="squat",'Max Calculator'!$E$8*G22,IF($D$19="bench",'Max Calculator'!$E$9*G22,IF($D$19="deadlift",'Max Calculator'!$E$10*G22,0))),5))</f>
        <v>190</v>
      </c>
      <c r="J22">
        <f>IF(MROUND(IF($D$19="squat",'Max Calculator'!$E$8*H22,IF($D$19="bench",'Max Calculator'!$E$9*H22,IF($D$19="deadlift",'Max Calculator'!$E$10*H22,0))),5)=0," ",MROUND(IF($D$19="squat",'Max Calculator'!$E$8*H22,IF($D$19="bench",'Max Calculator'!$E$9*H22,IF($D$19="deadlift",'Max Calculator'!$E$10*H22,0))),5))</f>
        <v>205</v>
      </c>
    </row>
    <row r="23" spans="1:10" ht="12.75">
      <c r="A23" s="4"/>
      <c r="B23" s="22">
        <f>'Max Calculator'!$E$12-21</f>
        <v>43057</v>
      </c>
      <c r="C23" s="4" t="s">
        <v>143</v>
      </c>
      <c r="D23" t="str">
        <f ca="1">HLOOKUP($I$9,INDIRECT($D$9),VLOOKUP(C23,'Phase Creator'!$B$8:$C$19,2,FALSE),FALSE)</f>
        <v>3ct Pause Bench Press</v>
      </c>
      <c r="E23" s="23">
        <v>1</v>
      </c>
      <c r="F23" s="23" t="s">
        <v>189</v>
      </c>
      <c r="G23" s="24"/>
      <c r="H23" s="24">
        <v>0.87</v>
      </c>
      <c r="I23" t="str">
        <f>IF(MROUND(IF($D$19="squat",'Max Calculator'!$E$8*G23,IF($D$19="bench",'Max Calculator'!$E$9*G23,IF($D$19="deadlift",'Max Calculator'!$E$10*G23,0))),5)=0," ",MROUND(IF($D$19="squat",'Max Calculator'!$E$8*G23,IF($D$19="bench",'Max Calculator'!$E$9*G23,IF($D$19="deadlift",'Max Calculator'!$E$10*G23,0))),5))</f>
        <v xml:space="preserve"> </v>
      </c>
      <c r="J23">
        <f>IF(MROUND(IF($D$19="squat",'Max Calculator'!$E$8*H23,IF($D$19="bench",'Max Calculator'!$E$9*H23,IF($D$19="deadlift",'Max Calculator'!$E$10*H23,0))),5)=0," ",MROUND(IF($D$19="squat",'Max Calculator'!$E$8*H23,IF($D$19="bench",'Max Calculator'!$E$9*H23,IF($D$19="deadlift",'Max Calculator'!$E$10*H23,0))),5))</f>
        <v>195</v>
      </c>
    </row>
    <row r="25" spans="1:10" ht="12.75">
      <c r="A25" s="6"/>
      <c r="B25" s="6" t="s">
        <v>165</v>
      </c>
      <c r="C25" s="6" t="s">
        <v>3</v>
      </c>
      <c r="D25" s="21" t="s">
        <v>172</v>
      </c>
      <c r="E25" s="6" t="s">
        <v>166</v>
      </c>
      <c r="F25" s="6" t="s">
        <v>167</v>
      </c>
      <c r="G25" s="6" t="s">
        <v>168</v>
      </c>
      <c r="I25" s="30" t="s">
        <v>169</v>
      </c>
      <c r="J25" s="31"/>
    </row>
    <row r="26" spans="1:10" ht="12.75">
      <c r="A26" s="4"/>
      <c r="B26" s="22">
        <f>'Max Calculator'!$E$12-42</f>
        <v>43036</v>
      </c>
      <c r="C26" s="4" t="s">
        <v>3</v>
      </c>
      <c r="D26" t="str">
        <f ca="1">HLOOKUP($I$9,INDIRECT($D$9),VLOOKUP(C26,'Phase Creator'!$B$8:$C$19,2,FALSE),FALSE)</f>
        <v>SB Body Saw</v>
      </c>
      <c r="E26" s="23">
        <v>3</v>
      </c>
      <c r="F26" s="23">
        <v>6</v>
      </c>
      <c r="G26" s="24"/>
      <c r="H26" s="24"/>
      <c r="I26" t="str">
        <f>IF(MROUND(IF(D25="squat",'Max Calculator'!$E$8*G26,IF(D25="bench",'Max Calculator'!$E$9*G26,IF(D25="deadlift",'Max Calculator'!$E$10*G26,0))),5)=0," ",MROUND(IF(D25="squat",'Max Calculator'!$E$8*G26,IF(D25="bench",'Max Calculator'!$E$9*G26,IF(D25="deadlift",'Max Calculator'!$E$10*G26,0))),5))</f>
        <v xml:space="preserve"> </v>
      </c>
      <c r="J26" t="str">
        <f>IF(MROUND(IF(D25="squat",'Max Calculator'!$E$8*H26,IF(D25="bench",'Max Calculator'!$E$9*H26,IF(D25="deadlift",'Max Calculator'!$E$10*H26,0))),5)=0," ",MROUND(IF(D25="squat",'Max Calculator'!$E$8*H26,IF(D25="bench",'Max Calculator'!$E$9*H26,IF(D25="deadlift",'Max Calculator'!$E$10*H26,0))),5))</f>
        <v xml:space="preserve"> </v>
      </c>
    </row>
    <row r="27" spans="1:10" ht="12.75">
      <c r="A27" s="4"/>
      <c r="B27" s="22">
        <f>'Max Calculator'!$E$12-35</f>
        <v>43043</v>
      </c>
      <c r="C27" s="4" t="s">
        <v>3</v>
      </c>
      <c r="D27" t="str">
        <f ca="1">HLOOKUP($I$9,INDIRECT($D$9),VLOOKUP(C27,'Phase Creator'!$B$8:$C$19,2,FALSE),FALSE)</f>
        <v>SB Body Saw</v>
      </c>
      <c r="E27" s="23">
        <v>2</v>
      </c>
      <c r="F27" s="23">
        <v>8</v>
      </c>
      <c r="G27" s="24"/>
      <c r="H27" s="24"/>
      <c r="I27" t="str">
        <f>IF(MROUND(IF(D25="squat",'Max Calculator'!$E$8*G27,IF(D25="bench",'Max Calculator'!$E$9*G27,IF(D25="deadlift",'Max Calculator'!$E$10*G27,0))),5)=0," ",MROUND(IF(D25="squat",'Max Calculator'!$E$8*G27,IF(D25="bench",'Max Calculator'!$E$9*G27,IF(D25="deadlift",'Max Calculator'!$E$10*G27,0))),5))</f>
        <v xml:space="preserve"> </v>
      </c>
      <c r="J27" t="str">
        <f>IF(MROUND(IF(D25="squat",'Max Calculator'!$E$8*H27,IF(D25="bench",'Max Calculator'!$E$9*H27,IF(D25="deadlift",'Max Calculator'!$E$10*H27,0))),5)=0," ",MROUND(IF(D25="squat",'Max Calculator'!$E$8*H27,IF(D25="bench",'Max Calculator'!$E$9*H27,IF(D25="deadlift",'Max Calculator'!$E$10*H27,0))),5))</f>
        <v xml:space="preserve"> </v>
      </c>
    </row>
    <row r="28" spans="1:10" ht="12.75">
      <c r="A28" s="4"/>
      <c r="B28" s="22">
        <f>'Max Calculator'!$E$12-28</f>
        <v>43050</v>
      </c>
      <c r="C28" s="4" t="s">
        <v>3</v>
      </c>
      <c r="D28" t="str">
        <f ca="1">HLOOKUP($I$9,INDIRECT($D$9),VLOOKUP(C28,'Phase Creator'!$B$8:$C$19,2,FALSE),FALSE)</f>
        <v>SB Body Saw</v>
      </c>
      <c r="E28" s="23">
        <v>4</v>
      </c>
      <c r="F28" s="23">
        <v>5</v>
      </c>
      <c r="G28" s="24"/>
      <c r="H28" s="24"/>
      <c r="I28" t="str">
        <f>IF(MROUND(IF(D25="squat",'Max Calculator'!$E$8*G28,IF(D25="bench",'Max Calculator'!$E$9*G28,IF(D25="deadlift",'Max Calculator'!$E$10*G28,0))),5)=0," ",MROUND(IF(D25="squat",'Max Calculator'!$E$8*G28,IF(D25="bench",'Max Calculator'!$E$9*G28,IF(D25="deadlift",'Max Calculator'!$E$10*G28,0))),5))</f>
        <v xml:space="preserve"> </v>
      </c>
      <c r="J28" t="str">
        <f>IF(MROUND(IF(D25="squat",'Max Calculator'!$E$8*H28,IF(D25="bench",'Max Calculator'!$E$9*H28,IF(D25="deadlift",'Max Calculator'!$E$10*H28,0))),5)=0," ",MROUND(IF(D25="squat",'Max Calculator'!$E$8*H28,IF(D25="bench",'Max Calculator'!$E$9*H28,IF(D25="deadlift",'Max Calculator'!$E$10*H28,0))),5))</f>
        <v xml:space="preserve"> </v>
      </c>
    </row>
    <row r="29" spans="1:10" ht="12.75">
      <c r="A29" s="4"/>
      <c r="B29" s="22">
        <f>'Max Calculator'!$E$12-21</f>
        <v>43057</v>
      </c>
      <c r="C29" s="4" t="s">
        <v>3</v>
      </c>
      <c r="D29" t="str">
        <f ca="1">HLOOKUP($I$9,INDIRECT($D$9),VLOOKUP(C29,'Phase Creator'!$B$8:$C$19,2,FALSE),FALSE)</f>
        <v>SB Body Saw</v>
      </c>
      <c r="E29" s="23">
        <v>1</v>
      </c>
      <c r="F29" s="23">
        <v>10</v>
      </c>
      <c r="G29" s="24"/>
      <c r="H29" s="24"/>
      <c r="I29" t="str">
        <f>IF(MROUND(IF(D25="squat",'Max Calculator'!$E$8*G29,IF(D25="bench",'Max Calculator'!$E$9*G29,IF(D25="deadlift",'Max Calculator'!$E$10*G29,0))),5)=0," ",MROUND(IF(D25="squat",'Max Calculator'!$E$8*G29,IF(D25="bench",'Max Calculator'!$E$9*G29,IF(D25="deadlift",'Max Calculator'!$E$10*G29,0))),5))</f>
        <v xml:space="preserve"> </v>
      </c>
      <c r="J29"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0" t="s">
        <v>169</v>
      </c>
      <c r="J31" s="31"/>
    </row>
    <row r="32" spans="1:10" ht="12.75">
      <c r="A32" s="4"/>
      <c r="B32" s="22">
        <f>'Max Calculator'!$E$12-42</f>
        <v>43036</v>
      </c>
      <c r="C32" s="4" t="s">
        <v>4</v>
      </c>
      <c r="D32" t="str">
        <f ca="1">HLOOKUP($I$9,INDIRECT($D$9),VLOOKUP(C32,'Phase Creator'!$B$8:$C$19,2,FALSE),FALSE)</f>
        <v>DB Glute Bridge w 3ct Pause</v>
      </c>
      <c r="E32" s="23">
        <v>3</v>
      </c>
      <c r="F32" s="23">
        <v>10</v>
      </c>
      <c r="G32" s="24"/>
      <c r="H32" s="24"/>
      <c r="I32" t="str">
        <f>IF(MROUND(IF(D31="squat",'Max Calculator'!$E$8*G32,IF(D31="bench",'Max Calculator'!$E$9*G32,IF(D31="deadlift",'Max Calculator'!$E$10*G32,0))),5)=0," ",MROUND(IF(D31="squat",'Max Calculator'!$E$8*G32,IF(D31="bench",'Max Calculator'!$E$9*G32,IF(D31="deadlift",'Max Calculator'!$E$10*G32,0))),5))</f>
        <v xml:space="preserve"> </v>
      </c>
      <c r="J32" t="str">
        <f>IF(MROUND(IF(D31="squat",'Max Calculator'!$E$8*H32,IF(D31="bench",'Max Calculator'!$E$9*H32,IF(D31="deadlift",'Max Calculator'!$E$10*H32,0))),5)=0," ",MROUND(IF(D31="squat",'Max Calculator'!$E$8*H32,IF(D31="bench",'Max Calculator'!$E$9*H32,IF(D31="deadlift",'Max Calculator'!$E$10*H32,0))),5))</f>
        <v xml:space="preserve"> </v>
      </c>
    </row>
    <row r="33" spans="1:10" ht="12.75">
      <c r="A33" s="4"/>
      <c r="B33" s="22">
        <f>'Max Calculator'!$E$12-35</f>
        <v>43043</v>
      </c>
      <c r="C33" s="4" t="s">
        <v>4</v>
      </c>
      <c r="D33" t="str">
        <f ca="1">HLOOKUP($I$9,INDIRECT($D$9),VLOOKUP(C33,'Phase Creator'!$B$8:$C$19,2,FALSE),FALSE)</f>
        <v>DB Glute Bridge w 3ct Pause</v>
      </c>
      <c r="E33" s="23">
        <v>2</v>
      </c>
      <c r="F33" s="23">
        <v>12</v>
      </c>
      <c r="G33" s="24"/>
      <c r="H33" s="24"/>
      <c r="I33" t="str">
        <f>IF(MROUND(IF(D31="squat",'Max Calculator'!$E$8*G33,IF(D31="bench",'Max Calculator'!$E$9*G33,IF(D31="deadlift",'Max Calculator'!$E$10*G33,0))),5)=0," ",MROUND(IF(D31="squat",'Max Calculator'!$E$8*G33,IF(D31="bench",'Max Calculator'!$E$9*G33,IF(D31="deadlift",'Max Calculator'!$E$10*G33,0))),5))</f>
        <v xml:space="preserve"> </v>
      </c>
      <c r="J33" t="str">
        <f>IF(MROUND(IF(D31="squat",'Max Calculator'!$E$8*H33,IF(D31="bench",'Max Calculator'!$E$9*H33,IF(D31="deadlift",'Max Calculator'!$E$10*H33,0))),5)=0," ",MROUND(IF(D31="squat",'Max Calculator'!$E$8*H33,IF(D31="bench",'Max Calculator'!$E$9*H33,IF(D31="deadlift",'Max Calculator'!$E$10*H33,0))),5))</f>
        <v xml:space="preserve"> </v>
      </c>
    </row>
    <row r="34" spans="1:10" ht="12.75">
      <c r="A34" s="4"/>
      <c r="B34" s="22">
        <f>'Max Calculator'!$E$12-28</f>
        <v>43050</v>
      </c>
      <c r="C34" s="4" t="s">
        <v>4</v>
      </c>
      <c r="D34" t="str">
        <f ca="1">HLOOKUP($I$9,INDIRECT($D$9),VLOOKUP(C34,'Phase Creator'!$B$8:$C$19,2,FALSE),FALSE)</f>
        <v>DB Glute Bridge w 3ct Pause</v>
      </c>
      <c r="E34" s="23">
        <v>4</v>
      </c>
      <c r="F34" s="23">
        <v>8</v>
      </c>
      <c r="G34" s="24"/>
      <c r="H34" s="24"/>
      <c r="I34" t="str">
        <f>IF(MROUND(IF(D31="squat",'Max Calculator'!$E$8*G34,IF(D31="bench",'Max Calculator'!$E$9*G34,IF(D31="deadlift",'Max Calculator'!$E$10*G34,0))),5)=0," ",MROUND(IF(D31="squat",'Max Calculator'!$E$8*G34,IF(D31="bench",'Max Calculator'!$E$9*G34,IF(D31="deadlift",'Max Calculator'!$E$10*G34,0))),5))</f>
        <v xml:space="preserve"> </v>
      </c>
      <c r="J34" t="str">
        <f>IF(MROUND(IF(D31="squat",'Max Calculator'!$E$8*H34,IF(D31="bench",'Max Calculator'!$E$9*H34,IF(D31="deadlift",'Max Calculator'!$E$10*H34,0))),5)=0," ",MROUND(IF(D31="squat",'Max Calculator'!$E$8*H34,IF(D31="bench",'Max Calculator'!$E$9*H34,IF(D31="deadlift",'Max Calculator'!$E$10*H34,0))),5))</f>
        <v xml:space="preserve"> </v>
      </c>
    </row>
    <row r="35" spans="1:10" ht="12.75">
      <c r="A35" s="4"/>
      <c r="B35" s="22">
        <f>'Max Calculator'!$E$12-21</f>
        <v>43057</v>
      </c>
      <c r="C35" s="4" t="s">
        <v>4</v>
      </c>
      <c r="D35" t="str">
        <f ca="1">HLOOKUP($I$9,INDIRECT($D$9),VLOOKUP(C35,'Phase Creator'!$B$8:$C$19,2,FALSE),FALSE)</f>
        <v>DB Glute Bridge w 3ct Pause</v>
      </c>
      <c r="E35" s="23">
        <v>1</v>
      </c>
      <c r="F35" s="23">
        <v>20</v>
      </c>
      <c r="G35" s="24"/>
      <c r="H35" s="24"/>
      <c r="I35" t="str">
        <f>IF(MROUND(IF(D31="squat",'Max Calculator'!$E$8*G35,IF(D31="bench",'Max Calculator'!$E$9*G35,IF(D31="deadlift",'Max Calculator'!$E$10*G35,0))),5)=0," ",MROUND(IF(D31="squat",'Max Calculator'!$E$8*G35,IF(D31="bench",'Max Calculator'!$E$9*G35,IF(D31="deadlift",'Max Calculator'!$E$10*G35,0))),5))</f>
        <v xml:space="preserve"> </v>
      </c>
      <c r="J35"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0" t="s">
        <v>169</v>
      </c>
      <c r="J37" s="31"/>
    </row>
    <row r="38" spans="1:10" ht="12.75">
      <c r="A38" s="4"/>
      <c r="B38" s="22">
        <f>'Max Calculator'!$E$12-42</f>
        <v>43036</v>
      </c>
      <c r="C38" s="4" t="s">
        <v>5</v>
      </c>
      <c r="D38" t="str">
        <f ca="1">HLOOKUP($I$9,INDIRECT($D$9),VLOOKUP(C38,'Phase Creator'!$B$8:$C$19,2,FALSE),FALSE)</f>
        <v>Hip Circle Side steps</v>
      </c>
      <c r="E38" s="23">
        <v>3</v>
      </c>
      <c r="F38" s="23">
        <v>15</v>
      </c>
      <c r="G38" s="24"/>
      <c r="H38" s="24"/>
      <c r="I38" t="str">
        <f>IF(MROUND(IF(D37="squat",'Max Calculator'!$E$8*G38,IF(D37="bench",'Max Calculator'!$E$9*G38,IF(D37="deadlift",'Max Calculator'!$E$10*G38,0))),5)=0," ",MROUND(IF(D37="squat",'Max Calculator'!$E$8*G38,IF(D37="bench",'Max Calculator'!$E$9*G38,IF(D37="deadlift",'Max Calculator'!$E$10*G38,0))),5))</f>
        <v xml:space="preserve"> </v>
      </c>
      <c r="J38" t="str">
        <f>IF(MROUND(IF(D37="squat",'Max Calculator'!$E$8*H38,IF(D37="bench",'Max Calculator'!$E$9*H38,IF(D37="deadlift",'Max Calculator'!$E$10*H38,0))),5)=0," ",MROUND(IF(D37="squat",'Max Calculator'!$E$8*H38,IF(D37="bench",'Max Calculator'!$E$9*H38,IF(D37="deadlift",'Max Calculator'!$E$10*H38,0))),5))</f>
        <v xml:space="preserve"> </v>
      </c>
    </row>
    <row r="39" spans="1:10" ht="12.75">
      <c r="A39" s="4"/>
      <c r="B39" s="22">
        <f>'Max Calculator'!$E$12-35</f>
        <v>43043</v>
      </c>
      <c r="C39" s="4" t="s">
        <v>5</v>
      </c>
      <c r="D39" t="str">
        <f ca="1">HLOOKUP($I$9,INDIRECT($D$9),VLOOKUP(C39,'Phase Creator'!$B$8:$C$19,2,FALSE),FALSE)</f>
        <v>Hip Circle Side steps</v>
      </c>
      <c r="E39" s="23">
        <v>2</v>
      </c>
      <c r="F39" s="23">
        <v>20</v>
      </c>
      <c r="G39" s="24"/>
      <c r="H39" s="24"/>
      <c r="I39" t="str">
        <f>IF(MROUND(IF(D37="squat",'Max Calculator'!$E$8*G39,IF(D37="bench",'Max Calculator'!$E$9*G39,IF(D37="deadlift",'Max Calculator'!$E$10*G39,0))),5)=0," ",MROUND(IF(D37="squat",'Max Calculator'!$E$8*G39,IF(D37="bench",'Max Calculator'!$E$9*G39,IF(D37="deadlift",'Max Calculator'!$E$10*G39,0))),5))</f>
        <v xml:space="preserve"> </v>
      </c>
      <c r="J39" t="str">
        <f>IF(MROUND(IF(D37="squat",'Max Calculator'!$E$8*H39,IF(D37="bench",'Max Calculator'!$E$9*H39,IF(D37="deadlift",'Max Calculator'!$E$10*H39,0))),5)=0," ",MROUND(IF(D37="squat",'Max Calculator'!$E$8*H39,IF(D37="bench",'Max Calculator'!$E$9*H39,IF(D37="deadlift",'Max Calculator'!$E$10*H39,0))),5))</f>
        <v xml:space="preserve"> </v>
      </c>
    </row>
    <row r="40" spans="1:10" ht="12.75">
      <c r="A40" s="4"/>
      <c r="B40" s="22">
        <f>'Max Calculator'!$E$12-28</f>
        <v>43050</v>
      </c>
      <c r="C40" s="4" t="s">
        <v>5</v>
      </c>
      <c r="D40" t="str">
        <f ca="1">HLOOKUP($I$9,INDIRECT($D$9),VLOOKUP(C40,'Phase Creator'!$B$8:$C$19,2,FALSE),FALSE)</f>
        <v>Hip Circle Side steps</v>
      </c>
      <c r="E40" s="23">
        <v>4</v>
      </c>
      <c r="F40" s="23">
        <v>12</v>
      </c>
      <c r="G40" s="24"/>
      <c r="H40" s="24"/>
      <c r="I40" t="str">
        <f>IF(MROUND(IF(D37="squat",'Max Calculator'!$E$8*G40,IF(D37="bench",'Max Calculator'!$E$9*G40,IF(D37="deadlift",'Max Calculator'!$E$10*G40,0))),5)=0," ",MROUND(IF(D37="squat",'Max Calculator'!$E$8*G40,IF(D37="bench",'Max Calculator'!$E$9*G40,IF(D37="deadlift",'Max Calculator'!$E$10*G40,0))),5))</f>
        <v xml:space="preserve"> </v>
      </c>
      <c r="J40" t="str">
        <f>IF(MROUND(IF(D37="squat",'Max Calculator'!$E$8*H40,IF(D37="bench",'Max Calculator'!$E$9*H40,IF(D37="deadlift",'Max Calculator'!$E$10*H40,0))),5)=0," ",MROUND(IF(D37="squat",'Max Calculator'!$E$8*H40,IF(D37="bench",'Max Calculator'!$E$9*H40,IF(D37="deadlift",'Max Calculator'!$E$10*H40,0))),5))</f>
        <v xml:space="preserve"> </v>
      </c>
    </row>
    <row r="41" spans="1:10" ht="12.75">
      <c r="A41" s="4"/>
      <c r="B41" s="22">
        <f>'Max Calculator'!$E$12-21</f>
        <v>43057</v>
      </c>
      <c r="C41" s="4" t="s">
        <v>5</v>
      </c>
      <c r="D41" t="str">
        <f ca="1">HLOOKUP($I$9,INDIRECT($D$9),VLOOKUP(C41,'Phase Creator'!$B$8:$C$19,2,FALSE),FALSE)</f>
        <v>Hip Circle Side steps</v>
      </c>
      <c r="E41" s="23">
        <v>1</v>
      </c>
      <c r="F41" s="23">
        <v>25</v>
      </c>
      <c r="G41" s="24"/>
      <c r="H41" s="24"/>
      <c r="I41" t="str">
        <f>IF(MROUND(IF(D37="squat",'Max Calculator'!$E$8*G41,IF(D37="bench",'Max Calculator'!$E$9*G41,IF(D37="deadlift",'Max Calculator'!$E$10*G41,0))),5)=0," ",MROUND(IF(D37="squat",'Max Calculator'!$E$8*G41,IF(D37="bench",'Max Calculator'!$E$9*G41,IF(D37="deadlift",'Max Calculator'!$E$10*G41,0))),5))</f>
        <v xml:space="preserve"> </v>
      </c>
      <c r="J41" t="str">
        <f>IF(MROUND(IF(D37="squat",'Max Calculator'!$E$8*H41,IF(D37="bench",'Max Calculator'!$E$9*H41,IF(D37="deadlift",'Max Calculator'!$E$10*H41,0))),5)=0," ",MROUND(IF(D37="squat",'Max Calculator'!$E$8*H41,IF(D37="bench",'Max Calculator'!$E$9*H41,IF(D37="deadlift",'Max Calculator'!$E$10*H41,0))),5))</f>
        <v xml:space="preserve"> </v>
      </c>
    </row>
    <row r="43" spans="1:10" ht="12.75">
      <c r="A43" s="6"/>
      <c r="B43" s="6" t="s">
        <v>165</v>
      </c>
      <c r="C43" s="6" t="s">
        <v>6</v>
      </c>
      <c r="D43" s="21" t="s">
        <v>172</v>
      </c>
      <c r="E43" s="6" t="s">
        <v>166</v>
      </c>
      <c r="F43" s="6" t="s">
        <v>167</v>
      </c>
      <c r="G43" s="6" t="s">
        <v>168</v>
      </c>
      <c r="I43" s="30" t="s">
        <v>169</v>
      </c>
      <c r="J43" s="31"/>
    </row>
    <row r="44" spans="1:10" ht="12.75">
      <c r="A44" s="4"/>
      <c r="B44" s="22">
        <f>'Max Calculator'!$E$12-42</f>
        <v>43036</v>
      </c>
      <c r="C44" s="4" t="s">
        <v>6</v>
      </c>
      <c r="D44" t="str">
        <f ca="1">HLOOKUP($I$9,INDIRECT($D$9),VLOOKUP(C44,'Phase Creator'!$B$8:$C$19,2,FALSE),FALSE)</f>
        <v>Band Pullapart/Rear Delt</v>
      </c>
      <c r="E44" s="23">
        <v>3</v>
      </c>
      <c r="F44" s="23">
        <v>15</v>
      </c>
      <c r="G44" s="24"/>
      <c r="H44" s="24"/>
      <c r="I44" t="str">
        <f>IF(MROUND(IF(D43="squat",'Max Calculator'!$E$8*G44,IF(D43="bench",'Max Calculator'!$E$9*G44,IF(D43="deadlift",'Max Calculator'!$E$10*G44,0))),5)=0," ",MROUND(IF(D43="squat",'Max Calculator'!$E$8*G44,IF(D43="bench",'Max Calculator'!$E$9*G44,IF(D43="deadlift",'Max Calculator'!$E$10*G44,0))),5))</f>
        <v xml:space="preserve"> </v>
      </c>
      <c r="J44" t="str">
        <f>IF(MROUND(IF(D43="squat",'Max Calculator'!$E$8*H44,IF(D43="bench",'Max Calculator'!$E$9*H44,IF(D43="deadlift",'Max Calculator'!$E$10*H44,0))),5)=0," ",MROUND(IF(D43="squat",'Max Calculator'!$E$8*H44,IF(D43="bench",'Max Calculator'!$E$9*H44,IF(D43="deadlift",'Max Calculator'!$E$10*H44,0))),5))</f>
        <v xml:space="preserve"> </v>
      </c>
    </row>
    <row r="45" spans="1:10" ht="12.75">
      <c r="A45" s="4"/>
      <c r="B45" s="22">
        <f>'Max Calculator'!$E$12-35</f>
        <v>43043</v>
      </c>
      <c r="C45" s="4" t="s">
        <v>6</v>
      </c>
      <c r="D45" t="str">
        <f ca="1">HLOOKUP($I$9,INDIRECT($D$9),VLOOKUP(C45,'Phase Creator'!$B$8:$C$19,2,FALSE),FALSE)</f>
        <v>Band Pullapart/Rear Delt</v>
      </c>
      <c r="E45" s="23">
        <v>2</v>
      </c>
      <c r="F45" s="23">
        <v>20</v>
      </c>
      <c r="G45" s="24"/>
      <c r="H45" s="24"/>
      <c r="I45" t="str">
        <f>IF(MROUND(IF(D43="squat",'Max Calculator'!$E$8*G45,IF(D43="bench",'Max Calculator'!$E$9*G45,IF(D43="deadlift",'Max Calculator'!$E$10*G45,0))),5)=0," ",MROUND(IF(D43="squat",'Max Calculator'!$E$8*G45,IF(D43="bench",'Max Calculator'!$E$9*G45,IF(D43="deadlift",'Max Calculator'!$E$10*G45,0))),5))</f>
        <v xml:space="preserve"> </v>
      </c>
      <c r="J45" t="str">
        <f>IF(MROUND(IF(D43="squat",'Max Calculator'!$E$8*H45,IF(D43="bench",'Max Calculator'!$E$9*H45,IF(D43="deadlift",'Max Calculator'!$E$10*H45,0))),5)=0," ",MROUND(IF(D43="squat",'Max Calculator'!$E$8*H45,IF(D43="bench",'Max Calculator'!$E$9*H45,IF(D43="deadlift",'Max Calculator'!$E$10*H45,0))),5))</f>
        <v xml:space="preserve"> </v>
      </c>
    </row>
    <row r="46" spans="1:10" ht="12.75">
      <c r="A46" s="4"/>
      <c r="B46" s="22">
        <f>'Max Calculator'!$E$12-28</f>
        <v>43050</v>
      </c>
      <c r="C46" s="4" t="s">
        <v>6</v>
      </c>
      <c r="D46" t="str">
        <f ca="1">HLOOKUP($I$9,INDIRECT($D$9),VLOOKUP(C46,'Phase Creator'!$B$8:$C$19,2,FALSE),FALSE)</f>
        <v>Band Pullapart/Rear Delt</v>
      </c>
      <c r="E46" s="23">
        <v>4</v>
      </c>
      <c r="F46" s="23">
        <v>12</v>
      </c>
      <c r="G46" s="24"/>
      <c r="H46" s="24"/>
      <c r="I46" t="str">
        <f>IF(MROUND(IF(D43="squat",'Max Calculator'!$E$8*G46,IF(D43="bench",'Max Calculator'!$E$9*G46,IF(D43="deadlift",'Max Calculator'!$E$10*G46,0))),5)=0," ",MROUND(IF(D43="squat",'Max Calculator'!$E$8*G46,IF(D43="bench",'Max Calculator'!$E$9*G46,IF(D43="deadlift",'Max Calculator'!$E$10*G46,0))),5))</f>
        <v xml:space="preserve"> </v>
      </c>
      <c r="J46" t="str">
        <f>IF(MROUND(IF(D43="squat",'Max Calculator'!$E$8*H46,IF(D43="bench",'Max Calculator'!$E$9*H46,IF(D43="deadlift",'Max Calculator'!$E$10*H46,0))),5)=0," ",MROUND(IF(D43="squat",'Max Calculator'!$E$8*H46,IF(D43="bench",'Max Calculator'!$E$9*H46,IF(D43="deadlift",'Max Calculator'!$E$10*H46,0))),5))</f>
        <v xml:space="preserve"> </v>
      </c>
    </row>
    <row r="47" spans="1:10" ht="12.75">
      <c r="A47" s="4"/>
      <c r="B47" s="22">
        <f>'Max Calculator'!$E$12-21</f>
        <v>43057</v>
      </c>
      <c r="C47" s="4" t="s">
        <v>6</v>
      </c>
      <c r="D47" t="str">
        <f ca="1">HLOOKUP($I$9,INDIRECT($D$9),VLOOKUP(C47,'Phase Creator'!$B$8:$C$19,2,FALSE),FALSE)</f>
        <v>Band Pullapart/Rear Delt</v>
      </c>
      <c r="E47" s="23">
        <v>1</v>
      </c>
      <c r="F47" s="23">
        <v>25</v>
      </c>
      <c r="G47" s="24"/>
      <c r="H47" s="24"/>
      <c r="I47" t="str">
        <f>IF(MROUND(IF(D43="squat",'Max Calculator'!$E$8*G47,IF(D43="bench",'Max Calculator'!$E$9*G47,IF(D43="deadlift",'Max Calculator'!$E$10*G47,0))),5)=0," ",MROUND(IF(D43="squat",'Max Calculator'!$E$8*G47,IF(D43="bench",'Max Calculator'!$E$9*G47,IF(D43="deadlift",'Max Calculator'!$E$10*G47,0))),5))</f>
        <v xml:space="preserve"> </v>
      </c>
      <c r="J47"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Strength_1</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104</v>
      </c>
      <c r="E60" s="6" t="s">
        <v>166</v>
      </c>
      <c r="F60" s="6" t="s">
        <v>167</v>
      </c>
      <c r="G60" s="30" t="s">
        <v>168</v>
      </c>
      <c r="H60" s="31"/>
      <c r="I60" s="30" t="s">
        <v>169</v>
      </c>
      <c r="J60" s="31"/>
    </row>
    <row r="61" spans="1:11" ht="12.75">
      <c r="A61" s="4"/>
      <c r="B61" s="22">
        <f>'Max Calculator'!$E$12-42</f>
        <v>43036</v>
      </c>
      <c r="C61" s="4" t="s">
        <v>91</v>
      </c>
      <c r="D61" t="str">
        <f ca="1">HLOOKUP($I$56,INDIRECT($D$9),VLOOKUP(C61,'Phase Creator'!$B$8:$C$19,2,FALSE),FALSE)</f>
        <v>High Bar 3ct Paused Squat</v>
      </c>
      <c r="E61" s="23">
        <v>3</v>
      </c>
      <c r="F61" s="23">
        <v>6</v>
      </c>
      <c r="G61" s="24"/>
      <c r="H61" s="24">
        <v>0.6</v>
      </c>
      <c r="I61" t="str">
        <f>IF(MROUND(IF(D60="squat",'Max Calculator'!$E$8*G61,IF(D60="bench",'Max Calculator'!$E$9*G61,IF(D60="deadlift",'Max Calculator'!$E$10*G61,0))),5)=0," ",MROUND(IF(D60="squat",'Max Calculator'!$E$8*G61,IF(D60="bench",'Max Calculator'!$E$9*G61,IF(D60="deadlift",'Max Calculator'!$E$10*G61,0))),5))</f>
        <v xml:space="preserve"> </v>
      </c>
      <c r="J61">
        <f>IF(MROUND(IF(D60="squat",'Max Calculator'!$E$8*H61,IF(D60="bench",'Max Calculator'!$E$9*H61,IF(D60="deadlift",'Max Calculator'!$E$10*H61,0))),5)=0," ",MROUND(IF(D60="squat",'Max Calculator'!$E$8*H61,IF(D60="bench",'Max Calculator'!$E$9*H61,IF(D60="deadlift",'Max Calculator'!$E$10*H61,0))),5))</f>
        <v>180</v>
      </c>
    </row>
    <row r="62" spans="1:11" ht="12.75">
      <c r="A62" s="4"/>
      <c r="B62" s="22">
        <f>'Max Calculator'!$E$12-35</f>
        <v>43043</v>
      </c>
      <c r="C62" s="4" t="s">
        <v>137</v>
      </c>
      <c r="D62" t="str">
        <f ca="1">HLOOKUP($I$56,INDIRECT($D$9),VLOOKUP(C62,'Phase Creator'!$B$8:$C$19,2,FALSE),FALSE)</f>
        <v>High Bar 3ct Paused Squat</v>
      </c>
      <c r="E62" s="23">
        <v>2</v>
      </c>
      <c r="F62" s="23">
        <v>8</v>
      </c>
      <c r="G62" s="24"/>
      <c r="H62" s="24">
        <v>0.55000000000000004</v>
      </c>
      <c r="I62" t="str">
        <f>IF(MROUND(IF(D60="squat",'Max Calculator'!$E$8*G62,IF(D60="bench",'Max Calculator'!$E$9*G62,IF(D60="deadlift",'Max Calculator'!$E$10*G62,0))),5)=0," ",MROUND(IF(D60="squat",'Max Calculator'!$E$8*G62,IF(D60="bench",'Max Calculator'!$E$9*G62,IF(D60="deadlift",'Max Calculator'!$E$10*G62,0))),5))</f>
        <v xml:space="preserve"> </v>
      </c>
      <c r="J62">
        <f>IF(MROUND(IF(D60="squat",'Max Calculator'!$E$8*H62,IF(D60="bench",'Max Calculator'!$E$9*H62,IF(D60="deadlift",'Max Calculator'!$E$10*H62,0))),5)=0," ",MROUND(IF(D60="squat",'Max Calculator'!$E$8*H62,IF(D60="bench",'Max Calculator'!$E$9*H62,IF(D60="deadlift",'Max Calculator'!$E$10*H62,0))),5))</f>
        <v>165</v>
      </c>
    </row>
    <row r="63" spans="1:11" ht="12.75">
      <c r="A63" s="4"/>
      <c r="B63" s="22">
        <f>'Max Calculator'!$E$12-28</f>
        <v>43050</v>
      </c>
      <c r="C63" s="4" t="s">
        <v>138</v>
      </c>
      <c r="D63" t="str">
        <f ca="1">HLOOKUP($I$56,INDIRECT($D$9),VLOOKUP(C63,'Phase Creator'!$B$8:$C$19,2,FALSE),FALSE)</f>
        <v>High Bar 3ct Paused Squat</v>
      </c>
      <c r="E63" s="23">
        <v>4</v>
      </c>
      <c r="F63" s="23">
        <v>5</v>
      </c>
      <c r="G63" s="24"/>
      <c r="H63" s="24">
        <v>0.65</v>
      </c>
      <c r="I63" t="str">
        <f>IF(MROUND(IF(D60="squat",'Max Calculator'!$E$8*G63,IF(D60="bench",'Max Calculator'!$E$9*G63,IF(D60="deadlift",'Max Calculator'!$E$10*G63,0))),5)=0," ",MROUND(IF(D60="squat",'Max Calculator'!$E$8*G63,IF(D60="bench",'Max Calculator'!$E$9*G63,IF(D60="deadlift",'Max Calculator'!$E$10*G63,0))),5))</f>
        <v xml:space="preserve"> </v>
      </c>
      <c r="J63">
        <f>IF(MROUND(IF(D60="squat",'Max Calculator'!$E$8*H63,IF(D60="bench",'Max Calculator'!$E$9*H63,IF(D60="deadlift",'Max Calculator'!$E$10*H63,0))),5)=0," ",MROUND(IF(D60="squat",'Max Calculator'!$E$8*H63,IF(D60="bench",'Max Calculator'!$E$9*H63,IF(D60="deadlift",'Max Calculator'!$E$10*H63,0))),5))</f>
        <v>195</v>
      </c>
    </row>
    <row r="64" spans="1:11" ht="12.75">
      <c r="A64" s="4"/>
      <c r="B64" s="22">
        <f>'Max Calculator'!$E$12-21</f>
        <v>43057</v>
      </c>
      <c r="C64" s="4" t="s">
        <v>139</v>
      </c>
      <c r="D64" t="str">
        <f ca="1">HLOOKUP($I$56,INDIRECT($D$9),VLOOKUP(C64,'Phase Creator'!$B$8:$C$19,2,FALSE),FALSE)</f>
        <v>High Bar 3ct Paused Squat</v>
      </c>
      <c r="E64" s="23">
        <v>1</v>
      </c>
      <c r="F64" s="23">
        <v>8</v>
      </c>
      <c r="G64" s="24"/>
      <c r="H64" s="24">
        <v>0.5</v>
      </c>
      <c r="I64" t="str">
        <f>IF(MROUND(IF(D60="squat",'Max Calculator'!$E$8*G64,IF(D60="bench",'Max Calculator'!$E$9*G64,IF(D60="deadlift",'Max Calculator'!$E$10*G64,0))),5)=0," ",MROUND(IF(D60="squat",'Max Calculator'!$E$8*G64,IF(D60="bench",'Max Calculator'!$E$9*G64,IF(D60="deadlift",'Max Calculator'!$E$10*G64,0))),5))</f>
        <v xml:space="preserve"> </v>
      </c>
      <c r="J64">
        <f>IF(MROUND(IF(D60="squat",'Max Calculator'!$E$8*H64,IF(D60="bench",'Max Calculator'!$E$9*H64,IF(D60="deadlift",'Max Calculator'!$E$10*H64,0))),5)=0," ",MROUND(IF(D60="squat",'Max Calculator'!$E$8*H64,IF(D60="bench",'Max Calculator'!$E$9*H64,IF(D60="deadlift",'Max Calculator'!$E$10*H64,0))),5))</f>
        <v>150</v>
      </c>
    </row>
    <row r="65" spans="1:10" ht="12.75">
      <c r="D65" s="4"/>
    </row>
    <row r="66" spans="1:10" ht="12.75">
      <c r="A66" s="6"/>
      <c r="B66" s="6" t="s">
        <v>165</v>
      </c>
      <c r="C66" s="6" t="s">
        <v>2</v>
      </c>
      <c r="D66" s="21" t="s">
        <v>145</v>
      </c>
      <c r="E66" s="6" t="s">
        <v>166</v>
      </c>
      <c r="F66" s="6" t="s">
        <v>167</v>
      </c>
      <c r="G66" s="6" t="s">
        <v>168</v>
      </c>
      <c r="I66" s="30" t="s">
        <v>169</v>
      </c>
      <c r="J66" s="31"/>
    </row>
    <row r="67" spans="1:10" ht="12.75">
      <c r="A67" s="4"/>
      <c r="B67" s="22">
        <f>'Max Calculator'!$E$12-42</f>
        <v>43036</v>
      </c>
      <c r="C67" s="4" t="s">
        <v>140</v>
      </c>
      <c r="D67" t="str">
        <f ca="1">HLOOKUP($I$56,INDIRECT($D$9),VLOOKUP(C67,'Phase Creator'!$B$8:$C$19,2,FALSE),FALSE)</f>
        <v>3ct Spotto Press</v>
      </c>
      <c r="E67" s="23">
        <v>4</v>
      </c>
      <c r="F67" s="23">
        <v>8</v>
      </c>
      <c r="G67" s="24"/>
      <c r="H67" s="24">
        <v>0.7</v>
      </c>
      <c r="I67" t="str">
        <f>IF(MROUND(IF(D66="squat",'Max Calculator'!$E$8*G67,IF(D66="bench",'Max Calculator'!$E$9*G67,IF(D66="deadlift",'Max Calculator'!$E$10*G67,0))),5)=0," ",MROUND(IF(D66="squat",'Max Calculator'!$E$8*G67,IF(D66="bench",'Max Calculator'!$E$9*G67,IF(D66="deadlift",'Max Calculator'!$E$10*G67,0))),5))</f>
        <v xml:space="preserve"> </v>
      </c>
      <c r="J67">
        <f>IF(MROUND(IF(D66="squat",'Max Calculator'!$E$8*H67,IF(D66="bench",'Max Calculator'!$E$9*H67,IF(D66="deadlift",'Max Calculator'!$E$10*H67,0))),5)=0," ",MROUND(IF(D66="squat",'Max Calculator'!$E$8*H67,IF(D66="bench",'Max Calculator'!$E$9*H67,IF(D66="deadlift",'Max Calculator'!$E$10*H67,0))),5))</f>
        <v>160</v>
      </c>
    </row>
    <row r="68" spans="1:10" ht="12.75">
      <c r="A68" s="4"/>
      <c r="B68" s="22">
        <f>'Max Calculator'!$E$12-35</f>
        <v>43043</v>
      </c>
      <c r="C68" s="4" t="s">
        <v>141</v>
      </c>
      <c r="D68" t="str">
        <f ca="1">HLOOKUP($I$56,INDIRECT($D$9),VLOOKUP(C68,'Phase Creator'!$B$8:$C$19,2,FALSE),FALSE)</f>
        <v>3ct Spotto Press</v>
      </c>
      <c r="E68" s="23">
        <v>3</v>
      </c>
      <c r="F68" s="23">
        <v>6</v>
      </c>
      <c r="G68" s="24"/>
      <c r="H68" s="24">
        <v>0.8</v>
      </c>
      <c r="I68" t="str">
        <f>IF(MROUND(IF(D66="squat",'Max Calculator'!$E$8*G68,IF(D66="bench",'Max Calculator'!$E$9*G68,IF(D66="deadlift",'Max Calculator'!$E$10*G68,0))),5)=0," ",MROUND(IF(D66="squat",'Max Calculator'!$E$8*G68,IF(D66="bench",'Max Calculator'!$E$9*G68,IF(D66="deadlift",'Max Calculator'!$E$10*G68,0))),5))</f>
        <v xml:space="preserve"> </v>
      </c>
      <c r="J68">
        <f>IF(MROUND(IF(D66="squat",'Max Calculator'!$E$8*H68,IF(D66="bench",'Max Calculator'!$E$9*H68,IF(D66="deadlift",'Max Calculator'!$E$10*H68,0))),5)=0," ",MROUND(IF(D66="squat",'Max Calculator'!$E$8*H68,IF(D66="bench",'Max Calculator'!$E$9*H68,IF(D66="deadlift",'Max Calculator'!$E$10*H68,0))),5))</f>
        <v>180</v>
      </c>
    </row>
    <row r="69" spans="1:10" ht="12.75">
      <c r="A69" s="4"/>
      <c r="B69" s="22">
        <f>'Max Calculator'!$E$12-28</f>
        <v>43050</v>
      </c>
      <c r="C69" s="4" t="s">
        <v>142</v>
      </c>
      <c r="D69" t="str">
        <f ca="1">HLOOKUP($I$56,INDIRECT($D$9),VLOOKUP(C69,'Phase Creator'!$B$8:$C$19,2,FALSE),FALSE)</f>
        <v>3ct Spotto Press</v>
      </c>
      <c r="E69" s="23">
        <v>5</v>
      </c>
      <c r="F69" s="23">
        <v>5</v>
      </c>
      <c r="G69" s="24"/>
      <c r="H69" s="24">
        <v>0.85</v>
      </c>
      <c r="I69" t="str">
        <f>IF(MROUND(IF(D66="squat",'Max Calculator'!$E$8*G69,IF(D66="bench",'Max Calculator'!$E$9*G69,IF(D66="deadlift",'Max Calculator'!$E$10*G69,0))),5)=0," ",MROUND(IF(D66="squat",'Max Calculator'!$E$8*G69,IF(D66="bench",'Max Calculator'!$E$9*G69,IF(D66="deadlift",'Max Calculator'!$E$10*G69,0))),5))</f>
        <v xml:space="preserve"> </v>
      </c>
      <c r="J69">
        <f>IF(MROUND(IF(D66="squat",'Max Calculator'!$E$8*H69,IF(D66="bench",'Max Calculator'!$E$9*H69,IF(D66="deadlift",'Max Calculator'!$E$10*H69,0))),5)=0," ",MROUND(IF(D66="squat",'Max Calculator'!$E$8*H69,IF(D66="bench",'Max Calculator'!$E$9*H69,IF(D66="deadlift",'Max Calculator'!$E$10*H69,0))),5))</f>
        <v>190</v>
      </c>
    </row>
    <row r="70" spans="1:10" ht="12.75">
      <c r="A70" s="4"/>
      <c r="B70" s="22">
        <f>'Max Calculator'!$E$12-21</f>
        <v>43057</v>
      </c>
      <c r="C70" s="4" t="s">
        <v>143</v>
      </c>
      <c r="D70" t="str">
        <f ca="1">HLOOKUP($I$56,INDIRECT($D$9),VLOOKUP(C70,'Phase Creator'!$B$8:$C$19,2,FALSE),FALSE)</f>
        <v>3ct Spotto Press</v>
      </c>
      <c r="E70" s="23">
        <v>2</v>
      </c>
      <c r="F70" s="23">
        <v>10</v>
      </c>
      <c r="G70" s="24"/>
      <c r="H70" s="24">
        <v>0.65</v>
      </c>
      <c r="I70" t="str">
        <f>IF(MROUND(IF(D66="squat",'Max Calculator'!$E$8*G70,IF(D66="bench",'Max Calculator'!$E$9*G70,IF(D66="deadlift",'Max Calculator'!$E$10*G70,0))),5)=0," ",MROUND(IF(D66="squat",'Max Calculator'!$E$8*G70,IF(D66="bench",'Max Calculator'!$E$9*G70,IF(D66="deadlift",'Max Calculator'!$E$10*G70,0))),5))</f>
        <v xml:space="preserve"> </v>
      </c>
      <c r="J70">
        <f>IF(MROUND(IF(D66="squat",'Max Calculator'!$E$8*H70,IF(D66="bench",'Max Calculator'!$E$9*H70,IF(D66="deadlift",'Max Calculator'!$E$10*H70,0))),5)=0," ",MROUND(IF(D66="squat",'Max Calculator'!$E$8*H70,IF(D66="bench",'Max Calculator'!$E$9*H70,IF(D66="deadlift",'Max Calculator'!$E$10*H70,0))),5))</f>
        <v>145</v>
      </c>
    </row>
    <row r="72" spans="1:10" ht="12.75">
      <c r="A72" s="6"/>
      <c r="B72" s="6" t="s">
        <v>165</v>
      </c>
      <c r="C72" s="6" t="s">
        <v>3</v>
      </c>
      <c r="D72" s="21" t="s">
        <v>172</v>
      </c>
      <c r="E72" s="6" t="s">
        <v>166</v>
      </c>
      <c r="F72" s="6" t="s">
        <v>167</v>
      </c>
      <c r="G72" s="6" t="s">
        <v>168</v>
      </c>
      <c r="I72" s="30" t="s">
        <v>169</v>
      </c>
      <c r="J72" s="31"/>
    </row>
    <row r="73" spans="1:10" ht="12.75">
      <c r="A73" s="4"/>
      <c r="B73" s="22">
        <f>'Max Calculator'!$E$12-42</f>
        <v>43036</v>
      </c>
      <c r="C73" s="4" t="s">
        <v>3</v>
      </c>
      <c r="D73" t="str">
        <f ca="1">HLOOKUP($I$56,INDIRECT($D$9),VLOOKUP(C73,'Phase Creator'!$B$8:$C$19,2,FALSE),FALSE)</f>
        <v>1 Arm Deadstop KB Row 3ct Pause</v>
      </c>
      <c r="E73" s="23">
        <v>2</v>
      </c>
      <c r="F73" s="23">
        <v>8</v>
      </c>
      <c r="G73" s="24"/>
      <c r="H73" s="24"/>
      <c r="I73" t="str">
        <f>IF(MROUND(IF(D72="squat",'Max Calculator'!$E$8*G73,IF(D72="bench",'Max Calculator'!$E$9*G73,IF(D72="deadlift",'Max Calculator'!$E$10*G73,0))),5)=0," ",MROUND(IF(D72="squat",'Max Calculator'!$E$8*G73,IF(D72="bench",'Max Calculator'!$E$9*G73,IF(D72="deadlift",'Max Calculator'!$E$10*G73,0))),5))</f>
        <v xml:space="preserve"> </v>
      </c>
      <c r="J73" t="str">
        <f>IF(MROUND(IF(D72="squat",'Max Calculator'!$E$8*H73,IF(D72="bench",'Max Calculator'!$E$9*H73,IF(D72="deadlift",'Max Calculator'!$E$10*H73,0))),5)=0," ",MROUND(IF(D72="squat",'Max Calculator'!$E$8*H73,IF(D72="bench",'Max Calculator'!$E$9*H73,IF(D72="deadlift",'Max Calculator'!$E$10*H73,0))),5))</f>
        <v xml:space="preserve"> </v>
      </c>
    </row>
    <row r="74" spans="1:10" ht="12.75">
      <c r="A74" s="4"/>
      <c r="B74" s="22">
        <f>'Max Calculator'!$E$12-35</f>
        <v>43043</v>
      </c>
      <c r="C74" s="4" t="s">
        <v>3</v>
      </c>
      <c r="D74" t="str">
        <f ca="1">HLOOKUP($I$56,INDIRECT($D$9),VLOOKUP(C74,'Phase Creator'!$B$8:$C$19,2,FALSE),FALSE)</f>
        <v>1 Arm Deadstop KB Row 3ct Pause</v>
      </c>
      <c r="E74" s="23">
        <v>3</v>
      </c>
      <c r="F74" s="23">
        <v>12</v>
      </c>
      <c r="G74" s="24"/>
      <c r="H74" s="24"/>
      <c r="I74" t="str">
        <f>IF(MROUND(IF(D72="squat",'Max Calculator'!$E$8*G74,IF(D72="bench",'Max Calculator'!$E$9*G74,IF(D72="deadlift",'Max Calculator'!$E$10*G74,0))),5)=0," ",MROUND(IF(D72="squat",'Max Calculator'!$E$8*G74,IF(D72="bench",'Max Calculator'!$E$9*G74,IF(D72="deadlift",'Max Calculator'!$E$10*G74,0))),5))</f>
        <v xml:space="preserve"> </v>
      </c>
      <c r="J74" t="str">
        <f>IF(MROUND(IF(D72="squat",'Max Calculator'!$E$8*H74,IF(D72="bench",'Max Calculator'!$E$9*H74,IF(D72="deadlift",'Max Calculator'!$E$10*H74,0))),5)=0," ",MROUND(IF(D72="squat",'Max Calculator'!$E$8*H74,IF(D72="bench",'Max Calculator'!$E$9*H74,IF(D72="deadlift",'Max Calculator'!$E$10*H74,0))),5))</f>
        <v xml:space="preserve"> </v>
      </c>
    </row>
    <row r="75" spans="1:10" ht="12.75">
      <c r="A75" s="4"/>
      <c r="B75" s="22">
        <f>'Max Calculator'!$E$12-28</f>
        <v>43050</v>
      </c>
      <c r="C75" s="4" t="s">
        <v>3</v>
      </c>
      <c r="D75" t="str">
        <f ca="1">HLOOKUP($I$56,INDIRECT($D$9),VLOOKUP(C75,'Phase Creator'!$B$8:$C$19,2,FALSE),FALSE)</f>
        <v>1 Arm Deadstop KB Row 3ct Pause</v>
      </c>
      <c r="E75" s="23">
        <v>4</v>
      </c>
      <c r="F75" s="23">
        <v>10</v>
      </c>
      <c r="G75" s="24"/>
      <c r="H75" s="24"/>
      <c r="I75" t="str">
        <f>IF(MROUND(IF(D72="squat",'Max Calculator'!$E$8*G75,IF(D72="bench",'Max Calculator'!$E$9*G75,IF(D72="deadlift",'Max Calculator'!$E$10*G75,0))),5)=0," ",MROUND(IF(D72="squat",'Max Calculator'!$E$8*G75,IF(D72="bench",'Max Calculator'!$E$9*G75,IF(D72="deadlift",'Max Calculator'!$E$10*G75,0))),5))</f>
        <v xml:space="preserve"> </v>
      </c>
      <c r="J75" t="str">
        <f>IF(MROUND(IF(D72="squat",'Max Calculator'!$E$8*H75,IF(D72="bench",'Max Calculator'!$E$9*H75,IF(D72="deadlift",'Max Calculator'!$E$10*H75,0))),5)=0," ",MROUND(IF(D72="squat",'Max Calculator'!$E$8*H75,IF(D72="bench",'Max Calculator'!$E$9*H75,IF(D72="deadlift",'Max Calculator'!$E$10*H75,0))),5))</f>
        <v xml:space="preserve"> </v>
      </c>
    </row>
    <row r="76" spans="1:10" ht="12.75">
      <c r="A76" s="4"/>
      <c r="B76" s="22">
        <f>'Max Calculator'!$E$12-21</f>
        <v>43057</v>
      </c>
      <c r="C76" s="4" t="s">
        <v>3</v>
      </c>
      <c r="D76" t="str">
        <f ca="1">HLOOKUP($I$56,INDIRECT($D$9),VLOOKUP(C76,'Phase Creator'!$B$8:$C$19,2,FALSE),FALSE)</f>
        <v>1 Arm Deadstop KB Row 3ct Pause</v>
      </c>
      <c r="E76" s="23">
        <v>1</v>
      </c>
      <c r="F76" s="23">
        <v>20</v>
      </c>
      <c r="G76" s="24"/>
      <c r="H76" s="24"/>
      <c r="I76" t="str">
        <f>IF(MROUND(IF(D72="squat",'Max Calculator'!$E$8*G76,IF(D72="bench",'Max Calculator'!$E$9*G76,IF(D72="deadlift",'Max Calculator'!$E$10*G76,0))),5)=0," ",MROUND(IF(D72="squat",'Max Calculator'!$E$8*G76,IF(D72="bench",'Max Calculator'!$E$9*G76,IF(D72="deadlift",'Max Calculator'!$E$10*G76,0))),5))</f>
        <v xml:space="preserve"> </v>
      </c>
      <c r="J7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0" t="s">
        <v>169</v>
      </c>
      <c r="J78" s="31"/>
    </row>
    <row r="79" spans="1:10" ht="12.75">
      <c r="A79" s="4"/>
      <c r="B79" s="22">
        <f>'Max Calculator'!$E$12-42</f>
        <v>43036</v>
      </c>
      <c r="C79" s="4" t="s">
        <v>4</v>
      </c>
      <c r="D79" t="str">
        <f ca="1">HLOOKUP($I$56,INDIRECT($D$9),VLOOKUP(C79,'Phase Creator'!$B$8:$C$19,2,FALSE),FALSE)</f>
        <v>DB Floor Press w Pause</v>
      </c>
      <c r="E79" s="23">
        <v>2</v>
      </c>
      <c r="F79" s="23">
        <v>8</v>
      </c>
      <c r="G79" s="24"/>
      <c r="H79" s="24"/>
      <c r="I79" t="str">
        <f>IF(MROUND(IF(D78="squat",'Max Calculator'!$E$8*G79,IF(D78="bench",'Max Calculator'!$E$9*G79,IF(D78="deadlift",'Max Calculator'!$E$10*G79,0))),5)=0," ",MROUND(IF(D78="squat",'Max Calculator'!$E$8*G79,IF(D78="bench",'Max Calculator'!$E$9*G79,IF(D78="deadlift",'Max Calculator'!$E$10*G79,0))),5))</f>
        <v xml:space="preserve"> </v>
      </c>
      <c r="J79" t="str">
        <f>IF(MROUND(IF(D78="squat",'Max Calculator'!$E$8*H79,IF(D78="bench",'Max Calculator'!$E$9*H79,IF(D78="deadlift",'Max Calculator'!$E$10*H79,0))),5)=0," ",MROUND(IF(D78="squat",'Max Calculator'!$E$8*H79,IF(D78="bench",'Max Calculator'!$E$9*H79,IF(D78="deadlift",'Max Calculator'!$E$10*H79,0))),5))</f>
        <v xml:space="preserve"> </v>
      </c>
    </row>
    <row r="80" spans="1:10" ht="12.75">
      <c r="A80" s="4"/>
      <c r="B80" s="22">
        <f>'Max Calculator'!$E$12-35</f>
        <v>43043</v>
      </c>
      <c r="C80" s="4" t="s">
        <v>4</v>
      </c>
      <c r="D80" t="str">
        <f ca="1">HLOOKUP($I$56,INDIRECT($D$9),VLOOKUP(C80,'Phase Creator'!$B$8:$C$19,2,FALSE),FALSE)</f>
        <v>DB Floor Press w Pause</v>
      </c>
      <c r="E80" s="23">
        <v>3</v>
      </c>
      <c r="F80" s="23">
        <v>12</v>
      </c>
      <c r="G80" s="24"/>
      <c r="H80" s="24"/>
      <c r="I80" t="str">
        <f>IF(MROUND(IF(D78="squat",'Max Calculator'!$E$8*G80,IF(D78="bench",'Max Calculator'!$E$9*G80,IF(D78="deadlift",'Max Calculator'!$E$10*G80,0))),5)=0," ",MROUND(IF(D78="squat",'Max Calculator'!$E$8*G80,IF(D78="bench",'Max Calculator'!$E$9*G80,IF(D78="deadlift",'Max Calculator'!$E$10*G80,0))),5))</f>
        <v xml:space="preserve"> </v>
      </c>
      <c r="J80" t="str">
        <f>IF(MROUND(IF(D78="squat",'Max Calculator'!$E$8*H80,IF(D78="bench",'Max Calculator'!$E$9*H80,IF(D78="deadlift",'Max Calculator'!$E$10*H80,0))),5)=0," ",MROUND(IF(D78="squat",'Max Calculator'!$E$8*H80,IF(D78="bench",'Max Calculator'!$E$9*H80,IF(D78="deadlift",'Max Calculator'!$E$10*H80,0))),5))</f>
        <v xml:space="preserve"> </v>
      </c>
    </row>
    <row r="81" spans="1:10" ht="12.75">
      <c r="A81" s="4"/>
      <c r="B81" s="22">
        <f>'Max Calculator'!$E$12-28</f>
        <v>43050</v>
      </c>
      <c r="C81" s="4" t="s">
        <v>4</v>
      </c>
      <c r="D81" t="str">
        <f ca="1">HLOOKUP($I$56,INDIRECT($D$9),VLOOKUP(C81,'Phase Creator'!$B$8:$C$19,2,FALSE),FALSE)</f>
        <v>DB Floor Press w Pause</v>
      </c>
      <c r="E81" s="23">
        <v>4</v>
      </c>
      <c r="F81" s="23">
        <v>6</v>
      </c>
      <c r="G81" s="24"/>
      <c r="H81" s="24"/>
      <c r="I81" t="str">
        <f>IF(MROUND(IF(D78="squat",'Max Calculator'!$E$8*G81,IF(D78="bench",'Max Calculator'!$E$9*G81,IF(D78="deadlift",'Max Calculator'!$E$10*G81,0))),5)=0," ",MROUND(IF(D78="squat",'Max Calculator'!$E$8*G81,IF(D78="bench",'Max Calculator'!$E$9*G81,IF(D78="deadlift",'Max Calculator'!$E$10*G81,0))),5))</f>
        <v xml:space="preserve"> </v>
      </c>
      <c r="J81" t="str">
        <f>IF(MROUND(IF(D78="squat",'Max Calculator'!$E$8*H81,IF(D78="bench",'Max Calculator'!$E$9*H81,IF(D78="deadlift",'Max Calculator'!$E$10*H81,0))),5)=0," ",MROUND(IF(D78="squat",'Max Calculator'!$E$8*H81,IF(D78="bench",'Max Calculator'!$E$9*H81,IF(D78="deadlift",'Max Calculator'!$E$10*H81,0))),5))</f>
        <v xml:space="preserve"> </v>
      </c>
    </row>
    <row r="82" spans="1:10" ht="12.75">
      <c r="A82" s="4"/>
      <c r="B82" s="22">
        <f>'Max Calculator'!$E$12-21</f>
        <v>43057</v>
      </c>
      <c r="C82" s="4" t="s">
        <v>4</v>
      </c>
      <c r="D82" t="str">
        <f ca="1">HLOOKUP($I$56,INDIRECT($D$9),VLOOKUP(C82,'Phase Creator'!$B$8:$C$19,2,FALSE),FALSE)</f>
        <v>DB Floor Press w Pause</v>
      </c>
      <c r="E82" s="23">
        <v>1</v>
      </c>
      <c r="F82" s="23">
        <v>10</v>
      </c>
      <c r="G82" s="24"/>
      <c r="H82" s="24"/>
      <c r="I82" t="str">
        <f>IF(MROUND(IF(D78="squat",'Max Calculator'!$E$8*G82,IF(D78="bench",'Max Calculator'!$E$9*G82,IF(D78="deadlift",'Max Calculator'!$E$10*G82,0))),5)=0," ",MROUND(IF(D78="squat",'Max Calculator'!$E$8*G82,IF(D78="bench",'Max Calculator'!$E$9*G82,IF(D78="deadlift",'Max Calculator'!$E$10*G82,0))),5))</f>
        <v xml:space="preserve"> </v>
      </c>
      <c r="J82"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0" t="s">
        <v>169</v>
      </c>
      <c r="J84" s="31"/>
    </row>
    <row r="85" spans="1:10" ht="12.75">
      <c r="A85" s="4"/>
      <c r="B85" s="22">
        <f>'Max Calculator'!$E$12-42</f>
        <v>43036</v>
      </c>
      <c r="C85" s="4" t="s">
        <v>5</v>
      </c>
      <c r="D85" t="str">
        <f ca="1">HLOOKUP($I$56,INDIRECT($D$9),VLOOKUP(C85,'Phase Creator'!$B$8:$C$19,2,FALSE),FALSE)</f>
        <v>DB Hammer Curls Slow eccentric</v>
      </c>
      <c r="E85" s="23">
        <v>2</v>
      </c>
      <c r="F85" s="23">
        <v>8</v>
      </c>
      <c r="G85" s="24"/>
      <c r="H85" s="24"/>
      <c r="I85" t="str">
        <f>IF(MROUND(IF(D84="squat",'Max Calculator'!$E$8*G85,IF(D84="bench",'Max Calculator'!$E$9*G85,IF(D84="deadlift",'Max Calculator'!$E$10*G85,0))),5)=0," ",MROUND(IF(D84="squat",'Max Calculator'!$E$8*G85,IF(D84="bench",'Max Calculator'!$E$9*G85,IF(D84="deadlift",'Max Calculator'!$E$10*G85,0))),5))</f>
        <v xml:space="preserve"> </v>
      </c>
      <c r="J85" t="str">
        <f>IF(MROUND(IF(D84="squat",'Max Calculator'!$E$8*H85,IF(D84="bench",'Max Calculator'!$E$9*H85,IF(D84="deadlift",'Max Calculator'!$E$10*H85,0))),5)=0," ",MROUND(IF(D84="squat",'Max Calculator'!$E$8*H85,IF(D84="bench",'Max Calculator'!$E$9*H85,IF(D84="deadlift",'Max Calculator'!$E$10*H85,0))),5))</f>
        <v xml:space="preserve"> </v>
      </c>
    </row>
    <row r="86" spans="1:10" ht="12.75">
      <c r="A86" s="4"/>
      <c r="B86" s="22">
        <f>'Max Calculator'!$E$12-35</f>
        <v>43043</v>
      </c>
      <c r="C86" s="4" t="s">
        <v>5</v>
      </c>
      <c r="D86" t="str">
        <f ca="1">HLOOKUP($I$56,INDIRECT($D$9),VLOOKUP(C86,'Phase Creator'!$B$8:$C$19,2,FALSE),FALSE)</f>
        <v>DB Hammer Curls Slow eccentric</v>
      </c>
      <c r="E86" s="23">
        <v>3</v>
      </c>
      <c r="F86" s="23">
        <v>10</v>
      </c>
      <c r="G86" s="24"/>
      <c r="H86" s="24"/>
      <c r="I86" t="str">
        <f>IF(MROUND(IF(D84="squat",'Max Calculator'!$E$8*G86,IF(D84="bench",'Max Calculator'!$E$9*G86,IF(D84="deadlift",'Max Calculator'!$E$10*G86,0))),5)=0," ",MROUND(IF(D84="squat",'Max Calculator'!$E$8*G86,IF(D84="bench",'Max Calculator'!$E$9*G86,IF(D84="deadlift",'Max Calculator'!$E$10*G86,0))),5))</f>
        <v xml:space="preserve"> </v>
      </c>
      <c r="J86" t="str">
        <f>IF(MROUND(IF(D84="squat",'Max Calculator'!$E$8*H86,IF(D84="bench",'Max Calculator'!$E$9*H86,IF(D84="deadlift",'Max Calculator'!$E$10*H86,0))),5)=0," ",MROUND(IF(D84="squat",'Max Calculator'!$E$8*H86,IF(D84="bench",'Max Calculator'!$E$9*H86,IF(D84="deadlift",'Max Calculator'!$E$10*H86,0))),5))</f>
        <v xml:space="preserve"> </v>
      </c>
    </row>
    <row r="87" spans="1:10" ht="12.75">
      <c r="A87" s="4"/>
      <c r="B87" s="22">
        <f>'Max Calculator'!$E$12-28</f>
        <v>43050</v>
      </c>
      <c r="C87" s="4" t="s">
        <v>5</v>
      </c>
      <c r="D87" t="str">
        <f ca="1">HLOOKUP($I$56,INDIRECT($D$9),VLOOKUP(C87,'Phase Creator'!$B$8:$C$19,2,FALSE),FALSE)</f>
        <v>DB Hammer Curls Slow eccentric</v>
      </c>
      <c r="E87" s="23">
        <v>4</v>
      </c>
      <c r="F87" s="23">
        <v>8</v>
      </c>
      <c r="G87" s="24"/>
      <c r="H87" s="24"/>
      <c r="I87" t="str">
        <f>IF(MROUND(IF(D84="squat",'Max Calculator'!$E$8*G87,IF(D84="bench",'Max Calculator'!$E$9*G87,IF(D84="deadlift",'Max Calculator'!$E$10*G87,0))),5)=0," ",MROUND(IF(D84="squat",'Max Calculator'!$E$8*G87,IF(D84="bench",'Max Calculator'!$E$9*G87,IF(D84="deadlift",'Max Calculator'!$E$10*G87,0))),5))</f>
        <v xml:space="preserve"> </v>
      </c>
      <c r="J87" t="str">
        <f>IF(MROUND(IF(D84="squat",'Max Calculator'!$E$8*H87,IF(D84="bench",'Max Calculator'!$E$9*H87,IF(D84="deadlift",'Max Calculator'!$E$10*H87,0))),5)=0," ",MROUND(IF(D84="squat",'Max Calculator'!$E$8*H87,IF(D84="bench",'Max Calculator'!$E$9*H87,IF(D84="deadlift",'Max Calculator'!$E$10*H87,0))),5))</f>
        <v xml:space="preserve"> </v>
      </c>
    </row>
    <row r="88" spans="1:10" ht="12.75">
      <c r="A88" s="4"/>
      <c r="B88" s="22">
        <f>'Max Calculator'!$E$12-21</f>
        <v>43057</v>
      </c>
      <c r="C88" s="4" t="s">
        <v>5</v>
      </c>
      <c r="D88" t="str">
        <f ca="1">HLOOKUP($I$56,INDIRECT($D$9),VLOOKUP(C88,'Phase Creator'!$B$8:$C$19,2,FALSE),FALSE)</f>
        <v>DB Hammer Curls Slow eccentric</v>
      </c>
      <c r="E88" s="23">
        <v>1</v>
      </c>
      <c r="F88" s="23">
        <v>20</v>
      </c>
      <c r="G88" s="24"/>
      <c r="H88" s="24"/>
      <c r="I88" t="str">
        <f>IF(MROUND(IF(D84="squat",'Max Calculator'!$E$8*G88,IF(D84="bench",'Max Calculator'!$E$9*G88,IF(D84="deadlift",'Max Calculator'!$E$10*G88,0))),5)=0," ",MROUND(IF(D84="squat",'Max Calculator'!$E$8*G88,IF(D84="bench",'Max Calculator'!$E$9*G88,IF(D84="deadlift",'Max Calculator'!$E$10*G88,0))),5))</f>
        <v xml:space="preserve"> </v>
      </c>
      <c r="J88" t="str">
        <f>IF(MROUND(IF(D84="squat",'Max Calculator'!$E$8*H88,IF(D84="bench",'Max Calculator'!$E$9*H88,IF(D84="deadlift",'Max Calculator'!$E$10*H88,0))),5)=0," ",MROUND(IF(D84="squat",'Max Calculator'!$E$8*H88,IF(D84="bench",'Max Calculator'!$E$9*H88,IF(D84="deadlift",'Max Calculator'!$E$10*H88,0))),5))</f>
        <v xml:space="preserve"> </v>
      </c>
    </row>
    <row r="90" spans="1:10" ht="12.75">
      <c r="A90" s="6"/>
      <c r="B90" s="6" t="s">
        <v>165</v>
      </c>
      <c r="C90" s="6" t="s">
        <v>6</v>
      </c>
      <c r="D90" s="21" t="s">
        <v>172</v>
      </c>
      <c r="E90" s="6" t="s">
        <v>166</v>
      </c>
      <c r="F90" s="6" t="s">
        <v>167</v>
      </c>
      <c r="G90" s="6" t="s">
        <v>168</v>
      </c>
      <c r="I90" s="30" t="s">
        <v>169</v>
      </c>
      <c r="J90" s="31"/>
    </row>
    <row r="91" spans="1:10" ht="12.75">
      <c r="A91" s="4"/>
      <c r="B91" s="22">
        <f>'Max Calculator'!$E$12-42</f>
        <v>43036</v>
      </c>
      <c r="C91" s="4" t="s">
        <v>6</v>
      </c>
      <c r="D91" t="str">
        <f ca="1">HLOOKUP($I$56,INDIRECT($D$9),VLOOKUP(C91,'Phase Creator'!$B$8:$C$19,2,FALSE),FALSE)</f>
        <v>Band/Cable Triceps</v>
      </c>
      <c r="E91" s="23">
        <v>2</v>
      </c>
      <c r="F91" s="23">
        <v>15</v>
      </c>
      <c r="G91" s="24"/>
      <c r="H91" s="24"/>
      <c r="I91" t="str">
        <f>IF(MROUND(IF(D90="squat",'Max Calculator'!$E$8*G91,IF(D90="bench",'Max Calculator'!$E$9*G91,IF(D90="deadlift",'Max Calculator'!$E$10*G91,0))),5)=0," ",MROUND(IF(D90="squat",'Max Calculator'!$E$8*G91,IF(D90="bench",'Max Calculator'!$E$9*G91,IF(D90="deadlift",'Max Calculator'!$E$10*G91,0))),5))</f>
        <v xml:space="preserve"> </v>
      </c>
      <c r="J91" t="str">
        <f>IF(MROUND(IF(D90="squat",'Max Calculator'!$E$8*H91,IF(D90="bench",'Max Calculator'!$E$9*H91,IF(D90="deadlift",'Max Calculator'!$E$10*H91,0))),5)=0," ",MROUND(IF(D90="squat",'Max Calculator'!$E$8*H91,IF(D90="bench",'Max Calculator'!$E$9*H91,IF(D90="deadlift",'Max Calculator'!$E$10*H91,0))),5))</f>
        <v xml:space="preserve"> </v>
      </c>
    </row>
    <row r="92" spans="1:10" ht="12.75">
      <c r="A92" s="4"/>
      <c r="B92" s="22">
        <f>'Max Calculator'!$E$12-35</f>
        <v>43043</v>
      </c>
      <c r="C92" s="4" t="s">
        <v>6</v>
      </c>
      <c r="D92" t="str">
        <f ca="1">HLOOKUP($I$56,INDIRECT($D$9),VLOOKUP(C92,'Phase Creator'!$B$8:$C$19,2,FALSE),FALSE)</f>
        <v>Band/Cable Triceps</v>
      </c>
      <c r="E92" s="23">
        <v>3</v>
      </c>
      <c r="F92" s="23">
        <v>12</v>
      </c>
      <c r="G92" s="24"/>
      <c r="H92" s="24"/>
      <c r="I92" t="str">
        <f>IF(MROUND(IF(D90="squat",'Max Calculator'!$E$8*G92,IF(D90="bench",'Max Calculator'!$E$9*G92,IF(D90="deadlift",'Max Calculator'!$E$10*G92,0))),5)=0," ",MROUND(IF(D90="squat",'Max Calculator'!$E$8*G92,IF(D90="bench",'Max Calculator'!$E$9*G92,IF(D90="deadlift",'Max Calculator'!$E$10*G92,0))),5))</f>
        <v xml:space="preserve"> </v>
      </c>
      <c r="J92" t="str">
        <f>IF(MROUND(IF(D90="squat",'Max Calculator'!$E$8*H92,IF(D90="bench",'Max Calculator'!$E$9*H92,IF(D90="deadlift",'Max Calculator'!$E$10*H92,0))),5)=0," ",MROUND(IF(D90="squat",'Max Calculator'!$E$8*H92,IF(D90="bench",'Max Calculator'!$E$9*H92,IF(D90="deadlift",'Max Calculator'!$E$10*H92,0))),5))</f>
        <v xml:space="preserve"> </v>
      </c>
    </row>
    <row r="93" spans="1:10" ht="12.75">
      <c r="A93" s="4"/>
      <c r="B93" s="22">
        <f>'Max Calculator'!$E$12-28</f>
        <v>43050</v>
      </c>
      <c r="C93" s="4" t="s">
        <v>6</v>
      </c>
      <c r="D93" t="str">
        <f ca="1">HLOOKUP($I$56,INDIRECT($D$9),VLOOKUP(C93,'Phase Creator'!$B$8:$C$19,2,FALSE),FALSE)</f>
        <v>Band/Cable Triceps</v>
      </c>
      <c r="E93" s="23">
        <v>4</v>
      </c>
      <c r="F93" s="23">
        <v>10</v>
      </c>
      <c r="G93" s="24"/>
      <c r="H93" s="24"/>
      <c r="I93" t="str">
        <f>IF(MROUND(IF(D90="squat",'Max Calculator'!$E$8*G93,IF(D90="bench",'Max Calculator'!$E$9*G93,IF(D90="deadlift",'Max Calculator'!$E$10*G93,0))),5)=0," ",MROUND(IF(D90="squat",'Max Calculator'!$E$8*G93,IF(D90="bench",'Max Calculator'!$E$9*G93,IF(D90="deadlift",'Max Calculator'!$E$10*G93,0))),5))</f>
        <v xml:space="preserve"> </v>
      </c>
      <c r="J93" t="str">
        <f>IF(MROUND(IF(D90="squat",'Max Calculator'!$E$8*H93,IF(D90="bench",'Max Calculator'!$E$9*H93,IF(D90="deadlift",'Max Calculator'!$E$10*H93,0))),5)=0," ",MROUND(IF(D90="squat",'Max Calculator'!$E$8*H93,IF(D90="bench",'Max Calculator'!$E$9*H93,IF(D90="deadlift",'Max Calculator'!$E$10*H93,0))),5))</f>
        <v xml:space="preserve"> </v>
      </c>
    </row>
    <row r="94" spans="1:10" ht="12.75">
      <c r="A94" s="4"/>
      <c r="B94" s="22">
        <f>'Max Calculator'!$E$12-21</f>
        <v>43057</v>
      </c>
      <c r="C94" s="4" t="s">
        <v>6</v>
      </c>
      <c r="D94" t="str">
        <f ca="1">HLOOKUP($I$56,INDIRECT($D$9),VLOOKUP(C94,'Phase Creator'!$B$8:$C$19,2,FALSE),FALSE)</f>
        <v>Band/Cable Triceps</v>
      </c>
      <c r="E94" s="23">
        <v>1</v>
      </c>
      <c r="F94" s="23">
        <v>25</v>
      </c>
      <c r="G94" s="24"/>
      <c r="H94" s="24"/>
      <c r="I94" t="str">
        <f>IF(MROUND(IF(D90="squat",'Max Calculator'!$E$8*G94,IF(D90="bench",'Max Calculator'!$E$9*G94,IF(D90="deadlift",'Max Calculator'!$E$10*G94,0))),5)=0," ",MROUND(IF(D90="squat",'Max Calculator'!$E$8*G94,IF(D90="bench",'Max Calculator'!$E$9*G94,IF(D90="deadlift",'Max Calculator'!$E$10*G94,0))),5))</f>
        <v xml:space="preserve"> </v>
      </c>
      <c r="J94"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Strength_1</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0" t="s">
        <v>168</v>
      </c>
      <c r="H107" s="31"/>
      <c r="I107" s="30" t="s">
        <v>169</v>
      </c>
      <c r="J107" s="31"/>
    </row>
    <row r="108" spans="1:11" ht="12.75">
      <c r="A108" s="4"/>
      <c r="B108" s="22">
        <f>'Max Calculator'!$E$12-42</f>
        <v>43036</v>
      </c>
      <c r="C108" s="4" t="s">
        <v>91</v>
      </c>
      <c r="D108" t="str">
        <f ca="1">HLOOKUP($I$103,INDIRECT($D$9),VLOOKUP(C108,'Phase Creator'!$B$8:$C$19,2,FALSE),FALSE)</f>
        <v>Competition Deadlift</v>
      </c>
      <c r="E108" s="23">
        <v>1</v>
      </c>
      <c r="F108" s="23" t="s">
        <v>189</v>
      </c>
      <c r="G108" s="24"/>
      <c r="H108" s="24">
        <v>0.87</v>
      </c>
      <c r="I108" t="str">
        <f>IF(MROUND(IF(D107="squat",'Max Calculator'!$E$8*G108,IF(D107="bench",'Max Calculator'!$E$9*G108,IF(D107="deadlift",'Max Calculator'!$E$10*G108,0))),5)=0," ",MROUND(IF(D107="squat",'Max Calculator'!$E$8*G108,IF(D107="bench",'Max Calculator'!$E$9*G108,IF(D107="deadlift",'Max Calculator'!$E$10*G108,0))),5))</f>
        <v xml:space="preserve"> </v>
      </c>
      <c r="J108">
        <f>IF(MROUND(IF(D107="squat",'Max Calculator'!$E$8*H108,IF(D107="bench",'Max Calculator'!$E$9*H108,IF(D107="deadlift",'Max Calculator'!$E$10*H108,0))),5)=0," ",MROUND(IF(D107="squat",'Max Calculator'!$E$8*H108,IF(D107="bench",'Max Calculator'!$E$9*H108,IF(D107="deadlift",'Max Calculator'!$E$10*H108,0))),5))</f>
        <v>350</v>
      </c>
    </row>
    <row r="109" spans="1:11" ht="12.75">
      <c r="A109" s="4"/>
      <c r="B109" s="22">
        <f>'Max Calculator'!$E$12-35</f>
        <v>43043</v>
      </c>
      <c r="C109" s="4" t="s">
        <v>137</v>
      </c>
      <c r="D109" t="str">
        <f ca="1">HLOOKUP($I$103,INDIRECT($D$9),VLOOKUP(C109,'Phase Creator'!$B$8:$C$19,2,FALSE),FALSE)</f>
        <v>DL w/ Chains</v>
      </c>
      <c r="E109" s="25" t="s">
        <v>175</v>
      </c>
      <c r="F109" s="25" t="s">
        <v>174</v>
      </c>
      <c r="G109" s="24">
        <v>0.6</v>
      </c>
      <c r="H109" s="24">
        <v>0.7</v>
      </c>
      <c r="I109">
        <f>IF(MROUND(IF(D107="squat",'Max Calculator'!$E$8*G109,IF(D107="bench",'Max Calculator'!$E$9*G109,IF(D107="deadlift",'Max Calculator'!$E$10*G109,0))),5)=0," ",MROUND(IF(D107="squat",'Max Calculator'!$E$8*G109,IF(D107="bench",'Max Calculator'!$E$9*G109,IF(D107="deadlift",'Max Calculator'!$E$10*G109,0))),5))</f>
        <v>245</v>
      </c>
      <c r="J109">
        <f>IF(MROUND(IF(D107="squat",'Max Calculator'!$E$8*H109,IF(D107="bench",'Max Calculator'!$E$9*H109,IF(D107="deadlift",'Max Calculator'!$E$10*H109,0))),5)=0," ",MROUND(IF(D107="squat",'Max Calculator'!$E$8*H109,IF(D107="bench",'Max Calculator'!$E$9*H109,IF(D107="deadlift",'Max Calculator'!$E$10*H109,0))),5))</f>
        <v>285</v>
      </c>
    </row>
    <row r="110" spans="1:11" ht="12.75">
      <c r="A110" s="4"/>
      <c r="B110" s="22">
        <f>'Max Calculator'!$E$12-28</f>
        <v>43050</v>
      </c>
      <c r="C110" s="4" t="s">
        <v>138</v>
      </c>
      <c r="D110" t="str">
        <f ca="1">HLOOKUP($I$103,INDIRECT($D$9),VLOOKUP(C110,'Phase Creator'!$B$8:$C$19,2,FALSE),FALSE)</f>
        <v>Competition Deadlift</v>
      </c>
      <c r="E110" s="23">
        <v>3</v>
      </c>
      <c r="F110" s="23">
        <v>3</v>
      </c>
      <c r="G110" s="24">
        <v>0.82</v>
      </c>
      <c r="H110" s="24">
        <v>0.85</v>
      </c>
      <c r="I110">
        <f>IF(MROUND(IF(D107="squat",'Max Calculator'!$E$8*G110,IF(D107="bench",'Max Calculator'!$E$9*G110,IF(D107="deadlift",'Max Calculator'!$E$10*G110,0))),5)=0," ",MROUND(IF(D107="squat",'Max Calculator'!$E$8*G110,IF(D107="bench",'Max Calculator'!$E$9*G110,IF(D107="deadlift",'Max Calculator'!$E$10*G110,0))),5))</f>
        <v>330</v>
      </c>
      <c r="J110">
        <f>IF(MROUND(IF(D107="squat",'Max Calculator'!$E$8*H110,IF(D107="bench",'Max Calculator'!$E$9*H110,IF(D107="deadlift",'Max Calculator'!$E$10*H110,0))),5)=0," ",MROUND(IF(D107="squat",'Max Calculator'!$E$8*H110,IF(D107="bench",'Max Calculator'!$E$9*H110,IF(D107="deadlift",'Max Calculator'!$E$10*H110,0))),5))</f>
        <v>345</v>
      </c>
    </row>
    <row r="111" spans="1:11" ht="12.75">
      <c r="A111" s="4"/>
      <c r="B111" s="22">
        <f>'Max Calculator'!$E$12-21</f>
        <v>43057</v>
      </c>
      <c r="C111" s="4" t="s">
        <v>139</v>
      </c>
      <c r="D111" t="str">
        <f ca="1">HLOOKUP($I$103,INDIRECT($D$9),VLOOKUP(C111,'Phase Creator'!$B$8:$C$19,2,FALSE),FALSE)</f>
        <v>DL w/ Chains</v>
      </c>
      <c r="E111" s="25" t="s">
        <v>173</v>
      </c>
      <c r="F111" s="25" t="s">
        <v>176</v>
      </c>
      <c r="G111" s="24">
        <v>0.7</v>
      </c>
      <c r="H111" s="24">
        <v>0.8</v>
      </c>
      <c r="I111">
        <f>IF(MROUND(IF(D107="squat",'Max Calculator'!$E$8*G111,IF(D107="bench",'Max Calculator'!$E$9*G111,IF(D107="deadlift",'Max Calculator'!$E$10*G111,0))),5)=0," ",MROUND(IF(D107="squat",'Max Calculator'!$E$8*G111,IF(D107="bench",'Max Calculator'!$E$9*G111,IF(D107="deadlift",'Max Calculator'!$E$10*G111,0))),5))</f>
        <v>285</v>
      </c>
      <c r="J111">
        <f>IF(MROUND(IF(D107="squat",'Max Calculator'!$E$8*H111,IF(D107="bench",'Max Calculator'!$E$9*H111,IF(D107="deadlift",'Max Calculator'!$E$10*H111,0))),5)=0," ",MROUND(IF(D107="squat",'Max Calculator'!$E$8*H111,IF(D107="bench",'Max Calculator'!$E$9*H111,IF(D107="deadlift",'Max Calculator'!$E$10*H111,0))),5))</f>
        <v>325</v>
      </c>
    </row>
    <row r="112" spans="1:11" ht="12.75">
      <c r="D112" s="4"/>
    </row>
    <row r="113" spans="1:10" ht="12.75">
      <c r="A113" s="6"/>
      <c r="B113" s="6" t="s">
        <v>165</v>
      </c>
      <c r="C113" s="6" t="s">
        <v>2</v>
      </c>
      <c r="D113" s="21" t="s">
        <v>107</v>
      </c>
      <c r="E113" s="6" t="s">
        <v>166</v>
      </c>
      <c r="F113" s="6" t="s">
        <v>167</v>
      </c>
      <c r="G113" s="6" t="s">
        <v>168</v>
      </c>
      <c r="I113" s="30" t="s">
        <v>169</v>
      </c>
      <c r="J113" s="31"/>
    </row>
    <row r="114" spans="1:10" ht="12.75">
      <c r="A114" s="4"/>
      <c r="B114" s="22">
        <f>'Max Calculator'!$E$12-42</f>
        <v>43036</v>
      </c>
      <c r="C114" s="4" t="s">
        <v>140</v>
      </c>
      <c r="D114" t="str">
        <f ca="1">HLOOKUP($I$103,INDIRECT($D$9),VLOOKUP(C114,'Phase Creator'!$B$8:$C$19,2,FALSE),FALSE)</f>
        <v>Deficit Deadlift</v>
      </c>
      <c r="E114" s="23">
        <v>3</v>
      </c>
      <c r="F114" s="23">
        <v>6</v>
      </c>
      <c r="G114" s="24"/>
      <c r="H114" s="24">
        <v>0.55000000000000004</v>
      </c>
      <c r="I114" t="str">
        <f>IF(MROUND(IF(D113="squat",'Max Calculator'!$E$8*G114,IF(D113="bench",'Max Calculator'!$E$9*G114,IF(D113="deadlift",'Max Calculator'!$E$10*G114,0))),5)=0," ",MROUND(IF(D113="squat",'Max Calculator'!$E$8*G114,IF(D113="bench",'Max Calculator'!$E$9*G114,IF(D113="deadlift",'Max Calculator'!$E$10*G114,0))),5))</f>
        <v xml:space="preserve"> </v>
      </c>
      <c r="J114">
        <f>IF(MROUND(IF(D113="squat",'Max Calculator'!$E$8*H114,IF(D113="bench",'Max Calculator'!$E$9*H114,IF(D113="deadlift",'Max Calculator'!$E$10*H114,0))),5)=0," ",MROUND(IF(D113="squat",'Max Calculator'!$E$8*H114,IF(D113="bench",'Max Calculator'!$E$9*H114,IF(D113="deadlift",'Max Calculator'!$E$10*H114,0))),5))</f>
        <v>225</v>
      </c>
    </row>
    <row r="115" spans="1:10" ht="12.75">
      <c r="A115" s="4"/>
      <c r="B115" s="22">
        <f>'Max Calculator'!$E$12-35</f>
        <v>43043</v>
      </c>
      <c r="C115" s="4" t="s">
        <v>141</v>
      </c>
      <c r="D115" t="str">
        <f ca="1">HLOOKUP($I$103,INDIRECT($D$9),VLOOKUP(C115,'Phase Creator'!$B$8:$C$19,2,FALSE),FALSE)</f>
        <v>Deficit Deadlift</v>
      </c>
      <c r="E115" s="23">
        <v>2</v>
      </c>
      <c r="F115" s="23">
        <v>8</v>
      </c>
      <c r="G115" s="24"/>
      <c r="H115" s="24">
        <v>0.5</v>
      </c>
      <c r="I115" t="str">
        <f>IF(MROUND(IF(D113="squat",'Max Calculator'!$E$8*G115,IF(D113="bench",'Max Calculator'!$E$9*G115,IF(D113="deadlift",'Max Calculator'!$E$10*G115,0))),5)=0," ",MROUND(IF(D113="squat",'Max Calculator'!$E$8*G115,IF(D113="bench",'Max Calculator'!$E$9*G115,IF(D113="deadlift",'Max Calculator'!$E$10*G115,0))),5))</f>
        <v xml:space="preserve"> </v>
      </c>
      <c r="J115">
        <f>IF(MROUND(IF(D113="squat",'Max Calculator'!$E$8*H115,IF(D113="bench",'Max Calculator'!$E$9*H115,IF(D113="deadlift",'Max Calculator'!$E$10*H115,0))),5)=0," ",MROUND(IF(D113="squat",'Max Calculator'!$E$8*H115,IF(D113="bench",'Max Calculator'!$E$9*H115,IF(D113="deadlift",'Max Calculator'!$E$10*H115,0))),5))</f>
        <v>205</v>
      </c>
    </row>
    <row r="116" spans="1:10" ht="12.75">
      <c r="A116" s="4"/>
      <c r="B116" s="22">
        <f>'Max Calculator'!$E$12-28</f>
        <v>43050</v>
      </c>
      <c r="C116" s="4" t="s">
        <v>142</v>
      </c>
      <c r="D116" t="str">
        <f ca="1">HLOOKUP($I$103,INDIRECT($D$9),VLOOKUP(C116,'Phase Creator'!$B$8:$C$19,2,FALSE),FALSE)</f>
        <v>Deficit Deadlift</v>
      </c>
      <c r="E116" s="23">
        <v>4</v>
      </c>
      <c r="F116" s="23">
        <v>5</v>
      </c>
      <c r="G116" s="24"/>
      <c r="H116" s="24">
        <v>0.6</v>
      </c>
      <c r="I116" t="str">
        <f>IF(MROUND(IF(D113="squat",'Max Calculator'!$E$8*G116,IF(D113="bench",'Max Calculator'!$E$9*G116,IF(D113="deadlift",'Max Calculator'!$E$10*G116,0))),5)=0," ",MROUND(IF(D113="squat",'Max Calculator'!$E$8*G116,IF(D113="bench",'Max Calculator'!$E$9*G116,IF(D113="deadlift",'Max Calculator'!$E$10*G116,0))),5))</f>
        <v xml:space="preserve"> </v>
      </c>
      <c r="J116">
        <f>IF(MROUND(IF(D113="squat",'Max Calculator'!$E$8*H116,IF(D113="bench",'Max Calculator'!$E$9*H116,IF(D113="deadlift",'Max Calculator'!$E$10*H116,0))),5)=0," ",MROUND(IF(D113="squat",'Max Calculator'!$E$8*H116,IF(D113="bench",'Max Calculator'!$E$9*H116,IF(D113="deadlift",'Max Calculator'!$E$10*H116,0))),5))</f>
        <v>245</v>
      </c>
    </row>
    <row r="117" spans="1:10" ht="12.75">
      <c r="A117" s="4"/>
      <c r="B117" s="22">
        <f>'Max Calculator'!$E$12-21</f>
        <v>43057</v>
      </c>
      <c r="C117" s="4" t="s">
        <v>143</v>
      </c>
      <c r="D117" t="str">
        <f ca="1">HLOOKUP($I$103,INDIRECT($D$9),VLOOKUP(C117,'Phase Creator'!$B$8:$C$19,2,FALSE),FALSE)</f>
        <v>Deficit Deadlift</v>
      </c>
      <c r="E117" s="23">
        <v>1</v>
      </c>
      <c r="F117" s="23">
        <v>8</v>
      </c>
      <c r="G117" s="24"/>
      <c r="H117" s="24">
        <v>0.5</v>
      </c>
      <c r="I117" t="str">
        <f>IF(MROUND(IF(D113="squat",'Max Calculator'!$E$8*G117,IF(D113="bench",'Max Calculator'!$E$9*G117,IF(D113="deadlift",'Max Calculator'!$E$10*G117,0))),5)=0," ",MROUND(IF(D113="squat",'Max Calculator'!$E$8*G117,IF(D113="bench",'Max Calculator'!$E$9*G117,IF(D113="deadlift",'Max Calculator'!$E$10*G117,0))),5))</f>
        <v xml:space="preserve"> </v>
      </c>
      <c r="J117">
        <f>IF(MROUND(IF(D113="squat",'Max Calculator'!$E$8*H117,IF(D113="bench",'Max Calculator'!$E$9*H117,IF(D113="deadlift",'Max Calculator'!$E$10*H117,0))),5)=0," ",MROUND(IF(D113="squat",'Max Calculator'!$E$8*H117,IF(D113="bench",'Max Calculator'!$E$9*H117,IF(D113="deadlift",'Max Calculator'!$E$10*H117,0))),5))</f>
        <v>205</v>
      </c>
    </row>
    <row r="119" spans="1:10" ht="12.75">
      <c r="A119" s="6"/>
      <c r="B119" s="6" t="s">
        <v>165</v>
      </c>
      <c r="C119" s="6" t="s">
        <v>3</v>
      </c>
      <c r="D119" s="21" t="s">
        <v>145</v>
      </c>
      <c r="E119" s="6" t="s">
        <v>166</v>
      </c>
      <c r="F119" s="6" t="s">
        <v>167</v>
      </c>
      <c r="G119" s="6" t="s">
        <v>168</v>
      </c>
      <c r="I119" s="30" t="s">
        <v>169</v>
      </c>
      <c r="J119" s="31"/>
    </row>
    <row r="120" spans="1:10" ht="12.75">
      <c r="A120" s="4"/>
      <c r="B120" s="22">
        <f>'Max Calculator'!$E$12-42</f>
        <v>43036</v>
      </c>
      <c r="C120" s="4" t="s">
        <v>3</v>
      </c>
      <c r="D120" t="str">
        <f ca="1">HLOOKUP($I$103,INDIRECT($D$9),VLOOKUP(C120,'Phase Creator'!$B$8:$C$19,2,FALSE),FALSE)</f>
        <v>3ct Wide Grip Feet Up Bench</v>
      </c>
      <c r="E120" s="23">
        <v>4</v>
      </c>
      <c r="F120" s="23">
        <v>8</v>
      </c>
      <c r="G120" s="24"/>
      <c r="H120" s="24">
        <v>0.4</v>
      </c>
      <c r="I120" t="str">
        <f>IF(MROUND(IF(D119="squat",'Max Calculator'!$E$8*G120,IF(D119="bench",'Max Calculator'!$E$9*G120,IF(D119="deadlift",'Max Calculator'!$E$10*G120,0))),5)=0," ",MROUND(IF(D119="squat",'Max Calculator'!$E$8*G120,IF(D119="bench",'Max Calculator'!$E$9*G120,IF(D119="deadlift",'Max Calculator'!$E$10*G120,0))),5))</f>
        <v xml:space="preserve"> </v>
      </c>
      <c r="J120">
        <f>IF(MROUND(IF(D119="squat",'Max Calculator'!$E$8*H120,IF(D119="bench",'Max Calculator'!$E$9*H120,IF(D119="deadlift",'Max Calculator'!$E$10*H120,0))),5)=0," ",MROUND(IF(D119="squat",'Max Calculator'!$E$8*H120,IF(D119="bench",'Max Calculator'!$E$9*H120,IF(D119="deadlift",'Max Calculator'!$E$10*H120,0))),5))</f>
        <v>90</v>
      </c>
    </row>
    <row r="121" spans="1:10" ht="12.75">
      <c r="A121" s="4"/>
      <c r="B121" s="22">
        <f>'Max Calculator'!$E$12-35</f>
        <v>43043</v>
      </c>
      <c r="C121" s="4" t="s">
        <v>3</v>
      </c>
      <c r="D121" t="str">
        <f ca="1">HLOOKUP($I$103,INDIRECT($D$9),VLOOKUP(C121,'Phase Creator'!$B$8:$C$19,2,FALSE),FALSE)</f>
        <v>3ct Wide Grip Feet Up Bench</v>
      </c>
      <c r="E121" s="23">
        <v>3</v>
      </c>
      <c r="F121" s="23">
        <v>12</v>
      </c>
      <c r="G121" s="24"/>
      <c r="H121" s="24">
        <v>0.3</v>
      </c>
      <c r="I121" t="str">
        <f>IF(MROUND(IF(D119="squat",'Max Calculator'!$E$8*G121,IF(D119="bench",'Max Calculator'!$E$9*G121,IF(D119="deadlift",'Max Calculator'!$E$10*G121,0))),5)=0," ",MROUND(IF(D119="squat",'Max Calculator'!$E$8*G121,IF(D119="bench",'Max Calculator'!$E$9*G121,IF(D119="deadlift",'Max Calculator'!$E$10*G121,0))),5))</f>
        <v xml:space="preserve"> </v>
      </c>
      <c r="J121">
        <f>IF(MROUND(IF(D119="squat",'Max Calculator'!$E$8*H121,IF(D119="bench",'Max Calculator'!$E$9*H121,IF(D119="deadlift",'Max Calculator'!$E$10*H121,0))),5)=0," ",MROUND(IF(D119="squat",'Max Calculator'!$E$8*H121,IF(D119="bench",'Max Calculator'!$E$9*H121,IF(D119="deadlift",'Max Calculator'!$E$10*H121,0))),5))</f>
        <v>70</v>
      </c>
    </row>
    <row r="122" spans="1:10" ht="12.75">
      <c r="A122" s="4"/>
      <c r="B122" s="22">
        <f>'Max Calculator'!$E$12-28</f>
        <v>43050</v>
      </c>
      <c r="C122" s="4" t="s">
        <v>3</v>
      </c>
      <c r="D122" t="str">
        <f ca="1">HLOOKUP($I$103,INDIRECT($D$9),VLOOKUP(C122,'Phase Creator'!$B$8:$C$19,2,FALSE),FALSE)</f>
        <v>3ct Wide Grip Feet Up Bench</v>
      </c>
      <c r="E122" s="23">
        <v>5</v>
      </c>
      <c r="F122" s="23">
        <v>10</v>
      </c>
      <c r="G122" s="24"/>
      <c r="H122" s="24">
        <v>0.35</v>
      </c>
      <c r="I122" t="str">
        <f>IF(MROUND(IF(D119="squat",'Max Calculator'!$E$8*G122,IF(D119="bench",'Max Calculator'!$E$9*G122,IF(D119="deadlift",'Max Calculator'!$E$10*G122,0))),5)=0," ",MROUND(IF(D119="squat",'Max Calculator'!$E$8*G122,IF(D119="bench",'Max Calculator'!$E$9*G122,IF(D119="deadlift",'Max Calculator'!$E$10*G122,0))),5))</f>
        <v xml:space="preserve"> </v>
      </c>
      <c r="J122">
        <f>IF(MROUND(IF(D119="squat",'Max Calculator'!$E$8*H122,IF(D119="bench",'Max Calculator'!$E$9*H122,IF(D119="deadlift",'Max Calculator'!$E$10*H122,0))),5)=0," ",MROUND(IF(D119="squat",'Max Calculator'!$E$8*H122,IF(D119="bench",'Max Calculator'!$E$9*H122,IF(D119="deadlift",'Max Calculator'!$E$10*H122,0))),5))</f>
        <v>80</v>
      </c>
    </row>
    <row r="123" spans="1:10" ht="12.75">
      <c r="A123" s="4"/>
      <c r="B123" s="22">
        <f>'Max Calculator'!$E$12-21</f>
        <v>43057</v>
      </c>
      <c r="C123" s="4" t="s">
        <v>3</v>
      </c>
      <c r="D123" t="str">
        <f ca="1">HLOOKUP($I$103,INDIRECT($D$9),VLOOKUP(C123,'Phase Creator'!$B$8:$C$19,2,FALSE),FALSE)</f>
        <v>3ct Wide Grip Feet Up Bench</v>
      </c>
      <c r="E123" s="23">
        <v>1</v>
      </c>
      <c r="F123" s="23">
        <v>12</v>
      </c>
      <c r="G123" s="24"/>
      <c r="H123" s="24">
        <v>0.3</v>
      </c>
      <c r="I123" t="str">
        <f>IF(MROUND(IF(D119="squat",'Max Calculator'!$E$8*G123,IF(D119="bench",'Max Calculator'!$E$9*G123,IF(D119="deadlift",'Max Calculator'!$E$10*G123,0))),5)=0," ",MROUND(IF(D119="squat",'Max Calculator'!$E$8*G123,IF(D119="bench",'Max Calculator'!$E$9*G123,IF(D119="deadlift",'Max Calculator'!$E$10*G123,0))),5))</f>
        <v xml:space="preserve"> </v>
      </c>
      <c r="J123">
        <f>IF(MROUND(IF(D119="squat",'Max Calculator'!$E$8*H123,IF(D119="bench",'Max Calculator'!$E$9*H123,IF(D119="deadlift",'Max Calculator'!$E$10*H123,0))),5)=0," ",MROUND(IF(D119="squat",'Max Calculator'!$E$8*H123,IF(D119="bench",'Max Calculator'!$E$9*H123,IF(D119="deadlift",'Max Calculator'!$E$10*H123,0))),5))</f>
        <v>70</v>
      </c>
    </row>
    <row r="125" spans="1:10" ht="12.75">
      <c r="A125" s="6"/>
      <c r="B125" s="6" t="s">
        <v>165</v>
      </c>
      <c r="C125" s="6" t="s">
        <v>4</v>
      </c>
      <c r="D125" s="21" t="s">
        <v>172</v>
      </c>
      <c r="E125" s="6" t="s">
        <v>166</v>
      </c>
      <c r="F125" s="6" t="s">
        <v>167</v>
      </c>
      <c r="G125" s="6" t="s">
        <v>168</v>
      </c>
      <c r="I125" s="30" t="s">
        <v>169</v>
      </c>
      <c r="J125" s="31"/>
    </row>
    <row r="126" spans="1:10" ht="12.75">
      <c r="A126" s="4"/>
      <c r="B126" s="22">
        <f>'Max Calculator'!$E$12-42</f>
        <v>43036</v>
      </c>
      <c r="C126" s="4" t="s">
        <v>4</v>
      </c>
      <c r="D126" t="str">
        <f ca="1">HLOOKUP($I$103,INDIRECT($D$9),VLOOKUP(C126,'Phase Creator'!$B$8:$C$19,2,FALSE),FALSE)</f>
        <v>KB Goblet Squat</v>
      </c>
      <c r="E126" s="23">
        <v>3</v>
      </c>
      <c r="F126" s="23">
        <v>8</v>
      </c>
      <c r="G126" s="24"/>
      <c r="H126" s="24"/>
      <c r="I126" t="str">
        <f>IF(MROUND(IF(D125="squat",'Max Calculator'!$E$8*G126,IF(D125="bench",'Max Calculator'!$E$9*G126,IF(D125="deadlift",'Max Calculator'!$E$10*G126,0))),5)=0," ",MROUND(IF(D125="squat",'Max Calculator'!$E$8*G126,IF(D125="bench",'Max Calculator'!$E$9*G126,IF(D125="deadlift",'Max Calculator'!$E$10*G126,0))),5))</f>
        <v xml:space="preserve"> </v>
      </c>
      <c r="J126" t="str">
        <f>IF(MROUND(IF(D125="squat",'Max Calculator'!$E$8*H126,IF(D125="bench",'Max Calculator'!$E$9*H126,IF(D125="deadlift",'Max Calculator'!$E$10*H126,0))),5)=0," ",MROUND(IF(D125="squat",'Max Calculator'!$E$8*H126,IF(D125="bench",'Max Calculator'!$E$9*H126,IF(D125="deadlift",'Max Calculator'!$E$10*H126,0))),5))</f>
        <v xml:space="preserve"> </v>
      </c>
    </row>
    <row r="127" spans="1:10" ht="12.75">
      <c r="A127" s="4"/>
      <c r="B127" s="22">
        <f>'Max Calculator'!$E$12-35</f>
        <v>43043</v>
      </c>
      <c r="C127" s="4" t="s">
        <v>4</v>
      </c>
      <c r="D127" t="str">
        <f ca="1">HLOOKUP($I$103,INDIRECT($D$9),VLOOKUP(C127,'Phase Creator'!$B$8:$C$19,2,FALSE),FALSE)</f>
        <v>KB Goblet Squat</v>
      </c>
      <c r="E127" s="23">
        <v>2</v>
      </c>
      <c r="F127" s="23">
        <v>12</v>
      </c>
      <c r="G127" s="24"/>
      <c r="H127" s="24"/>
      <c r="I127" t="str">
        <f>IF(MROUND(IF(D125="squat",'Max Calculator'!$E$8*G127,IF(D125="bench",'Max Calculator'!$E$9*G127,IF(D125="deadlift",'Max Calculator'!$E$10*G127,0))),5)=0," ",MROUND(IF(D125="squat",'Max Calculator'!$E$8*G127,IF(D125="bench",'Max Calculator'!$E$9*G127,IF(D125="deadlift",'Max Calculator'!$E$10*G127,0))),5))</f>
        <v xml:space="preserve"> </v>
      </c>
      <c r="J127" t="str">
        <f>IF(MROUND(IF(D125="squat",'Max Calculator'!$E$8*H127,IF(D125="bench",'Max Calculator'!$E$9*H127,IF(D125="deadlift",'Max Calculator'!$E$10*H127,0))),5)=0," ",MROUND(IF(D125="squat",'Max Calculator'!$E$8*H127,IF(D125="bench",'Max Calculator'!$E$9*H127,IF(D125="deadlift",'Max Calculator'!$E$10*H127,0))),5))</f>
        <v xml:space="preserve"> </v>
      </c>
    </row>
    <row r="128" spans="1:10" ht="12.75">
      <c r="A128" s="4"/>
      <c r="B128" s="22">
        <f>'Max Calculator'!$E$12-28</f>
        <v>43050</v>
      </c>
      <c r="C128" s="4" t="s">
        <v>4</v>
      </c>
      <c r="D128" t="str">
        <f ca="1">HLOOKUP($I$103,INDIRECT($D$9),VLOOKUP(C128,'Phase Creator'!$B$8:$C$19,2,FALSE),FALSE)</f>
        <v>KB Goblet Squat</v>
      </c>
      <c r="E128" s="23">
        <v>4</v>
      </c>
      <c r="F128" s="23">
        <v>6</v>
      </c>
      <c r="G128" s="24"/>
      <c r="H128" s="24"/>
      <c r="I128" t="str">
        <f>IF(MROUND(IF(D125="squat",'Max Calculator'!$E$8*G128,IF(D125="bench",'Max Calculator'!$E$9*G128,IF(D125="deadlift",'Max Calculator'!$E$10*G128,0))),5)=0," ",MROUND(IF(D125="squat",'Max Calculator'!$E$8*G128,IF(D125="bench",'Max Calculator'!$E$9*G128,IF(D125="deadlift",'Max Calculator'!$E$10*G128,0))),5))</f>
        <v xml:space="preserve"> </v>
      </c>
      <c r="J128" t="str">
        <f>IF(MROUND(IF(D125="squat",'Max Calculator'!$E$8*H128,IF(D125="bench",'Max Calculator'!$E$9*H128,IF(D125="deadlift",'Max Calculator'!$E$10*H128,0))),5)=0," ",MROUND(IF(D125="squat",'Max Calculator'!$E$8*H128,IF(D125="bench",'Max Calculator'!$E$9*H128,IF(D125="deadlift",'Max Calculator'!$E$10*H128,0))),5))</f>
        <v xml:space="preserve"> </v>
      </c>
    </row>
    <row r="129" spans="1:10" ht="12.75">
      <c r="A129" s="4"/>
      <c r="B129" s="22">
        <f>'Max Calculator'!$E$12-21</f>
        <v>43057</v>
      </c>
      <c r="C129" s="4" t="s">
        <v>4</v>
      </c>
      <c r="D129" t="str">
        <f ca="1">HLOOKUP($I$103,INDIRECT($D$9),VLOOKUP(C129,'Phase Creator'!$B$8:$C$19,2,FALSE),FALSE)</f>
        <v>KB Goblet Squat</v>
      </c>
      <c r="E129" s="23">
        <v>1</v>
      </c>
      <c r="F129" s="23">
        <v>15</v>
      </c>
      <c r="G129" s="24"/>
      <c r="H129" s="24"/>
      <c r="I129" t="str">
        <f>IF(MROUND(IF(D125="squat",'Max Calculator'!$E$8*G129,IF(D125="bench",'Max Calculator'!$E$9*G129,IF(D125="deadlift",'Max Calculator'!$E$10*G129,0))),5)=0," ",MROUND(IF(D125="squat",'Max Calculator'!$E$8*G129,IF(D125="bench",'Max Calculator'!$E$9*G129,IF(D125="deadlift",'Max Calculator'!$E$10*G129,0))),5))</f>
        <v xml:space="preserve"> </v>
      </c>
      <c r="J129"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0" t="s">
        <v>169</v>
      </c>
      <c r="J131" s="31"/>
    </row>
    <row r="132" spans="1:10" ht="12.75">
      <c r="A132" s="4"/>
      <c r="B132" s="22">
        <f>'Max Calculator'!$E$12-42</f>
        <v>43036</v>
      </c>
      <c r="C132" s="4" t="s">
        <v>5</v>
      </c>
      <c r="D132" t="str">
        <f ca="1">HLOOKUP($I$103,INDIRECT($D$9),VLOOKUP(C132,'Phase Creator'!$B$8:$C$19,2,FALSE),FALSE)</f>
        <v>Hanging Leg raise</v>
      </c>
      <c r="E132" s="23">
        <v>3</v>
      </c>
      <c r="F132" s="23">
        <v>10</v>
      </c>
      <c r="G132" s="24"/>
      <c r="H132" s="24"/>
      <c r="I132" t="str">
        <f>IF(MROUND(IF(D131="squat",'Max Calculator'!$E$8*G132,IF(D131="bench",'Max Calculator'!$E$9*G132,IF(D131="deadlift",'Max Calculator'!$E$10*G132,0))),5)=0," ",MROUND(IF(D131="squat",'Max Calculator'!$E$8*G132,IF(D131="bench",'Max Calculator'!$E$9*G132,IF(D131="deadlift",'Max Calculator'!$E$10*G132,0))),5))</f>
        <v xml:space="preserve"> </v>
      </c>
      <c r="J132" t="str">
        <f>IF(MROUND(IF(D131="squat",'Max Calculator'!$E$8*H132,IF(D131="bench",'Max Calculator'!$E$9*H132,IF(D131="deadlift",'Max Calculator'!$E$10*H132,0))),5)=0," ",MROUND(IF(D131="squat",'Max Calculator'!$E$8*H132,IF(D131="bench",'Max Calculator'!$E$9*H132,IF(D131="deadlift",'Max Calculator'!$E$10*H132,0))),5))</f>
        <v xml:space="preserve"> </v>
      </c>
    </row>
    <row r="133" spans="1:10" ht="12.75">
      <c r="A133" s="4"/>
      <c r="B133" s="22">
        <f>'Max Calculator'!$E$12-35</f>
        <v>43043</v>
      </c>
      <c r="C133" s="4" t="s">
        <v>5</v>
      </c>
      <c r="D133" t="str">
        <f ca="1">HLOOKUP($I$103,INDIRECT($D$9),VLOOKUP(C133,'Phase Creator'!$B$8:$C$19,2,FALSE),FALSE)</f>
        <v>Hanging Leg raise</v>
      </c>
      <c r="E133" s="23">
        <v>2</v>
      </c>
      <c r="F133" s="23">
        <v>12</v>
      </c>
      <c r="G133" s="24"/>
      <c r="H133" s="24"/>
      <c r="I133" t="str">
        <f>IF(MROUND(IF(D131="squat",'Max Calculator'!$E$8*G133,IF(D131="bench",'Max Calculator'!$E$9*G133,IF(D131="deadlift",'Max Calculator'!$E$10*G133,0))),5)=0," ",MROUND(IF(D131="squat",'Max Calculator'!$E$8*G133,IF(D131="bench",'Max Calculator'!$E$9*G133,IF(D131="deadlift",'Max Calculator'!$E$10*G133,0))),5))</f>
        <v xml:space="preserve"> </v>
      </c>
      <c r="J133" t="str">
        <f>IF(MROUND(IF(D131="squat",'Max Calculator'!$E$8*H133,IF(D131="bench",'Max Calculator'!$E$9*H133,IF(D131="deadlift",'Max Calculator'!$E$10*H133,0))),5)=0," ",MROUND(IF(D131="squat",'Max Calculator'!$E$8*H133,IF(D131="bench",'Max Calculator'!$E$9*H133,IF(D131="deadlift",'Max Calculator'!$E$10*H133,0))),5))</f>
        <v xml:space="preserve"> </v>
      </c>
    </row>
    <row r="134" spans="1:10" ht="12.75">
      <c r="A134" s="4"/>
      <c r="B134" s="22">
        <f>'Max Calculator'!$E$12-28</f>
        <v>43050</v>
      </c>
      <c r="C134" s="4" t="s">
        <v>5</v>
      </c>
      <c r="D134" t="str">
        <f ca="1">HLOOKUP($I$103,INDIRECT($D$9),VLOOKUP(C134,'Phase Creator'!$B$8:$C$19,2,FALSE),FALSE)</f>
        <v>Hanging Leg raise</v>
      </c>
      <c r="E134" s="23">
        <v>4</v>
      </c>
      <c r="F134" s="23">
        <v>8</v>
      </c>
      <c r="G134" s="24"/>
      <c r="H134" s="24"/>
      <c r="I134" t="str">
        <f>IF(MROUND(IF(D131="squat",'Max Calculator'!$E$8*G134,IF(D131="bench",'Max Calculator'!$E$9*G134,IF(D131="deadlift",'Max Calculator'!$E$10*G134,0))),5)=0," ",MROUND(IF(D131="squat",'Max Calculator'!$E$8*G134,IF(D131="bench",'Max Calculator'!$E$9*G134,IF(D131="deadlift",'Max Calculator'!$E$10*G134,0))),5))</f>
        <v xml:space="preserve"> </v>
      </c>
      <c r="J134" t="str">
        <f>IF(MROUND(IF(D131="squat",'Max Calculator'!$E$8*H134,IF(D131="bench",'Max Calculator'!$E$9*H134,IF(D131="deadlift",'Max Calculator'!$E$10*H134,0))),5)=0," ",MROUND(IF(D131="squat",'Max Calculator'!$E$8*H134,IF(D131="bench",'Max Calculator'!$E$9*H134,IF(D131="deadlift",'Max Calculator'!$E$10*H134,0))),5))</f>
        <v xml:space="preserve"> </v>
      </c>
    </row>
    <row r="135" spans="1:10" ht="12.75">
      <c r="A135" s="4"/>
      <c r="B135" s="22">
        <f>'Max Calculator'!$E$12-21</f>
        <v>43057</v>
      </c>
      <c r="C135" s="4" t="s">
        <v>5</v>
      </c>
      <c r="D135" t="str">
        <f ca="1">HLOOKUP($I$103,INDIRECT($D$9),VLOOKUP(C135,'Phase Creator'!$B$8:$C$19,2,FALSE),FALSE)</f>
        <v>Hanging Leg raise</v>
      </c>
      <c r="E135" s="23">
        <v>1</v>
      </c>
      <c r="F135" s="23">
        <v>20</v>
      </c>
      <c r="G135" s="24"/>
      <c r="H135" s="24"/>
      <c r="I135" t="str">
        <f>IF(MROUND(IF(D131="squat",'Max Calculator'!$E$8*G135,IF(D131="bench",'Max Calculator'!$E$9*G135,IF(D131="deadlift",'Max Calculator'!$E$10*G135,0))),5)=0," ",MROUND(IF(D131="squat",'Max Calculator'!$E$8*G135,IF(D131="bench",'Max Calculator'!$E$9*G135,IF(D131="deadlift",'Max Calculator'!$E$10*G135,0))),5))</f>
        <v xml:space="preserve"> </v>
      </c>
      <c r="J135" t="str">
        <f>IF(MROUND(IF(D131="squat",'Max Calculator'!$E$8*H135,IF(D131="bench",'Max Calculator'!$E$9*H135,IF(D131="deadlift",'Max Calculator'!$E$10*H135,0))),5)=0," ",MROUND(IF(D131="squat",'Max Calculator'!$E$8*H135,IF(D131="bench",'Max Calculator'!$E$9*H135,IF(D131="deadlift",'Max Calculator'!$E$10*H135,0))),5))</f>
        <v xml:space="preserve"> </v>
      </c>
    </row>
    <row r="137" spans="1:10" ht="12.75">
      <c r="A137" s="6"/>
      <c r="B137" s="6" t="s">
        <v>165</v>
      </c>
      <c r="C137" s="6" t="s">
        <v>6</v>
      </c>
      <c r="D137" s="21" t="s">
        <v>172</v>
      </c>
      <c r="E137" s="6" t="s">
        <v>166</v>
      </c>
      <c r="F137" s="6" t="s">
        <v>167</v>
      </c>
      <c r="G137" s="6" t="s">
        <v>168</v>
      </c>
      <c r="I137" s="30" t="s">
        <v>169</v>
      </c>
      <c r="J137" s="31"/>
    </row>
    <row r="138" spans="1:10" ht="12.75">
      <c r="A138" s="4"/>
      <c r="B138" s="22">
        <f>'Max Calculator'!$E$12-42</f>
        <v>43036</v>
      </c>
      <c r="C138" s="4" t="s">
        <v>6</v>
      </c>
      <c r="D138" t="str">
        <f ca="1">HLOOKUP($I$103,INDIRECT($D$9),VLOOKUP(C138,'Phase Creator'!$B$8:$C$19,2,FALSE),FALSE)</f>
        <v>Paused Pulldowns</v>
      </c>
      <c r="E138" s="23">
        <v>2</v>
      </c>
      <c r="F138" s="23">
        <v>8</v>
      </c>
      <c r="G138" s="24"/>
      <c r="H138" s="24"/>
      <c r="I138" t="str">
        <f>IF(MROUND(IF(D137="squat",'Max Calculator'!$E$8*G138,IF(D137="bench",'Max Calculator'!$E$9*G138,IF(D137="deadlift",'Max Calculator'!$E$10*G138,0))),5)=0," ",MROUND(IF(D137="squat",'Max Calculator'!$E$8*G138,IF(D137="bench",'Max Calculator'!$E$9*G138,IF(D137="deadlift",'Max Calculator'!$E$10*G138,0))),5))</f>
        <v xml:space="preserve"> </v>
      </c>
      <c r="J138" t="str">
        <f>IF(MROUND(IF(D137="squat",'Max Calculator'!$E$8*H138,IF(D137="bench",'Max Calculator'!$E$9*H138,IF(D137="deadlift",'Max Calculator'!$E$10*H138,0))),5)=0," ",MROUND(IF(D137="squat",'Max Calculator'!$E$8*H138,IF(D137="bench",'Max Calculator'!$E$9*H138,IF(D137="deadlift",'Max Calculator'!$E$10*H138,0))),5))</f>
        <v xml:space="preserve"> </v>
      </c>
    </row>
    <row r="139" spans="1:10" ht="12.75">
      <c r="A139" s="4"/>
      <c r="B139" s="22">
        <f>'Max Calculator'!$E$12-35</f>
        <v>43043</v>
      </c>
      <c r="C139" s="4" t="s">
        <v>6</v>
      </c>
      <c r="D139" t="str">
        <f ca="1">HLOOKUP($I$103,INDIRECT($D$9),VLOOKUP(C139,'Phase Creator'!$B$8:$C$19,2,FALSE),FALSE)</f>
        <v>Paused Pulldowns</v>
      </c>
      <c r="E139" s="23">
        <v>3</v>
      </c>
      <c r="F139" s="23">
        <v>12</v>
      </c>
      <c r="G139" s="24"/>
      <c r="H139" s="24"/>
      <c r="I139" t="str">
        <f>IF(MROUND(IF(D137="squat",'Max Calculator'!$E$8*G139,IF(D137="bench",'Max Calculator'!$E$9*G139,IF(D137="deadlift",'Max Calculator'!$E$10*G139,0))),5)=0," ",MROUND(IF(D137="squat",'Max Calculator'!$E$8*G139,IF(D137="bench",'Max Calculator'!$E$9*G139,IF(D137="deadlift",'Max Calculator'!$E$10*G139,0))),5))</f>
        <v xml:space="preserve"> </v>
      </c>
      <c r="J139" t="str">
        <f>IF(MROUND(IF(D137="squat",'Max Calculator'!$E$8*H139,IF(D137="bench",'Max Calculator'!$E$9*H139,IF(D137="deadlift",'Max Calculator'!$E$10*H139,0))),5)=0," ",MROUND(IF(D137="squat",'Max Calculator'!$E$8*H139,IF(D137="bench",'Max Calculator'!$E$9*H139,IF(D137="deadlift",'Max Calculator'!$E$10*H139,0))),5))</f>
        <v xml:space="preserve"> </v>
      </c>
    </row>
    <row r="140" spans="1:10" ht="12.75">
      <c r="A140" s="4"/>
      <c r="B140" s="22">
        <f>'Max Calculator'!$E$12-28</f>
        <v>43050</v>
      </c>
      <c r="C140" s="4" t="s">
        <v>6</v>
      </c>
      <c r="D140" t="str">
        <f ca="1">HLOOKUP($I$103,INDIRECT($D$9),VLOOKUP(C140,'Phase Creator'!$B$8:$C$19,2,FALSE),FALSE)</f>
        <v>Paused Pulldowns</v>
      </c>
      <c r="E140" s="23">
        <v>4</v>
      </c>
      <c r="F140" s="23">
        <v>10</v>
      </c>
      <c r="G140" s="24"/>
      <c r="H140" s="24"/>
      <c r="I140" t="str">
        <f>IF(MROUND(IF(D137="squat",'Max Calculator'!$E$8*G140,IF(D137="bench",'Max Calculator'!$E$9*G140,IF(D137="deadlift",'Max Calculator'!$E$10*G140,0))),5)=0," ",MROUND(IF(D137="squat",'Max Calculator'!$E$8*G140,IF(D137="bench",'Max Calculator'!$E$9*G140,IF(D137="deadlift",'Max Calculator'!$E$10*G140,0))),5))</f>
        <v xml:space="preserve"> </v>
      </c>
      <c r="J140" t="str">
        <f>IF(MROUND(IF(D137="squat",'Max Calculator'!$E$8*H140,IF(D137="bench",'Max Calculator'!$E$9*H140,IF(D137="deadlift",'Max Calculator'!$E$10*H140,0))),5)=0," ",MROUND(IF(D137="squat",'Max Calculator'!$E$8*H140,IF(D137="bench",'Max Calculator'!$E$9*H140,IF(D137="deadlift",'Max Calculator'!$E$10*H140,0))),5))</f>
        <v xml:space="preserve"> </v>
      </c>
    </row>
    <row r="141" spans="1:10" ht="12.75">
      <c r="A141" s="4"/>
      <c r="B141" s="22">
        <f>'Max Calculator'!$E$12-21</f>
        <v>43057</v>
      </c>
      <c r="C141" s="4" t="s">
        <v>6</v>
      </c>
      <c r="D141" t="str">
        <f ca="1">HLOOKUP($I$103,INDIRECT($D$9),VLOOKUP(C141,'Phase Creator'!$B$8:$C$19,2,FALSE),FALSE)</f>
        <v>Paused Pulldowns</v>
      </c>
      <c r="E141" s="23">
        <v>1</v>
      </c>
      <c r="F141" s="23">
        <v>20</v>
      </c>
      <c r="G141" s="24"/>
      <c r="H141" s="24"/>
      <c r="I141" t="str">
        <f>IF(MROUND(IF(D137="squat",'Max Calculator'!$E$8*G141,IF(D137="bench",'Max Calculator'!$E$9*G141,IF(D137="deadlift",'Max Calculator'!$E$10*G141,0))),5)=0," ",MROUND(IF(D137="squat",'Max Calculator'!$E$8*G141,IF(D137="bench",'Max Calculator'!$E$9*G141,IF(D137="deadlift",'Max Calculator'!$E$10*G141,0))),5))</f>
        <v xml:space="preserve"> </v>
      </c>
      <c r="J141" t="str">
        <f>IF(MROUND(IF(D137="squat",'Max Calculator'!$E$8*H141,IF(D137="bench",'Max Calculator'!$E$9*H141,IF(D137="deadlift",'Max Calculator'!$E$10*H141,0))),5)=0," ",MROUND(IF(D137="squat",'Max Calculator'!$E$8*H141,IF(D137="bench",'Max Calculator'!$E$9*H141,IF(D137="deadlift",'Max Calculator'!$E$10*H141,0))),5))</f>
        <v xml:space="preserve"> </v>
      </c>
    </row>
    <row r="143" spans="1:10" ht="12.75" hidden="1"/>
    <row r="144" spans="1:10" ht="12.75" hidden="1"/>
    <row r="145" spans="1:11" ht="12.75" hidden="1"/>
    <row r="146" spans="1:11" ht="12.75" hidden="1"/>
    <row r="147" spans="1:11" ht="12.75" hidden="1"/>
    <row r="148" spans="1:11" ht="12.75" hidden="1"/>
    <row r="149" spans="1:11" ht="12.75" hidden="1"/>
    <row r="150" spans="1:11" ht="30" hidden="1">
      <c r="D150" s="16" t="s">
        <v>163</v>
      </c>
      <c r="E150" s="17"/>
      <c r="F150" s="17"/>
      <c r="G150" s="17"/>
      <c r="H150" s="18" t="s">
        <v>7</v>
      </c>
      <c r="I150" s="19">
        <v>4</v>
      </c>
    </row>
    <row r="151" spans="1:11" ht="23.25" hidden="1">
      <c r="D151" s="17"/>
      <c r="E151" s="17"/>
      <c r="F151" s="17"/>
      <c r="G151" s="17"/>
      <c r="H151" s="20"/>
      <c r="I151" s="20"/>
    </row>
    <row r="152" spans="1:11" ht="12.75" hidden="1">
      <c r="K152" s="4"/>
    </row>
    <row r="153" spans="1:11" ht="12.75" hidden="1">
      <c r="D153" s="4"/>
    </row>
    <row r="154" spans="1:11" ht="12.75" hidden="1">
      <c r="A154" s="6"/>
      <c r="B154" s="6" t="s">
        <v>165</v>
      </c>
      <c r="C154" s="6" t="s">
        <v>1</v>
      </c>
      <c r="D154" s="21" t="s">
        <v>145</v>
      </c>
      <c r="E154" s="6" t="s">
        <v>166</v>
      </c>
      <c r="F154" s="6" t="s">
        <v>167</v>
      </c>
      <c r="G154" s="30" t="s">
        <v>168</v>
      </c>
      <c r="H154" s="31"/>
      <c r="I154" s="30" t="s">
        <v>169</v>
      </c>
      <c r="J154" s="31"/>
    </row>
    <row r="155" spans="1:11" ht="12.75" hidden="1">
      <c r="A155" s="4"/>
      <c r="B155" s="22">
        <f>'Max Calculator'!$E$12-140</f>
        <v>42938</v>
      </c>
      <c r="C155" s="4" t="s">
        <v>91</v>
      </c>
      <c r="D155" t="str">
        <f ca="1">HLOOKUP($I$150,INDIRECT($D$9),VLOOKUP(C155,'Phase Creator'!$B$8:$C$19,2,FALSE),FALSE)</f>
        <v/>
      </c>
      <c r="E155" s="23">
        <v>4</v>
      </c>
      <c r="F155" s="23">
        <v>5</v>
      </c>
      <c r="G155" s="24">
        <v>0.65</v>
      </c>
      <c r="H155" s="24">
        <v>0.67500000000000004</v>
      </c>
      <c r="I155">
        <f>IF(MROUND(IF(D154="squat",'Max Calculator'!$E$8*G155,IF(D154="bench",'Max Calculator'!$E$9*G155,IF(D154="deadlift",'Max Calculator'!$E$10*G155,0))),5)=0," ",MROUND(IF(D154="squat",'Max Calculator'!$E$8*G155,IF(D154="bench",'Max Calculator'!$E$9*G155,IF(D154="deadlift",'Max Calculator'!$E$10*G155,0))),5))</f>
        <v>145</v>
      </c>
      <c r="J155">
        <f>IF(MROUND(IF(D154="squat",'Max Calculator'!$E$8*H155,IF(D154="bench",'Max Calculator'!$E$9*H155,IF(D154="deadlift",'Max Calculator'!$E$10*H155,0))),5)=0," ",MROUND(IF(D154="squat",'Max Calculator'!$E$8*H155,IF(D154="bench",'Max Calculator'!$E$9*H155,IF(D154="deadlift",'Max Calculator'!$E$10*H155,0))),5))</f>
        <v>150</v>
      </c>
    </row>
    <row r="156" spans="1:11" ht="12.75" hidden="1">
      <c r="A156" s="4"/>
      <c r="B156" s="22">
        <f>'Max Calculator'!$E$12-133</f>
        <v>42945</v>
      </c>
      <c r="C156" s="4" t="s">
        <v>137</v>
      </c>
      <c r="D156" t="str">
        <f ca="1">HLOOKUP($I$150,INDIRECT($D$9),VLOOKUP(C156,'Phase Creator'!$B$8:$C$19,2,FALSE),FALSE)</f>
        <v/>
      </c>
      <c r="E156" s="23">
        <v>3</v>
      </c>
      <c r="F156" s="23">
        <v>5</v>
      </c>
      <c r="G156" s="24">
        <v>0.67500000000000004</v>
      </c>
      <c r="H156" s="24">
        <v>0.72499999999999998</v>
      </c>
      <c r="I156">
        <f>IF(MROUND(IF(D154="squat",'Max Calculator'!$E$8*G156,IF(D154="bench",'Max Calculator'!$E$9*G156,IF(D154="deadlift",'Max Calculator'!$E$10*G156,0))),5)=0," ",MROUND(IF(D154="squat",'Max Calculator'!$E$8*G156,IF(D154="bench",'Max Calculator'!$E$9*G156,IF(D154="deadlift",'Max Calculator'!$E$10*G156,0))),5))</f>
        <v>150</v>
      </c>
      <c r="J156">
        <f>IF(MROUND(IF(D154="squat",'Max Calculator'!$E$8*H156,IF(D154="bench",'Max Calculator'!$E$9*H156,IF(D154="deadlift",'Max Calculator'!$E$10*H156,0))),5)=0," ",MROUND(IF(D154="squat",'Max Calculator'!$E$8*H156,IF(D154="bench",'Max Calculator'!$E$9*H156,IF(D154="deadlift",'Max Calculator'!$E$10*H156,0))),5))</f>
        <v>165</v>
      </c>
    </row>
    <row r="157" spans="1:11" ht="12.75" hidden="1">
      <c r="A157" s="4"/>
      <c r="B157" s="22">
        <f>'Max Calculator'!$E$12-126</f>
        <v>42952</v>
      </c>
      <c r="C157" s="4" t="s">
        <v>138</v>
      </c>
      <c r="D157" t="str">
        <f ca="1">HLOOKUP($I$150,INDIRECT($D$9),VLOOKUP(C157,'Phase Creator'!$B$8:$C$19,2,FALSE),FALSE)</f>
        <v/>
      </c>
      <c r="E157" s="23">
        <v>5</v>
      </c>
      <c r="F157" s="23">
        <v>5</v>
      </c>
      <c r="G157" s="24">
        <v>0.7</v>
      </c>
      <c r="H157" s="24">
        <v>0.75</v>
      </c>
      <c r="I157">
        <f>IF(MROUND(IF(D154="squat",'Max Calculator'!$E$8*G157,IF(D154="bench",'Max Calculator'!$E$9*G157,IF(D154="deadlift",'Max Calculator'!$E$10*G157,0))),5)=0," ",MROUND(IF(D154="squat",'Max Calculator'!$E$8*G157,IF(D154="bench",'Max Calculator'!$E$9*G157,IF(D154="deadlift",'Max Calculator'!$E$10*G157,0))),5))</f>
        <v>160</v>
      </c>
      <c r="J157">
        <f>IF(MROUND(IF(D154="squat",'Max Calculator'!$E$8*H157,IF(D154="bench",'Max Calculator'!$E$9*H157,IF(D154="deadlift",'Max Calculator'!$E$10*H157,0))),5)=0," ",MROUND(IF(D154="squat",'Max Calculator'!$E$8*H157,IF(D154="bench",'Max Calculator'!$E$9*H157,IF(D154="deadlift",'Max Calculator'!$E$10*H157,0))),5))</f>
        <v>170</v>
      </c>
    </row>
    <row r="158" spans="1:11" ht="12.75" hidden="1">
      <c r="A158" s="4"/>
      <c r="B158" s="22">
        <f>'Max Calculator'!$E$12-119</f>
        <v>42959</v>
      </c>
      <c r="C158" s="4" t="s">
        <v>139</v>
      </c>
      <c r="D158" t="str">
        <f ca="1">HLOOKUP($I$150,INDIRECT($D$9),VLOOKUP(C158,'Phase Creator'!$B$8:$C$19,2,FALSE),FALSE)</f>
        <v/>
      </c>
      <c r="E158" s="23">
        <v>2</v>
      </c>
      <c r="F158" s="23">
        <v>8</v>
      </c>
      <c r="G158" s="24">
        <v>0.6</v>
      </c>
      <c r="H158" s="24">
        <v>0.65</v>
      </c>
      <c r="I158">
        <f>IF(MROUND(IF(D154="squat",'Max Calculator'!$E$8*G158,IF(D154="bench",'Max Calculator'!$E$9*G158,IF(D154="deadlift",'Max Calculator'!$E$10*G158,0))),5)=0," ",MROUND(IF(D154="squat",'Max Calculator'!$E$8*G158,IF(D154="bench",'Max Calculator'!$E$9*G158,IF(D154="deadlift",'Max Calculator'!$E$10*G158,0))),5))</f>
        <v>135</v>
      </c>
      <c r="J158">
        <f>IF(MROUND(IF(D154="squat",'Max Calculator'!$E$8*H158,IF(D154="bench",'Max Calculator'!$E$9*H158,IF(D154="deadlift",'Max Calculator'!$E$10*H158,0))),5)=0," ",MROUND(IF(D154="squat",'Max Calculator'!$E$8*H158,IF(D154="bench",'Max Calculator'!$E$9*H158,IF(D154="deadlift",'Max Calculator'!$E$10*H158,0))),5))</f>
        <v>145</v>
      </c>
    </row>
    <row r="159" spans="1:11" ht="12.75" hidden="1">
      <c r="D159" s="4"/>
    </row>
    <row r="160" spans="1:11" ht="12.75" hidden="1">
      <c r="A160" s="6"/>
      <c r="B160" s="6" t="s">
        <v>165</v>
      </c>
      <c r="C160" s="6" t="s">
        <v>2</v>
      </c>
      <c r="D160" s="21" t="s">
        <v>145</v>
      </c>
      <c r="E160" s="6" t="s">
        <v>166</v>
      </c>
      <c r="F160" s="6" t="s">
        <v>167</v>
      </c>
      <c r="G160" s="6" t="s">
        <v>168</v>
      </c>
      <c r="I160" s="30" t="s">
        <v>169</v>
      </c>
      <c r="J160" s="31"/>
    </row>
    <row r="161" spans="1:10" ht="12.75" hidden="1">
      <c r="A161" s="4"/>
      <c r="B161" s="22">
        <f>'Max Calculator'!$E$12-140</f>
        <v>42938</v>
      </c>
      <c r="C161" s="4" t="s">
        <v>140</v>
      </c>
      <c r="D161" t="str">
        <f ca="1">HLOOKUP($I$150,INDIRECT($D$9),VLOOKUP(C161,'Phase Creator'!$B$8:$C$19,2,FALSE),FALSE)</f>
        <v/>
      </c>
      <c r="E161" s="23">
        <v>3</v>
      </c>
      <c r="F161" s="23">
        <v>8</v>
      </c>
      <c r="G161" s="24"/>
      <c r="H161" s="24">
        <v>0.4</v>
      </c>
      <c r="I161" t="str">
        <f>IF(MROUND(IF(D160="squat",'Max Calculator'!$E$8*G161,IF(D160="bench",'Max Calculator'!$E$9*G161,IF(D160="deadlift",'Max Calculator'!$E$10*G161,0))),5)=0," ",MROUND(IF(D160="squat",'Max Calculator'!$E$8*G161,IF(D160="bench",'Max Calculator'!$E$9*G161,IF(D160="deadlift",'Max Calculator'!$E$10*G161,0))),5))</f>
        <v xml:space="preserve"> </v>
      </c>
      <c r="J161">
        <f>IF(MROUND(IF(D160="squat",'Max Calculator'!$E$8*H161,IF(D160="bench",'Max Calculator'!$E$9*H161,IF(D160="deadlift",'Max Calculator'!$E$10*H161,0))),5)=0," ",MROUND(IF(D160="squat",'Max Calculator'!$E$8*H161,IF(D160="bench",'Max Calculator'!$E$9*H161,IF(D160="deadlift",'Max Calculator'!$E$10*H161,0))),5))</f>
        <v>90</v>
      </c>
    </row>
    <row r="162" spans="1:10" ht="12.75" hidden="1">
      <c r="A162" s="4"/>
      <c r="B162" s="22">
        <f>'Max Calculator'!$E$12-133</f>
        <v>42945</v>
      </c>
      <c r="C162" s="4" t="s">
        <v>141</v>
      </c>
      <c r="D162" t="str">
        <f ca="1">HLOOKUP($I$150,INDIRECT($D$9),VLOOKUP(C162,'Phase Creator'!$B$8:$C$19,2,FALSE),FALSE)</f>
        <v/>
      </c>
      <c r="E162" s="23">
        <v>2</v>
      </c>
      <c r="F162" s="23">
        <v>10</v>
      </c>
      <c r="G162" s="24"/>
      <c r="H162" s="24">
        <v>0.4</v>
      </c>
      <c r="I162" t="str">
        <f>IF(MROUND(IF(D160="squat",'Max Calculator'!$E$8*G162,IF(D160="bench",'Max Calculator'!$E$9*G162,IF(D160="deadlift",'Max Calculator'!$E$10*G162,0))),5)=0," ",MROUND(IF(D160="squat",'Max Calculator'!$E$8*G162,IF(D160="bench",'Max Calculator'!$E$9*G162,IF(D160="deadlift",'Max Calculator'!$E$10*G162,0))),5))</f>
        <v xml:space="preserve"> </v>
      </c>
      <c r="J162">
        <f>IF(MROUND(IF(D160="squat",'Max Calculator'!$E$8*H162,IF(D160="bench",'Max Calculator'!$E$9*H162,IF(D160="deadlift",'Max Calculator'!$E$10*H162,0))),5)=0," ",MROUND(IF(D160="squat",'Max Calculator'!$E$8*H162,IF(D160="bench",'Max Calculator'!$E$9*H162,IF(D160="deadlift",'Max Calculator'!$E$10*H162,0))),5))</f>
        <v>90</v>
      </c>
    </row>
    <row r="163" spans="1:10" ht="12.75" hidden="1">
      <c r="A163" s="4"/>
      <c r="B163" s="22">
        <f>'Max Calculator'!$E$12-126</f>
        <v>42952</v>
      </c>
      <c r="C163" s="4" t="s">
        <v>142</v>
      </c>
      <c r="D163" t="str">
        <f ca="1">HLOOKUP($I$150,INDIRECT($D$9),VLOOKUP(C163,'Phase Creator'!$B$8:$C$19,2,FALSE),FALSE)</f>
        <v/>
      </c>
      <c r="E163" s="23">
        <v>4</v>
      </c>
      <c r="F163" s="23">
        <v>8</v>
      </c>
      <c r="G163" s="24"/>
      <c r="H163" s="24">
        <v>0.45</v>
      </c>
      <c r="I163" t="str">
        <f>IF(MROUND(IF(D160="squat",'Max Calculator'!$E$8*G163,IF(D160="bench",'Max Calculator'!$E$9*G163,IF(D160="deadlift",'Max Calculator'!$E$10*G163,0))),5)=0," ",MROUND(IF(D160="squat",'Max Calculator'!$E$8*G163,IF(D160="bench",'Max Calculator'!$E$9*G163,IF(D160="deadlift",'Max Calculator'!$E$10*G163,0))),5))</f>
        <v xml:space="preserve"> </v>
      </c>
      <c r="J163">
        <f>IF(MROUND(IF(D160="squat",'Max Calculator'!$E$8*H163,IF(D160="bench",'Max Calculator'!$E$9*H163,IF(D160="deadlift",'Max Calculator'!$E$10*H163,0))),5)=0," ",MROUND(IF(D160="squat",'Max Calculator'!$E$8*H163,IF(D160="bench",'Max Calculator'!$E$9*H163,IF(D160="deadlift",'Max Calculator'!$E$10*H163,0))),5))</f>
        <v>100</v>
      </c>
    </row>
    <row r="164" spans="1:10" ht="12.75" hidden="1">
      <c r="A164" s="4"/>
      <c r="B164" s="22">
        <f>'Max Calculator'!$E$12-119</f>
        <v>42959</v>
      </c>
      <c r="C164" s="4" t="s">
        <v>143</v>
      </c>
      <c r="D164" t="str">
        <f ca="1">HLOOKUP($I$150,INDIRECT($D$9),VLOOKUP(C164,'Phase Creator'!$B$8:$C$19,2,FALSE),FALSE)</f>
        <v/>
      </c>
      <c r="E164" s="23">
        <v>1</v>
      </c>
      <c r="F164" s="23">
        <v>10</v>
      </c>
      <c r="G164" s="24"/>
      <c r="H164" s="24">
        <v>0.4</v>
      </c>
      <c r="I164" t="str">
        <f>IF(MROUND(IF(D160="squat",'Max Calculator'!$E$8*G164,IF(D160="bench",'Max Calculator'!$E$9*G164,IF(D160="deadlift",'Max Calculator'!$E$10*G164,0))),5)=0," ",MROUND(IF(D160="squat",'Max Calculator'!$E$8*G164,IF(D160="bench",'Max Calculator'!$E$9*G164,IF(D160="deadlift",'Max Calculator'!$E$10*G164,0))),5))</f>
        <v xml:space="preserve"> </v>
      </c>
      <c r="J164">
        <f>IF(MROUND(IF(D160="squat",'Max Calculator'!$E$8*H164,IF(D160="bench",'Max Calculator'!$E$9*H164,IF(D160="deadlift",'Max Calculator'!$E$10*H164,0))),5)=0," ",MROUND(IF(D160="squat",'Max Calculator'!$E$8*H164,IF(D160="bench",'Max Calculator'!$E$9*H164,IF(D160="deadlift",'Max Calculator'!$E$10*H164,0))),5))</f>
        <v>90</v>
      </c>
    </row>
    <row r="165" spans="1:10" ht="12.75" hidden="1"/>
    <row r="166" spans="1:10" ht="12.75" hidden="1">
      <c r="A166" s="6"/>
      <c r="B166" s="6" t="s">
        <v>165</v>
      </c>
      <c r="C166" s="6" t="s">
        <v>3</v>
      </c>
      <c r="D166" s="21" t="s">
        <v>145</v>
      </c>
      <c r="E166" s="6" t="s">
        <v>166</v>
      </c>
      <c r="F166" s="6" t="s">
        <v>167</v>
      </c>
      <c r="G166" s="6" t="s">
        <v>168</v>
      </c>
      <c r="I166" s="30" t="s">
        <v>169</v>
      </c>
      <c r="J166" s="31"/>
    </row>
    <row r="167" spans="1:10" ht="12.75" hidden="1">
      <c r="A167" s="4"/>
      <c r="B167" s="22">
        <f>'Max Calculator'!$E$12-140</f>
        <v>42938</v>
      </c>
      <c r="C167" s="4" t="s">
        <v>3</v>
      </c>
      <c r="D167" t="str">
        <f ca="1">HLOOKUP($I$150,INDIRECT($D$9),VLOOKUP(C167,'Phase Creator'!$B$8:$C$19,2,FALSE),FALSE)</f>
        <v/>
      </c>
      <c r="E167" s="23">
        <v>4</v>
      </c>
      <c r="F167" s="23">
        <v>8</v>
      </c>
      <c r="G167" s="24"/>
      <c r="H167" s="24">
        <v>0.55000000000000004</v>
      </c>
      <c r="I167" t="str">
        <f>IF(MROUND(IF(D166="squat",'Max Calculator'!$E$8*G167,IF(D166="bench",'Max Calculator'!$E$9*G167,IF(D166="deadlift",'Max Calculator'!$E$10*G167,0))),5)=0," ",MROUND(IF(D166="squat",'Max Calculator'!$E$8*G167,IF(D166="bench",'Max Calculator'!$E$9*G167,IF(D166="deadlift",'Max Calculator'!$E$10*G167,0))),5))</f>
        <v xml:space="preserve"> </v>
      </c>
      <c r="J167">
        <f>IF(MROUND(IF(D166="squat",'Max Calculator'!$E$8*H167,IF(D166="bench",'Max Calculator'!$E$9*H167,IF(D166="deadlift",'Max Calculator'!$E$10*H167,0))),5)=0," ",MROUND(IF(D166="squat",'Max Calculator'!$E$8*H167,IF(D166="bench",'Max Calculator'!$E$9*H167,IF(D166="deadlift",'Max Calculator'!$E$10*H167,0))),5))</f>
        <v>125</v>
      </c>
    </row>
    <row r="168" spans="1:10" ht="12.75" hidden="1">
      <c r="A168" s="4"/>
      <c r="B168" s="22">
        <f>'Max Calculator'!$E$12-133</f>
        <v>42945</v>
      </c>
      <c r="C168" s="4" t="s">
        <v>3</v>
      </c>
      <c r="D168" t="str">
        <f ca="1">HLOOKUP($I$150,INDIRECT($D$9),VLOOKUP(C168,'Phase Creator'!$B$8:$C$19,2,FALSE),FALSE)</f>
        <v/>
      </c>
      <c r="E168" s="23">
        <v>3</v>
      </c>
      <c r="F168" s="23">
        <v>12</v>
      </c>
      <c r="G168" s="24"/>
      <c r="H168" s="24">
        <v>0.45</v>
      </c>
      <c r="I168" t="str">
        <f>IF(MROUND(IF(D166="squat",'Max Calculator'!$E$8*G168,IF(D166="bench",'Max Calculator'!$E$9*G168,IF(D166="deadlift",'Max Calculator'!$E$10*G168,0))),5)=0," ",MROUND(IF(D166="squat",'Max Calculator'!$E$8*G168,IF(D166="bench",'Max Calculator'!$E$9*G168,IF(D166="deadlift",'Max Calculator'!$E$10*G168,0))),5))</f>
        <v xml:space="preserve"> </v>
      </c>
      <c r="J168">
        <f>IF(MROUND(IF(D166="squat",'Max Calculator'!$E$8*H168,IF(D166="bench",'Max Calculator'!$E$9*H168,IF(D166="deadlift",'Max Calculator'!$E$10*H168,0))),5)=0," ",MROUND(IF(D166="squat",'Max Calculator'!$E$8*H168,IF(D166="bench",'Max Calculator'!$E$9*H168,IF(D166="deadlift",'Max Calculator'!$E$10*H168,0))),5))</f>
        <v>100</v>
      </c>
    </row>
    <row r="169" spans="1:10" ht="12.75" hidden="1">
      <c r="A169" s="4"/>
      <c r="B169" s="22">
        <f>'Max Calculator'!$E$12-126</f>
        <v>42952</v>
      </c>
      <c r="C169" s="4" t="s">
        <v>3</v>
      </c>
      <c r="D169" t="str">
        <f ca="1">HLOOKUP($I$150,INDIRECT($D$9),VLOOKUP(C169,'Phase Creator'!$B$8:$C$19,2,FALSE),FALSE)</f>
        <v/>
      </c>
      <c r="E169" s="23">
        <v>5</v>
      </c>
      <c r="F169" s="23">
        <v>10</v>
      </c>
      <c r="G169" s="24"/>
      <c r="H169" s="24">
        <v>0.5</v>
      </c>
      <c r="I169" t="str">
        <f>IF(MROUND(IF(D166="squat",'Max Calculator'!$E$8*G169,IF(D166="bench",'Max Calculator'!$E$9*G169,IF(D166="deadlift",'Max Calculator'!$E$10*G169,0))),5)=0," ",MROUND(IF(D166="squat",'Max Calculator'!$E$8*G169,IF(D166="bench",'Max Calculator'!$E$9*G169,IF(D166="deadlift",'Max Calculator'!$E$10*G169,0))),5))</f>
        <v xml:space="preserve"> </v>
      </c>
      <c r="J169">
        <f>IF(MROUND(IF(D166="squat",'Max Calculator'!$E$8*H169,IF(D166="bench",'Max Calculator'!$E$9*H169,IF(D166="deadlift",'Max Calculator'!$E$10*H169,0))),5)=0," ",MROUND(IF(D166="squat",'Max Calculator'!$E$8*H169,IF(D166="bench",'Max Calculator'!$E$9*H169,IF(D166="deadlift",'Max Calculator'!$E$10*H169,0))),5))</f>
        <v>115</v>
      </c>
    </row>
    <row r="170" spans="1:10" ht="12.75" hidden="1">
      <c r="A170" s="4"/>
      <c r="B170" s="22">
        <f>'Max Calculator'!$E$12-119</f>
        <v>42959</v>
      </c>
      <c r="C170" s="4" t="s">
        <v>3</v>
      </c>
      <c r="D170" t="str">
        <f ca="1">HLOOKUP($I$150,INDIRECT($D$9),VLOOKUP(C170,'Phase Creator'!$B$8:$C$19,2,FALSE),FALSE)</f>
        <v/>
      </c>
      <c r="E170" s="23">
        <v>2</v>
      </c>
      <c r="F170" s="23">
        <v>12</v>
      </c>
      <c r="G170" s="24"/>
      <c r="H170" s="24">
        <v>0.45</v>
      </c>
      <c r="I170" t="str">
        <f>IF(MROUND(IF(D166="squat",'Max Calculator'!$E$8*G170,IF(D166="bench",'Max Calculator'!$E$9*G170,IF(D166="deadlift",'Max Calculator'!$E$10*G170,0))),5)=0," ",MROUND(IF(D166="squat",'Max Calculator'!$E$8*G170,IF(D166="bench",'Max Calculator'!$E$9*G170,IF(D166="deadlift",'Max Calculator'!$E$10*G170,0))),5))</f>
        <v xml:space="preserve"> </v>
      </c>
      <c r="J170">
        <f>IF(MROUND(IF(D166="squat",'Max Calculator'!$E$8*H170,IF(D166="bench",'Max Calculator'!$E$9*H170,IF(D166="deadlift",'Max Calculator'!$E$10*H170,0))),5)=0," ",MROUND(IF(D166="squat",'Max Calculator'!$E$8*H170,IF(D166="bench",'Max Calculator'!$E$9*H170,IF(D166="deadlift",'Max Calculator'!$E$10*H170,0))),5))</f>
        <v>100</v>
      </c>
    </row>
    <row r="171" spans="1:10" ht="12.75" hidden="1"/>
    <row r="172" spans="1:10" ht="12.75" hidden="1">
      <c r="A172" s="6"/>
      <c r="B172" s="6" t="s">
        <v>165</v>
      </c>
      <c r="C172" s="6" t="s">
        <v>4</v>
      </c>
      <c r="D172" s="21" t="s">
        <v>172</v>
      </c>
      <c r="E172" s="6" t="s">
        <v>166</v>
      </c>
      <c r="F172" s="6" t="s">
        <v>167</v>
      </c>
      <c r="G172" s="6" t="s">
        <v>168</v>
      </c>
      <c r="I172" s="30" t="s">
        <v>169</v>
      </c>
      <c r="J172" s="31"/>
    </row>
    <row r="173" spans="1:10" ht="12.75" hidden="1">
      <c r="A173" s="4"/>
      <c r="B173" s="22">
        <f>'Max Calculator'!$E$12-140</f>
        <v>42938</v>
      </c>
      <c r="C173" s="4" t="s">
        <v>4</v>
      </c>
      <c r="D173" t="str">
        <f ca="1">HLOOKUP($I$150,INDIRECT($D$9),VLOOKUP(C173,'Phase Creator'!$B$8:$C$19,2,FALSE),FALSE)</f>
        <v/>
      </c>
      <c r="E173" s="23">
        <v>2</v>
      </c>
      <c r="F173" s="23">
        <v>8</v>
      </c>
      <c r="G173" s="24"/>
      <c r="H173" s="24"/>
      <c r="I173" t="str">
        <f>IF(MROUND(IF(D172="squat",'Max Calculator'!$E$8*G173,IF(D172="bench",'Max Calculator'!$E$9*G173,IF(D172="deadlift",'Max Calculator'!$E$10*G173,0))),5)=0," ",MROUND(IF(D172="squat",'Max Calculator'!$E$8*G173,IF(D172="bench",'Max Calculator'!$E$9*G173,IF(D172="deadlift",'Max Calculator'!$E$10*G173,0))),5))</f>
        <v xml:space="preserve"> </v>
      </c>
      <c r="J173" t="str">
        <f>IF(MROUND(IF(D172="squat",'Max Calculator'!$E$8*H173,IF(D172="bench",'Max Calculator'!$E$9*H173,IF(D172="deadlift",'Max Calculator'!$E$10*H173,0))),5)=0," ",MROUND(IF(D172="squat",'Max Calculator'!$E$8*H173,IF(D172="bench",'Max Calculator'!$E$9*H173,IF(D172="deadlift",'Max Calculator'!$E$10*H173,0))),5))</f>
        <v xml:space="preserve"> </v>
      </c>
    </row>
    <row r="174" spans="1:10" ht="12.75" hidden="1">
      <c r="A174" s="4"/>
      <c r="B174" s="22">
        <f>'Max Calculator'!$E$12-133</f>
        <v>42945</v>
      </c>
      <c r="C174" s="4" t="s">
        <v>4</v>
      </c>
      <c r="D174" t="str">
        <f ca="1">HLOOKUP($I$150,INDIRECT($D$9),VLOOKUP(C174,'Phase Creator'!$B$8:$C$19,2,FALSE),FALSE)</f>
        <v/>
      </c>
      <c r="E174" s="23">
        <v>3</v>
      </c>
      <c r="F174" s="23">
        <v>12</v>
      </c>
      <c r="G174" s="24"/>
      <c r="H174" s="24"/>
      <c r="I174" t="str">
        <f>IF(MROUND(IF(D172="squat",'Max Calculator'!$E$8*G174,IF(D172="bench",'Max Calculator'!$E$9*G174,IF(D172="deadlift",'Max Calculator'!$E$10*G174,0))),5)=0," ",MROUND(IF(D172="squat",'Max Calculator'!$E$8*G174,IF(D172="bench",'Max Calculator'!$E$9*G174,IF(D172="deadlift",'Max Calculator'!$E$10*G174,0))),5))</f>
        <v xml:space="preserve"> </v>
      </c>
      <c r="J174" t="str">
        <f>IF(MROUND(IF(D172="squat",'Max Calculator'!$E$8*H174,IF(D172="bench",'Max Calculator'!$E$9*H174,IF(D172="deadlift",'Max Calculator'!$E$10*H174,0))),5)=0," ",MROUND(IF(D172="squat",'Max Calculator'!$E$8*H174,IF(D172="bench",'Max Calculator'!$E$9*H174,IF(D172="deadlift",'Max Calculator'!$E$10*H174,0))),5))</f>
        <v xml:space="preserve"> </v>
      </c>
    </row>
    <row r="175" spans="1:10" ht="12.75" hidden="1">
      <c r="A175" s="4"/>
      <c r="B175" s="22">
        <f>'Max Calculator'!$E$12-126</f>
        <v>42952</v>
      </c>
      <c r="C175" s="4" t="s">
        <v>4</v>
      </c>
      <c r="D175" t="str">
        <f ca="1">HLOOKUP($I$150,INDIRECT($D$9),VLOOKUP(C175,'Phase Creator'!$B$8:$C$19,2,FALSE),FALSE)</f>
        <v/>
      </c>
      <c r="E175" s="23">
        <v>4</v>
      </c>
      <c r="F175" s="23">
        <v>10</v>
      </c>
      <c r="G175" s="24"/>
      <c r="H175" s="24"/>
      <c r="I175" t="str">
        <f>IF(MROUND(IF(D172="squat",'Max Calculator'!$E$8*G175,IF(D172="bench",'Max Calculator'!$E$9*G175,IF(D172="deadlift",'Max Calculator'!$E$10*G175,0))),5)=0," ",MROUND(IF(D172="squat",'Max Calculator'!$E$8*G175,IF(D172="bench",'Max Calculator'!$E$9*G175,IF(D172="deadlift",'Max Calculator'!$E$10*G175,0))),5))</f>
        <v xml:space="preserve"> </v>
      </c>
      <c r="J175" t="str">
        <f>IF(MROUND(IF(D172="squat",'Max Calculator'!$E$8*H175,IF(D172="bench",'Max Calculator'!$E$9*H175,IF(D172="deadlift",'Max Calculator'!$E$10*H175,0))),5)=0," ",MROUND(IF(D172="squat",'Max Calculator'!$E$8*H175,IF(D172="bench",'Max Calculator'!$E$9*H175,IF(D172="deadlift",'Max Calculator'!$E$10*H175,0))),5))</f>
        <v xml:space="preserve"> </v>
      </c>
    </row>
    <row r="176" spans="1:10" ht="12.75" hidden="1">
      <c r="A176" s="4"/>
      <c r="B176" s="22">
        <f>'Max Calculator'!$E$12-119</f>
        <v>42959</v>
      </c>
      <c r="C176" s="4" t="s">
        <v>4</v>
      </c>
      <c r="D176" t="str">
        <f ca="1">HLOOKUP($I$150,INDIRECT($D$9),VLOOKUP(C176,'Phase Creator'!$B$8:$C$19,2,FALSE),FALSE)</f>
        <v/>
      </c>
      <c r="E176" s="23">
        <v>1</v>
      </c>
      <c r="F176" s="23">
        <v>20</v>
      </c>
      <c r="G176" s="24"/>
      <c r="H176" s="24"/>
      <c r="I176" t="str">
        <f>IF(MROUND(IF(D172="squat",'Max Calculator'!$E$8*G176,IF(D172="bench",'Max Calculator'!$E$9*G176,IF(D172="deadlift",'Max Calculator'!$E$10*G176,0))),5)=0," ",MROUND(IF(D172="squat",'Max Calculator'!$E$8*G176,IF(D172="bench",'Max Calculator'!$E$9*G176,IF(D172="deadlift",'Max Calculator'!$E$10*G176,0))),5))</f>
        <v xml:space="preserve"> </v>
      </c>
      <c r="J176" t="str">
        <f>IF(MROUND(IF(D172="squat",'Max Calculator'!$E$8*H176,IF(D172="bench",'Max Calculator'!$E$9*H176,IF(D172="deadlift",'Max Calculator'!$E$10*H176,0))),5)=0," ",MROUND(IF(D172="squat",'Max Calculator'!$E$8*H176,IF(D172="bench",'Max Calculator'!$E$9*H176,IF(D172="deadlift",'Max Calculator'!$E$10*H176,0))),5))</f>
        <v xml:space="preserve"> </v>
      </c>
    </row>
    <row r="177" spans="1:10" ht="12.75" hidden="1"/>
    <row r="178" spans="1:10" ht="12.75" hidden="1">
      <c r="A178" s="6"/>
      <c r="B178" s="6" t="s">
        <v>165</v>
      </c>
      <c r="C178" s="6" t="s">
        <v>5</v>
      </c>
      <c r="D178" s="21" t="s">
        <v>172</v>
      </c>
      <c r="E178" s="6" t="s">
        <v>166</v>
      </c>
      <c r="F178" s="6" t="s">
        <v>167</v>
      </c>
      <c r="G178" s="6" t="s">
        <v>168</v>
      </c>
      <c r="I178" s="30" t="s">
        <v>169</v>
      </c>
      <c r="J178" s="31"/>
    </row>
    <row r="179" spans="1:10" ht="12.75" hidden="1">
      <c r="A179" s="4"/>
      <c r="B179" s="22">
        <f>'Max Calculator'!$E$12-140</f>
        <v>42938</v>
      </c>
      <c r="C179" s="4" t="s">
        <v>5</v>
      </c>
      <c r="D179" t="str">
        <f ca="1">HLOOKUP($I$150,INDIRECT($D$9),VLOOKUP(C179,'Phase Creator'!$B$8:$C$19,2,FALSE),FALSE)</f>
        <v/>
      </c>
      <c r="E179" s="23">
        <v>2</v>
      </c>
      <c r="F179" s="23">
        <v>8</v>
      </c>
      <c r="G179" s="24"/>
      <c r="H179" s="24"/>
      <c r="I179" t="str">
        <f>IF(MROUND(IF(D178="squat",'Max Calculator'!$E$8*G179,IF(D178="bench",'Max Calculator'!$E$9*G179,IF(D178="deadlift",'Max Calculator'!$E$10*G179,0))),5)=0," ",MROUND(IF(D178="squat",'Max Calculator'!$E$8*G179,IF(D178="bench",'Max Calculator'!$E$9*G179,IF(D178="deadlift",'Max Calculator'!$E$10*G179,0))),5))</f>
        <v xml:space="preserve"> </v>
      </c>
      <c r="J179" t="str">
        <f>IF(MROUND(IF(D178="squat",'Max Calculator'!$E$8*H179,IF(D178="bench",'Max Calculator'!$E$9*H179,IF(D178="deadlift",'Max Calculator'!$E$10*H179,0))),5)=0," ",MROUND(IF(D178="squat",'Max Calculator'!$E$8*H179,IF(D178="bench",'Max Calculator'!$E$9*H179,IF(D178="deadlift",'Max Calculator'!$E$10*H179,0))),5))</f>
        <v xml:space="preserve"> </v>
      </c>
    </row>
    <row r="180" spans="1:10" ht="12.75" hidden="1">
      <c r="A180" s="4"/>
      <c r="B180" s="22">
        <f>'Max Calculator'!$E$12-133</f>
        <v>42945</v>
      </c>
      <c r="C180" s="4" t="s">
        <v>5</v>
      </c>
      <c r="D180" t="str">
        <f ca="1">HLOOKUP($I$150,INDIRECT($D$9),VLOOKUP(C180,'Phase Creator'!$B$8:$C$19,2,FALSE),FALSE)</f>
        <v/>
      </c>
      <c r="E180" s="23">
        <v>3</v>
      </c>
      <c r="F180" s="23">
        <v>12</v>
      </c>
      <c r="G180" s="24"/>
      <c r="H180" s="24"/>
      <c r="I180" t="str">
        <f>IF(MROUND(IF(D178="squat",'Max Calculator'!$E$8*G180,IF(D178="bench",'Max Calculator'!$E$9*G180,IF(D178="deadlift",'Max Calculator'!$E$10*G180,0))),5)=0," ",MROUND(IF(D178="squat",'Max Calculator'!$E$8*G180,IF(D178="bench",'Max Calculator'!$E$9*G180,IF(D178="deadlift",'Max Calculator'!$E$10*G180,0))),5))</f>
        <v xml:space="preserve"> </v>
      </c>
      <c r="J180" t="str">
        <f>IF(MROUND(IF(D178="squat",'Max Calculator'!$E$8*H180,IF(D178="bench",'Max Calculator'!$E$9*H180,IF(D178="deadlift",'Max Calculator'!$E$10*H180,0))),5)=0," ",MROUND(IF(D178="squat",'Max Calculator'!$E$8*H180,IF(D178="bench",'Max Calculator'!$E$9*H180,IF(D178="deadlift",'Max Calculator'!$E$10*H180,0))),5))</f>
        <v xml:space="preserve"> </v>
      </c>
    </row>
    <row r="181" spans="1:10" ht="12.75" hidden="1">
      <c r="A181" s="4"/>
      <c r="B181" s="22">
        <f>'Max Calculator'!$E$12-126</f>
        <v>42952</v>
      </c>
      <c r="C181" s="4" t="s">
        <v>5</v>
      </c>
      <c r="D181" t="str">
        <f ca="1">HLOOKUP($I$150,INDIRECT($D$9),VLOOKUP(C181,'Phase Creator'!$B$8:$C$19,2,FALSE),FALSE)</f>
        <v/>
      </c>
      <c r="E181" s="23">
        <v>4</v>
      </c>
      <c r="F181" s="23">
        <v>10</v>
      </c>
      <c r="G181" s="24"/>
      <c r="H181" s="24"/>
      <c r="I181" t="str">
        <f>IF(MROUND(IF(D178="squat",'Max Calculator'!$E$8*G181,IF(D178="bench",'Max Calculator'!$E$9*G181,IF(D178="deadlift",'Max Calculator'!$E$10*G181,0))),5)=0," ",MROUND(IF(D178="squat",'Max Calculator'!$E$8*G181,IF(D178="bench",'Max Calculator'!$E$9*G181,IF(D178="deadlift",'Max Calculator'!$E$10*G181,0))),5))</f>
        <v xml:space="preserve"> </v>
      </c>
      <c r="J181" t="str">
        <f>IF(MROUND(IF(D178="squat",'Max Calculator'!$E$8*H181,IF(D178="bench",'Max Calculator'!$E$9*H181,IF(D178="deadlift",'Max Calculator'!$E$10*H181,0))),5)=0," ",MROUND(IF(D178="squat",'Max Calculator'!$E$8*H181,IF(D178="bench",'Max Calculator'!$E$9*H181,IF(D178="deadlift",'Max Calculator'!$E$10*H181,0))),5))</f>
        <v xml:space="preserve"> </v>
      </c>
    </row>
    <row r="182" spans="1:10" ht="12.75" hidden="1">
      <c r="A182" s="4"/>
      <c r="B182" s="22">
        <f>'Max Calculator'!$E$12-119</f>
        <v>42959</v>
      </c>
      <c r="C182" s="4" t="s">
        <v>5</v>
      </c>
      <c r="D182" t="str">
        <f ca="1">HLOOKUP($I$150,INDIRECT($D$9),VLOOKUP(C182,'Phase Creator'!$B$8:$C$19,2,FALSE),FALSE)</f>
        <v/>
      </c>
      <c r="E182" s="23">
        <v>1</v>
      </c>
      <c r="F182" s="23">
        <v>20</v>
      </c>
      <c r="G182" s="24"/>
      <c r="H182" s="24"/>
      <c r="I182" t="str">
        <f>IF(MROUND(IF(D178="squat",'Max Calculator'!$E$8*G182,IF(D178="bench",'Max Calculator'!$E$9*G182,IF(D178="deadlift",'Max Calculator'!$E$10*G182,0))),5)=0," ",MROUND(IF(D178="squat",'Max Calculator'!$E$8*G182,IF(D178="bench",'Max Calculator'!$E$9*G182,IF(D178="deadlift",'Max Calculator'!$E$10*G182,0))),5))</f>
        <v xml:space="preserve"> </v>
      </c>
      <c r="J182" t="str">
        <f>IF(MROUND(IF(D178="squat",'Max Calculator'!$E$8*H182,IF(D178="bench",'Max Calculator'!$E$9*H182,IF(D178="deadlift",'Max Calculator'!$E$10*H182,0))),5)=0," ",MROUND(IF(D178="squat",'Max Calculator'!$E$8*H182,IF(D178="bench",'Max Calculator'!$E$9*H182,IF(D178="deadlift",'Max Calculator'!$E$10*H182,0))),5))</f>
        <v xml:space="preserve"> </v>
      </c>
    </row>
    <row r="183" spans="1:10" ht="12.75" hidden="1"/>
    <row r="184" spans="1:10" ht="12.75" hidden="1">
      <c r="A184" s="6"/>
      <c r="B184" s="6" t="s">
        <v>165</v>
      </c>
      <c r="C184" s="6" t="s">
        <v>6</v>
      </c>
      <c r="D184" s="21" t="s">
        <v>172</v>
      </c>
      <c r="E184" s="6" t="s">
        <v>166</v>
      </c>
      <c r="F184" s="6" t="s">
        <v>167</v>
      </c>
      <c r="G184" s="6" t="s">
        <v>168</v>
      </c>
      <c r="I184" s="30" t="s">
        <v>169</v>
      </c>
      <c r="J184" s="31"/>
    </row>
    <row r="185" spans="1:10" ht="12.75" hidden="1">
      <c r="A185" s="4"/>
      <c r="B185" s="22">
        <f>'Max Calculator'!$E$12-140</f>
        <v>42938</v>
      </c>
      <c r="C185" s="4" t="s">
        <v>6</v>
      </c>
      <c r="D185" t="str">
        <f ca="1">HLOOKUP($I$150,INDIRECT($D$9),VLOOKUP(C185,'Phase Creator'!$B$8:$C$19,2,FALSE),FALSE)</f>
        <v/>
      </c>
      <c r="E185" s="23">
        <v>2</v>
      </c>
      <c r="F185" s="23">
        <v>8</v>
      </c>
      <c r="G185" s="24"/>
      <c r="H185" s="24"/>
      <c r="I185" t="str">
        <f>IF(MROUND(IF(D184="squat",'Max Calculator'!$E$8*G185,IF(D184="bench",'Max Calculator'!$E$9*G185,IF(D184="deadlift",'Max Calculator'!$E$10*G185,0))),5)=0," ",MROUND(IF(D184="squat",'Max Calculator'!$E$8*G185,IF(D184="bench",'Max Calculator'!$E$9*G185,IF(D184="deadlift",'Max Calculator'!$E$10*G185,0))),5))</f>
        <v xml:space="preserve"> </v>
      </c>
      <c r="J185" t="str">
        <f>IF(MROUND(IF(D184="squat",'Max Calculator'!$E$8*H185,IF(D184="bench",'Max Calculator'!$E$9*H185,IF(D184="deadlift",'Max Calculator'!$E$10*H185,0))),5)=0," ",MROUND(IF(D184="squat",'Max Calculator'!$E$8*H185,IF(D184="bench",'Max Calculator'!$E$9*H185,IF(D184="deadlift",'Max Calculator'!$E$10*H185,0))),5))</f>
        <v xml:space="preserve"> </v>
      </c>
    </row>
    <row r="186" spans="1:10" ht="12.75" hidden="1">
      <c r="A186" s="4"/>
      <c r="B186" s="22">
        <f>'Max Calculator'!$E$12-133</f>
        <v>42945</v>
      </c>
      <c r="C186" s="4" t="s">
        <v>6</v>
      </c>
      <c r="D186" t="str">
        <f ca="1">HLOOKUP($I$150,INDIRECT($D$9),VLOOKUP(C186,'Phase Creator'!$B$8:$C$19,2,FALSE),FALSE)</f>
        <v/>
      </c>
      <c r="E186" s="23">
        <v>3</v>
      </c>
      <c r="F186" s="23">
        <v>12</v>
      </c>
      <c r="G186" s="24"/>
      <c r="H186" s="24"/>
      <c r="I186" t="str">
        <f>IF(MROUND(IF(D184="squat",'Max Calculator'!$E$8*G186,IF(D184="bench",'Max Calculator'!$E$9*G186,IF(D184="deadlift",'Max Calculator'!$E$10*G186,0))),5)=0," ",MROUND(IF(D184="squat",'Max Calculator'!$E$8*G186,IF(D184="bench",'Max Calculator'!$E$9*G186,IF(D184="deadlift",'Max Calculator'!$E$10*G186,0))),5))</f>
        <v xml:space="preserve"> </v>
      </c>
      <c r="J186" t="str">
        <f>IF(MROUND(IF(D184="squat",'Max Calculator'!$E$8*H186,IF(D184="bench",'Max Calculator'!$E$9*H186,IF(D184="deadlift",'Max Calculator'!$E$10*H186,0))),5)=0," ",MROUND(IF(D184="squat",'Max Calculator'!$E$8*H186,IF(D184="bench",'Max Calculator'!$E$9*H186,IF(D184="deadlift",'Max Calculator'!$E$10*H186,0))),5))</f>
        <v xml:space="preserve"> </v>
      </c>
    </row>
    <row r="187" spans="1:10" ht="12.75" hidden="1">
      <c r="A187" s="4"/>
      <c r="B187" s="22">
        <f>'Max Calculator'!$E$12-126</f>
        <v>42952</v>
      </c>
      <c r="C187" s="4" t="s">
        <v>6</v>
      </c>
      <c r="D187" t="str">
        <f ca="1">HLOOKUP($I$150,INDIRECT($D$9),VLOOKUP(C187,'Phase Creator'!$B$8:$C$19,2,FALSE),FALSE)</f>
        <v/>
      </c>
      <c r="E187" s="23">
        <v>4</v>
      </c>
      <c r="F187" s="23">
        <v>10</v>
      </c>
      <c r="G187" s="24"/>
      <c r="H187" s="24"/>
      <c r="I187" t="str">
        <f>IF(MROUND(IF(D184="squat",'Max Calculator'!$E$8*G187,IF(D184="bench",'Max Calculator'!$E$9*G187,IF(D184="deadlift",'Max Calculator'!$E$10*G187,0))),5)=0," ",MROUND(IF(D184="squat",'Max Calculator'!$E$8*G187,IF(D184="bench",'Max Calculator'!$E$9*G187,IF(D184="deadlift",'Max Calculator'!$E$10*G187,0))),5))</f>
        <v xml:space="preserve"> </v>
      </c>
      <c r="J187" t="str">
        <f>IF(MROUND(IF(D184="squat",'Max Calculator'!$E$8*H187,IF(D184="bench",'Max Calculator'!$E$9*H187,IF(D184="deadlift",'Max Calculator'!$E$10*H187,0))),5)=0," ",MROUND(IF(D184="squat",'Max Calculator'!$E$8*H187,IF(D184="bench",'Max Calculator'!$E$9*H187,IF(D184="deadlift",'Max Calculator'!$E$10*H187,0))),5))</f>
        <v xml:space="preserve"> </v>
      </c>
    </row>
    <row r="188" spans="1:10" ht="12.75" hidden="1">
      <c r="A188" s="4"/>
      <c r="B188" s="22">
        <f>'Max Calculator'!$E$12-119</f>
        <v>42959</v>
      </c>
      <c r="C188" s="4" t="s">
        <v>6</v>
      </c>
      <c r="D188" t="str">
        <f ca="1">HLOOKUP($I$150,INDIRECT($D$9),VLOOKUP(C188,'Phase Creator'!$B$8:$C$19,2,FALSE),FALSE)</f>
        <v/>
      </c>
      <c r="E188" s="23">
        <v>1</v>
      </c>
      <c r="F188" s="23">
        <v>20</v>
      </c>
      <c r="G188" s="24"/>
      <c r="H188" s="24"/>
      <c r="I188" t="str">
        <f>IF(MROUND(IF(D184="squat",'Max Calculator'!$E$8*G188,IF(D184="bench",'Max Calculator'!$E$9*G188,IF(D184="deadlift",'Max Calculator'!$E$10*G188,0))),5)=0," ",MROUND(IF(D184="squat",'Max Calculator'!$E$8*G188,IF(D184="bench",'Max Calculator'!$E$9*G188,IF(D184="deadlift",'Max Calculator'!$E$10*G188,0))),5))</f>
        <v xml:space="preserve"> </v>
      </c>
      <c r="J188" t="str">
        <f>IF(MROUND(IF(D184="squat",'Max Calculator'!$E$8*H188,IF(D184="bench",'Max Calculator'!$E$9*H188,IF(D184="deadlift",'Max Calculator'!$E$10*H188,0))),5)=0," ",MROUND(IF(D184="squat",'Max Calculator'!$E$8*H188,IF(D184="bench",'Max Calculator'!$E$9*H188,IF(D184="deadlift",'Max Calculator'!$E$10*H188,0))),5))</f>
        <v xml:space="preserve"> </v>
      </c>
    </row>
    <row r="189" spans="1:10" ht="12.75" hidden="1"/>
    <row r="190" spans="1:10" ht="12.75" hidden="1"/>
    <row r="191" spans="1:10" ht="12.75" hidden="1"/>
    <row r="192" spans="1:10" ht="12.75" hidden="1"/>
    <row r="193" spans="1:11" ht="12.75" hidden="1"/>
    <row r="194" spans="1:11" ht="12.75" hidden="1"/>
    <row r="195" spans="1:11" ht="12.75" hidden="1"/>
    <row r="196" spans="1:11" ht="12.75" hidden="1"/>
    <row r="197" spans="1:11" ht="12.75" hidden="1"/>
    <row r="198" spans="1:11" ht="30" hidden="1">
      <c r="D198" s="16" t="s">
        <v>163</v>
      </c>
      <c r="E198" s="17"/>
      <c r="F198" s="17"/>
      <c r="G198" s="17"/>
      <c r="H198" s="18" t="s">
        <v>7</v>
      </c>
      <c r="I198" s="19">
        <v>5</v>
      </c>
    </row>
    <row r="199" spans="1:11" ht="23.25" hidden="1">
      <c r="D199" s="17"/>
      <c r="E199" s="17"/>
      <c r="F199" s="17"/>
      <c r="G199" s="17"/>
      <c r="H199" s="20"/>
      <c r="I199" s="20"/>
    </row>
    <row r="200" spans="1:11" ht="12.75" hidden="1">
      <c r="K200" s="4"/>
    </row>
    <row r="201" spans="1:11" ht="12.75" hidden="1">
      <c r="D201" s="4"/>
    </row>
    <row r="202" spans="1:11" ht="12.75" hidden="1">
      <c r="A202" s="6"/>
      <c r="B202" s="6"/>
      <c r="C202" s="6" t="s">
        <v>1</v>
      </c>
      <c r="D202" s="21" t="s">
        <v>104</v>
      </c>
      <c r="E202" s="6" t="s">
        <v>166</v>
      </c>
      <c r="F202" s="6" t="s">
        <v>167</v>
      </c>
      <c r="G202" s="30" t="s">
        <v>168</v>
      </c>
      <c r="H202" s="31"/>
      <c r="I202" s="30" t="s">
        <v>169</v>
      </c>
      <c r="J202" s="31"/>
    </row>
    <row r="203" spans="1:11" ht="12.75" hidden="1">
      <c r="A203" s="4"/>
      <c r="B203" s="4"/>
      <c r="C203" s="4" t="s">
        <v>91</v>
      </c>
      <c r="D203" t="str">
        <f ca="1">HLOOKUP($I$198,INDIRECT($D$9),VLOOKUP(C203,'Phase Creator'!$B$8:$C$19,2,FALSE),FALSE)</f>
        <v/>
      </c>
      <c r="E203" s="23">
        <v>4</v>
      </c>
      <c r="F203" s="23">
        <v>8</v>
      </c>
      <c r="G203" s="24">
        <v>0.52500000000000002</v>
      </c>
      <c r="H203" s="24">
        <v>0.57499999999999996</v>
      </c>
      <c r="I203">
        <f>IF(MROUND(IF(D202="squat",'Max Calculator'!$E$8*G203,IF(D202="bench",'Max Calculator'!$E$9*G203,IF(D202="deadlift",'Max Calculator'!$E$10*G203,0))),5)=0," ",MROUND(IF(D202="squat",'Max Calculator'!$E$8*G203,IF(D202="bench",'Max Calculator'!$E$9*G203,IF(D202="deadlift",'Max Calculator'!$E$10*G203,0))),5))</f>
        <v>160</v>
      </c>
      <c r="J203">
        <f>IF(MROUND(IF(D202="squat",'Max Calculator'!$E$8*H203,IF(D202="bench",'Max Calculator'!$E$9*H203,IF(D202="deadlift",'Max Calculator'!$E$10*H203,0))),5)=0," ",MROUND(IF(D202="squat",'Max Calculator'!$E$8*H203,IF(D202="bench",'Max Calculator'!$E$9*H203,IF(D202="deadlift",'Max Calculator'!$E$10*H203,0))),5))</f>
        <v>175</v>
      </c>
    </row>
    <row r="204" spans="1:11" ht="12.75" hidden="1">
      <c r="A204" s="4"/>
      <c r="B204" s="4"/>
      <c r="C204" s="4" t="s">
        <v>137</v>
      </c>
      <c r="D204" t="str">
        <f ca="1">HLOOKUP($I$198,INDIRECT($D$9),VLOOKUP(C204,'Phase Creator'!$B$8:$C$19,2,FALSE),FALSE)</f>
        <v/>
      </c>
      <c r="E204" s="23">
        <v>3</v>
      </c>
      <c r="F204" s="23">
        <v>8</v>
      </c>
      <c r="G204" s="24">
        <v>0.6</v>
      </c>
      <c r="H204" s="24">
        <v>0.625</v>
      </c>
      <c r="I204">
        <f>IF(MROUND(IF(D202="squat",'Max Calculator'!$E$8*G204,IF(D202="bench",'Max Calculator'!$E$9*G204,IF(D202="deadlift",'Max Calculator'!$E$10*G204,0))),5)=0," ",MROUND(IF(D202="squat",'Max Calculator'!$E$8*G204,IF(D202="bench",'Max Calculator'!$E$9*G204,IF(D202="deadlift",'Max Calculator'!$E$10*G204,0))),5))</f>
        <v>180</v>
      </c>
      <c r="J204">
        <f>IF(MROUND(IF(D202="squat",'Max Calculator'!$E$8*H204,IF(D202="bench",'Max Calculator'!$E$9*H204,IF(D202="deadlift",'Max Calculator'!$E$10*H204,0))),5)=0," ",MROUND(IF(D202="squat",'Max Calculator'!$E$8*H204,IF(D202="bench",'Max Calculator'!$E$9*H204,IF(D202="deadlift",'Max Calculator'!$E$10*H204,0))),5))</f>
        <v>190</v>
      </c>
    </row>
    <row r="205" spans="1:11" ht="12.75" hidden="1">
      <c r="A205" s="4"/>
      <c r="B205" s="4"/>
      <c r="C205" s="4" t="s">
        <v>138</v>
      </c>
      <c r="D205" t="str">
        <f ca="1">HLOOKUP($I$198,INDIRECT($D$9),VLOOKUP(C205,'Phase Creator'!$B$8:$C$19,2,FALSE),FALSE)</f>
        <v/>
      </c>
      <c r="E205" s="23">
        <v>5</v>
      </c>
      <c r="F205" s="23">
        <v>8</v>
      </c>
      <c r="G205" s="24">
        <v>0.52500000000000002</v>
      </c>
      <c r="H205" s="24">
        <v>0.57499999999999996</v>
      </c>
      <c r="I205">
        <f>IF(MROUND(IF(D202="squat",'Max Calculator'!$E$8*G205,IF(D202="bench",'Max Calculator'!$E$9*G205,IF(D202="deadlift",'Max Calculator'!$E$10*G205,0))),5)=0," ",MROUND(IF(D202="squat",'Max Calculator'!$E$8*G205,IF(D202="bench",'Max Calculator'!$E$9*G205,IF(D202="deadlift",'Max Calculator'!$E$10*G205,0))),5))</f>
        <v>160</v>
      </c>
      <c r="J205">
        <f>IF(MROUND(IF(D202="squat",'Max Calculator'!$E$8*H205,IF(D202="bench",'Max Calculator'!$E$9*H205,IF(D202="deadlift",'Max Calculator'!$E$10*H205,0))),5)=0," ",MROUND(IF(D202="squat",'Max Calculator'!$E$8*H205,IF(D202="bench",'Max Calculator'!$E$9*H205,IF(D202="deadlift",'Max Calculator'!$E$10*H205,0))),5))</f>
        <v>175</v>
      </c>
    </row>
    <row r="206" spans="1:11" ht="12.75" hidden="1">
      <c r="A206" s="4"/>
      <c r="B206" s="4"/>
      <c r="C206" s="4" t="s">
        <v>139</v>
      </c>
      <c r="D206" t="str">
        <f ca="1">HLOOKUP($I$198,INDIRECT($D$9),VLOOKUP(C206,'Phase Creator'!$B$8:$C$19,2,FALSE),FALSE)</f>
        <v/>
      </c>
      <c r="E206" s="23">
        <v>2</v>
      </c>
      <c r="F206" s="23">
        <v>8</v>
      </c>
      <c r="G206" s="24">
        <v>0.6</v>
      </c>
      <c r="H206" s="24">
        <v>0.625</v>
      </c>
      <c r="I206">
        <f>IF(MROUND(IF(D202="squat",'Max Calculator'!$E$8*G206,IF(D202="bench",'Max Calculator'!$E$9*G206,IF(D202="deadlift",'Max Calculator'!$E$10*G206,0))),5)=0," ",MROUND(IF(D202="squat",'Max Calculator'!$E$8*G206,IF(D202="bench",'Max Calculator'!$E$9*G206,IF(D202="deadlift",'Max Calculator'!$E$10*G206,0))),5))</f>
        <v>180</v>
      </c>
      <c r="J206">
        <f>IF(MROUND(IF(D202="squat",'Max Calculator'!$E$8*H206,IF(D202="bench",'Max Calculator'!$E$9*H206,IF(D202="deadlift",'Max Calculator'!$E$10*H206,0))),5)=0," ",MROUND(IF(D202="squat",'Max Calculator'!$E$8*H206,IF(D202="bench",'Max Calculator'!$E$9*H206,IF(D202="deadlift",'Max Calculator'!$E$10*H206,0))),5))</f>
        <v>190</v>
      </c>
    </row>
    <row r="207" spans="1:11" ht="12.75" hidden="1">
      <c r="D207" s="4"/>
    </row>
    <row r="208" spans="1:11" ht="12.75" hidden="1">
      <c r="A208" s="6"/>
      <c r="B208" s="6"/>
      <c r="C208" s="6" t="s">
        <v>2</v>
      </c>
      <c r="D208" s="21" t="s">
        <v>145</v>
      </c>
      <c r="E208" s="6" t="s">
        <v>166</v>
      </c>
      <c r="F208" s="6" t="s">
        <v>167</v>
      </c>
      <c r="G208" s="6" t="s">
        <v>168</v>
      </c>
      <c r="I208" s="30" t="s">
        <v>169</v>
      </c>
      <c r="J208" s="31"/>
    </row>
    <row r="209" spans="1:10" ht="12.75" hidden="1">
      <c r="A209" s="4"/>
      <c r="B209" s="4"/>
      <c r="C209" s="4" t="s">
        <v>140</v>
      </c>
      <c r="D209" t="str">
        <f ca="1">HLOOKUP($I$198,INDIRECT($D$9),VLOOKUP(C209,'Phase Creator'!$B$8:$C$19,2,FALSE),FALSE)</f>
        <v/>
      </c>
      <c r="E209" s="23"/>
      <c r="F209" s="23"/>
      <c r="G209" s="24">
        <v>0.52500000000000002</v>
      </c>
      <c r="H209" s="24">
        <v>0.57499999999999996</v>
      </c>
      <c r="I209">
        <f>IF(MROUND(IF(D208="squat",'Max Calculator'!$E$8*G209,IF(D208="bench",'Max Calculator'!$E$9*G209,IF(D208="deadlift",'Max Calculator'!$E$10*G209,0))),5)=0," ",MROUND(IF(D208="squat",'Max Calculator'!$E$8*G209,IF(D208="bench",'Max Calculator'!$E$9*G209,IF(D208="deadlift",'Max Calculator'!$E$10*G209,0))),5))</f>
        <v>120</v>
      </c>
      <c r="J209">
        <f>IF(MROUND(IF(D208="squat",'Max Calculator'!$E$8*H209,IF(D208="bench",'Max Calculator'!$E$9*H209,IF(D208="deadlift",'Max Calculator'!$E$10*H209,0))),5)=0," ",MROUND(IF(D208="squat",'Max Calculator'!$E$8*H209,IF(D208="bench",'Max Calculator'!$E$9*H209,IF(D208="deadlift",'Max Calculator'!$E$10*H209,0))),5))</f>
        <v>130</v>
      </c>
    </row>
    <row r="210" spans="1:10" ht="12.75" hidden="1">
      <c r="A210" s="4"/>
      <c r="B210" s="4"/>
      <c r="C210" s="4" t="s">
        <v>141</v>
      </c>
      <c r="D210" t="str">
        <f ca="1">HLOOKUP($I$198,INDIRECT($D$9),VLOOKUP(C210,'Phase Creator'!$B$8:$C$19,2,FALSE),FALSE)</f>
        <v/>
      </c>
      <c r="E210" s="23"/>
      <c r="F210" s="23"/>
      <c r="G210" s="24">
        <v>0.6</v>
      </c>
      <c r="H210" s="24">
        <v>0.625</v>
      </c>
      <c r="I210">
        <f>IF(MROUND(IF(D208="squat",'Max Calculator'!$E$8*G210,IF(D208="bench",'Max Calculator'!$E$9*G210,IF(D208="deadlift",'Max Calculator'!$E$10*G210,0))),5)=0," ",MROUND(IF(D208="squat",'Max Calculator'!$E$8*G210,IF(D208="bench",'Max Calculator'!$E$9*G210,IF(D208="deadlift",'Max Calculator'!$E$10*G210,0))),5))</f>
        <v>135</v>
      </c>
      <c r="J210">
        <f>IF(MROUND(IF(D208="squat",'Max Calculator'!$E$8*H210,IF(D208="bench",'Max Calculator'!$E$9*H210,IF(D208="deadlift",'Max Calculator'!$E$10*H210,0))),5)=0," ",MROUND(IF(D208="squat",'Max Calculator'!$E$8*H210,IF(D208="bench",'Max Calculator'!$E$9*H210,IF(D208="deadlift",'Max Calculator'!$E$10*H210,0))),5))</f>
        <v>140</v>
      </c>
    </row>
    <row r="211" spans="1:10" ht="12.75" hidden="1">
      <c r="A211" s="4"/>
      <c r="B211" s="4"/>
      <c r="C211" s="4" t="s">
        <v>142</v>
      </c>
      <c r="D211" t="str">
        <f ca="1">HLOOKUP($I$198,INDIRECT($D$9),VLOOKUP(C211,'Phase Creator'!$B$8:$C$19,2,FALSE),FALSE)</f>
        <v/>
      </c>
      <c r="E211" s="23"/>
      <c r="F211" s="23"/>
      <c r="G211" s="24">
        <v>0.52500000000000002</v>
      </c>
      <c r="H211" s="24">
        <v>0.57499999999999996</v>
      </c>
      <c r="I211">
        <f>IF(MROUND(IF(D208="squat",'Max Calculator'!$E$8*G211,IF(D208="bench",'Max Calculator'!$E$9*G211,IF(D208="deadlift",'Max Calculator'!$E$10*G211,0))),5)=0," ",MROUND(IF(D208="squat",'Max Calculator'!$E$8*G211,IF(D208="bench",'Max Calculator'!$E$9*G211,IF(D208="deadlift",'Max Calculator'!$E$10*G211,0))),5))</f>
        <v>120</v>
      </c>
      <c r="J211">
        <f>IF(MROUND(IF(D208="squat",'Max Calculator'!$E$8*H211,IF(D208="bench",'Max Calculator'!$E$9*H211,IF(D208="deadlift",'Max Calculator'!$E$10*H211,0))),5)=0," ",MROUND(IF(D208="squat",'Max Calculator'!$E$8*H211,IF(D208="bench",'Max Calculator'!$E$9*H211,IF(D208="deadlift",'Max Calculator'!$E$10*H211,0))),5))</f>
        <v>130</v>
      </c>
    </row>
    <row r="212" spans="1:10" ht="12.75" hidden="1">
      <c r="A212" s="4"/>
      <c r="B212" s="4"/>
      <c r="C212" s="4" t="s">
        <v>143</v>
      </c>
      <c r="D212" t="str">
        <f ca="1">HLOOKUP($I$198,INDIRECT($D$9),VLOOKUP(C212,'Phase Creator'!$B$8:$C$19,2,FALSE),FALSE)</f>
        <v/>
      </c>
      <c r="E212" s="23"/>
      <c r="F212" s="23"/>
      <c r="G212" s="24">
        <v>0.6</v>
      </c>
      <c r="H212" s="24">
        <v>0.625</v>
      </c>
      <c r="I212">
        <f>IF(MROUND(IF(D208="squat",'Max Calculator'!$E$8*G212,IF(D208="bench",'Max Calculator'!$E$9*G212,IF(D208="deadlift",'Max Calculator'!$E$10*G212,0))),5)=0," ",MROUND(IF(D208="squat",'Max Calculator'!$E$8*G212,IF(D208="bench",'Max Calculator'!$E$9*G212,IF(D208="deadlift",'Max Calculator'!$E$10*G212,0))),5))</f>
        <v>135</v>
      </c>
      <c r="J212">
        <f>IF(MROUND(IF(D208="squat",'Max Calculator'!$E$8*H212,IF(D208="bench",'Max Calculator'!$E$9*H212,IF(D208="deadlift",'Max Calculator'!$E$10*H212,0))),5)=0," ",MROUND(IF(D208="squat",'Max Calculator'!$E$8*H212,IF(D208="bench",'Max Calculator'!$E$9*H212,IF(D208="deadlift",'Max Calculator'!$E$10*H212,0))),5))</f>
        <v>140</v>
      </c>
    </row>
    <row r="213" spans="1:10" ht="12.75" hidden="1"/>
    <row r="214" spans="1:10" ht="12.75" hidden="1">
      <c r="A214" s="6"/>
      <c r="B214" s="6"/>
      <c r="C214" s="6" t="s">
        <v>3</v>
      </c>
      <c r="D214" s="21" t="s">
        <v>172</v>
      </c>
      <c r="E214" s="6" t="s">
        <v>166</v>
      </c>
      <c r="F214" s="6" t="s">
        <v>167</v>
      </c>
      <c r="G214" s="6" t="s">
        <v>168</v>
      </c>
      <c r="I214" s="30" t="s">
        <v>169</v>
      </c>
      <c r="J214" s="31"/>
    </row>
    <row r="215" spans="1:10" ht="12.75" hidden="1">
      <c r="A215" s="4"/>
      <c r="B215" s="4"/>
      <c r="C215" s="4" t="s">
        <v>3</v>
      </c>
      <c r="D215" t="str">
        <f ca="1">HLOOKUP($I$198,INDIRECT($D$9),VLOOKUP(C215,'Phase Creator'!$B$8:$C$19,2,FALSE),FALSE)</f>
        <v/>
      </c>
      <c r="E215" s="23"/>
      <c r="F215" s="23"/>
      <c r="G215" s="24"/>
      <c r="H215" s="24"/>
      <c r="I215" t="str">
        <f>IF(MROUND(IF(D214="squat",'Max Calculator'!$E$8*G215,IF(D214="bench",'Max Calculator'!$E$9*G215,IF(D214="deadlift",'Max Calculator'!$E$10*G215,0))),5)=0," ",MROUND(IF(D214="squat",'Max Calculator'!$E$8*G215,IF(D214="bench",'Max Calculator'!$E$9*G215,IF(D214="deadlift",'Max Calculator'!$E$10*G215,0))),5))</f>
        <v xml:space="preserve"> </v>
      </c>
      <c r="J215" t="str">
        <f>IF(MROUND(IF(D214="squat",'Max Calculator'!$E$8*H215,IF(D214="bench",'Max Calculator'!$E$9*H215,IF(D214="deadlift",'Max Calculator'!$E$10*H215,0))),5)=0," ",MROUND(IF(D214="squat",'Max Calculator'!$E$8*H215,IF(D214="bench",'Max Calculator'!$E$9*H215,IF(D214="deadlift",'Max Calculator'!$E$10*H215,0))),5))</f>
        <v xml:space="preserve"> </v>
      </c>
    </row>
    <row r="216" spans="1:10" ht="12.75" hidden="1">
      <c r="A216" s="4"/>
      <c r="B216" s="4"/>
      <c r="C216" s="4" t="s">
        <v>3</v>
      </c>
      <c r="D216" t="str">
        <f ca="1">HLOOKUP($I$198,INDIRECT($D$9),VLOOKUP(C216,'Phase Creator'!$B$8:$C$19,2,FALSE),FALSE)</f>
        <v/>
      </c>
      <c r="E216" s="23"/>
      <c r="F216" s="23"/>
      <c r="G216" s="24"/>
      <c r="H216" s="24"/>
      <c r="I216" t="str">
        <f>IF(MROUND(IF(D214="squat",'Max Calculator'!$E$8*G216,IF(D214="bench",'Max Calculator'!$E$9*G216,IF(D214="deadlift",'Max Calculator'!$E$10*G216,0))),5)=0," ",MROUND(IF(D214="squat",'Max Calculator'!$E$8*G216,IF(D214="bench",'Max Calculator'!$E$9*G216,IF(D214="deadlift",'Max Calculator'!$E$10*G216,0))),5))</f>
        <v xml:space="preserve"> </v>
      </c>
      <c r="J216" t="str">
        <f>IF(MROUND(IF(D214="squat",'Max Calculator'!$E$8*H216,IF(D214="bench",'Max Calculator'!$E$9*H216,IF(D214="deadlift",'Max Calculator'!$E$10*H216,0))),5)=0," ",MROUND(IF(D214="squat",'Max Calculator'!$E$8*H216,IF(D214="bench",'Max Calculator'!$E$9*H216,IF(D214="deadlift",'Max Calculator'!$E$10*H216,0))),5))</f>
        <v xml:space="preserve"> </v>
      </c>
    </row>
    <row r="217" spans="1:10" ht="12.75" hidden="1">
      <c r="A217" s="4"/>
      <c r="B217" s="4"/>
      <c r="C217" s="4" t="s">
        <v>3</v>
      </c>
      <c r="D217" t="str">
        <f ca="1">HLOOKUP($I$198,INDIRECT($D$9),VLOOKUP(C217,'Phase Creator'!$B$8:$C$19,2,FALSE),FALSE)</f>
        <v/>
      </c>
      <c r="E217" s="23"/>
      <c r="F217" s="23"/>
      <c r="G217" s="24"/>
      <c r="H217" s="24"/>
      <c r="I217" t="str">
        <f>IF(MROUND(IF(D214="squat",'Max Calculator'!$E$8*G217,IF(D214="bench",'Max Calculator'!$E$9*G217,IF(D214="deadlift",'Max Calculator'!$E$10*G217,0))),5)=0," ",MROUND(IF(D214="squat",'Max Calculator'!$E$8*G217,IF(D214="bench",'Max Calculator'!$E$9*G217,IF(D214="deadlift",'Max Calculator'!$E$10*G217,0))),5))</f>
        <v xml:space="preserve"> </v>
      </c>
      <c r="J217" t="str">
        <f>IF(MROUND(IF(D214="squat",'Max Calculator'!$E$8*H217,IF(D214="bench",'Max Calculator'!$E$9*H217,IF(D214="deadlift",'Max Calculator'!$E$10*H217,0))),5)=0," ",MROUND(IF(D214="squat",'Max Calculator'!$E$8*H217,IF(D214="bench",'Max Calculator'!$E$9*H217,IF(D214="deadlift",'Max Calculator'!$E$10*H217,0))),5))</f>
        <v xml:space="preserve"> </v>
      </c>
    </row>
    <row r="218" spans="1:10" ht="12.75" hidden="1">
      <c r="A218" s="4"/>
      <c r="B218" s="4"/>
      <c r="C218" s="4" t="s">
        <v>3</v>
      </c>
      <c r="D218" t="str">
        <f ca="1">HLOOKUP($I$198,INDIRECT($D$9),VLOOKUP(C218,'Phase Creator'!$B$8:$C$19,2,FALSE),FALSE)</f>
        <v/>
      </c>
      <c r="E218" s="23"/>
      <c r="F218" s="23"/>
      <c r="G218" s="24"/>
      <c r="H218" s="24"/>
      <c r="I218" t="str">
        <f>IF(MROUND(IF(D214="squat",'Max Calculator'!$E$8*G218,IF(D214="bench",'Max Calculator'!$E$9*G218,IF(D214="deadlift",'Max Calculator'!$E$10*G218,0))),5)=0," ",MROUND(IF(D214="squat",'Max Calculator'!$E$8*G218,IF(D214="bench",'Max Calculator'!$E$9*G218,IF(D214="deadlift",'Max Calculator'!$E$10*G218,0))),5))</f>
        <v xml:space="preserve"> </v>
      </c>
      <c r="J218" t="str">
        <f>IF(MROUND(IF(D214="squat",'Max Calculator'!$E$8*H218,IF(D214="bench",'Max Calculator'!$E$9*H218,IF(D214="deadlift",'Max Calculator'!$E$10*H218,0))),5)=0," ",MROUND(IF(D214="squat",'Max Calculator'!$E$8*H218,IF(D214="bench",'Max Calculator'!$E$9*H218,IF(D214="deadlift",'Max Calculator'!$E$10*H218,0))),5))</f>
        <v xml:space="preserve"> </v>
      </c>
    </row>
    <row r="219" spans="1:10" ht="12.75" hidden="1"/>
    <row r="220" spans="1:10" ht="12.75" hidden="1">
      <c r="A220" s="6"/>
      <c r="B220" s="6"/>
      <c r="C220" s="6" t="s">
        <v>4</v>
      </c>
      <c r="D220" s="21" t="s">
        <v>172</v>
      </c>
      <c r="E220" s="6" t="s">
        <v>166</v>
      </c>
      <c r="F220" s="6" t="s">
        <v>167</v>
      </c>
      <c r="G220" s="6" t="s">
        <v>168</v>
      </c>
      <c r="I220" s="30" t="s">
        <v>169</v>
      </c>
      <c r="J220" s="31"/>
    </row>
    <row r="221" spans="1:10" ht="12.75" hidden="1">
      <c r="A221" s="4"/>
      <c r="B221" s="4"/>
      <c r="C221" s="4" t="s">
        <v>4</v>
      </c>
      <c r="D221" t="str">
        <f ca="1">HLOOKUP($I$198,INDIRECT($D$9),VLOOKUP(C221,'Phase Creator'!$B$8:$C$19,2,FALSE),FALSE)</f>
        <v/>
      </c>
      <c r="E221" s="23"/>
      <c r="F221" s="23"/>
      <c r="G221" s="24"/>
      <c r="H221" s="24"/>
      <c r="I221" t="str">
        <f>IF(MROUND(IF(D220="squat",'Max Calculator'!$E$8*G221,IF(D220="bench",'Max Calculator'!$E$9*G221,IF(D220="deadlift",'Max Calculator'!$E$10*G221,0))),5)=0," ",MROUND(IF(D220="squat",'Max Calculator'!$E$8*G221,IF(D220="bench",'Max Calculator'!$E$9*G221,IF(D220="deadlift",'Max Calculator'!$E$10*G221,0))),5))</f>
        <v xml:space="preserve"> </v>
      </c>
      <c r="J221" t="str">
        <f>IF(MROUND(IF(D220="squat",'Max Calculator'!$E$8*H221,IF(D220="bench",'Max Calculator'!$E$9*H221,IF(D220="deadlift",'Max Calculator'!$E$10*H221,0))),5)=0," ",MROUND(IF(D220="squat",'Max Calculator'!$E$8*H221,IF(D220="bench",'Max Calculator'!$E$9*H221,IF(D220="deadlift",'Max Calculator'!$E$10*H221,0))),5))</f>
        <v xml:space="preserve"> </v>
      </c>
    </row>
    <row r="222" spans="1:10" ht="12.75" hidden="1">
      <c r="A222" s="4"/>
      <c r="B222" s="4"/>
      <c r="C222" s="4" t="s">
        <v>4</v>
      </c>
      <c r="D222" t="str">
        <f ca="1">HLOOKUP($I$198,INDIRECT($D$9),VLOOKUP(C222,'Phase Creator'!$B$8:$C$19,2,FALSE),FALSE)</f>
        <v/>
      </c>
      <c r="E222" s="23"/>
      <c r="F222" s="23"/>
      <c r="G222" s="24"/>
      <c r="H222" s="24"/>
      <c r="I222" t="str">
        <f>IF(MROUND(IF(D220="squat",'Max Calculator'!$E$8*G222,IF(D220="bench",'Max Calculator'!$E$9*G222,IF(D220="deadlift",'Max Calculator'!$E$10*G222,0))),5)=0," ",MROUND(IF(D220="squat",'Max Calculator'!$E$8*G222,IF(D220="bench",'Max Calculator'!$E$9*G222,IF(D220="deadlift",'Max Calculator'!$E$10*G222,0))),5))</f>
        <v xml:space="preserve"> </v>
      </c>
      <c r="J222" t="str">
        <f>IF(MROUND(IF(D220="squat",'Max Calculator'!$E$8*H222,IF(D220="bench",'Max Calculator'!$E$9*H222,IF(D220="deadlift",'Max Calculator'!$E$10*H222,0))),5)=0," ",MROUND(IF(D220="squat",'Max Calculator'!$E$8*H222,IF(D220="bench",'Max Calculator'!$E$9*H222,IF(D220="deadlift",'Max Calculator'!$E$10*H222,0))),5))</f>
        <v xml:space="preserve"> </v>
      </c>
    </row>
    <row r="223" spans="1:10" ht="12.75" hidden="1">
      <c r="A223" s="4"/>
      <c r="B223" s="4"/>
      <c r="C223" s="4" t="s">
        <v>4</v>
      </c>
      <c r="D223" t="str">
        <f ca="1">HLOOKUP($I$198,INDIRECT($D$9),VLOOKUP(C223,'Phase Creator'!$B$8:$C$19,2,FALSE),FALSE)</f>
        <v/>
      </c>
      <c r="E223" s="23"/>
      <c r="F223" s="23"/>
      <c r="G223" s="24"/>
      <c r="H223" s="24"/>
      <c r="I223" t="str">
        <f>IF(MROUND(IF(D220="squat",'Max Calculator'!$E$8*G223,IF(D220="bench",'Max Calculator'!$E$9*G223,IF(D220="deadlift",'Max Calculator'!$E$10*G223,0))),5)=0," ",MROUND(IF(D220="squat",'Max Calculator'!$E$8*G223,IF(D220="bench",'Max Calculator'!$E$9*G223,IF(D220="deadlift",'Max Calculator'!$E$10*G223,0))),5))</f>
        <v xml:space="preserve"> </v>
      </c>
      <c r="J223" t="str">
        <f>IF(MROUND(IF(D220="squat",'Max Calculator'!$E$8*H223,IF(D220="bench",'Max Calculator'!$E$9*H223,IF(D220="deadlift",'Max Calculator'!$E$10*H223,0))),5)=0," ",MROUND(IF(D220="squat",'Max Calculator'!$E$8*H223,IF(D220="bench",'Max Calculator'!$E$9*H223,IF(D220="deadlift",'Max Calculator'!$E$10*H223,0))),5))</f>
        <v xml:space="preserve"> </v>
      </c>
    </row>
    <row r="224" spans="1:10" ht="12.75" hidden="1">
      <c r="A224" s="4"/>
      <c r="B224" s="4"/>
      <c r="C224" s="4" t="s">
        <v>4</v>
      </c>
      <c r="D224" t="str">
        <f ca="1">HLOOKUP($I$198,INDIRECT($D$9),VLOOKUP(C224,'Phase Creator'!$B$8:$C$19,2,FALSE),FALSE)</f>
        <v/>
      </c>
      <c r="E224" s="23"/>
      <c r="F224" s="23"/>
      <c r="G224" s="24"/>
      <c r="H224" s="24"/>
      <c r="I224" t="str">
        <f>IF(MROUND(IF(D220="squat",'Max Calculator'!$E$8*G224,IF(D220="bench",'Max Calculator'!$E$9*G224,IF(D220="deadlift",'Max Calculator'!$E$10*G224,0))),5)=0," ",MROUND(IF(D220="squat",'Max Calculator'!$E$8*G224,IF(D220="bench",'Max Calculator'!$E$9*G224,IF(D220="deadlift",'Max Calculator'!$E$10*G224,0))),5))</f>
        <v xml:space="preserve"> </v>
      </c>
      <c r="J224" t="str">
        <f>IF(MROUND(IF(D220="squat",'Max Calculator'!$E$8*H224,IF(D220="bench",'Max Calculator'!$E$9*H224,IF(D220="deadlift",'Max Calculator'!$E$10*H224,0))),5)=0," ",MROUND(IF(D220="squat",'Max Calculator'!$E$8*H224,IF(D220="bench",'Max Calculator'!$E$9*H224,IF(D220="deadlift",'Max Calculator'!$E$10*H224,0))),5))</f>
        <v xml:space="preserve"> </v>
      </c>
    </row>
    <row r="225" spans="1:10" ht="12.75" hidden="1"/>
    <row r="226" spans="1:10" ht="12.75" hidden="1">
      <c r="A226" s="6"/>
      <c r="B226" s="6"/>
      <c r="C226" s="6" t="s">
        <v>5</v>
      </c>
      <c r="D226" s="21" t="s">
        <v>172</v>
      </c>
      <c r="E226" s="6" t="s">
        <v>166</v>
      </c>
      <c r="F226" s="6" t="s">
        <v>167</v>
      </c>
      <c r="G226" s="6" t="s">
        <v>168</v>
      </c>
      <c r="I226" s="30" t="s">
        <v>169</v>
      </c>
      <c r="J226" s="31"/>
    </row>
    <row r="227" spans="1:10" ht="12.75" hidden="1">
      <c r="A227" s="4"/>
      <c r="B227" s="4"/>
      <c r="C227" s="4" t="s">
        <v>5</v>
      </c>
      <c r="D227" t="str">
        <f ca="1">HLOOKUP($I$198,INDIRECT($D$9),VLOOKUP(C227,'Phase Creator'!$B$8:$C$19,2,FALSE),FALSE)</f>
        <v/>
      </c>
      <c r="E227" s="23"/>
      <c r="F227" s="23"/>
      <c r="G227" s="24"/>
      <c r="H227" s="24"/>
      <c r="I227" t="str">
        <f>IF(MROUND(IF(D226="squat",'Max Calculator'!$E$8*G227,IF(D226="bench",'Max Calculator'!$E$9*G227,IF(D226="deadlift",'Max Calculator'!$E$10*G227,0))),5)=0," ",MROUND(IF(D226="squat",'Max Calculator'!$E$8*G227,IF(D226="bench",'Max Calculator'!$E$9*G227,IF(D226="deadlift",'Max Calculator'!$E$10*G227,0))),5))</f>
        <v xml:space="preserve"> </v>
      </c>
      <c r="J227" t="str">
        <f>IF(MROUND(IF(D226="squat",'Max Calculator'!$E$8*H227,IF(D226="bench",'Max Calculator'!$E$9*H227,IF(D226="deadlift",'Max Calculator'!$E$10*H227,0))),5)=0," ",MROUND(IF(D226="squat",'Max Calculator'!$E$8*H227,IF(D226="bench",'Max Calculator'!$E$9*H227,IF(D226="deadlift",'Max Calculator'!$E$10*H227,0))),5))</f>
        <v xml:space="preserve"> </v>
      </c>
    </row>
    <row r="228" spans="1:10" ht="12.75" hidden="1">
      <c r="A228" s="4"/>
      <c r="B228" s="4"/>
      <c r="C228" s="4" t="s">
        <v>5</v>
      </c>
      <c r="D228" t="str">
        <f ca="1">HLOOKUP($I$198,INDIRECT($D$9),VLOOKUP(C228,'Phase Creator'!$B$8:$C$19,2,FALSE),FALSE)</f>
        <v/>
      </c>
      <c r="E228" s="23"/>
      <c r="F228" s="23"/>
      <c r="G228" s="24"/>
      <c r="H228" s="24"/>
      <c r="I228" t="str">
        <f>IF(MROUND(IF(D226="squat",'Max Calculator'!$E$8*G228,IF(D226="bench",'Max Calculator'!$E$9*G228,IF(D226="deadlift",'Max Calculator'!$E$10*G228,0))),5)=0," ",MROUND(IF(D226="squat",'Max Calculator'!$E$8*G228,IF(D226="bench",'Max Calculator'!$E$9*G228,IF(D226="deadlift",'Max Calculator'!$E$10*G228,0))),5))</f>
        <v xml:space="preserve"> </v>
      </c>
      <c r="J228" t="str">
        <f>IF(MROUND(IF(D226="squat",'Max Calculator'!$E$8*H228,IF(D226="bench",'Max Calculator'!$E$9*H228,IF(D226="deadlift",'Max Calculator'!$E$10*H228,0))),5)=0," ",MROUND(IF(D226="squat",'Max Calculator'!$E$8*H228,IF(D226="bench",'Max Calculator'!$E$9*H228,IF(D226="deadlift",'Max Calculator'!$E$10*H228,0))),5))</f>
        <v xml:space="preserve"> </v>
      </c>
    </row>
    <row r="229" spans="1:10" ht="12.75" hidden="1">
      <c r="A229" s="4"/>
      <c r="B229" s="4"/>
      <c r="C229" s="4" t="s">
        <v>5</v>
      </c>
      <c r="D229" t="str">
        <f ca="1">HLOOKUP($I$198,INDIRECT($D$9),VLOOKUP(C229,'Phase Creator'!$B$8:$C$19,2,FALSE),FALSE)</f>
        <v/>
      </c>
      <c r="E229" s="23"/>
      <c r="F229" s="23"/>
      <c r="G229" s="24"/>
      <c r="H229" s="24"/>
      <c r="I229" t="str">
        <f>IF(MROUND(IF(D226="squat",'Max Calculator'!$E$8*G229,IF(D226="bench",'Max Calculator'!$E$9*G229,IF(D226="deadlift",'Max Calculator'!$E$10*G229,0))),5)=0," ",MROUND(IF(D226="squat",'Max Calculator'!$E$8*G229,IF(D226="bench",'Max Calculator'!$E$9*G229,IF(D226="deadlift",'Max Calculator'!$E$10*G229,0))),5))</f>
        <v xml:space="preserve"> </v>
      </c>
      <c r="J229" t="str">
        <f>IF(MROUND(IF(D226="squat",'Max Calculator'!$E$8*H229,IF(D226="bench",'Max Calculator'!$E$9*H229,IF(D226="deadlift",'Max Calculator'!$E$10*H229,0))),5)=0," ",MROUND(IF(D226="squat",'Max Calculator'!$E$8*H229,IF(D226="bench",'Max Calculator'!$E$9*H229,IF(D226="deadlift",'Max Calculator'!$E$10*H229,0))),5))</f>
        <v xml:space="preserve"> </v>
      </c>
    </row>
    <row r="230" spans="1:10" ht="12.75" hidden="1">
      <c r="A230" s="4"/>
      <c r="B230" s="4"/>
      <c r="C230" s="4" t="s">
        <v>5</v>
      </c>
      <c r="D230" t="str">
        <f ca="1">HLOOKUP($I$198,INDIRECT($D$9),VLOOKUP(C230,'Phase Creator'!$B$8:$C$19,2,FALSE),FALSE)</f>
        <v/>
      </c>
      <c r="E230" s="23"/>
      <c r="F230" s="23"/>
      <c r="G230" s="24"/>
      <c r="H230" s="24"/>
      <c r="I230" t="str">
        <f>IF(MROUND(IF(D226="squat",'Max Calculator'!$E$8*G230,IF(D226="bench",'Max Calculator'!$E$9*G230,IF(D226="deadlift",'Max Calculator'!$E$10*G230,0))),5)=0," ",MROUND(IF(D226="squat",'Max Calculator'!$E$8*G230,IF(D226="bench",'Max Calculator'!$E$9*G230,IF(D226="deadlift",'Max Calculator'!$E$10*G230,0))),5))</f>
        <v xml:space="preserve"> </v>
      </c>
      <c r="J230" t="str">
        <f>IF(MROUND(IF(D226="squat",'Max Calculator'!$E$8*H230,IF(D226="bench",'Max Calculator'!$E$9*H230,IF(D226="deadlift",'Max Calculator'!$E$10*H230,0))),5)=0," ",MROUND(IF(D226="squat",'Max Calculator'!$E$8*H230,IF(D226="bench",'Max Calculator'!$E$9*H230,IF(D226="deadlift",'Max Calculator'!$E$10*H230,0))),5))</f>
        <v xml:space="preserve"> </v>
      </c>
    </row>
    <row r="231" spans="1:10" ht="12.75" hidden="1"/>
    <row r="232" spans="1:10" ht="12.75" hidden="1">
      <c r="A232" s="6"/>
      <c r="B232" s="6"/>
      <c r="C232" s="6" t="s">
        <v>6</v>
      </c>
      <c r="D232" s="21" t="s">
        <v>172</v>
      </c>
      <c r="E232" s="6" t="s">
        <v>166</v>
      </c>
      <c r="F232" s="6" t="s">
        <v>167</v>
      </c>
      <c r="G232" s="6" t="s">
        <v>168</v>
      </c>
      <c r="I232" s="30" t="s">
        <v>169</v>
      </c>
      <c r="J232" s="31"/>
    </row>
    <row r="233" spans="1:10" ht="12.75" hidden="1">
      <c r="A233" s="4"/>
      <c r="B233" s="4"/>
      <c r="C233" s="4" t="s">
        <v>6</v>
      </c>
      <c r="D233" t="str">
        <f ca="1">HLOOKUP($I$198,INDIRECT($D$9),VLOOKUP(C233,'Phase Creator'!$B$8:$C$19,2,FALSE),FALSE)</f>
        <v/>
      </c>
      <c r="E233" s="23"/>
      <c r="F233" s="23"/>
      <c r="G233" s="24"/>
      <c r="H233" s="24"/>
      <c r="I233" t="str">
        <f>IF(MROUND(IF(D232="squat",'Max Calculator'!$E$8*G233,IF(D232="bench",'Max Calculator'!$E$9*G233,IF(D232="deadlift",'Max Calculator'!$E$10*G233,0))),5)=0," ",MROUND(IF(D232="squat",'Max Calculator'!$E$8*G233,IF(D232="bench",'Max Calculator'!$E$9*G233,IF(D232="deadlift",'Max Calculator'!$E$10*G233,0))),5))</f>
        <v xml:space="preserve"> </v>
      </c>
      <c r="J233" t="str">
        <f>IF(MROUND(IF(D232="squat",'Max Calculator'!$E$8*H233,IF(D232="bench",'Max Calculator'!$E$9*H233,IF(D232="deadlift",'Max Calculator'!$E$10*H233,0))),5)=0," ",MROUND(IF(D232="squat",'Max Calculator'!$E$8*H233,IF(D232="bench",'Max Calculator'!$E$9*H233,IF(D232="deadlift",'Max Calculator'!$E$10*H233,0))),5))</f>
        <v xml:space="preserve"> </v>
      </c>
    </row>
    <row r="234" spans="1:10" ht="12.75" hidden="1">
      <c r="A234" s="4"/>
      <c r="B234" s="4"/>
      <c r="C234" s="4" t="s">
        <v>6</v>
      </c>
      <c r="D234" t="str">
        <f ca="1">HLOOKUP($I$198,INDIRECT($D$9),VLOOKUP(C234,'Phase Creator'!$B$8:$C$19,2,FALSE),FALSE)</f>
        <v/>
      </c>
      <c r="E234" s="23"/>
      <c r="F234" s="23"/>
      <c r="G234" s="24"/>
      <c r="H234" s="24"/>
      <c r="I234" t="str">
        <f>IF(MROUND(IF(D232="squat",'Max Calculator'!$E$8*G234,IF(D232="bench",'Max Calculator'!$E$9*G234,IF(D232="deadlift",'Max Calculator'!$E$10*G234,0))),5)=0," ",MROUND(IF(D232="squat",'Max Calculator'!$E$8*G234,IF(D232="bench",'Max Calculator'!$E$9*G234,IF(D232="deadlift",'Max Calculator'!$E$10*G234,0))),5))</f>
        <v xml:space="preserve"> </v>
      </c>
      <c r="J234" t="str">
        <f>IF(MROUND(IF(D232="squat",'Max Calculator'!$E$8*H234,IF(D232="bench",'Max Calculator'!$E$9*H234,IF(D232="deadlift",'Max Calculator'!$E$10*H234,0))),5)=0," ",MROUND(IF(D232="squat",'Max Calculator'!$E$8*H234,IF(D232="bench",'Max Calculator'!$E$9*H234,IF(D232="deadlift",'Max Calculator'!$E$10*H234,0))),5))</f>
        <v xml:space="preserve"> </v>
      </c>
    </row>
    <row r="235" spans="1:10" ht="12.75" hidden="1">
      <c r="A235" s="4"/>
      <c r="B235" s="4"/>
      <c r="C235" s="4" t="s">
        <v>6</v>
      </c>
      <c r="D235" t="str">
        <f ca="1">HLOOKUP($I$198,INDIRECT($D$9),VLOOKUP(C235,'Phase Creator'!$B$8:$C$19,2,FALSE),FALSE)</f>
        <v/>
      </c>
      <c r="E235" s="23"/>
      <c r="F235" s="23"/>
      <c r="G235" s="24"/>
      <c r="H235" s="24"/>
      <c r="I235" t="str">
        <f>IF(MROUND(IF(D232="squat",'Max Calculator'!$E$8*G235,IF(D232="bench",'Max Calculator'!$E$9*G235,IF(D232="deadlift",'Max Calculator'!$E$10*G235,0))),5)=0," ",MROUND(IF(D232="squat",'Max Calculator'!$E$8*G235,IF(D232="bench",'Max Calculator'!$E$9*G235,IF(D232="deadlift",'Max Calculator'!$E$10*G235,0))),5))</f>
        <v xml:space="preserve"> </v>
      </c>
      <c r="J235" t="str">
        <f>IF(MROUND(IF(D232="squat",'Max Calculator'!$E$8*H235,IF(D232="bench",'Max Calculator'!$E$9*H235,IF(D232="deadlift",'Max Calculator'!$E$10*H235,0))),5)=0," ",MROUND(IF(D232="squat",'Max Calculator'!$E$8*H235,IF(D232="bench",'Max Calculator'!$E$9*H235,IF(D232="deadlift",'Max Calculator'!$E$10*H235,0))),5))</f>
        <v xml:space="preserve"> </v>
      </c>
    </row>
    <row r="236" spans="1:10" ht="12.75" hidden="1">
      <c r="A236" s="4"/>
      <c r="B236" s="4"/>
      <c r="C236" s="4" t="s">
        <v>6</v>
      </c>
      <c r="D236" t="str">
        <f ca="1">HLOOKUP($I$198,INDIRECT($D$9),VLOOKUP(C236,'Phase Creator'!$B$8:$C$19,2,FALSE),FALSE)</f>
        <v/>
      </c>
      <c r="E236" s="23"/>
      <c r="F236" s="23"/>
      <c r="G236" s="24"/>
      <c r="H236" s="24"/>
      <c r="I236" t="str">
        <f>IF(MROUND(IF(D232="squat",'Max Calculator'!$E$8*G236,IF(D232="bench",'Max Calculator'!$E$9*G236,IF(D232="deadlift",'Max Calculator'!$E$10*G236,0))),5)=0," ",MROUND(IF(D232="squat",'Max Calculator'!$E$8*G236,IF(D232="bench",'Max Calculator'!$E$9*G236,IF(D232="deadlift",'Max Calculator'!$E$10*G236,0))),5))</f>
        <v xml:space="preserve"> </v>
      </c>
      <c r="J236" t="str">
        <f>IF(MROUND(IF(D232="squat",'Max Calculator'!$E$8*H236,IF(D232="bench",'Max Calculator'!$E$9*H236,IF(D232="deadlift",'Max Calculator'!$E$10*H236,0))),5)=0," ",MROUND(IF(D232="squat",'Max Calculator'!$E$8*H236,IF(D232="bench",'Max Calculator'!$E$9*H236,IF(D232="deadlift",'Max Calculator'!$E$10*H236,0))),5))</f>
        <v xml:space="preserve"> </v>
      </c>
    </row>
    <row r="237" spans="1:10" ht="12.75" hidden="1"/>
    <row r="238" spans="1:10" ht="12.75" hidden="1"/>
    <row r="239" spans="1:10" ht="12.75" hidden="1"/>
    <row r="240" spans="1:1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row r="276" ht="12.75" hidden="1"/>
    <row r="277" ht="12.75" hidden="1"/>
    <row r="278" ht="12.75" hidden="1"/>
    <row r="279" ht="12.75" hidden="1"/>
    <row r="280" ht="12.75" hidden="1"/>
    <row r="281" ht="12.75" hidden="1"/>
    <row r="282" ht="12.75" hidden="1"/>
    <row r="283" ht="12.75" hidden="1"/>
    <row r="284" ht="12.75" hidden="1"/>
    <row r="285" ht="12.75" hidden="1"/>
    <row r="286" ht="12.75" hidden="1"/>
    <row r="287" ht="12.75" hidden="1"/>
    <row r="288" ht="12.75" hidden="1"/>
    <row r="289" ht="12.75" hidden="1"/>
    <row r="290" ht="12.75" hidden="1"/>
    <row r="291" ht="12.75" hidden="1"/>
    <row r="292" ht="12.75" hidden="1"/>
    <row r="293" ht="12.75" hidden="1"/>
    <row r="294" ht="12.75" hidden="1"/>
    <row r="295" ht="12.75" hidden="1"/>
    <row r="296" ht="12.75" hidden="1"/>
    <row r="297" ht="12.75" hidden="1"/>
    <row r="298" ht="12.75" hidden="1"/>
    <row r="299" ht="12.75" hidden="1"/>
    <row r="300" ht="12.75" hidden="1"/>
    <row r="301" ht="12.75" hidden="1"/>
    <row r="302" ht="12.75" hidden="1"/>
    <row r="303" ht="12.75" hidden="1"/>
    <row r="304" ht="12.75" hidden="1"/>
    <row r="305" ht="12.75" hidden="1"/>
    <row r="306" ht="12.75" hidden="1"/>
    <row r="307" ht="12.75" hidden="1"/>
    <row r="308" ht="12.75" hidden="1"/>
    <row r="309" ht="12.75" hidden="1"/>
    <row r="310" ht="12.75" hidden="1"/>
    <row r="311" ht="12.75" hidden="1"/>
    <row r="312" ht="12.75" hidden="1"/>
    <row r="313" ht="12.75" hidden="1"/>
    <row r="314" ht="12.75" hidden="1"/>
    <row r="315" ht="12.75" hidden="1"/>
    <row r="316" ht="12.75" hidden="1"/>
    <row r="317" ht="12.75" hidden="1"/>
    <row r="318" ht="12.75" hidden="1"/>
    <row r="319" ht="12.75" hidden="1"/>
    <row r="320" ht="12.75" hidden="1"/>
    <row r="321" ht="12.75" hidden="1"/>
    <row r="322" ht="12.75" hidden="1"/>
    <row r="323" ht="12.75" hidden="1"/>
    <row r="324" ht="12.75" hidden="1"/>
    <row r="325" ht="12.75" hidden="1"/>
    <row r="326" ht="12.75" hidden="1"/>
    <row r="327" ht="12.75" hidden="1"/>
    <row r="328" ht="12.75" hidden="1"/>
    <row r="329" ht="12.75" hidden="1"/>
    <row r="330" ht="12.75" hidden="1"/>
    <row r="331" ht="12.75" hidden="1"/>
    <row r="332" ht="12.75" hidden="1"/>
    <row r="333" ht="12.75" hidden="1"/>
    <row r="334" ht="12.75" hidden="1"/>
    <row r="335" ht="12.75" hidden="1"/>
    <row r="336" ht="12.75" hidden="1"/>
    <row r="337" ht="12.75" hidden="1"/>
    <row r="338" ht="12.75" hidden="1"/>
    <row r="339" ht="12.75" hidden="1"/>
    <row r="340" ht="12.75" hidden="1"/>
    <row r="341" ht="12.75" hidden="1"/>
    <row r="342" ht="12.75" hidden="1"/>
    <row r="343" ht="12.75" hidden="1"/>
    <row r="344" ht="12.75" hidden="1"/>
    <row r="345" ht="12.75" hidden="1"/>
    <row r="346" ht="12.75" hidden="1"/>
    <row r="347" ht="12.75" hidden="1"/>
    <row r="348" ht="12.75" hidden="1"/>
    <row r="349" ht="12.75" hidden="1"/>
    <row r="350" ht="12.75" hidden="1"/>
    <row r="351" ht="12.75" hidden="1"/>
    <row r="352" ht="12.75" hidden="1"/>
    <row r="353" ht="12.75" hidden="1"/>
    <row r="354" ht="12.75" hidden="1"/>
    <row r="355" ht="12.75" hidden="1"/>
    <row r="356" ht="12.75" hidden="1"/>
    <row r="357" ht="12.75" hidden="1"/>
    <row r="358" ht="12.75" hidden="1"/>
    <row r="359" ht="12.75" hidden="1"/>
    <row r="360" ht="12.75" hidden="1"/>
    <row r="361" ht="12.75" hidden="1"/>
    <row r="362" ht="12.75" hidden="1"/>
    <row r="363" ht="12.75" hidden="1"/>
    <row r="364" ht="12.75" hidden="1"/>
    <row r="365" ht="12.75" hidden="1"/>
    <row r="366" ht="12.75" hidden="1"/>
    <row r="367" ht="12.75" hidden="1"/>
    <row r="368" ht="12.75" hidden="1"/>
    <row r="369" ht="12.75" hidden="1"/>
    <row r="370" ht="12.75" hidden="1"/>
    <row r="371" ht="12.75" hidden="1"/>
    <row r="372" ht="12.75" hidden="1"/>
    <row r="373" ht="12.75" hidden="1"/>
    <row r="374" ht="12.75" hidden="1"/>
    <row r="375" ht="12.75" hidden="1"/>
    <row r="376" ht="12.75" hidden="1"/>
    <row r="377" ht="12.75" hidden="1"/>
    <row r="378" ht="12.75" hidden="1"/>
    <row r="379" ht="12.75" hidden="1"/>
    <row r="380" ht="12.75" hidden="1"/>
    <row r="381" ht="12.75" hidden="1"/>
    <row r="382" ht="12.75" hidden="1"/>
    <row r="383" ht="12.75" hidden="1"/>
    <row r="384" ht="12.75" hidden="1"/>
    <row r="385" ht="12.75" hidden="1"/>
    <row r="386" ht="12.75" hidden="1"/>
    <row r="387" ht="12.75" hidden="1"/>
    <row r="388" ht="12.75" hidden="1"/>
    <row r="389" ht="12.75" hidden="1"/>
    <row r="390" ht="12.75" hidden="1"/>
    <row r="391" ht="12.75" hidden="1"/>
    <row r="392" ht="12.75" hidden="1"/>
    <row r="393" ht="12.75" hidden="1"/>
    <row r="394" ht="12.75" hidden="1"/>
    <row r="395" ht="12.75" hidden="1"/>
    <row r="396" ht="12.75" hidden="1"/>
    <row r="397" ht="12.75" hidden="1"/>
    <row r="398" ht="12.75" hidden="1"/>
    <row r="399" ht="12.75" hidden="1"/>
    <row r="400" ht="12.75" hidden="1"/>
    <row r="401" ht="12.75" hidden="1"/>
    <row r="402" ht="12.75" hidden="1"/>
    <row r="403" ht="12.75" hidden="1"/>
    <row r="404" ht="12.75" hidden="1"/>
    <row r="405" ht="12.75" hidden="1"/>
    <row r="406" ht="12.75" hidden="1"/>
    <row r="407" ht="12.75" hidden="1"/>
    <row r="408" ht="12.75" hidden="1"/>
    <row r="409" ht="12.75" hidden="1"/>
    <row r="410" ht="12.75" hidden="1"/>
    <row r="411" ht="12.75" hidden="1"/>
    <row r="412" ht="12.75" hidden="1"/>
    <row r="413" ht="12.75" hidden="1"/>
    <row r="414" ht="12.75" hidden="1"/>
    <row r="415" ht="12.75" hidden="1"/>
    <row r="416" ht="12.75" hidden="1"/>
    <row r="417" ht="12.75" hidden="1"/>
    <row r="418" ht="12.75" hidden="1"/>
    <row r="419" ht="12.75" hidden="1"/>
    <row r="420" ht="12.75" hidden="1"/>
    <row r="421" ht="12.75" hidden="1"/>
    <row r="422" ht="12.75" hidden="1"/>
    <row r="423" ht="12.75" hidden="1"/>
    <row r="424" ht="12.75" hidden="1"/>
    <row r="425" ht="12.75" hidden="1"/>
    <row r="426" ht="12.75" hidden="1"/>
    <row r="427" ht="12.75" hidden="1"/>
    <row r="428" ht="12.75" hidden="1"/>
    <row r="429" ht="12.75" hidden="1"/>
    <row r="430" ht="12.75" hidden="1"/>
    <row r="431" ht="12.75" hidden="1"/>
    <row r="432"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row r="455" ht="12.75" hidden="1"/>
    <row r="456" ht="12.75" hidden="1"/>
    <row r="457" ht="12.75" hidden="1"/>
    <row r="458" ht="12.75" hidden="1"/>
    <row r="459" ht="12.75" hidden="1"/>
    <row r="460" ht="12.75" hidden="1"/>
    <row r="461" ht="12.75" hidden="1"/>
    <row r="462" ht="12.75" hidden="1"/>
    <row r="463" ht="12.75" hidden="1"/>
    <row r="464" ht="12.75" hidden="1"/>
    <row r="465" ht="12.75" hidden="1"/>
    <row r="466" ht="12.75" hidden="1"/>
    <row r="467" ht="12.75" hidden="1"/>
    <row r="468" ht="12.75" hidden="1"/>
    <row r="469" ht="12.75" hidden="1"/>
    <row r="470" ht="12.75" hidden="1"/>
    <row r="471" ht="12.75" hidden="1"/>
    <row r="472" ht="12.75" hidden="1"/>
    <row r="473" ht="12.75" hidden="1"/>
    <row r="474" ht="12.75" hidden="1"/>
    <row r="475" ht="12.75" hidden="1"/>
    <row r="476" ht="12.75" hidden="1"/>
    <row r="477" ht="12.75" hidden="1"/>
    <row r="478" ht="12.75" hidden="1"/>
    <row r="479" ht="12.75" hidden="1"/>
    <row r="480" ht="12.75" hidden="1"/>
    <row r="481" ht="12.75" hidden="1"/>
    <row r="482" ht="12.75" hidden="1"/>
    <row r="483" ht="12.75" hidden="1"/>
    <row r="484" ht="12.75" hidden="1"/>
    <row r="485" ht="12.75" hidden="1"/>
    <row r="486" ht="12.75" hidden="1"/>
    <row r="487" ht="12.75" hidden="1"/>
    <row r="488" ht="12.75" hidden="1"/>
    <row r="489" ht="12.75" hidden="1"/>
    <row r="490" ht="12.75" hidden="1"/>
    <row r="491" ht="12.75" hidden="1"/>
    <row r="492" ht="12.75" hidden="1"/>
    <row r="493" ht="12.75" hidden="1"/>
    <row r="494" ht="12.75" hidden="1"/>
    <row r="495" ht="12.75" hidden="1"/>
    <row r="496" ht="12.75" hidden="1"/>
    <row r="497" ht="12.75" hidden="1"/>
    <row r="498" ht="12.75" hidden="1"/>
    <row r="499" ht="12.75" hidden="1"/>
    <row r="500" ht="12.75" hidden="1"/>
    <row r="501" ht="12.75" hidden="1"/>
    <row r="502" ht="12.75" hidden="1"/>
    <row r="503" ht="12.75" hidden="1"/>
    <row r="504" ht="12.75" hidden="1"/>
    <row r="505" ht="12.75" hidden="1"/>
    <row r="506" ht="12.75" hidden="1"/>
    <row r="507" ht="12.75" hidden="1"/>
    <row r="508" ht="12.75" hidden="1"/>
    <row r="509" ht="12.75" hidden="1"/>
    <row r="510" ht="12.75" hidden="1"/>
    <row r="511" ht="12.75" hidden="1"/>
    <row r="512" ht="12.75" hidden="1"/>
    <row r="513" ht="12.75" hidden="1"/>
    <row r="514" ht="12.75" hidden="1"/>
    <row r="515" ht="12.75" hidden="1"/>
    <row r="516" ht="12.75" hidden="1"/>
    <row r="517" ht="12.75" hidden="1"/>
    <row r="518" ht="12.75" hidden="1"/>
    <row r="519" ht="12.75" hidden="1"/>
    <row r="520" ht="12.75" hidden="1"/>
    <row r="521" ht="12.75" hidden="1"/>
    <row r="522" ht="12.75" hidden="1"/>
    <row r="523" ht="12.75" hidden="1"/>
    <row r="524" ht="12.75" hidden="1"/>
    <row r="525" ht="12.75" hidden="1"/>
    <row r="526" ht="12.75" hidden="1"/>
    <row r="527" ht="12.75" hidden="1"/>
    <row r="528" ht="12.75" hidden="1"/>
    <row r="529" ht="12.75" hidden="1"/>
    <row r="530" ht="12.75" hidden="1"/>
    <row r="531" ht="12.75" hidden="1"/>
    <row r="532" ht="12.75" hidden="1"/>
    <row r="533" ht="12.75" hidden="1"/>
    <row r="534" ht="12.75" hidden="1"/>
    <row r="535" ht="12.75" hidden="1"/>
    <row r="536" ht="12.75" hidden="1"/>
    <row r="537" ht="12.75" hidden="1"/>
    <row r="538" ht="12.75" hidden="1"/>
    <row r="539" ht="12.75" hidden="1"/>
    <row r="540" ht="12.75" hidden="1"/>
    <row r="541" ht="12.75" hidden="1"/>
    <row r="542" ht="12.75" hidden="1"/>
    <row r="543" ht="12.75" hidden="1"/>
    <row r="544" ht="12.75" hidden="1"/>
    <row r="545" ht="12.75" hidden="1"/>
    <row r="546" ht="12.75" hidden="1"/>
    <row r="547" ht="12.75" hidden="1"/>
    <row r="548" ht="12.75" hidden="1"/>
    <row r="549" ht="12.75" hidden="1"/>
    <row r="550" ht="12.75" hidden="1"/>
    <row r="551" ht="12.75" hidden="1"/>
    <row r="552" ht="12.75" hidden="1"/>
    <row r="553" ht="12.75" hidden="1"/>
    <row r="554" ht="12.75" hidden="1"/>
    <row r="555" ht="12.75" hidden="1"/>
    <row r="556" ht="12.75" hidden="1"/>
    <row r="557" ht="12.75" hidden="1"/>
    <row r="558" ht="12.75" hidden="1"/>
    <row r="559" ht="12.75" hidden="1"/>
    <row r="560" ht="12.75" hidden="1"/>
    <row r="561" ht="12.75" hidden="1"/>
    <row r="562" ht="12.75" hidden="1"/>
    <row r="563" ht="12.75" hidden="1"/>
    <row r="564" ht="12.75" hidden="1"/>
    <row r="565" ht="12.75" hidden="1"/>
    <row r="566" ht="12.75" hidden="1"/>
    <row r="567" ht="12.75" hidden="1"/>
    <row r="568" ht="12.75" hidden="1"/>
    <row r="569" ht="12.75" hidden="1"/>
    <row r="570" ht="12.75" hidden="1"/>
    <row r="571" ht="12.75" hidden="1"/>
    <row r="572" ht="12.75" hidden="1"/>
    <row r="573" ht="12.75" hidden="1"/>
    <row r="574" ht="12.75" hidden="1"/>
    <row r="575" ht="12.75" hidden="1"/>
    <row r="576" ht="12.75" hidden="1"/>
    <row r="577" ht="12.75" hidden="1"/>
    <row r="578" ht="12.75" hidden="1"/>
    <row r="579" ht="12.75" hidden="1"/>
    <row r="580" ht="12.75" hidden="1"/>
    <row r="581" ht="12.75" hidden="1"/>
    <row r="582" ht="12.75" hidden="1"/>
    <row r="583" ht="12.75" hidden="1"/>
    <row r="584" ht="12.75" hidden="1"/>
    <row r="585" ht="12.75" hidden="1"/>
    <row r="586" ht="12.75" hidden="1"/>
    <row r="587" ht="12.75" hidden="1"/>
    <row r="588" ht="12.75" hidden="1"/>
    <row r="589" ht="12.75" hidden="1"/>
    <row r="590" ht="12.75" hidden="1"/>
    <row r="591" ht="12.75" hidden="1"/>
    <row r="592" ht="12.75" hidden="1"/>
    <row r="593" ht="12.75" hidden="1"/>
    <row r="594" ht="12.75" hidden="1"/>
    <row r="595" ht="12.75" hidden="1"/>
    <row r="596" ht="12.75" hidden="1"/>
    <row r="597" ht="12.75" hidden="1"/>
    <row r="598" ht="12.75" hidden="1"/>
    <row r="599" ht="12.75" hidden="1"/>
    <row r="600" ht="12.75" hidden="1"/>
    <row r="601" ht="12.75" hidden="1"/>
    <row r="602" ht="12.75" hidden="1"/>
    <row r="603" ht="12.75" hidden="1"/>
    <row r="604" ht="12.75" hidden="1"/>
    <row r="605" ht="12.75" hidden="1"/>
    <row r="606" ht="12.75" hidden="1"/>
    <row r="607" ht="12.75" hidden="1"/>
    <row r="608" ht="12.75" hidden="1"/>
    <row r="609" ht="12.75" hidden="1"/>
    <row r="610" ht="12.75" hidden="1"/>
    <row r="611" ht="12.75" hidden="1"/>
    <row r="612" ht="12.75" hidden="1"/>
    <row r="613" ht="12.75" hidden="1"/>
    <row r="614" ht="12.75" hidden="1"/>
    <row r="615" ht="12.75" hidden="1"/>
    <row r="616" ht="12.75" hidden="1"/>
    <row r="617" ht="12.75" hidden="1"/>
    <row r="618" ht="12.75" hidden="1"/>
    <row r="619" ht="12.75" hidden="1"/>
    <row r="620" ht="12.75" hidden="1"/>
    <row r="621" ht="12.75" hidden="1"/>
    <row r="622" ht="12.75" hidden="1"/>
    <row r="623" ht="12.75" hidden="1"/>
    <row r="624" ht="12.75" hidden="1"/>
    <row r="625" ht="12.75" hidden="1"/>
    <row r="626" ht="12.75" hidden="1"/>
    <row r="627" ht="12.75" hidden="1"/>
    <row r="628" ht="12.75" hidden="1"/>
    <row r="629" ht="12.75" hidden="1"/>
    <row r="630" ht="12.75" hidden="1"/>
    <row r="631" ht="12.75" hidden="1"/>
    <row r="632" ht="12.75" hidden="1"/>
    <row r="633" ht="12.75" hidden="1"/>
    <row r="634" ht="12.75" hidden="1"/>
    <row r="635" ht="12.75" hidden="1"/>
    <row r="636" ht="12.75" hidden="1"/>
    <row r="637" ht="12.75" hidden="1"/>
    <row r="638" ht="12.75" hidden="1"/>
    <row r="639" ht="12.75" hidden="1"/>
    <row r="640" ht="12.75" hidden="1"/>
    <row r="641" ht="12.75" hidden="1"/>
    <row r="642" ht="12.75" hidden="1"/>
    <row r="643" ht="12.75" hidden="1"/>
    <row r="644" ht="12.75" hidden="1"/>
    <row r="645" ht="12.75" hidden="1"/>
    <row r="646" ht="12.75" hidden="1"/>
    <row r="647" ht="12.75" hidden="1"/>
    <row r="648" ht="12.75" hidden="1"/>
    <row r="649" ht="12.75" hidden="1"/>
    <row r="650" ht="12.75" hidden="1"/>
    <row r="651" ht="12.75" hidden="1"/>
    <row r="652" ht="12.75" hidden="1"/>
    <row r="653" ht="12.75" hidden="1"/>
    <row r="654" ht="12.75" hidden="1"/>
    <row r="655" ht="12.75" hidden="1"/>
    <row r="656" ht="12.75" hidden="1"/>
    <row r="657" ht="12.75" hidden="1"/>
    <row r="658" ht="12.75" hidden="1"/>
    <row r="659" ht="12.75" hidden="1"/>
    <row r="660" ht="12.75" hidden="1"/>
    <row r="661" ht="12.75" hidden="1"/>
    <row r="662" ht="12.75" hidden="1"/>
    <row r="663" ht="12.75" hidden="1"/>
    <row r="664" ht="12.75" hidden="1"/>
    <row r="665" ht="12.75" hidden="1"/>
    <row r="666" ht="12.75" hidden="1"/>
    <row r="667" ht="12.75" hidden="1"/>
    <row r="668" ht="12.75" hidden="1"/>
    <row r="669" ht="12.75" hidden="1"/>
    <row r="670" ht="12.75" hidden="1"/>
    <row r="671" ht="12.75" hidden="1"/>
    <row r="672" ht="12.75" hidden="1"/>
    <row r="673" ht="12.75" hidden="1"/>
    <row r="674" ht="12.75" hidden="1"/>
    <row r="675" ht="12.75" hidden="1"/>
    <row r="676" ht="12.75" hidden="1"/>
    <row r="677" ht="12.75" hidden="1"/>
    <row r="678" ht="12.75" hidden="1"/>
    <row r="679" ht="12.75" hidden="1"/>
    <row r="680" ht="12.75" hidden="1"/>
    <row r="681" ht="12.75" hidden="1"/>
    <row r="682" ht="12.75" hidden="1"/>
    <row r="683" ht="12.75" hidden="1"/>
    <row r="684" ht="12.75" hidden="1"/>
    <row r="685" ht="12.75" hidden="1"/>
    <row r="686" ht="12.75" hidden="1"/>
    <row r="687" ht="12.75" hidden="1"/>
    <row r="688" ht="12.75" hidden="1"/>
    <row r="689" ht="12.75" hidden="1"/>
    <row r="690" ht="12.75" hidden="1"/>
    <row r="691" ht="12.75" hidden="1"/>
    <row r="692" ht="12.75" hidden="1"/>
    <row r="693" ht="12.75" hidden="1"/>
    <row r="694" ht="12.75" hidden="1"/>
    <row r="695" ht="12.75" hidden="1"/>
    <row r="696" ht="12.75" hidden="1"/>
    <row r="697" ht="12.75" hidden="1"/>
    <row r="698" ht="12.75" hidden="1"/>
    <row r="699" ht="12.75" hidden="1"/>
    <row r="700" ht="12.75" hidden="1"/>
    <row r="701" ht="12.75" hidden="1"/>
    <row r="702" ht="12.75" hidden="1"/>
    <row r="703" ht="12.75" hidden="1"/>
    <row r="704" ht="12.75" hidden="1"/>
    <row r="705" ht="12.75" hidden="1"/>
    <row r="706" ht="12.75" hidden="1"/>
    <row r="707" ht="12.75" hidden="1"/>
    <row r="708" ht="12.75" hidden="1"/>
    <row r="709" ht="12.75" hidden="1"/>
    <row r="710" ht="12.75" hidden="1"/>
    <row r="711" ht="12.75" hidden="1"/>
    <row r="712" ht="12.75" hidden="1"/>
    <row r="713" ht="12.75" hidden="1"/>
    <row r="714" ht="12.75" hidden="1"/>
    <row r="715" ht="12.75" hidden="1"/>
    <row r="716" ht="12.75" hidden="1"/>
    <row r="717" ht="12.75" hidden="1"/>
    <row r="718" ht="12.75" hidden="1"/>
    <row r="719" ht="12.75" hidden="1"/>
    <row r="720" ht="12.75" hidden="1"/>
    <row r="721" ht="12.75" hidden="1"/>
    <row r="722" ht="12.75" hidden="1"/>
    <row r="723" ht="12.75" hidden="1"/>
    <row r="724" ht="12.75" hidden="1"/>
    <row r="725" ht="12.75" hidden="1"/>
    <row r="726" ht="12.75" hidden="1"/>
    <row r="727" ht="12.75" hidden="1"/>
    <row r="728" ht="12.75" hidden="1"/>
    <row r="729" ht="12.75" hidden="1"/>
    <row r="730" ht="12.75" hidden="1"/>
    <row r="731" ht="12.75" hidden="1"/>
    <row r="732" ht="12.75" hidden="1"/>
    <row r="733" ht="12.75" hidden="1"/>
    <row r="734" ht="12.75" hidden="1"/>
    <row r="735" ht="12.75" hidden="1"/>
    <row r="736" ht="12.75" hidden="1"/>
    <row r="737" ht="12.75" hidden="1"/>
    <row r="738" ht="12.75" hidden="1"/>
    <row r="739" ht="12.75" hidden="1"/>
    <row r="740" ht="12.75" hidden="1"/>
    <row r="741" ht="12.75" hidden="1"/>
    <row r="742" ht="12.75" hidden="1"/>
    <row r="743" ht="12.75" hidden="1"/>
    <row r="744" ht="12.75" hidden="1"/>
    <row r="745" ht="12.75" hidden="1"/>
    <row r="746" ht="12.75" hidden="1"/>
    <row r="747" ht="12.75" hidden="1"/>
    <row r="748" ht="12.75" hidden="1"/>
    <row r="749" ht="12.75" hidden="1"/>
    <row r="750" ht="12.75" hidden="1"/>
    <row r="751" ht="12.75" hidden="1"/>
    <row r="752" ht="12.75" hidden="1"/>
    <row r="753" ht="12.75" hidden="1"/>
    <row r="754" ht="12.75" hidden="1"/>
    <row r="755" ht="12.75" hidden="1"/>
    <row r="756" ht="12.75" hidden="1"/>
    <row r="757" ht="12.75" hidden="1"/>
    <row r="758" ht="12.75" hidden="1"/>
    <row r="759" ht="12.75" hidden="1"/>
    <row r="760" ht="12.75" hidden="1"/>
    <row r="761" ht="12.75" hidden="1"/>
    <row r="762" ht="12.75" hidden="1"/>
    <row r="763" ht="12.75" hidden="1"/>
    <row r="764" ht="12.75" hidden="1"/>
    <row r="765" ht="12.75" hidden="1"/>
    <row r="766" ht="12.75" hidden="1"/>
    <row r="767" ht="12.75" hidden="1"/>
    <row r="768" ht="12.75" hidden="1"/>
    <row r="769" ht="12.75" hidden="1"/>
    <row r="770" ht="12.75" hidden="1"/>
    <row r="771" ht="12.75" hidden="1"/>
    <row r="772" ht="12.75" hidden="1"/>
    <row r="773" ht="12.75" hidden="1"/>
    <row r="774" ht="12.75" hidden="1"/>
    <row r="775" ht="12.75" hidden="1"/>
    <row r="776" ht="12.75" hidden="1"/>
    <row r="777" ht="12.75" hidden="1"/>
    <row r="778" ht="12.75" hidden="1"/>
    <row r="779" ht="12.75" hidden="1"/>
    <row r="780" ht="12.75" hidden="1"/>
    <row r="781" ht="12.75" hidden="1"/>
    <row r="782" ht="12.75" hidden="1"/>
    <row r="783" ht="12.75" hidden="1"/>
    <row r="784" ht="12.75" hidden="1"/>
    <row r="785" ht="12.75" hidden="1"/>
    <row r="786" ht="12.75" hidden="1"/>
    <row r="787" ht="12.75" hidden="1"/>
    <row r="788" ht="12.75" hidden="1"/>
    <row r="789" ht="12.75" hidden="1"/>
    <row r="790" ht="12.75" hidden="1"/>
    <row r="791" ht="12.75" hidden="1"/>
    <row r="792" ht="12.75" hidden="1"/>
    <row r="793" ht="12.75" hidden="1"/>
    <row r="794" ht="12.75" hidden="1"/>
    <row r="795" ht="12.75" hidden="1"/>
    <row r="796" ht="12.75" hidden="1"/>
    <row r="797" ht="12.75" hidden="1"/>
    <row r="798" ht="12.75" hidden="1"/>
    <row r="799" ht="12.75" hidden="1"/>
    <row r="800" ht="12.75" hidden="1"/>
    <row r="801" ht="12.75" hidden="1"/>
    <row r="802" ht="12.75" hidden="1"/>
    <row r="803" ht="12.75" hidden="1"/>
    <row r="804" ht="12.75" hidden="1"/>
    <row r="805" ht="12.75" hidden="1"/>
    <row r="806" ht="12.75" hidden="1"/>
    <row r="807" ht="12.75" hidden="1"/>
    <row r="808" ht="12.75" hidden="1"/>
    <row r="809" ht="12.75" hidden="1"/>
    <row r="810" ht="12.75" hidden="1"/>
    <row r="811" ht="12.75" hidden="1"/>
    <row r="812" ht="12.75" hidden="1"/>
    <row r="813" ht="12.75" hidden="1"/>
    <row r="814" ht="12.75" hidden="1"/>
    <row r="815" ht="12.75" hidden="1"/>
    <row r="816" ht="12.75" hidden="1"/>
    <row r="817" ht="12.75" hidden="1"/>
    <row r="818" ht="12.75" hidden="1"/>
    <row r="819" ht="12.75" hidden="1"/>
    <row r="820" ht="12.75" hidden="1"/>
    <row r="821" ht="12.75" hidden="1"/>
    <row r="822" ht="12.75" hidden="1"/>
    <row r="823" ht="12.75" hidden="1"/>
    <row r="824" ht="12.75" hidden="1"/>
    <row r="825" ht="12.75" hidden="1"/>
    <row r="826" ht="12.75" hidden="1"/>
    <row r="827" ht="12.75" hidden="1"/>
    <row r="828" ht="12.75" hidden="1"/>
    <row r="829" ht="12.75" hidden="1"/>
    <row r="830" ht="12.75" hidden="1"/>
    <row r="831" ht="12.75" hidden="1"/>
    <row r="832" ht="12.75" hidden="1"/>
    <row r="833" ht="12.75" hidden="1"/>
    <row r="834" ht="12.75" hidden="1"/>
    <row r="835" ht="12.75" hidden="1"/>
    <row r="836" ht="12.75" hidden="1"/>
    <row r="837" ht="12.75" hidden="1"/>
    <row r="838" ht="12.75" hidden="1"/>
    <row r="839" ht="12.75" hidden="1"/>
    <row r="840" ht="12.75" hidden="1"/>
    <row r="841" ht="12.75" hidden="1"/>
    <row r="842" ht="12.75" hidden="1"/>
    <row r="843" ht="12.75" hidden="1"/>
    <row r="844" ht="12.75" hidden="1"/>
    <row r="845" ht="12.75" hidden="1"/>
    <row r="846" ht="12.75" hidden="1"/>
    <row r="847" ht="12.75" hidden="1"/>
    <row r="848" ht="12.75" hidden="1"/>
    <row r="849" ht="12.75" hidden="1"/>
    <row r="850" ht="12.75" hidden="1"/>
    <row r="851" ht="12.75" hidden="1"/>
    <row r="852" ht="12.75" hidden="1"/>
    <row r="853" ht="12.75" hidden="1"/>
    <row r="854" ht="12.75" hidden="1"/>
    <row r="855" ht="12.75" hidden="1"/>
    <row r="856" ht="12.75" hidden="1"/>
    <row r="857" ht="12.75" hidden="1"/>
    <row r="858" ht="12.75" hidden="1"/>
    <row r="859" ht="12.75" hidden="1"/>
    <row r="860" ht="12.75" hidden="1"/>
    <row r="861" ht="12.75" hidden="1"/>
    <row r="862" ht="12.75" hidden="1"/>
    <row r="863" ht="12.75" hidden="1"/>
    <row r="864" ht="12.75" hidden="1"/>
    <row r="865" ht="12.75" hidden="1"/>
    <row r="866" ht="12.75" hidden="1"/>
    <row r="867" ht="12.75" hidden="1"/>
    <row r="868" ht="12.75" hidden="1"/>
    <row r="869" ht="12.75" hidden="1"/>
    <row r="870" ht="12.75" hidden="1"/>
    <row r="871" ht="12.75" hidden="1"/>
    <row r="872" ht="12.75" hidden="1"/>
    <row r="873" ht="12.75" hidden="1"/>
    <row r="874" ht="12.75" hidden="1"/>
    <row r="875" ht="12.75" hidden="1"/>
    <row r="876" ht="12.75" hidden="1"/>
    <row r="877" ht="12.75" hidden="1"/>
    <row r="878" ht="12.75" hidden="1"/>
    <row r="879" ht="12.75" hidden="1"/>
    <row r="880" ht="12.75" hidden="1"/>
    <row r="881" ht="12.75" hidden="1"/>
    <row r="882" ht="12.75" hidden="1"/>
    <row r="883" ht="12.75" hidden="1"/>
    <row r="884" ht="12.75" hidden="1"/>
    <row r="885" ht="12.75" hidden="1"/>
    <row r="886" ht="12.75" hidden="1"/>
    <row r="887" ht="12.75" hidden="1"/>
    <row r="888" ht="12.75" hidden="1"/>
    <row r="889" ht="12.75" hidden="1"/>
    <row r="890" ht="12.75" hidden="1"/>
    <row r="891" ht="12.75" hidden="1"/>
    <row r="892" ht="12.75" hidden="1"/>
    <row r="893" ht="12.75" hidden="1"/>
    <row r="894" ht="12.75" hidden="1"/>
    <row r="895" ht="12.75" hidden="1"/>
    <row r="896" ht="12.75" hidden="1"/>
    <row r="897" ht="12.75" hidden="1"/>
    <row r="898" ht="12.75" hidden="1"/>
    <row r="899" ht="12.75" hidden="1"/>
    <row r="900" ht="12.75" hidden="1"/>
    <row r="901" ht="12.75" hidden="1"/>
    <row r="902" ht="12.75" hidden="1"/>
    <row r="903" ht="12.75" hidden="1"/>
    <row r="904" ht="12.75" hidden="1"/>
    <row r="905" ht="12.75" hidden="1"/>
    <row r="906" ht="12.75" hidden="1"/>
    <row r="907" ht="12.75" hidden="1"/>
    <row r="908" ht="12.75" hidden="1"/>
    <row r="909" ht="12.75" hidden="1"/>
    <row r="910" ht="12.75" hidden="1"/>
    <row r="911" ht="12.75" hidden="1"/>
    <row r="912" ht="12.75" hidden="1"/>
    <row r="913" ht="12.75" hidden="1"/>
    <row r="914" ht="12.75" hidden="1"/>
    <row r="915" ht="12.75" hidden="1"/>
    <row r="916" ht="12.75" hidden="1"/>
    <row r="917" ht="12.75" hidden="1"/>
    <row r="918" ht="12.75" hidden="1"/>
    <row r="919" ht="12.75" hidden="1"/>
    <row r="920" ht="12.75" hidden="1"/>
    <row r="921" ht="12.75" hidden="1"/>
    <row r="922" ht="12.75" hidden="1"/>
    <row r="923" ht="12.75" hidden="1"/>
    <row r="924" ht="12.75" hidden="1"/>
    <row r="925" ht="12.75" hidden="1"/>
    <row r="926" ht="12.75" hidden="1"/>
    <row r="927" ht="12.75" hidden="1"/>
    <row r="928" ht="12.75" hidden="1"/>
    <row r="929" ht="12.75" hidden="1"/>
    <row r="930" ht="12.75" hidden="1"/>
    <row r="931" ht="12.75" hidden="1"/>
    <row r="932" ht="12.75" hidden="1"/>
    <row r="933" ht="12.75" hidden="1"/>
    <row r="934" ht="12.75" hidden="1"/>
    <row r="935" ht="12.75" hidden="1"/>
    <row r="936" ht="12.75" hidden="1"/>
    <row r="937" ht="12.75" hidden="1"/>
    <row r="938" ht="12.75" hidden="1"/>
    <row r="939" ht="12.75" hidden="1"/>
    <row r="940" ht="12.75" hidden="1"/>
    <row r="941" ht="12.75" hidden="1"/>
    <row r="942" ht="12.75" hidden="1"/>
    <row r="943" ht="12.75" hidden="1"/>
    <row r="944" ht="12.75" hidden="1"/>
    <row r="945" ht="12.75" hidden="1"/>
    <row r="946" ht="12.75" hidden="1"/>
    <row r="947" ht="12.75" hidden="1"/>
    <row r="948" ht="12.75" hidden="1"/>
    <row r="949" ht="12.75" hidden="1"/>
    <row r="950" ht="12.75" hidden="1"/>
    <row r="951" ht="12.75" hidden="1"/>
    <row r="952" ht="12.75" hidden="1"/>
    <row r="953" ht="12.75" hidden="1"/>
    <row r="954" ht="12.75" hidden="1"/>
    <row r="955" ht="12.75" hidden="1"/>
    <row r="956" ht="12.75" hidden="1"/>
    <row r="957" ht="12.75" hidden="1"/>
    <row r="958" ht="12.75" hidden="1"/>
    <row r="959" ht="12.75" hidden="1"/>
    <row r="960" ht="12.75" hidden="1"/>
    <row r="961" ht="12.75" hidden="1"/>
    <row r="962" ht="12.75" hidden="1"/>
    <row r="963" ht="12.75" hidden="1"/>
    <row r="964" ht="12.75" hidden="1"/>
    <row r="965" ht="12.75" hidden="1"/>
    <row r="966" ht="12.75" hidden="1"/>
    <row r="967" ht="12.75" hidden="1"/>
    <row r="968" ht="12.75" hidden="1"/>
    <row r="969" ht="12.75" hidden="1"/>
    <row r="970" ht="12.75" hidden="1"/>
    <row r="971" ht="12.75" hidden="1"/>
    <row r="972" ht="12.75" hidden="1"/>
    <row r="973" ht="12.75" hidden="1"/>
    <row r="974" ht="12.75" hidden="1"/>
    <row r="975" ht="12.75" hidden="1"/>
    <row r="976" ht="12.75" hidden="1"/>
    <row r="977" ht="12.75" hidden="1"/>
    <row r="978" ht="12.75" hidden="1"/>
    <row r="979" ht="12.75" hidden="1"/>
    <row r="980" ht="12.75" hidden="1"/>
    <row r="981" ht="12.75" hidden="1"/>
    <row r="982" ht="12.75" hidden="1"/>
    <row r="983" ht="12.75" hidden="1"/>
    <row r="984" ht="12.75" hidden="1"/>
    <row r="985" ht="12.75" hidden="1"/>
    <row r="986" ht="12.75" hidden="1"/>
    <row r="987" ht="12.75" hidden="1"/>
    <row r="988" ht="12.75" hidden="1"/>
    <row r="989" ht="12.75" hidden="1"/>
    <row r="990" ht="12.75" hidden="1"/>
    <row r="991" ht="12.75" hidden="1"/>
    <row r="992" ht="12.75" hidden="1"/>
    <row r="993" ht="12.75" hidden="1"/>
  </sheetData>
  <sheetProtection password="C737" sheet="1" objects="1" scenarios="1"/>
  <mergeCells count="35">
    <mergeCell ref="I226:J226"/>
    <mergeCell ref="I232:J232"/>
    <mergeCell ref="G202:H202"/>
    <mergeCell ref="I202:J202"/>
    <mergeCell ref="I220:J220"/>
    <mergeCell ref="I208:J208"/>
    <mergeCell ref="I214:J214"/>
    <mergeCell ref="I160:J160"/>
    <mergeCell ref="I172:J172"/>
    <mergeCell ref="I166:J166"/>
    <mergeCell ref="I178:J178"/>
    <mergeCell ref="I184:J184"/>
    <mergeCell ref="G154:H154"/>
    <mergeCell ref="I137:J137"/>
    <mergeCell ref="G60:H60"/>
    <mergeCell ref="I154:J154"/>
    <mergeCell ref="I131:J131"/>
    <mergeCell ref="I125:J125"/>
    <mergeCell ref="I60:J60"/>
    <mergeCell ref="I66:J66"/>
    <mergeCell ref="G107:H107"/>
    <mergeCell ref="I107:J107"/>
    <mergeCell ref="I113:J113"/>
    <mergeCell ref="I119:J119"/>
    <mergeCell ref="I78:J78"/>
    <mergeCell ref="I72:J72"/>
    <mergeCell ref="G13:H13"/>
    <mergeCell ref="I13:J13"/>
    <mergeCell ref="I90:J90"/>
    <mergeCell ref="I84:J84"/>
    <mergeCell ref="I31:J31"/>
    <mergeCell ref="I19:J19"/>
    <mergeCell ref="I25:J25"/>
    <mergeCell ref="I37:J37"/>
    <mergeCell ref="I43:J43"/>
  </mergeCells>
  <conditionalFormatting sqref="N14">
    <cfRule type="notContainsBlanks" dxfId="3" priority="1">
      <formula>LEN(TRIM(N14))&gt;0</formula>
    </cfRule>
  </conditionalFormatting>
  <conditionalFormatting sqref="O21">
    <cfRule type="notContainsBlanks" dxfId="2"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98 D56 D103 D150">
      <formula1>"Phase1,Phase2,Phase3,Phase4,Phase5,Phase6"</formula1>
    </dataValidation>
    <dataValidation type="list" allowBlank="1" sqref="D9">
      <formula1>"Phase1,Phase2,Strength_1,Strength_2,Phase5,Phase6"</formula1>
    </dataValidation>
  </dataValidations>
  <printOptions gridLines="1"/>
  <pageMargins left="0.7" right="0.7" top="0.75" bottom="0.75" header="0.3" footer="0.3"/>
  <pageSetup orientation="portrait" horizontalDpi="360" verticalDpi="360" r:id="rId1"/>
  <rowBreaks count="3" manualBreakCount="3">
    <brk id="47" max="16383" man="1"/>
    <brk id="94" max="16383" man="1"/>
    <brk id="141" max="16383" man="1"/>
  </rowBreaks>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L13" sqref="L13"/>
    </sheetView>
  </sheetViews>
  <sheetFormatPr defaultColWidth="14.42578125" defaultRowHeight="15.75" customHeight="1"/>
  <cols>
    <col min="1" max="1" width="2" hidden="1" customWidth="1"/>
    <col min="2" max="2" width="10" customWidth="1"/>
    <col min="3" max="3" width="0.7109375" hidden="1" customWidth="1"/>
    <col min="4" max="4" width="33" customWidth="1"/>
    <col min="5" max="5" width="5" customWidth="1"/>
    <col min="6" max="6" width="5.5703125" customWidth="1"/>
    <col min="7" max="7" width="7" customWidth="1"/>
    <col min="8" max="8" width="9.28515625" customWidth="1"/>
    <col min="9" max="10" width="8.28515625" customWidth="1"/>
  </cols>
  <sheetData>
    <row r="9" spans="1:11" ht="30">
      <c r="D9" s="16" t="s">
        <v>179</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0" t="s">
        <v>168</v>
      </c>
      <c r="H13" s="31"/>
      <c r="I13" s="30" t="s">
        <v>169</v>
      </c>
      <c r="J13" s="31"/>
    </row>
    <row r="14" spans="1:11" ht="12.75">
      <c r="A14" s="4"/>
      <c r="B14" s="22">
        <f>'Max Calculator'!$E$12-14</f>
        <v>43064</v>
      </c>
      <c r="C14" s="4" t="s">
        <v>91</v>
      </c>
      <c r="D14" t="str">
        <f ca="1">HLOOKUP($I$9,INDIRECT($D$9),VLOOKUP(C14,'Phase Creator'!$B$8:$C$19,2,FALSE),FALSE)</f>
        <v>Competition Squat</v>
      </c>
      <c r="E14" s="23">
        <v>5</v>
      </c>
      <c r="F14" s="23">
        <v>3</v>
      </c>
      <c r="G14" s="24">
        <v>0.82</v>
      </c>
      <c r="H14" s="24">
        <v>0.87</v>
      </c>
      <c r="I14">
        <f>IF(MROUND(IF($D$13="squat",'Max Calculator'!$E$8*G14,IF($D$13="bench",'Max Calculator'!$E$9*G14,IF($D$13="deadlift",'Max Calculator'!$E$10*G14,0))),5)=0," ",MROUND(IF($D$13="squat",'Max Calculator'!$E$8*G14,IF($D$13="bench",'Max Calculator'!$E$9*G14,IF($D$13="deadlift",'Max Calculator'!$E$10*G14,0))),5))</f>
        <v>245</v>
      </c>
      <c r="J14">
        <f>IF(MROUND(IF($D$13="squat",'Max Calculator'!$E$8*H14,IF($D$13="bench",'Max Calculator'!$E$9*H14,IF($D$13="deadlift",'Max Calculator'!$E$10*H14,0))),5)=0," ",MROUND(IF($D$13="squat",'Max Calculator'!$E$8*H14,IF($D$13="bench",'Max Calculator'!$E$9*H14,IF($D$13="deadlift",'Max Calculator'!$E$10*H14,0))),5))</f>
        <v>260</v>
      </c>
    </row>
    <row r="15" spans="1:11" ht="12.75">
      <c r="A15" s="4"/>
      <c r="B15" s="22">
        <f>'Max Calculator'!$E$12-7</f>
        <v>43071</v>
      </c>
      <c r="C15" s="4" t="s">
        <v>137</v>
      </c>
      <c r="D15" t="str">
        <f ca="1">HLOOKUP($I$9,INDIRECT($D$9),VLOOKUP(C15,'Phase Creator'!$B$8:$C$19,2,FALSE),FALSE)</f>
        <v>Low Bar w/ Chains</v>
      </c>
      <c r="E15" s="23">
        <v>8</v>
      </c>
      <c r="F15" s="23">
        <v>2</v>
      </c>
      <c r="G15" s="24">
        <v>0.55000000000000004</v>
      </c>
      <c r="H15" s="24">
        <v>0.65</v>
      </c>
      <c r="I15">
        <f>IF(MROUND(IF($D$13="squat",'Max Calculator'!$E$8*G15,IF($D$13="bench",'Max Calculator'!$E$9*G15,IF($D$13="deadlift",'Max Calculator'!$E$10*G15,0))),5)=0," ",MROUND(IF($D$13="squat",'Max Calculator'!$E$8*G15,IF($D$13="bench",'Max Calculator'!$E$9*G15,IF($D$13="deadlift",'Max Calculator'!$E$10*G15,0))),5))</f>
        <v>165</v>
      </c>
      <c r="J15">
        <f>IF(MROUND(IF($D$13="squat",'Max Calculator'!$E$8*H15,IF($D$13="bench",'Max Calculator'!$E$9*H15,IF($D$13="deadlift",'Max Calculator'!$E$10*H15,0))),5)=0," ",MROUND(IF($D$13="squat",'Max Calculator'!$E$8*H15,IF($D$13="bench",'Max Calculator'!$E$9*H15,IF($D$13="deadlift",'Max Calculator'!$E$10*H15,0))),5))</f>
        <v>195</v>
      </c>
    </row>
    <row r="16" spans="1:11" ht="12.75" hidden="1">
      <c r="A16" s="4"/>
      <c r="B16" s="22">
        <f>'Max Calculator'!$E$12-126</f>
        <v>42952</v>
      </c>
      <c r="C16" s="4" t="s">
        <v>138</v>
      </c>
      <c r="D16" t="str">
        <f ca="1">HLOOKUP($I$9,INDIRECT($D$9),VLOOKUP(C16,'Phase Creator'!$B$8:$C$19,2,FALSE),FALSE)</f>
        <v>Low Bar w/ Chains</v>
      </c>
      <c r="E16" s="25" t="s">
        <v>175</v>
      </c>
      <c r="F16" s="25" t="s">
        <v>174</v>
      </c>
      <c r="G16" s="24">
        <v>0.65</v>
      </c>
      <c r="H16" s="24">
        <v>0.8</v>
      </c>
      <c r="I16">
        <f>IF(MROUND(IF($D$13="squat",'Max Calculator'!$E$8*G16,IF($D$13="bench",'Max Calculator'!$E$9*G16,IF($D$13="deadlift",'Max Calculator'!$E$10*G16,0))),5)=0," ",MROUND(IF($D$13="squat",'Max Calculator'!$E$8*G16,IF($D$13="bench",'Max Calculator'!$E$9*G16,IF($D$13="deadlift",'Max Calculator'!$E$10*G16,0))),5))</f>
        <v>195</v>
      </c>
      <c r="J16">
        <f>IF(MROUND(IF($D$13="squat",'Max Calculator'!$E$8*H16,IF($D$13="bench",'Max Calculator'!$E$9*H16,IF($D$13="deadlift",'Max Calculator'!$E$10*H16,0))),5)=0," ",MROUND(IF($D$13="squat",'Max Calculator'!$E$8*H16,IF($D$13="bench",'Max Calculator'!$E$9*H16,IF($D$13="deadlift",'Max Calculator'!$E$10*H16,0))),5))</f>
        <v>240</v>
      </c>
    </row>
    <row r="17" spans="1:10" ht="12.75" hidden="1">
      <c r="A17" s="4"/>
      <c r="B17" s="22">
        <f>'Max Calculator'!$E$12-119</f>
        <v>42959</v>
      </c>
      <c r="C17" s="4" t="s">
        <v>139</v>
      </c>
      <c r="D17" t="str">
        <f ca="1">HLOOKUP($I$9,INDIRECT($D$9),VLOOKUP(C17,'Phase Creator'!$B$8:$C$19,2,FALSE),FALSE)</f>
        <v>Competition Squat</v>
      </c>
      <c r="E17" s="23">
        <v>1</v>
      </c>
      <c r="F17" s="23">
        <v>3</v>
      </c>
      <c r="G17" s="24"/>
      <c r="H17" s="24">
        <v>0.93</v>
      </c>
      <c r="I17" t="str">
        <f>IF(MROUND(IF($D$13="squat",'Max Calculator'!$E$8*G17,IF($D$13="bench",'Max Calculator'!$E$9*G17,IF($D$13="deadlift",'Max Calculator'!$E$10*G17,0))),5)=0," ",MROUND(IF($D$13="squat",'Max Calculator'!$E$8*G17,IF($D$13="bench",'Max Calculator'!$E$9*G17,IF($D$13="deadlift",'Max Calculator'!$E$10*G17,0))),5))</f>
        <v xml:space="preserve"> </v>
      </c>
      <c r="J17">
        <f>IF(MROUND(IF($D$13="squat",'Max Calculator'!$E$8*H17,IF($D$13="bench",'Max Calculator'!$E$9*H17,IF($D$13="deadlift",'Max Calculator'!$E$10*H17,0))),5)=0," ",MROUND(IF($D$13="squat",'Max Calculator'!$E$8*H17,IF($D$13="bench",'Max Calculator'!$E$9*H17,IF($D$13="deadlift",'Max Calculator'!$E$10*H17,0))),5))</f>
        <v>280</v>
      </c>
    </row>
    <row r="18" spans="1:10" ht="12.75">
      <c r="D18" s="4"/>
    </row>
    <row r="19" spans="1:10" ht="12.75">
      <c r="A19" s="6"/>
      <c r="B19" s="6" t="s">
        <v>165</v>
      </c>
      <c r="C19" s="6" t="s">
        <v>2</v>
      </c>
      <c r="D19" s="21" t="s">
        <v>104</v>
      </c>
      <c r="E19" s="6" t="s">
        <v>166</v>
      </c>
      <c r="F19" s="6" t="s">
        <v>167</v>
      </c>
      <c r="G19" s="6" t="s">
        <v>168</v>
      </c>
      <c r="I19" s="30" t="s">
        <v>169</v>
      </c>
      <c r="J19" s="31"/>
    </row>
    <row r="20" spans="1:10" ht="12.75">
      <c r="A20" s="4"/>
      <c r="B20" s="22">
        <f>'Max Calculator'!$E$12-14</f>
        <v>43064</v>
      </c>
      <c r="C20" s="4" t="s">
        <v>140</v>
      </c>
      <c r="D20" t="str">
        <f ca="1">HLOOKUP($I$9,INDIRECT($D$9),VLOOKUP(C20,'Phase Creator'!$B$8:$C$19,2,FALSE),FALSE)</f>
        <v>Low Bar 3ct Pause Squat</v>
      </c>
      <c r="E20" s="23">
        <v>3</v>
      </c>
      <c r="F20" s="23">
        <v>6</v>
      </c>
      <c r="G20" s="24"/>
      <c r="H20" s="24">
        <v>0.55000000000000004</v>
      </c>
      <c r="I20" t="str">
        <f>IF(MROUND(IF($D$19="squat",'Max Calculator'!$E$8*G20,IF($D$19="bench",'Max Calculator'!$E$9*G20,IF($D$19="deadlift",'Max Calculator'!$E$10*G20,0))),5)=0," ",MROUND(IF($D$19="squat",'Max Calculator'!$E$8*G20,IF($D$19="bench",'Max Calculator'!$E$9*G20,IF($D$19="deadlift",'Max Calculator'!$E$10*G20,0))),5))</f>
        <v xml:space="preserve"> </v>
      </c>
      <c r="J20">
        <f>IF(MROUND(IF($D$19="squat",'Max Calculator'!$E$8*H20,IF($D$19="bench",'Max Calculator'!$E$9*H20,IF($D$19="deadlift",'Max Calculator'!$E$10*H20,0))),5)=0," ",MROUND(IF($D$19="squat",'Max Calculator'!$E$8*H20,IF($D$19="bench",'Max Calculator'!$E$9*H20,IF($D$19="deadlift",'Max Calculator'!$E$10*H20,0))),5))</f>
        <v>165</v>
      </c>
    </row>
    <row r="21" spans="1:10" ht="12.75">
      <c r="A21" s="4"/>
      <c r="B21" s="22">
        <f>'Max Calculator'!$E$12-7</f>
        <v>43071</v>
      </c>
      <c r="C21" s="4" t="s">
        <v>141</v>
      </c>
      <c r="D21" t="str">
        <f ca="1">HLOOKUP($I$9,INDIRECT($D$9),VLOOKUP(C21,'Phase Creator'!$B$8:$C$19,2,FALSE),FALSE)</f>
        <v>Low Bar 3ct Pause Squat</v>
      </c>
      <c r="E21" s="23">
        <v>2</v>
      </c>
      <c r="F21" s="23">
        <v>8</v>
      </c>
      <c r="G21" s="24"/>
      <c r="H21" s="24">
        <v>0.5</v>
      </c>
      <c r="I21" t="str">
        <f>IF(MROUND(IF($D$19="squat",'Max Calculator'!$E$8*G21,IF($D$19="bench",'Max Calculator'!$E$9*G21,IF($D$19="deadlift",'Max Calculator'!$E$10*G21,0))),5)=0," ",MROUND(IF($D$19="squat",'Max Calculator'!$E$8*G21,IF($D$19="bench",'Max Calculator'!$E$9*G21,IF($D$19="deadlift",'Max Calculator'!$E$10*G21,0))),5))</f>
        <v xml:space="preserve"> </v>
      </c>
      <c r="J21">
        <f>IF(MROUND(IF($D$19="squat",'Max Calculator'!$E$8*H21,IF($D$19="bench",'Max Calculator'!$E$9*H21,IF($D$19="deadlift",'Max Calculator'!$E$10*H21,0))),5)=0," ",MROUND(IF($D$19="squat",'Max Calculator'!$E$8*H21,IF($D$19="bench",'Max Calculator'!$E$9*H21,IF($D$19="deadlift",'Max Calculator'!$E$10*H21,0))),5))</f>
        <v>150</v>
      </c>
    </row>
    <row r="22" spans="1:10" ht="12.75" hidden="1">
      <c r="A22" s="4"/>
      <c r="B22" s="22">
        <f>'Max Calculator'!$E$12-126</f>
        <v>42952</v>
      </c>
      <c r="C22" s="4" t="s">
        <v>142</v>
      </c>
      <c r="D22" t="str">
        <f ca="1">HLOOKUP($I$9,INDIRECT($D$9),VLOOKUP(C22,'Phase Creator'!$B$8:$C$19,2,FALSE),FALSE)</f>
        <v>Low Bar 3ct Pause Squat</v>
      </c>
      <c r="E22" s="23">
        <v>4</v>
      </c>
      <c r="F22" s="23">
        <v>5</v>
      </c>
      <c r="G22" s="23"/>
      <c r="H22" s="24">
        <v>0.6</v>
      </c>
      <c r="I22" t="str">
        <f>IF(MROUND(IF($D$19="squat",'Max Calculator'!$E$8*G22,IF($D$19="bench",'Max Calculator'!$E$9*G22,IF($D$19="deadlift",'Max Calculator'!$E$10*G22,0))),5)=0," ",MROUND(IF($D$19="squat",'Max Calculator'!$E$8*G22,IF($D$19="bench",'Max Calculator'!$E$9*G22,IF($D$19="deadlift",'Max Calculator'!$E$10*G22,0))),5))</f>
        <v xml:space="preserve"> </v>
      </c>
      <c r="J22">
        <f>IF(MROUND(IF($D$19="squat",'Max Calculator'!$E$8*H22,IF($D$19="bench",'Max Calculator'!$E$9*H22,IF($D$19="deadlift",'Max Calculator'!$E$10*H22,0))),5)=0," ",MROUND(IF($D$19="squat",'Max Calculator'!$E$8*H22,IF($D$19="bench",'Max Calculator'!$E$9*H22,IF($D$19="deadlift",'Max Calculator'!$E$10*H22,0))),5))</f>
        <v>180</v>
      </c>
    </row>
    <row r="23" spans="1:10" ht="12.75" hidden="1">
      <c r="A23" s="4"/>
      <c r="B23" s="22">
        <f>'Max Calculator'!$E$12-119</f>
        <v>42959</v>
      </c>
      <c r="C23" s="4" t="s">
        <v>143</v>
      </c>
      <c r="D23" t="str">
        <f ca="1">HLOOKUP($I$9,INDIRECT($D$9),VLOOKUP(C23,'Phase Creator'!$B$8:$C$19,2,FALSE),FALSE)</f>
        <v>Low Bar 3ct Pause Squat</v>
      </c>
      <c r="E23" s="23">
        <v>2</v>
      </c>
      <c r="F23" s="23">
        <v>5</v>
      </c>
      <c r="G23" s="24"/>
      <c r="H23" s="24">
        <v>0.55000000000000004</v>
      </c>
      <c r="I23" t="str">
        <f>IF(MROUND(IF($D$19="squat",'Max Calculator'!$E$8*G23,IF($D$19="bench",'Max Calculator'!$E$9*G23,IF($D$19="deadlift",'Max Calculator'!$E$10*G23,0))),5)=0," ",MROUND(IF($D$19="squat",'Max Calculator'!$E$8*G23,IF($D$19="bench",'Max Calculator'!$E$9*G23,IF($D$19="deadlift",'Max Calculator'!$E$10*G23,0))),5))</f>
        <v xml:space="preserve"> </v>
      </c>
      <c r="J23">
        <f>IF(MROUND(IF($D$19="squat",'Max Calculator'!$E$8*H23,IF($D$19="bench",'Max Calculator'!$E$9*H23,IF($D$19="deadlift",'Max Calculator'!$E$10*H23,0))),5)=0," ",MROUND(IF($D$19="squat",'Max Calculator'!$E$8*H23,IF($D$19="bench",'Max Calculator'!$E$9*H23,IF($D$19="deadlift",'Max Calculator'!$E$10*H23,0))),5))</f>
        <v>165</v>
      </c>
    </row>
    <row r="25" spans="1:10" ht="12.75">
      <c r="A25" s="6"/>
      <c r="B25" s="6" t="s">
        <v>165</v>
      </c>
      <c r="C25" s="6" t="s">
        <v>3</v>
      </c>
      <c r="D25" s="21" t="s">
        <v>172</v>
      </c>
      <c r="E25" s="6" t="s">
        <v>166</v>
      </c>
      <c r="F25" s="6" t="s">
        <v>167</v>
      </c>
      <c r="G25" s="6" t="s">
        <v>168</v>
      </c>
      <c r="I25" s="30" t="s">
        <v>169</v>
      </c>
      <c r="J25" s="31"/>
    </row>
    <row r="26" spans="1:10" ht="12.75">
      <c r="A26" s="4"/>
      <c r="B26" s="22">
        <f>'Max Calculator'!$E$12-14</f>
        <v>43064</v>
      </c>
      <c r="C26" s="4" t="s">
        <v>3</v>
      </c>
      <c r="D26" t="str">
        <f ca="1">HLOOKUP($I$9,INDIRECT($D$9),VLOOKUP(C26,'Phase Creator'!$B$8:$C$19,2,FALSE),FALSE)</f>
        <v>SB Pike</v>
      </c>
      <c r="E26" s="23">
        <v>3</v>
      </c>
      <c r="F26" s="23">
        <v>6</v>
      </c>
      <c r="G26" s="24"/>
      <c r="H26" s="24"/>
      <c r="I26" t="str">
        <f>IF(MROUND(IF(D25="squat",'Max Calculator'!$E$8*G26,IF(D25="bench",'Max Calculator'!$E$9*G26,IF(D25="deadlift",'Max Calculator'!$E$10*G26,0))),5)=0," ",MROUND(IF(D25="squat",'Max Calculator'!$E$8*G26,IF(D25="bench",'Max Calculator'!$E$9*G26,IF(D25="deadlift",'Max Calculator'!$E$10*G26,0))),5))</f>
        <v xml:space="preserve"> </v>
      </c>
      <c r="J26" t="str">
        <f>IF(MROUND(IF(D25="squat",'Max Calculator'!$E$8*H26,IF(D25="bench",'Max Calculator'!$E$9*H26,IF(D25="deadlift",'Max Calculator'!$E$10*H26,0))),5)=0," ",MROUND(IF(D25="squat",'Max Calculator'!$E$8*H26,IF(D25="bench",'Max Calculator'!$E$9*H26,IF(D25="deadlift",'Max Calculator'!$E$10*H26,0))),5))</f>
        <v xml:space="preserve"> </v>
      </c>
    </row>
    <row r="27" spans="1:10" ht="12.75">
      <c r="A27" s="4"/>
      <c r="B27" s="22">
        <f>'Max Calculator'!$E$12-7</f>
        <v>43071</v>
      </c>
      <c r="C27" s="4" t="s">
        <v>3</v>
      </c>
      <c r="D27" t="str">
        <f ca="1">HLOOKUP($I$9,INDIRECT($D$9),VLOOKUP(C27,'Phase Creator'!$B$8:$C$19,2,FALSE),FALSE)</f>
        <v>SB Pike</v>
      </c>
      <c r="E27" s="23">
        <v>2</v>
      </c>
      <c r="F27" s="23">
        <v>8</v>
      </c>
      <c r="G27" s="24"/>
      <c r="H27" s="24"/>
      <c r="I27" t="str">
        <f>IF(MROUND(IF(D25="squat",'Max Calculator'!$E$8*G27,IF(D25="bench",'Max Calculator'!$E$9*G27,IF(D25="deadlift",'Max Calculator'!$E$10*G27,0))),5)=0," ",MROUND(IF(D25="squat",'Max Calculator'!$E$8*G27,IF(D25="bench",'Max Calculator'!$E$9*G27,IF(D25="deadlift",'Max Calculator'!$E$10*G27,0))),5))</f>
        <v xml:space="preserve"> </v>
      </c>
      <c r="J27" t="str">
        <f>IF(MROUND(IF(D25="squat",'Max Calculator'!$E$8*H27,IF(D25="bench",'Max Calculator'!$E$9*H27,IF(D25="deadlift",'Max Calculator'!$E$10*H27,0))),5)=0," ",MROUND(IF(D25="squat",'Max Calculator'!$E$8*H27,IF(D25="bench",'Max Calculator'!$E$9*H27,IF(D25="deadlift",'Max Calculator'!$E$10*H27,0))),5))</f>
        <v xml:space="preserve"> </v>
      </c>
    </row>
    <row r="28" spans="1:10" ht="12.75" hidden="1">
      <c r="A28" s="4"/>
      <c r="B28" s="22">
        <f>'Max Calculator'!$E$12-126</f>
        <v>42952</v>
      </c>
      <c r="C28" s="4" t="s">
        <v>3</v>
      </c>
      <c r="D28" t="str">
        <f ca="1">HLOOKUP($I$9,INDIRECT($D$9),VLOOKUP(C28,'Phase Creator'!$B$8:$C$19,2,FALSE),FALSE)</f>
        <v>SB Pike</v>
      </c>
      <c r="E28" s="23">
        <v>4</v>
      </c>
      <c r="F28" s="23">
        <v>5</v>
      </c>
      <c r="G28" s="24"/>
      <c r="H28" s="24"/>
      <c r="I28" t="str">
        <f>IF(MROUND(IF(D25="squat",'Max Calculator'!$E$8*G28,IF(D25="bench",'Max Calculator'!$E$9*G28,IF(D25="deadlift",'Max Calculator'!$E$10*G28,0))),5)=0," ",MROUND(IF(D25="squat",'Max Calculator'!$E$8*G28,IF(D25="bench",'Max Calculator'!$E$9*G28,IF(D25="deadlift",'Max Calculator'!$E$10*G28,0))),5))</f>
        <v xml:space="preserve"> </v>
      </c>
      <c r="J28" t="str">
        <f>IF(MROUND(IF(D25="squat",'Max Calculator'!$E$8*H28,IF(D25="bench",'Max Calculator'!$E$9*H28,IF(D25="deadlift",'Max Calculator'!$E$10*H28,0))),5)=0," ",MROUND(IF(D25="squat",'Max Calculator'!$E$8*H28,IF(D25="bench",'Max Calculator'!$E$9*H28,IF(D25="deadlift",'Max Calculator'!$E$10*H28,0))),5))</f>
        <v xml:space="preserve"> </v>
      </c>
    </row>
    <row r="29" spans="1:10" ht="12.75" hidden="1">
      <c r="A29" s="4"/>
      <c r="B29" s="22">
        <f>'Max Calculator'!$E$12-119</f>
        <v>42959</v>
      </c>
      <c r="C29" s="4" t="s">
        <v>3</v>
      </c>
      <c r="D29" t="str">
        <f ca="1">HLOOKUP($I$9,INDIRECT($D$9),VLOOKUP(C29,'Phase Creator'!$B$8:$C$19,2,FALSE),FALSE)</f>
        <v>SB Pike</v>
      </c>
      <c r="E29" s="23">
        <v>1</v>
      </c>
      <c r="F29" s="23">
        <v>10</v>
      </c>
      <c r="G29" s="24"/>
      <c r="H29" s="24"/>
      <c r="I29" t="str">
        <f>IF(MROUND(IF(D25="squat",'Max Calculator'!$E$8*G29,IF(D25="bench",'Max Calculator'!$E$9*G29,IF(D25="deadlift",'Max Calculator'!$E$10*G29,0))),5)=0," ",MROUND(IF(D25="squat",'Max Calculator'!$E$8*G29,IF(D25="bench",'Max Calculator'!$E$9*G29,IF(D25="deadlift",'Max Calculator'!$E$10*G29,0))),5))</f>
        <v xml:space="preserve"> </v>
      </c>
      <c r="J29"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0" t="s">
        <v>169</v>
      </c>
      <c r="J31" s="31"/>
    </row>
    <row r="32" spans="1:10" ht="12.75">
      <c r="A32" s="4"/>
      <c r="B32" s="22">
        <f>'Max Calculator'!$E$12-14</f>
        <v>43064</v>
      </c>
      <c r="C32" s="4" t="s">
        <v>4</v>
      </c>
      <c r="D32" t="str">
        <f ca="1">HLOOKUP($I$9,INDIRECT($D$9),VLOOKUP(C32,'Phase Creator'!$B$8:$C$19,2,FALSE),FALSE)</f>
        <v>GHR or Back Extension</v>
      </c>
      <c r="E32" s="23">
        <v>3</v>
      </c>
      <c r="F32" s="23">
        <v>15</v>
      </c>
      <c r="G32" s="24"/>
      <c r="H32" s="24"/>
      <c r="I32" t="str">
        <f>IF(MROUND(IF(D31="squat",'Max Calculator'!$E$8*G32,IF(D31="bench",'Max Calculator'!$E$9*G32,IF(D31="deadlift",'Max Calculator'!$E$10*G32,0))),5)=0," ",MROUND(IF(D31="squat",'Max Calculator'!$E$8*G32,IF(D31="bench",'Max Calculator'!$E$9*G32,IF(D31="deadlift",'Max Calculator'!$E$10*G32,0))),5))</f>
        <v xml:space="preserve"> </v>
      </c>
      <c r="J32" t="str">
        <f>IF(MROUND(IF(D31="squat",'Max Calculator'!$E$8*H32,IF(D31="bench",'Max Calculator'!$E$9*H32,IF(D31="deadlift",'Max Calculator'!$E$10*H32,0))),5)=0," ",MROUND(IF(D31="squat",'Max Calculator'!$E$8*H32,IF(D31="bench",'Max Calculator'!$E$9*H32,IF(D31="deadlift",'Max Calculator'!$E$10*H32,0))),5))</f>
        <v xml:space="preserve"> </v>
      </c>
    </row>
    <row r="33" spans="1:10" ht="12.75">
      <c r="A33" s="4"/>
      <c r="B33" s="22">
        <f>'Max Calculator'!$E$12-7</f>
        <v>43071</v>
      </c>
      <c r="C33" s="4" t="s">
        <v>4</v>
      </c>
      <c r="D33" t="str">
        <f ca="1">HLOOKUP($I$9,INDIRECT($D$9),VLOOKUP(C33,'Phase Creator'!$B$8:$C$19,2,FALSE),FALSE)</f>
        <v>GHR or Back Extension</v>
      </c>
      <c r="E33" s="23">
        <v>2</v>
      </c>
      <c r="F33" s="23">
        <v>20</v>
      </c>
      <c r="G33" s="24"/>
      <c r="H33" s="24"/>
      <c r="I33" t="str">
        <f>IF(MROUND(IF(D31="squat",'Max Calculator'!$E$8*G33,IF(D31="bench",'Max Calculator'!$E$9*G33,IF(D31="deadlift",'Max Calculator'!$E$10*G33,0))),5)=0," ",MROUND(IF(D31="squat",'Max Calculator'!$E$8*G33,IF(D31="bench",'Max Calculator'!$E$9*G33,IF(D31="deadlift",'Max Calculator'!$E$10*G33,0))),5))</f>
        <v xml:space="preserve"> </v>
      </c>
      <c r="J33" t="str">
        <f>IF(MROUND(IF(D31="squat",'Max Calculator'!$E$8*H33,IF(D31="bench",'Max Calculator'!$E$9*H33,IF(D31="deadlift",'Max Calculator'!$E$10*H33,0))),5)=0," ",MROUND(IF(D31="squat",'Max Calculator'!$E$8*H33,IF(D31="bench",'Max Calculator'!$E$9*H33,IF(D31="deadlift",'Max Calculator'!$E$10*H33,0))),5))</f>
        <v xml:space="preserve"> </v>
      </c>
    </row>
    <row r="34" spans="1:10" ht="12.75" hidden="1">
      <c r="A34" s="4"/>
      <c r="B34" s="22">
        <f>'Max Calculator'!$E$12-126</f>
        <v>42952</v>
      </c>
      <c r="C34" s="4" t="s">
        <v>4</v>
      </c>
      <c r="D34" t="str">
        <f ca="1">HLOOKUP($I$9,INDIRECT($D$9),VLOOKUP(C34,'Phase Creator'!$B$8:$C$19,2,FALSE),FALSE)</f>
        <v>GHR or Back Extension</v>
      </c>
      <c r="E34" s="23">
        <v>4</v>
      </c>
      <c r="F34" s="23">
        <v>12</v>
      </c>
      <c r="G34" s="24"/>
      <c r="H34" s="24"/>
      <c r="I34" t="str">
        <f>IF(MROUND(IF(D31="squat",'Max Calculator'!$E$8*G34,IF(D31="bench",'Max Calculator'!$E$9*G34,IF(D31="deadlift",'Max Calculator'!$E$10*G34,0))),5)=0," ",MROUND(IF(D31="squat",'Max Calculator'!$E$8*G34,IF(D31="bench",'Max Calculator'!$E$9*G34,IF(D31="deadlift",'Max Calculator'!$E$10*G34,0))),5))</f>
        <v xml:space="preserve"> </v>
      </c>
      <c r="J34" t="str">
        <f>IF(MROUND(IF(D31="squat",'Max Calculator'!$E$8*H34,IF(D31="bench",'Max Calculator'!$E$9*H34,IF(D31="deadlift",'Max Calculator'!$E$10*H34,0))),5)=0," ",MROUND(IF(D31="squat",'Max Calculator'!$E$8*H34,IF(D31="bench",'Max Calculator'!$E$9*H34,IF(D31="deadlift",'Max Calculator'!$E$10*H34,0))),5))</f>
        <v xml:space="preserve"> </v>
      </c>
    </row>
    <row r="35" spans="1:10" ht="12.75" hidden="1">
      <c r="A35" s="4"/>
      <c r="B35" s="22">
        <f>'Max Calculator'!$E$12-119</f>
        <v>42959</v>
      </c>
      <c r="C35" s="4" t="s">
        <v>4</v>
      </c>
      <c r="D35" t="str">
        <f ca="1">HLOOKUP($I$9,INDIRECT($D$9),VLOOKUP(C35,'Phase Creator'!$B$8:$C$19,2,FALSE),FALSE)</f>
        <v>GHR or Back Extension</v>
      </c>
      <c r="E35" s="23">
        <v>1</v>
      </c>
      <c r="F35" s="23">
        <v>20</v>
      </c>
      <c r="G35" s="24"/>
      <c r="H35" s="24"/>
      <c r="I35" t="str">
        <f>IF(MROUND(IF(D31="squat",'Max Calculator'!$E$8*G35,IF(D31="bench",'Max Calculator'!$E$9*G35,IF(D31="deadlift",'Max Calculator'!$E$10*G35,0))),5)=0," ",MROUND(IF(D31="squat",'Max Calculator'!$E$8*G35,IF(D31="bench",'Max Calculator'!$E$9*G35,IF(D31="deadlift",'Max Calculator'!$E$10*G35,0))),5))</f>
        <v xml:space="preserve"> </v>
      </c>
      <c r="J35"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0" t="s">
        <v>169</v>
      </c>
      <c r="J37" s="31"/>
    </row>
    <row r="38" spans="1:10" ht="12.75">
      <c r="A38" s="4"/>
      <c r="B38" s="22">
        <f>'Max Calculator'!$E$12-14</f>
        <v>43064</v>
      </c>
      <c r="C38" s="4" t="s">
        <v>5</v>
      </c>
      <c r="D38" t="str">
        <f ca="1">HLOOKUP($I$9,INDIRECT($D$9),VLOOKUP(C38,'Phase Creator'!$B$8:$C$19,2,FALSE),FALSE)</f>
        <v>Slingshot Abduction/Hip Abduction</v>
      </c>
      <c r="E38" s="23">
        <v>3</v>
      </c>
      <c r="F38" s="23">
        <v>8</v>
      </c>
      <c r="G38" s="24"/>
      <c r="H38" s="24"/>
      <c r="I38" t="str">
        <f>IF(MROUND(IF(D37="squat",'Max Calculator'!$E$8*G38,IF(D37="bench",'Max Calculator'!$E$9*G38,IF(D37="deadlift",'Max Calculator'!$E$10*G38,0))),5)=0," ",MROUND(IF(D37="squat",'Max Calculator'!$E$8*G38,IF(D37="bench",'Max Calculator'!$E$9*G38,IF(D37="deadlift",'Max Calculator'!$E$10*G38,0))),5))</f>
        <v xml:space="preserve"> </v>
      </c>
      <c r="J38" t="str">
        <f>IF(MROUND(IF(D37="squat",'Max Calculator'!$E$8*H38,IF(D37="bench",'Max Calculator'!$E$9*H38,IF(D37="deadlift",'Max Calculator'!$E$10*H38,0))),5)=0," ",MROUND(IF(D37="squat",'Max Calculator'!$E$8*H38,IF(D37="bench",'Max Calculator'!$E$9*H38,IF(D37="deadlift",'Max Calculator'!$E$10*H38,0))),5))</f>
        <v xml:space="preserve"> </v>
      </c>
    </row>
    <row r="39" spans="1:10" ht="12.75">
      <c r="A39" s="4"/>
      <c r="B39" s="22">
        <f>'Max Calculator'!$E$12-7</f>
        <v>43071</v>
      </c>
      <c r="C39" s="4" t="s">
        <v>5</v>
      </c>
      <c r="D39" t="str">
        <f ca="1">HLOOKUP($I$9,INDIRECT($D$9),VLOOKUP(C39,'Phase Creator'!$B$8:$C$19,2,FALSE),FALSE)</f>
        <v>Slingshot Abduction/Hip Abduction</v>
      </c>
      <c r="E39" s="23">
        <v>2</v>
      </c>
      <c r="F39" s="23">
        <v>12</v>
      </c>
      <c r="G39" s="24"/>
      <c r="H39" s="24"/>
      <c r="I39" t="str">
        <f>IF(MROUND(IF(D37="squat",'Max Calculator'!$E$8*G39,IF(D37="bench",'Max Calculator'!$E$9*G39,IF(D37="deadlift",'Max Calculator'!$E$10*G39,0))),5)=0," ",MROUND(IF(D37="squat",'Max Calculator'!$E$8*G39,IF(D37="bench",'Max Calculator'!$E$9*G39,IF(D37="deadlift",'Max Calculator'!$E$10*G39,0))),5))</f>
        <v xml:space="preserve"> </v>
      </c>
      <c r="J39" t="str">
        <f>IF(MROUND(IF(D37="squat",'Max Calculator'!$E$8*H39,IF(D37="bench",'Max Calculator'!$E$9*H39,IF(D37="deadlift",'Max Calculator'!$E$10*H39,0))),5)=0," ",MROUND(IF(D37="squat",'Max Calculator'!$E$8*H39,IF(D37="bench",'Max Calculator'!$E$9*H39,IF(D37="deadlift",'Max Calculator'!$E$10*H39,0))),5))</f>
        <v xml:space="preserve"> </v>
      </c>
    </row>
    <row r="40" spans="1:10" ht="12.75" hidden="1">
      <c r="A40" s="4"/>
      <c r="B40" s="22">
        <f>'Max Calculator'!$E$12-126</f>
        <v>42952</v>
      </c>
      <c r="C40" s="4" t="s">
        <v>5</v>
      </c>
      <c r="D40" t="str">
        <f ca="1">HLOOKUP($I$9,INDIRECT($D$9),VLOOKUP(C40,'Phase Creator'!$B$8:$C$19,2,FALSE),FALSE)</f>
        <v>Slingshot Abduction/Hip Abduction</v>
      </c>
      <c r="E40" s="23">
        <v>4</v>
      </c>
      <c r="F40" s="23">
        <v>10</v>
      </c>
      <c r="G40" s="24"/>
      <c r="H40" s="24"/>
      <c r="I40" t="str">
        <f>IF(MROUND(IF(D37="squat",'Max Calculator'!$E$8*G40,IF(D37="bench",'Max Calculator'!$E$9*G40,IF(D37="deadlift",'Max Calculator'!$E$10*G40,0))),5)=0," ",MROUND(IF(D37="squat",'Max Calculator'!$E$8*G40,IF(D37="bench",'Max Calculator'!$E$9*G40,IF(D37="deadlift",'Max Calculator'!$E$10*G40,0))),5))</f>
        <v xml:space="preserve"> </v>
      </c>
      <c r="J40" t="str">
        <f>IF(MROUND(IF(D37="squat",'Max Calculator'!$E$8*H40,IF(D37="bench",'Max Calculator'!$E$9*H40,IF(D37="deadlift",'Max Calculator'!$E$10*H40,0))),5)=0," ",MROUND(IF(D37="squat",'Max Calculator'!$E$8*H40,IF(D37="bench",'Max Calculator'!$E$9*H40,IF(D37="deadlift",'Max Calculator'!$E$10*H40,0))),5))</f>
        <v xml:space="preserve"> </v>
      </c>
    </row>
    <row r="41" spans="1:10" ht="12.75" hidden="1">
      <c r="A41" s="4"/>
      <c r="B41" s="22">
        <f>'Max Calculator'!$E$12-119</f>
        <v>42959</v>
      </c>
      <c r="C41" s="4" t="s">
        <v>5</v>
      </c>
      <c r="D41" t="str">
        <f ca="1">HLOOKUP($I$9,INDIRECT($D$9),VLOOKUP(C41,'Phase Creator'!$B$8:$C$19,2,FALSE),FALSE)</f>
        <v>Slingshot Abduction/Hip Abduction</v>
      </c>
      <c r="E41" s="23">
        <v>1</v>
      </c>
      <c r="F41" s="23">
        <v>15</v>
      </c>
      <c r="G41" s="24"/>
      <c r="H41" s="24"/>
      <c r="I41" t="str">
        <f>IF(MROUND(IF(D37="squat",'Max Calculator'!$E$8*G41,IF(D37="bench",'Max Calculator'!$E$9*G41,IF(D37="deadlift",'Max Calculator'!$E$10*G41,0))),5)=0," ",MROUND(IF(D37="squat",'Max Calculator'!$E$8*G41,IF(D37="bench",'Max Calculator'!$E$9*G41,IF(D37="deadlift",'Max Calculator'!$E$10*G41,0))),5))</f>
        <v xml:space="preserve"> </v>
      </c>
      <c r="J41" t="str">
        <f>IF(MROUND(IF(D37="squat",'Max Calculator'!$E$8*H41,IF(D37="bench",'Max Calculator'!$E$9*H41,IF(D37="deadlift",'Max Calculator'!$E$10*H41,0))),5)=0," ",MROUND(IF(D37="squat",'Max Calculator'!$E$8*H41,IF(D37="bench",'Max Calculator'!$E$9*H41,IF(D37="deadlift",'Max Calculator'!$E$10*H41,0))),5))</f>
        <v xml:space="preserve"> </v>
      </c>
    </row>
    <row r="43" spans="1:10" ht="12.75">
      <c r="A43" s="6"/>
      <c r="B43" s="6" t="s">
        <v>165</v>
      </c>
      <c r="C43" s="6" t="s">
        <v>6</v>
      </c>
      <c r="D43" s="21" t="s">
        <v>172</v>
      </c>
      <c r="E43" s="6" t="s">
        <v>166</v>
      </c>
      <c r="F43" s="6" t="s">
        <v>167</v>
      </c>
      <c r="G43" s="6" t="s">
        <v>168</v>
      </c>
      <c r="I43" s="30" t="s">
        <v>169</v>
      </c>
      <c r="J43" s="31"/>
    </row>
    <row r="44" spans="1:10" ht="12.75">
      <c r="A44" s="4"/>
      <c r="B44" s="22">
        <f>'Max Calculator'!$E$12-14</f>
        <v>43064</v>
      </c>
      <c r="C44" s="4" t="s">
        <v>6</v>
      </c>
      <c r="D44" t="str">
        <f ca="1">HLOOKUP($I$9,INDIRECT($D$9),VLOOKUP(C44,'Phase Creator'!$B$8:$C$19,2,FALSE),FALSE)</f>
        <v>Cable/TRX Holds</v>
      </c>
      <c r="E44" s="23">
        <v>3</v>
      </c>
      <c r="F44" s="23">
        <v>25</v>
      </c>
      <c r="G44" s="24"/>
      <c r="H44" s="24"/>
      <c r="I44" t="str">
        <f>IF(MROUND(IF(D43="squat",'Max Calculator'!$E$8*G44,IF(D43="bench",'Max Calculator'!$E$9*G44,IF(D43="deadlift",'Max Calculator'!$E$10*G44,0))),5)=0," ",MROUND(IF(D43="squat",'Max Calculator'!$E$8*G44,IF(D43="bench",'Max Calculator'!$E$9*G44,IF(D43="deadlift",'Max Calculator'!$E$10*G44,0))),5))</f>
        <v xml:space="preserve"> </v>
      </c>
      <c r="J44" t="str">
        <f>IF(MROUND(IF(D43="squat",'Max Calculator'!$E$8*H44,IF(D43="bench",'Max Calculator'!$E$9*H44,IF(D43="deadlift",'Max Calculator'!$E$10*H44,0))),5)=0," ",MROUND(IF(D43="squat",'Max Calculator'!$E$8*H44,IF(D43="bench",'Max Calculator'!$E$9*H44,IF(D43="deadlift",'Max Calculator'!$E$10*H44,0))),5))</f>
        <v xml:space="preserve"> </v>
      </c>
    </row>
    <row r="45" spans="1:10" ht="12.75">
      <c r="A45" s="4"/>
      <c r="B45" s="22">
        <f>'Max Calculator'!$E$12-7</f>
        <v>43071</v>
      </c>
      <c r="C45" s="4" t="s">
        <v>6</v>
      </c>
      <c r="D45" t="str">
        <f ca="1">HLOOKUP($I$9,INDIRECT($D$9),VLOOKUP(C45,'Phase Creator'!$B$8:$C$19,2,FALSE),FALSE)</f>
        <v>Cable/TRX Holds</v>
      </c>
      <c r="E45" s="23">
        <v>2</v>
      </c>
      <c r="F45" s="23">
        <v>30</v>
      </c>
      <c r="G45" s="24"/>
      <c r="H45" s="24"/>
      <c r="I45" t="str">
        <f>IF(MROUND(IF(D43="squat",'Max Calculator'!$E$8*G45,IF(D43="bench",'Max Calculator'!$E$9*G45,IF(D43="deadlift",'Max Calculator'!$E$10*G45,0))),5)=0," ",MROUND(IF(D43="squat",'Max Calculator'!$E$8*G45,IF(D43="bench",'Max Calculator'!$E$9*G45,IF(D43="deadlift",'Max Calculator'!$E$10*G45,0))),5))</f>
        <v xml:space="preserve"> </v>
      </c>
      <c r="J45" t="str">
        <f>IF(MROUND(IF(D43="squat",'Max Calculator'!$E$8*H45,IF(D43="bench",'Max Calculator'!$E$9*H45,IF(D43="deadlift",'Max Calculator'!$E$10*H45,0))),5)=0," ",MROUND(IF(D43="squat",'Max Calculator'!$E$8*H45,IF(D43="bench",'Max Calculator'!$E$9*H45,IF(D43="deadlift",'Max Calculator'!$E$10*H45,0))),5))</f>
        <v xml:space="preserve"> </v>
      </c>
    </row>
    <row r="46" spans="1:10" ht="12.75" hidden="1">
      <c r="A46" s="4"/>
      <c r="B46" s="22">
        <f>'Max Calculator'!$E$12-126</f>
        <v>42952</v>
      </c>
      <c r="C46" s="4" t="s">
        <v>6</v>
      </c>
      <c r="D46" t="str">
        <f ca="1">HLOOKUP($I$9,INDIRECT($D$9),VLOOKUP(C46,'Phase Creator'!$B$8:$C$19,2,FALSE),FALSE)</f>
        <v>Cable/TRX Holds</v>
      </c>
      <c r="E46" s="23">
        <v>4</v>
      </c>
      <c r="F46" s="23">
        <v>20</v>
      </c>
      <c r="G46" s="24"/>
      <c r="H46" s="24"/>
      <c r="I46" t="str">
        <f>IF(MROUND(IF(D43="squat",'Max Calculator'!$E$8*G46,IF(D43="bench",'Max Calculator'!$E$9*G46,IF(D43="deadlift",'Max Calculator'!$E$10*G46,0))),5)=0," ",MROUND(IF(D43="squat",'Max Calculator'!$E$8*G46,IF(D43="bench",'Max Calculator'!$E$9*G46,IF(D43="deadlift",'Max Calculator'!$E$10*G46,0))),5))</f>
        <v xml:space="preserve"> </v>
      </c>
      <c r="J46" t="str">
        <f>IF(MROUND(IF(D43="squat",'Max Calculator'!$E$8*H46,IF(D43="bench",'Max Calculator'!$E$9*H46,IF(D43="deadlift",'Max Calculator'!$E$10*H46,0))),5)=0," ",MROUND(IF(D43="squat",'Max Calculator'!$E$8*H46,IF(D43="bench",'Max Calculator'!$E$9*H46,IF(D43="deadlift",'Max Calculator'!$E$10*H46,0))),5))</f>
        <v xml:space="preserve"> </v>
      </c>
    </row>
    <row r="47" spans="1:10" ht="12.75" hidden="1">
      <c r="A47" s="4"/>
      <c r="B47" s="22">
        <f>'Max Calculator'!$E$12-119</f>
        <v>42959</v>
      </c>
      <c r="C47" s="4" t="s">
        <v>6</v>
      </c>
      <c r="D47" t="str">
        <f ca="1">HLOOKUP($I$9,INDIRECT($D$9),VLOOKUP(C47,'Phase Creator'!$B$8:$C$19,2,FALSE),FALSE)</f>
        <v>Cable/TRX Holds</v>
      </c>
      <c r="E47" s="23">
        <v>1</v>
      </c>
      <c r="F47" s="23">
        <v>35</v>
      </c>
      <c r="G47" s="24"/>
      <c r="H47" s="24"/>
      <c r="I47" t="str">
        <f>IF(MROUND(IF(D43="squat",'Max Calculator'!$E$8*G47,IF(D43="bench",'Max Calculator'!$E$9*G47,IF(D43="deadlift",'Max Calculator'!$E$10*G47,0))),5)=0," ",MROUND(IF(D43="squat",'Max Calculator'!$E$8*G47,IF(D43="bench",'Max Calculator'!$E$9*G47,IF(D43="deadlift",'Max Calculator'!$E$10*G47,0))),5))</f>
        <v xml:space="preserve"> </v>
      </c>
      <c r="J47"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Strength_2</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145</v>
      </c>
      <c r="E60" s="6" t="s">
        <v>166</v>
      </c>
      <c r="F60" s="6" t="s">
        <v>167</v>
      </c>
      <c r="G60" s="30" t="s">
        <v>168</v>
      </c>
      <c r="H60" s="31"/>
      <c r="I60" s="30" t="s">
        <v>169</v>
      </c>
      <c r="J60" s="31"/>
    </row>
    <row r="61" spans="1:11" ht="12.75">
      <c r="A61" s="4"/>
      <c r="B61" s="22">
        <f>'Max Calculator'!$E$12-14</f>
        <v>43064</v>
      </c>
      <c r="C61" s="4" t="s">
        <v>91</v>
      </c>
      <c r="D61" t="str">
        <f ca="1">HLOOKUP($I$56,INDIRECT($D$9),VLOOKUP(C61,'Phase Creator'!$B$8:$C$19,2,FALSE),FALSE)</f>
        <v>Bench Press 3ct Pause</v>
      </c>
      <c r="E61" s="23">
        <v>5</v>
      </c>
      <c r="F61" s="23">
        <v>3</v>
      </c>
      <c r="G61" s="24">
        <v>0.82</v>
      </c>
      <c r="H61" s="24">
        <v>0.87</v>
      </c>
      <c r="I61">
        <f>IF(MROUND(IF(D60="squat",'Max Calculator'!$E$8*G61,IF(D60="bench",'Max Calculator'!$E$9*G61,IF(D60="deadlift",'Max Calculator'!$E$10*G61,0))),5)=0," ",MROUND(IF(D60="squat",'Max Calculator'!$E$8*G61,IF(D60="bench",'Max Calculator'!$E$9*G61,IF(D60="deadlift",'Max Calculator'!$E$10*G61,0))),5))</f>
        <v>185</v>
      </c>
      <c r="J61">
        <f>IF(MROUND(IF(D60="squat",'Max Calculator'!$E$8*H61,IF(D60="bench",'Max Calculator'!$E$9*H61,IF(D60="deadlift",'Max Calculator'!$E$10*H61,0))),5)=0," ",MROUND(IF(D60="squat",'Max Calculator'!$E$8*H61,IF(D60="bench",'Max Calculator'!$E$9*H61,IF(D60="deadlift",'Max Calculator'!$E$10*H61,0))),5))</f>
        <v>195</v>
      </c>
    </row>
    <row r="62" spans="1:11" ht="12.75">
      <c r="A62" s="4"/>
      <c r="B62" s="22">
        <f>'Max Calculator'!$E$12-7</f>
        <v>43071</v>
      </c>
      <c r="C62" s="4" t="s">
        <v>137</v>
      </c>
      <c r="D62" t="str">
        <f ca="1">HLOOKUP($I$56,INDIRECT($D$9),VLOOKUP(C62,'Phase Creator'!$B$8:$C$19,2,FALSE),FALSE)</f>
        <v>Bench w/ Chains</v>
      </c>
      <c r="E62" s="23">
        <v>8</v>
      </c>
      <c r="F62" s="23">
        <v>3</v>
      </c>
      <c r="G62" s="24">
        <v>0.55000000000000004</v>
      </c>
      <c r="H62" s="24">
        <v>0.6</v>
      </c>
      <c r="I62">
        <f>IF(MROUND(IF(D60="squat",'Max Calculator'!$E$8*G62,IF(D60="bench",'Max Calculator'!$E$9*G62,IF(D60="deadlift",'Max Calculator'!$E$10*G62,0))),5)=0," ",MROUND(IF(D60="squat",'Max Calculator'!$E$8*G62,IF(D60="bench",'Max Calculator'!$E$9*G62,IF(D60="deadlift",'Max Calculator'!$E$10*G62,0))),5))</f>
        <v>125</v>
      </c>
      <c r="J62">
        <f>IF(MROUND(IF(D60="squat",'Max Calculator'!$E$8*H62,IF(D60="bench",'Max Calculator'!$E$9*H62,IF(D60="deadlift",'Max Calculator'!$E$10*H62,0))),5)=0," ",MROUND(IF(D60="squat",'Max Calculator'!$E$8*H62,IF(D60="bench",'Max Calculator'!$E$9*H62,IF(D60="deadlift",'Max Calculator'!$E$10*H62,0))),5))</f>
        <v>135</v>
      </c>
    </row>
    <row r="63" spans="1:11" ht="12.75" hidden="1">
      <c r="A63" s="4"/>
      <c r="B63" s="22">
        <f>'Max Calculator'!$E$12-126</f>
        <v>42952</v>
      </c>
      <c r="C63" s="4" t="s">
        <v>138</v>
      </c>
      <c r="D63" t="str">
        <f ca="1">HLOOKUP($I$56,INDIRECT($D$9),VLOOKUP(C63,'Phase Creator'!$B$8:$C$19,2,FALSE),FALSE)</f>
        <v>Bench w/ Chains</v>
      </c>
      <c r="E63" s="25" t="s">
        <v>175</v>
      </c>
      <c r="F63" s="25" t="s">
        <v>174</v>
      </c>
      <c r="G63" s="24">
        <v>0.65</v>
      </c>
      <c r="H63" s="24">
        <v>0.8</v>
      </c>
      <c r="I63">
        <f>IF(MROUND(IF(D60="squat",'Max Calculator'!$E$8*G63,IF(D60="bench",'Max Calculator'!$E$9*G63,IF(D60="deadlift",'Max Calculator'!$E$10*G63,0))),5)=0," ",MROUND(IF(D60="squat",'Max Calculator'!$E$8*G63,IF(D60="bench",'Max Calculator'!$E$9*G63,IF(D60="deadlift",'Max Calculator'!$E$10*G63,0))),5))</f>
        <v>145</v>
      </c>
      <c r="J63">
        <f>IF(MROUND(IF(D60="squat",'Max Calculator'!$E$8*H63,IF(D60="bench",'Max Calculator'!$E$9*H63,IF(D60="deadlift",'Max Calculator'!$E$10*H63,0))),5)=0," ",MROUND(IF(D60="squat",'Max Calculator'!$E$8*H63,IF(D60="bench",'Max Calculator'!$E$9*H63,IF(D60="deadlift",'Max Calculator'!$E$10*H63,0))),5))</f>
        <v>180</v>
      </c>
    </row>
    <row r="64" spans="1:11" ht="12.75" hidden="1">
      <c r="A64" s="4"/>
      <c r="B64" s="22">
        <f>'Max Calculator'!$E$12-119</f>
        <v>42959</v>
      </c>
      <c r="C64" s="4" t="s">
        <v>139</v>
      </c>
      <c r="D64" t="str">
        <f ca="1">HLOOKUP($I$56,INDIRECT($D$9),VLOOKUP(C64,'Phase Creator'!$B$8:$C$19,2,FALSE),FALSE)</f>
        <v>Competition Bench Press</v>
      </c>
      <c r="E64" s="23">
        <v>1</v>
      </c>
      <c r="F64" s="23">
        <v>3</v>
      </c>
      <c r="G64" s="24"/>
      <c r="H64" s="24">
        <v>0.93</v>
      </c>
      <c r="I64" t="str">
        <f>IF(MROUND(IF(D60="squat",'Max Calculator'!$E$8*G64,IF(D60="bench",'Max Calculator'!$E$9*G64,IF(D60="deadlift",'Max Calculator'!$E$10*G64,0))),5)=0," ",MROUND(IF(D60="squat",'Max Calculator'!$E$8*G64,IF(D60="bench",'Max Calculator'!$E$9*G64,IF(D60="deadlift",'Max Calculator'!$E$10*G64,0))),5))</f>
        <v xml:space="preserve"> </v>
      </c>
      <c r="J64">
        <f>IF(MROUND(IF(D60="squat",'Max Calculator'!$E$8*H64,IF(D60="bench",'Max Calculator'!$E$9*H64,IF(D60="deadlift",'Max Calculator'!$E$10*H64,0))),5)=0," ",MROUND(IF(D60="squat",'Max Calculator'!$E$8*H64,IF(D60="bench",'Max Calculator'!$E$9*H64,IF(D60="deadlift",'Max Calculator'!$E$10*H64,0))),5))</f>
        <v>210</v>
      </c>
    </row>
    <row r="65" spans="1:10" ht="12.75">
      <c r="D65" s="4"/>
    </row>
    <row r="66" spans="1:10" ht="12.75">
      <c r="A66" s="6"/>
      <c r="B66" s="6" t="s">
        <v>165</v>
      </c>
      <c r="C66" s="6" t="s">
        <v>2</v>
      </c>
      <c r="D66" s="21" t="s">
        <v>145</v>
      </c>
      <c r="E66" s="6" t="s">
        <v>166</v>
      </c>
      <c r="F66" s="6" t="s">
        <v>167</v>
      </c>
      <c r="G66" s="6" t="s">
        <v>168</v>
      </c>
      <c r="I66" s="30" t="s">
        <v>169</v>
      </c>
      <c r="J66" s="31"/>
    </row>
    <row r="67" spans="1:10" ht="12.75">
      <c r="A67" s="4"/>
      <c r="B67" s="22">
        <f>'Max Calculator'!$E$12-14</f>
        <v>43064</v>
      </c>
      <c r="C67" s="4" t="s">
        <v>140</v>
      </c>
      <c r="D67" t="str">
        <f ca="1">HLOOKUP($I$56,INDIRECT($D$9),VLOOKUP(C67,'Phase Creator'!$B$8:$C$19,2,FALSE),FALSE)</f>
        <v>3ct Pause Close Grip Bench</v>
      </c>
      <c r="E67" s="23">
        <v>3</v>
      </c>
      <c r="F67" s="23">
        <v>6</v>
      </c>
      <c r="G67" s="24"/>
      <c r="H67" s="24">
        <v>0.55000000000000004</v>
      </c>
      <c r="I67" t="str">
        <f>IF(MROUND(IF(D66="squat",'Max Calculator'!$E$8*G67,IF(D66="bench",'Max Calculator'!$E$9*G67,IF(D66="deadlift",'Max Calculator'!$E$10*G67,0))),5)=0," ",MROUND(IF(D66="squat",'Max Calculator'!$E$8*G67,IF(D66="bench",'Max Calculator'!$E$9*G67,IF(D66="deadlift",'Max Calculator'!$E$10*G67,0))),5))</f>
        <v xml:space="preserve"> </v>
      </c>
      <c r="J67">
        <f>IF(MROUND(IF(D66="squat",'Max Calculator'!$E$8*H67,IF(D66="bench",'Max Calculator'!$E$9*H67,IF(D66="deadlift",'Max Calculator'!$E$10*H67,0))),5)=0," ",MROUND(IF(D66="squat",'Max Calculator'!$E$8*H67,IF(D66="bench",'Max Calculator'!$E$9*H67,IF(D66="deadlift",'Max Calculator'!$E$10*H67,0))),5))</f>
        <v>125</v>
      </c>
    </row>
    <row r="68" spans="1:10" ht="12.75">
      <c r="A68" s="4"/>
      <c r="B68" s="22">
        <f>'Max Calculator'!$E$12-7</f>
        <v>43071</v>
      </c>
      <c r="C68" s="4" t="s">
        <v>141</v>
      </c>
      <c r="D68" t="str">
        <f ca="1">HLOOKUP($I$56,INDIRECT($D$9),VLOOKUP(C68,'Phase Creator'!$B$8:$C$19,2,FALSE),FALSE)</f>
        <v>3ct Pause Close Grip Bench</v>
      </c>
      <c r="E68" s="23">
        <v>2</v>
      </c>
      <c r="F68" s="23">
        <v>8</v>
      </c>
      <c r="G68" s="24"/>
      <c r="H68" s="24">
        <v>0.6</v>
      </c>
      <c r="I68" t="str">
        <f>IF(MROUND(IF(D66="squat",'Max Calculator'!$E$8*G68,IF(D66="bench",'Max Calculator'!$E$9*G68,IF(D66="deadlift",'Max Calculator'!$E$10*G68,0))),5)=0," ",MROUND(IF(D66="squat",'Max Calculator'!$E$8*G68,IF(D66="bench",'Max Calculator'!$E$9*G68,IF(D66="deadlift",'Max Calculator'!$E$10*G68,0))),5))</f>
        <v xml:space="preserve"> </v>
      </c>
      <c r="J68">
        <f>IF(MROUND(IF(D66="squat",'Max Calculator'!$E$8*H68,IF(D66="bench",'Max Calculator'!$E$9*H68,IF(D66="deadlift",'Max Calculator'!$E$10*H68,0))),5)=0," ",MROUND(IF(D66="squat",'Max Calculator'!$E$8*H68,IF(D66="bench",'Max Calculator'!$E$9*H68,IF(D66="deadlift",'Max Calculator'!$E$10*H68,0))),5))</f>
        <v>135</v>
      </c>
    </row>
    <row r="69" spans="1:10" ht="12.75" hidden="1">
      <c r="A69" s="4"/>
      <c r="B69" s="22">
        <f>'Max Calculator'!$E$12-126</f>
        <v>42952</v>
      </c>
      <c r="C69" s="4" t="s">
        <v>142</v>
      </c>
      <c r="D69" t="str">
        <f ca="1">HLOOKUP($I$56,INDIRECT($D$9),VLOOKUP(C69,'Phase Creator'!$B$8:$C$19,2,FALSE),FALSE)</f>
        <v>3ct Pause Close Grip Bench</v>
      </c>
      <c r="E69" s="23">
        <v>4</v>
      </c>
      <c r="F69" s="23">
        <v>5</v>
      </c>
      <c r="G69" s="24">
        <v>0.6</v>
      </c>
      <c r="H69" s="24">
        <v>0.65</v>
      </c>
      <c r="I69">
        <f>IF(MROUND(IF(D66="squat",'Max Calculator'!$E$8*G69,IF(D66="bench",'Max Calculator'!$E$9*G69,IF(D66="deadlift",'Max Calculator'!$E$10*G69,0))),5)=0," ",MROUND(IF(D66="squat",'Max Calculator'!$E$8*G69,IF(D66="bench",'Max Calculator'!$E$9*G69,IF(D66="deadlift",'Max Calculator'!$E$10*G69,0))),5))</f>
        <v>135</v>
      </c>
      <c r="J69">
        <f>IF(MROUND(IF(D66="squat",'Max Calculator'!$E$8*H69,IF(D66="bench",'Max Calculator'!$E$9*H69,IF(D66="deadlift",'Max Calculator'!$E$10*H69,0))),5)=0," ",MROUND(IF(D66="squat",'Max Calculator'!$E$8*H69,IF(D66="bench",'Max Calculator'!$E$9*H69,IF(D66="deadlift",'Max Calculator'!$E$10*H69,0))),5))</f>
        <v>145</v>
      </c>
    </row>
    <row r="70" spans="1:10" ht="12.75" hidden="1">
      <c r="A70" s="4"/>
      <c r="B70" s="22">
        <f>'Max Calculator'!$E$12-119</f>
        <v>42959</v>
      </c>
      <c r="C70" s="4" t="s">
        <v>143</v>
      </c>
      <c r="D70" t="str">
        <f ca="1">HLOOKUP($I$56,INDIRECT($D$9),VLOOKUP(C70,'Phase Creator'!$B$8:$C$19,2,FALSE),FALSE)</f>
        <v>3ct Pause Close Grip Bench</v>
      </c>
      <c r="E70" s="23">
        <v>2</v>
      </c>
      <c r="F70" s="23">
        <v>8</v>
      </c>
      <c r="G70" s="24"/>
      <c r="H70" s="24">
        <v>0.55000000000000004</v>
      </c>
      <c r="I70" t="str">
        <f>IF(MROUND(IF(D66="squat",'Max Calculator'!$E$8*G70,IF(D66="bench",'Max Calculator'!$E$9*G70,IF(D66="deadlift",'Max Calculator'!$E$10*G70,0))),5)=0," ",MROUND(IF(D66="squat",'Max Calculator'!$E$8*G70,IF(D66="bench",'Max Calculator'!$E$9*G70,IF(D66="deadlift",'Max Calculator'!$E$10*G70,0))),5))</f>
        <v xml:space="preserve"> </v>
      </c>
      <c r="J70">
        <f>IF(MROUND(IF(D66="squat",'Max Calculator'!$E$8*H70,IF(D66="bench",'Max Calculator'!$E$9*H70,IF(D66="deadlift",'Max Calculator'!$E$10*H70,0))),5)=0," ",MROUND(IF(D66="squat",'Max Calculator'!$E$8*H70,IF(D66="bench",'Max Calculator'!$E$9*H70,IF(D66="deadlift",'Max Calculator'!$E$10*H70,0))),5))</f>
        <v>125</v>
      </c>
    </row>
    <row r="72" spans="1:10" ht="12.75">
      <c r="A72" s="6"/>
      <c r="B72" s="6" t="s">
        <v>165</v>
      </c>
      <c r="C72" s="6" t="s">
        <v>3</v>
      </c>
      <c r="D72" s="21" t="s">
        <v>172</v>
      </c>
      <c r="E72" s="6" t="s">
        <v>166</v>
      </c>
      <c r="F72" s="6" t="s">
        <v>167</v>
      </c>
      <c r="G72" s="6" t="s">
        <v>168</v>
      </c>
      <c r="I72" s="30" t="s">
        <v>169</v>
      </c>
      <c r="J72" s="31"/>
    </row>
    <row r="73" spans="1:10" ht="12.75">
      <c r="A73" s="4"/>
      <c r="B73" s="22">
        <f>'Max Calculator'!$E$12-14</f>
        <v>43064</v>
      </c>
      <c r="C73" s="4" t="s">
        <v>3</v>
      </c>
      <c r="D73" t="str">
        <f ca="1">HLOOKUP($I$56,INDIRECT($D$9),VLOOKUP(C73,'Phase Creator'!$B$8:$C$19,2,FALSE),FALSE)</f>
        <v>Chest Supported Row</v>
      </c>
      <c r="E73" s="23">
        <v>3</v>
      </c>
      <c r="F73" s="23">
        <v>6</v>
      </c>
      <c r="G73" s="24"/>
      <c r="H73" s="24"/>
      <c r="I73" t="str">
        <f>IF(MROUND(IF(D72="squat",'Max Calculator'!$E$8*G73,IF(D72="bench",'Max Calculator'!$E$9*G73,IF(D72="deadlift",'Max Calculator'!$E$10*G73,0))),5)=0," ",MROUND(IF(D72="squat",'Max Calculator'!$E$8*G73,IF(D72="bench",'Max Calculator'!$E$9*G73,IF(D72="deadlift",'Max Calculator'!$E$10*G73,0))),5))</f>
        <v xml:space="preserve"> </v>
      </c>
      <c r="J73" t="str">
        <f>IF(MROUND(IF(D72="squat",'Max Calculator'!$E$8*H73,IF(D72="bench",'Max Calculator'!$E$9*H73,IF(D72="deadlift",'Max Calculator'!$E$10*H73,0))),5)=0," ",MROUND(IF(D72="squat",'Max Calculator'!$E$8*H73,IF(D72="bench",'Max Calculator'!$E$9*H73,IF(D72="deadlift",'Max Calculator'!$E$10*H73,0))),5))</f>
        <v xml:space="preserve"> </v>
      </c>
    </row>
    <row r="74" spans="1:10" ht="12.75">
      <c r="A74" s="4"/>
      <c r="B74" s="22">
        <f>'Max Calculator'!$E$12-7</f>
        <v>43071</v>
      </c>
      <c r="C74" s="4" t="s">
        <v>3</v>
      </c>
      <c r="D74" t="str">
        <f ca="1">HLOOKUP($I$56,INDIRECT($D$9),VLOOKUP(C74,'Phase Creator'!$B$8:$C$19,2,FALSE),FALSE)</f>
        <v>Chest Supported Row</v>
      </c>
      <c r="E74" s="23">
        <v>2</v>
      </c>
      <c r="F74" s="23">
        <v>8</v>
      </c>
      <c r="G74" s="24"/>
      <c r="H74" s="24"/>
      <c r="I74" t="str">
        <f>IF(MROUND(IF(D72="squat",'Max Calculator'!$E$8*G74,IF(D72="bench",'Max Calculator'!$E$9*G74,IF(D72="deadlift",'Max Calculator'!$E$10*G74,0))),5)=0," ",MROUND(IF(D72="squat",'Max Calculator'!$E$8*G74,IF(D72="bench",'Max Calculator'!$E$9*G74,IF(D72="deadlift",'Max Calculator'!$E$10*G74,0))),5))</f>
        <v xml:space="preserve"> </v>
      </c>
      <c r="J74" t="str">
        <f>IF(MROUND(IF(D72="squat",'Max Calculator'!$E$8*H74,IF(D72="bench",'Max Calculator'!$E$9*H74,IF(D72="deadlift",'Max Calculator'!$E$10*H74,0))),5)=0," ",MROUND(IF(D72="squat",'Max Calculator'!$E$8*H74,IF(D72="bench",'Max Calculator'!$E$9*H74,IF(D72="deadlift",'Max Calculator'!$E$10*H74,0))),5))</f>
        <v xml:space="preserve"> </v>
      </c>
    </row>
    <row r="75" spans="1:10" ht="12.75" hidden="1">
      <c r="A75" s="4"/>
      <c r="B75" s="22">
        <f>'Max Calculator'!$E$12-126</f>
        <v>42952</v>
      </c>
      <c r="C75" s="4" t="s">
        <v>3</v>
      </c>
      <c r="D75" t="str">
        <f ca="1">HLOOKUP($I$56,INDIRECT($D$9),VLOOKUP(C75,'Phase Creator'!$B$8:$C$19,2,FALSE),FALSE)</f>
        <v>Chest Supported Row</v>
      </c>
      <c r="E75" s="23">
        <v>4</v>
      </c>
      <c r="F75" s="23">
        <v>5</v>
      </c>
      <c r="G75" s="24"/>
      <c r="H75" s="24"/>
      <c r="I75" t="str">
        <f>IF(MROUND(IF(D72="squat",'Max Calculator'!$E$8*G75,IF(D72="bench",'Max Calculator'!$E$9*G75,IF(D72="deadlift",'Max Calculator'!$E$10*G75,0))),5)=0," ",MROUND(IF(D72="squat",'Max Calculator'!$E$8*G75,IF(D72="bench",'Max Calculator'!$E$9*G75,IF(D72="deadlift",'Max Calculator'!$E$10*G75,0))),5))</f>
        <v xml:space="preserve"> </v>
      </c>
      <c r="J75" t="str">
        <f>IF(MROUND(IF(D72="squat",'Max Calculator'!$E$8*H75,IF(D72="bench",'Max Calculator'!$E$9*H75,IF(D72="deadlift",'Max Calculator'!$E$10*H75,0))),5)=0," ",MROUND(IF(D72="squat",'Max Calculator'!$E$8*H75,IF(D72="bench",'Max Calculator'!$E$9*H75,IF(D72="deadlift",'Max Calculator'!$E$10*H75,0))),5))</f>
        <v xml:space="preserve"> </v>
      </c>
    </row>
    <row r="76" spans="1:10" ht="12.75" hidden="1">
      <c r="A76" s="4"/>
      <c r="B76" s="22">
        <f>'Max Calculator'!$E$12-119</f>
        <v>42959</v>
      </c>
      <c r="C76" s="4" t="s">
        <v>3</v>
      </c>
      <c r="D76" t="str">
        <f ca="1">HLOOKUP($I$56,INDIRECT($D$9),VLOOKUP(C76,'Phase Creator'!$B$8:$C$19,2,FALSE),FALSE)</f>
        <v>Chest Supported Row</v>
      </c>
      <c r="E76" s="23">
        <v>1</v>
      </c>
      <c r="F76" s="23">
        <v>20</v>
      </c>
      <c r="G76" s="24"/>
      <c r="H76" s="24"/>
      <c r="I76" t="str">
        <f>IF(MROUND(IF(D72="squat",'Max Calculator'!$E$8*G76,IF(D72="bench",'Max Calculator'!$E$9*G76,IF(D72="deadlift",'Max Calculator'!$E$10*G76,0))),5)=0," ",MROUND(IF(D72="squat",'Max Calculator'!$E$8*G76,IF(D72="bench",'Max Calculator'!$E$9*G76,IF(D72="deadlift",'Max Calculator'!$E$10*G76,0))),5))</f>
        <v xml:space="preserve"> </v>
      </c>
      <c r="J7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0" t="s">
        <v>169</v>
      </c>
      <c r="J78" s="31"/>
    </row>
    <row r="79" spans="1:10" ht="12.75">
      <c r="A79" s="4"/>
      <c r="B79" s="22">
        <f>'Max Calculator'!$E$12-14</f>
        <v>43064</v>
      </c>
      <c r="C79" s="4" t="s">
        <v>4</v>
      </c>
      <c r="D79" t="str">
        <f ca="1">HLOOKUP($I$56,INDIRECT($D$9),VLOOKUP(C79,'Phase Creator'!$B$8:$C$19,2,FALSE),FALSE)</f>
        <v>DB Overhead Press</v>
      </c>
      <c r="E79" s="23">
        <v>3</v>
      </c>
      <c r="F79" s="23">
        <v>8</v>
      </c>
      <c r="G79" s="24"/>
      <c r="H79" s="24"/>
      <c r="I79" t="str">
        <f>IF(MROUND(IF(D78="squat",'Max Calculator'!$E$8*G79,IF(D78="bench",'Max Calculator'!$E$9*G79,IF(D78="deadlift",'Max Calculator'!$E$10*G79,0))),5)=0," ",MROUND(IF(D78="squat",'Max Calculator'!$E$8*G79,IF(D78="bench",'Max Calculator'!$E$9*G79,IF(D78="deadlift",'Max Calculator'!$E$10*G79,0))),5))</f>
        <v xml:space="preserve"> </v>
      </c>
      <c r="J79" t="str">
        <f>IF(MROUND(IF(D78="squat",'Max Calculator'!$E$8*H79,IF(D78="bench",'Max Calculator'!$E$9*H79,IF(D78="deadlift",'Max Calculator'!$E$10*H79,0))),5)=0," ",MROUND(IF(D78="squat",'Max Calculator'!$E$8*H79,IF(D78="bench",'Max Calculator'!$E$9*H79,IF(D78="deadlift",'Max Calculator'!$E$10*H79,0))),5))</f>
        <v xml:space="preserve"> </v>
      </c>
    </row>
    <row r="80" spans="1:10" ht="12.75">
      <c r="A80" s="4"/>
      <c r="B80" s="22">
        <f>'Max Calculator'!$E$12-7</f>
        <v>43071</v>
      </c>
      <c r="C80" s="4" t="s">
        <v>4</v>
      </c>
      <c r="D80" t="str">
        <f ca="1">HLOOKUP($I$56,INDIRECT($D$9),VLOOKUP(C80,'Phase Creator'!$B$8:$C$19,2,FALSE),FALSE)</f>
        <v>DB Overhead Press</v>
      </c>
      <c r="E80" s="23">
        <v>2</v>
      </c>
      <c r="F80" s="23">
        <v>10</v>
      </c>
      <c r="G80" s="24"/>
      <c r="H80" s="24"/>
      <c r="I80" t="str">
        <f>IF(MROUND(IF(D78="squat",'Max Calculator'!$E$8*G80,IF(D78="bench",'Max Calculator'!$E$9*G80,IF(D78="deadlift",'Max Calculator'!$E$10*G80,0))),5)=0," ",MROUND(IF(D78="squat",'Max Calculator'!$E$8*G80,IF(D78="bench",'Max Calculator'!$E$9*G80,IF(D78="deadlift",'Max Calculator'!$E$10*G80,0))),5))</f>
        <v xml:space="preserve"> </v>
      </c>
      <c r="J80" t="str">
        <f>IF(MROUND(IF(D78="squat",'Max Calculator'!$E$8*H80,IF(D78="bench",'Max Calculator'!$E$9*H80,IF(D78="deadlift",'Max Calculator'!$E$10*H80,0))),5)=0," ",MROUND(IF(D78="squat",'Max Calculator'!$E$8*H80,IF(D78="bench",'Max Calculator'!$E$9*H80,IF(D78="deadlift",'Max Calculator'!$E$10*H80,0))),5))</f>
        <v xml:space="preserve"> </v>
      </c>
    </row>
    <row r="81" spans="1:10" ht="12.75" hidden="1">
      <c r="A81" s="4"/>
      <c r="B81" s="22">
        <f>'Max Calculator'!$E$12-126</f>
        <v>42952</v>
      </c>
      <c r="C81" s="4" t="s">
        <v>4</v>
      </c>
      <c r="D81" t="str">
        <f ca="1">HLOOKUP($I$56,INDIRECT($D$9),VLOOKUP(C81,'Phase Creator'!$B$8:$C$19,2,FALSE),FALSE)</f>
        <v>DB Overhead Press</v>
      </c>
      <c r="E81" s="23">
        <v>4</v>
      </c>
      <c r="F81" s="23">
        <v>8</v>
      </c>
      <c r="G81" s="24"/>
      <c r="H81" s="24"/>
      <c r="I81" t="str">
        <f>IF(MROUND(IF(D78="squat",'Max Calculator'!$E$8*G81,IF(D78="bench",'Max Calculator'!$E$9*G81,IF(D78="deadlift",'Max Calculator'!$E$10*G81,0))),5)=0," ",MROUND(IF(D78="squat",'Max Calculator'!$E$8*G81,IF(D78="bench",'Max Calculator'!$E$9*G81,IF(D78="deadlift",'Max Calculator'!$E$10*G81,0))),5))</f>
        <v xml:space="preserve"> </v>
      </c>
      <c r="J81" t="str">
        <f>IF(MROUND(IF(D78="squat",'Max Calculator'!$E$8*H81,IF(D78="bench",'Max Calculator'!$E$9*H81,IF(D78="deadlift",'Max Calculator'!$E$10*H81,0))),5)=0," ",MROUND(IF(D78="squat",'Max Calculator'!$E$8*H81,IF(D78="bench",'Max Calculator'!$E$9*H81,IF(D78="deadlift",'Max Calculator'!$E$10*H81,0))),5))</f>
        <v xml:space="preserve"> </v>
      </c>
    </row>
    <row r="82" spans="1:10" ht="12.75" hidden="1">
      <c r="A82" s="4"/>
      <c r="B82" s="22">
        <f>'Max Calculator'!$E$12-119</f>
        <v>42959</v>
      </c>
      <c r="C82" s="4" t="s">
        <v>4</v>
      </c>
      <c r="D82" t="str">
        <f ca="1">HLOOKUP($I$56,INDIRECT($D$9),VLOOKUP(C82,'Phase Creator'!$B$8:$C$19,2,FALSE),FALSE)</f>
        <v>DB Overhead Press</v>
      </c>
      <c r="E82" s="23">
        <v>1</v>
      </c>
      <c r="F82" s="23">
        <v>12</v>
      </c>
      <c r="G82" s="24"/>
      <c r="H82" s="24"/>
      <c r="I82" t="str">
        <f>IF(MROUND(IF(D78="squat",'Max Calculator'!$E$8*G82,IF(D78="bench",'Max Calculator'!$E$9*G82,IF(D78="deadlift",'Max Calculator'!$E$10*G82,0))),5)=0," ",MROUND(IF(D78="squat",'Max Calculator'!$E$8*G82,IF(D78="bench",'Max Calculator'!$E$9*G82,IF(D78="deadlift",'Max Calculator'!$E$10*G82,0))),5))</f>
        <v xml:space="preserve"> </v>
      </c>
      <c r="J82"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0" t="s">
        <v>169</v>
      </c>
      <c r="J84" s="31"/>
    </row>
    <row r="85" spans="1:10" ht="12.75">
      <c r="A85" s="4"/>
      <c r="B85" s="22">
        <f>'Max Calculator'!$E$12-14</f>
        <v>43064</v>
      </c>
      <c r="C85" s="4" t="s">
        <v>5</v>
      </c>
      <c r="D85" t="str">
        <f ca="1">HLOOKUP($I$56,INDIRECT($D$9),VLOOKUP(C85,'Phase Creator'!$B$8:$C$19,2,FALSE),FALSE)</f>
        <v>Seated Bicep Curls Slow Eccentric</v>
      </c>
      <c r="E85" s="23">
        <v>3</v>
      </c>
      <c r="F85" s="23">
        <v>12</v>
      </c>
      <c r="G85" s="24"/>
      <c r="H85" s="24"/>
      <c r="I85" t="str">
        <f>IF(MROUND(IF(D84="squat",'Max Calculator'!$E$8*G85,IF(D84="bench",'Max Calculator'!$E$9*G85,IF(D84="deadlift",'Max Calculator'!$E$10*G85,0))),5)=0," ",MROUND(IF(D84="squat",'Max Calculator'!$E$8*G85,IF(D84="bench",'Max Calculator'!$E$9*G85,IF(D84="deadlift",'Max Calculator'!$E$10*G85,0))),5))</f>
        <v xml:space="preserve"> </v>
      </c>
      <c r="J85" t="str">
        <f>IF(MROUND(IF(D84="squat",'Max Calculator'!$E$8*H85,IF(D84="bench",'Max Calculator'!$E$9*H85,IF(D84="deadlift",'Max Calculator'!$E$10*H85,0))),5)=0," ",MROUND(IF(D84="squat",'Max Calculator'!$E$8*H85,IF(D84="bench",'Max Calculator'!$E$9*H85,IF(D84="deadlift",'Max Calculator'!$E$10*H85,0))),5))</f>
        <v xml:space="preserve"> </v>
      </c>
    </row>
    <row r="86" spans="1:10" ht="12.75">
      <c r="A86" s="4"/>
      <c r="B86" s="22">
        <f>'Max Calculator'!$E$12-7</f>
        <v>43071</v>
      </c>
      <c r="C86" s="4" t="s">
        <v>5</v>
      </c>
      <c r="D86" t="str">
        <f ca="1">HLOOKUP($I$56,INDIRECT($D$9),VLOOKUP(C86,'Phase Creator'!$B$8:$C$19,2,FALSE),FALSE)</f>
        <v>Seated Bicep Curls Slow Eccentric</v>
      </c>
      <c r="E86" s="23">
        <v>2</v>
      </c>
      <c r="F86" s="23">
        <v>15</v>
      </c>
      <c r="G86" s="24"/>
      <c r="H86" s="24"/>
      <c r="I86" t="str">
        <f>IF(MROUND(IF(D84="squat",'Max Calculator'!$E$8*G86,IF(D84="bench",'Max Calculator'!$E$9*G86,IF(D84="deadlift",'Max Calculator'!$E$10*G86,0))),5)=0," ",MROUND(IF(D84="squat",'Max Calculator'!$E$8*G86,IF(D84="bench",'Max Calculator'!$E$9*G86,IF(D84="deadlift",'Max Calculator'!$E$10*G86,0))),5))</f>
        <v xml:space="preserve"> </v>
      </c>
      <c r="J86" t="str">
        <f>IF(MROUND(IF(D84="squat",'Max Calculator'!$E$8*H86,IF(D84="bench",'Max Calculator'!$E$9*H86,IF(D84="deadlift",'Max Calculator'!$E$10*H86,0))),5)=0," ",MROUND(IF(D84="squat",'Max Calculator'!$E$8*H86,IF(D84="bench",'Max Calculator'!$E$9*H86,IF(D84="deadlift",'Max Calculator'!$E$10*H86,0))),5))</f>
        <v xml:space="preserve"> </v>
      </c>
    </row>
    <row r="87" spans="1:10" ht="12.75" hidden="1">
      <c r="A87" s="4"/>
      <c r="B87" s="22">
        <f>'Max Calculator'!$E$12-126</f>
        <v>42952</v>
      </c>
      <c r="C87" s="4" t="s">
        <v>5</v>
      </c>
      <c r="D87" t="str">
        <f ca="1">HLOOKUP($I$56,INDIRECT($D$9),VLOOKUP(C87,'Phase Creator'!$B$8:$C$19,2,FALSE),FALSE)</f>
        <v>Seated Bicep Curls Slow Eccentric</v>
      </c>
      <c r="E87" s="23">
        <v>4</v>
      </c>
      <c r="F87" s="23">
        <v>10</v>
      </c>
      <c r="G87" s="24"/>
      <c r="H87" s="24"/>
      <c r="I87" t="str">
        <f>IF(MROUND(IF(D84="squat",'Max Calculator'!$E$8*G87,IF(D84="bench",'Max Calculator'!$E$9*G87,IF(D84="deadlift",'Max Calculator'!$E$10*G87,0))),5)=0," ",MROUND(IF(D84="squat",'Max Calculator'!$E$8*G87,IF(D84="bench",'Max Calculator'!$E$9*G87,IF(D84="deadlift",'Max Calculator'!$E$10*G87,0))),5))</f>
        <v xml:space="preserve"> </v>
      </c>
      <c r="J87" t="str">
        <f>IF(MROUND(IF(D84="squat",'Max Calculator'!$E$8*H87,IF(D84="bench",'Max Calculator'!$E$9*H87,IF(D84="deadlift",'Max Calculator'!$E$10*H87,0))),5)=0," ",MROUND(IF(D84="squat",'Max Calculator'!$E$8*H87,IF(D84="bench",'Max Calculator'!$E$9*H87,IF(D84="deadlift",'Max Calculator'!$E$10*H87,0))),5))</f>
        <v xml:space="preserve"> </v>
      </c>
    </row>
    <row r="88" spans="1:10" ht="12.75" hidden="1">
      <c r="A88" s="4"/>
      <c r="B88" s="22">
        <f>'Max Calculator'!$E$12-119</f>
        <v>42959</v>
      </c>
      <c r="C88" s="4" t="s">
        <v>5</v>
      </c>
      <c r="D88" t="str">
        <f ca="1">HLOOKUP($I$56,INDIRECT($D$9),VLOOKUP(C88,'Phase Creator'!$B$8:$C$19,2,FALSE),FALSE)</f>
        <v>Seated Bicep Curls Slow Eccentric</v>
      </c>
      <c r="E88" s="23">
        <v>1</v>
      </c>
      <c r="F88" s="23">
        <v>20</v>
      </c>
      <c r="G88" s="24"/>
      <c r="H88" s="24"/>
      <c r="I88" t="str">
        <f>IF(MROUND(IF(D84="squat",'Max Calculator'!$E$8*G88,IF(D84="bench",'Max Calculator'!$E$9*G88,IF(D84="deadlift",'Max Calculator'!$E$10*G88,0))),5)=0," ",MROUND(IF(D84="squat",'Max Calculator'!$E$8*G88,IF(D84="bench",'Max Calculator'!$E$9*G88,IF(D84="deadlift",'Max Calculator'!$E$10*G88,0))),5))</f>
        <v xml:space="preserve"> </v>
      </c>
      <c r="J88" t="str">
        <f>IF(MROUND(IF(D84="squat",'Max Calculator'!$E$8*H88,IF(D84="bench",'Max Calculator'!$E$9*H88,IF(D84="deadlift",'Max Calculator'!$E$10*H88,0))),5)=0," ",MROUND(IF(D84="squat",'Max Calculator'!$E$8*H88,IF(D84="bench",'Max Calculator'!$E$9*H88,IF(D84="deadlift",'Max Calculator'!$E$10*H88,0))),5))</f>
        <v xml:space="preserve"> </v>
      </c>
    </row>
    <row r="90" spans="1:10" ht="12.75">
      <c r="A90" s="6"/>
      <c r="B90" s="6" t="s">
        <v>165</v>
      </c>
      <c r="C90" s="6" t="s">
        <v>6</v>
      </c>
      <c r="D90" s="21" t="s">
        <v>172</v>
      </c>
      <c r="E90" s="6" t="s">
        <v>166</v>
      </c>
      <c r="F90" s="6" t="s">
        <v>167</v>
      </c>
      <c r="G90" s="6" t="s">
        <v>168</v>
      </c>
      <c r="I90" s="30" t="s">
        <v>169</v>
      </c>
      <c r="J90" s="31"/>
    </row>
    <row r="91" spans="1:10" ht="12.75">
      <c r="A91" s="4"/>
      <c r="B91" s="22">
        <f>'Max Calculator'!$E$12-14</f>
        <v>43064</v>
      </c>
      <c r="C91" s="4" t="s">
        <v>6</v>
      </c>
      <c r="D91" t="str">
        <f ca="1">HLOOKUP($I$56,INDIRECT($D$9),VLOOKUP(C91,'Phase Creator'!$B$8:$C$19,2,FALSE),FALSE)</f>
        <v>DB Deadstop triceps</v>
      </c>
      <c r="E91" s="23">
        <v>3</v>
      </c>
      <c r="F91" s="23">
        <v>12</v>
      </c>
      <c r="G91" s="24"/>
      <c r="H91" s="24"/>
      <c r="I91" t="str">
        <f>IF(MROUND(IF(D90="squat",'Max Calculator'!$E$8*G91,IF(D90="bench",'Max Calculator'!$E$9*G91,IF(D90="deadlift",'Max Calculator'!$E$10*G91,0))),5)=0," ",MROUND(IF(D90="squat",'Max Calculator'!$E$8*G91,IF(D90="bench",'Max Calculator'!$E$9*G91,IF(D90="deadlift",'Max Calculator'!$E$10*G91,0))),5))</f>
        <v xml:space="preserve"> </v>
      </c>
      <c r="J91" t="str">
        <f>IF(MROUND(IF(D90="squat",'Max Calculator'!$E$8*H91,IF(D90="bench",'Max Calculator'!$E$9*H91,IF(D90="deadlift",'Max Calculator'!$E$10*H91,0))),5)=0," ",MROUND(IF(D90="squat",'Max Calculator'!$E$8*H91,IF(D90="bench",'Max Calculator'!$E$9*H91,IF(D90="deadlift",'Max Calculator'!$E$10*H91,0))),5))</f>
        <v xml:space="preserve"> </v>
      </c>
    </row>
    <row r="92" spans="1:10" ht="12.75">
      <c r="A92" s="4"/>
      <c r="B92" s="22">
        <f>'Max Calculator'!$E$12-7</f>
        <v>43071</v>
      </c>
      <c r="C92" s="4" t="s">
        <v>6</v>
      </c>
      <c r="D92" t="str">
        <f ca="1">HLOOKUP($I$56,INDIRECT($D$9),VLOOKUP(C92,'Phase Creator'!$B$8:$C$19,2,FALSE),FALSE)</f>
        <v>DB Deadstop triceps</v>
      </c>
      <c r="E92" s="23">
        <v>2</v>
      </c>
      <c r="F92" s="23">
        <v>15</v>
      </c>
      <c r="G92" s="24"/>
      <c r="H92" s="24"/>
      <c r="I92" t="str">
        <f>IF(MROUND(IF(D90="squat",'Max Calculator'!$E$8*G92,IF(D90="bench",'Max Calculator'!$E$9*G92,IF(D90="deadlift",'Max Calculator'!$E$10*G92,0))),5)=0," ",MROUND(IF(D90="squat",'Max Calculator'!$E$8*G92,IF(D90="bench",'Max Calculator'!$E$9*G92,IF(D90="deadlift",'Max Calculator'!$E$10*G92,0))),5))</f>
        <v xml:space="preserve"> </v>
      </c>
      <c r="J92" t="str">
        <f>IF(MROUND(IF(D90="squat",'Max Calculator'!$E$8*H92,IF(D90="bench",'Max Calculator'!$E$9*H92,IF(D90="deadlift",'Max Calculator'!$E$10*H92,0))),5)=0," ",MROUND(IF(D90="squat",'Max Calculator'!$E$8*H92,IF(D90="bench",'Max Calculator'!$E$9*H92,IF(D90="deadlift",'Max Calculator'!$E$10*H92,0))),5))</f>
        <v xml:space="preserve"> </v>
      </c>
    </row>
    <row r="93" spans="1:10" ht="12.75" hidden="1">
      <c r="A93" s="4"/>
      <c r="B93" s="22">
        <f>'Max Calculator'!$E$12-126</f>
        <v>42952</v>
      </c>
      <c r="C93" s="4" t="s">
        <v>6</v>
      </c>
      <c r="D93" t="str">
        <f ca="1">HLOOKUP($I$56,INDIRECT($D$9),VLOOKUP(C93,'Phase Creator'!$B$8:$C$19,2,FALSE),FALSE)</f>
        <v>DB Deadstop triceps</v>
      </c>
      <c r="E93" s="23">
        <v>4</v>
      </c>
      <c r="F93" s="23">
        <v>10</v>
      </c>
      <c r="G93" s="24"/>
      <c r="H93" s="24"/>
      <c r="I93" t="str">
        <f>IF(MROUND(IF(D90="squat",'Max Calculator'!$E$8*G93,IF(D90="bench",'Max Calculator'!$E$9*G93,IF(D90="deadlift",'Max Calculator'!$E$10*G93,0))),5)=0," ",MROUND(IF(D90="squat",'Max Calculator'!$E$8*G93,IF(D90="bench",'Max Calculator'!$E$9*G93,IF(D90="deadlift",'Max Calculator'!$E$10*G93,0))),5))</f>
        <v xml:space="preserve"> </v>
      </c>
      <c r="J93" t="str">
        <f>IF(MROUND(IF(D90="squat",'Max Calculator'!$E$8*H93,IF(D90="bench",'Max Calculator'!$E$9*H93,IF(D90="deadlift",'Max Calculator'!$E$10*H93,0))),5)=0," ",MROUND(IF(D90="squat",'Max Calculator'!$E$8*H93,IF(D90="bench",'Max Calculator'!$E$9*H93,IF(D90="deadlift",'Max Calculator'!$E$10*H93,0))),5))</f>
        <v xml:space="preserve"> </v>
      </c>
    </row>
    <row r="94" spans="1:10" ht="12.75" hidden="1">
      <c r="A94" s="4"/>
      <c r="B94" s="22">
        <f>'Max Calculator'!$E$12-119</f>
        <v>42959</v>
      </c>
      <c r="C94" s="4" t="s">
        <v>6</v>
      </c>
      <c r="D94" t="str">
        <f ca="1">HLOOKUP($I$56,INDIRECT($D$9),VLOOKUP(C94,'Phase Creator'!$B$8:$C$19,2,FALSE),FALSE)</f>
        <v>DB Deadstop triceps</v>
      </c>
      <c r="E94" s="23">
        <v>1</v>
      </c>
      <c r="F94" s="23">
        <v>25</v>
      </c>
      <c r="G94" s="24"/>
      <c r="H94" s="24"/>
      <c r="I94" t="str">
        <f>IF(MROUND(IF(D90="squat",'Max Calculator'!$E$8*G94,IF(D90="bench",'Max Calculator'!$E$9*G94,IF(D90="deadlift",'Max Calculator'!$E$10*G94,0))),5)=0," ",MROUND(IF(D90="squat",'Max Calculator'!$E$8*G94,IF(D90="bench",'Max Calculator'!$E$9*G94,IF(D90="deadlift",'Max Calculator'!$E$10*G94,0))),5))</f>
        <v xml:space="preserve"> </v>
      </c>
      <c r="J94"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Strength_2</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0" t="s">
        <v>168</v>
      </c>
      <c r="H107" s="31"/>
      <c r="I107" s="30" t="s">
        <v>169</v>
      </c>
      <c r="J107" s="31"/>
    </row>
    <row r="108" spans="1:11" ht="12.75">
      <c r="A108" s="4"/>
      <c r="B108" s="22">
        <f>'Max Calculator'!$E$12-14</f>
        <v>43064</v>
      </c>
      <c r="C108" s="4" t="s">
        <v>91</v>
      </c>
      <c r="D108" t="str">
        <f ca="1">HLOOKUP($I$103,INDIRECT($D$9),VLOOKUP(C108,'Phase Creator'!$B$8:$C$19,2,FALSE),FALSE)</f>
        <v>Deadlift</v>
      </c>
      <c r="E108" s="23">
        <v>3</v>
      </c>
      <c r="F108" s="23">
        <v>3</v>
      </c>
      <c r="G108" s="24">
        <v>0.82</v>
      </c>
      <c r="H108" s="24">
        <v>0.87</v>
      </c>
      <c r="I108">
        <f>IF(MROUND(IF(D107="squat",'Max Calculator'!$E$8*G108,IF(D107="bench",'Max Calculator'!$E$9*G108,IF(D107="deadlift",'Max Calculator'!$E$10*G108,0))),5)=0," ",MROUND(IF(D107="squat",'Max Calculator'!$E$8*G108,IF(D107="bench",'Max Calculator'!$E$9*G108,IF(D107="deadlift",'Max Calculator'!$E$10*G108,0))),5))</f>
        <v>330</v>
      </c>
      <c r="J108">
        <f>IF(MROUND(IF(D107="squat",'Max Calculator'!$E$8*H108,IF(D107="bench",'Max Calculator'!$E$9*H108,IF(D107="deadlift",'Max Calculator'!$E$10*H108,0))),5)=0," ",MROUND(IF(D107="squat",'Max Calculator'!$E$8*H108,IF(D107="bench",'Max Calculator'!$E$9*H108,IF(D107="deadlift",'Max Calculator'!$E$10*H108,0))),5))</f>
        <v>350</v>
      </c>
    </row>
    <row r="109" spans="1:11" ht="12.75">
      <c r="A109" s="4"/>
      <c r="B109" s="22">
        <f>'Max Calculator'!$E$12-7</f>
        <v>43071</v>
      </c>
      <c r="C109" s="4" t="s">
        <v>137</v>
      </c>
      <c r="D109" t="str">
        <f ca="1">HLOOKUP($I$103,INDIRECT($D$9),VLOOKUP(C109,'Phase Creator'!$B$8:$C$19,2,FALSE),FALSE)</f>
        <v>DL w/ Chains</v>
      </c>
      <c r="E109" s="25" t="s">
        <v>175</v>
      </c>
      <c r="F109" s="25" t="s">
        <v>174</v>
      </c>
      <c r="G109" s="24">
        <v>0.6</v>
      </c>
      <c r="H109" s="24">
        <v>0.7</v>
      </c>
      <c r="I109">
        <f>IF(MROUND(IF(D107="squat",'Max Calculator'!$E$8*G109,IF(D107="bench",'Max Calculator'!$E$9*G109,IF(D107="deadlift",'Max Calculator'!$E$10*G109,0))),5)=0," ",MROUND(IF(D107="squat",'Max Calculator'!$E$8*G109,IF(D107="bench",'Max Calculator'!$E$9*G109,IF(D107="deadlift",'Max Calculator'!$E$10*G109,0))),5))</f>
        <v>245</v>
      </c>
      <c r="J109">
        <f>IF(MROUND(IF(D107="squat",'Max Calculator'!$E$8*H109,IF(D107="bench",'Max Calculator'!$E$9*H109,IF(D107="deadlift",'Max Calculator'!$E$10*H109,0))),5)=0," ",MROUND(IF(D107="squat",'Max Calculator'!$E$8*H109,IF(D107="bench",'Max Calculator'!$E$9*H109,IF(D107="deadlift",'Max Calculator'!$E$10*H109,0))),5))</f>
        <v>285</v>
      </c>
    </row>
    <row r="110" spans="1:11" ht="12.75" hidden="1">
      <c r="A110" s="4"/>
      <c r="B110" s="22">
        <f>'Max Calculator'!$E$12-126</f>
        <v>42952</v>
      </c>
      <c r="C110" s="4" t="s">
        <v>138</v>
      </c>
      <c r="D110" t="str">
        <f ca="1">HLOOKUP($I$103,INDIRECT($D$9),VLOOKUP(C110,'Phase Creator'!$B$8:$C$19,2,FALSE),FALSE)</f>
        <v>Competition Deadlift</v>
      </c>
      <c r="E110" s="23">
        <v>1</v>
      </c>
      <c r="F110" s="23">
        <v>3</v>
      </c>
      <c r="G110" s="24"/>
      <c r="H110" s="24">
        <v>0.93</v>
      </c>
      <c r="I110" t="str">
        <f>IF(MROUND(IF(D107="squat",'Max Calculator'!$E$8*G110,IF(D107="bench",'Max Calculator'!$E$9*G110,IF(D107="deadlift",'Max Calculator'!$E$10*G110,0))),5)=0," ",MROUND(IF(D107="squat",'Max Calculator'!$E$8*G110,IF(D107="bench",'Max Calculator'!$E$9*G110,IF(D107="deadlift",'Max Calculator'!$E$10*G110,0))),5))</f>
        <v xml:space="preserve"> </v>
      </c>
      <c r="J110">
        <f>IF(MROUND(IF(D107="squat",'Max Calculator'!$E$8*H110,IF(D107="bench",'Max Calculator'!$E$9*H110,IF(D107="deadlift",'Max Calculator'!$E$10*H110,0))),5)=0," ",MROUND(IF(D107="squat",'Max Calculator'!$E$8*H110,IF(D107="bench",'Max Calculator'!$E$9*H110,IF(D107="deadlift",'Max Calculator'!$E$10*H110,0))),5))</f>
        <v>375</v>
      </c>
    </row>
    <row r="111" spans="1:11" ht="12.75" hidden="1">
      <c r="A111" s="4"/>
      <c r="B111" s="22">
        <f>'Max Calculator'!$E$12-119</f>
        <v>42959</v>
      </c>
      <c r="C111" s="4" t="s">
        <v>139</v>
      </c>
      <c r="D111" t="str">
        <f ca="1">HLOOKUP($I$103,INDIRECT($D$9),VLOOKUP(C111,'Phase Creator'!$B$8:$C$19,2,FALSE),FALSE)</f>
        <v>DL w/ Chains</v>
      </c>
      <c r="E111" s="25" t="s">
        <v>173</v>
      </c>
      <c r="F111" s="25" t="s">
        <v>176</v>
      </c>
      <c r="G111" s="24">
        <v>0.65</v>
      </c>
      <c r="H111" s="24">
        <v>0.75</v>
      </c>
      <c r="I111">
        <f>IF(MROUND(IF(D107="squat",'Max Calculator'!$E$8*G111,IF(D107="bench",'Max Calculator'!$E$9*G111,IF(D107="deadlift",'Max Calculator'!$E$10*G111,0))),5)=0," ",MROUND(IF(D107="squat",'Max Calculator'!$E$8*G111,IF(D107="bench",'Max Calculator'!$E$9*G111,IF(D107="deadlift",'Max Calculator'!$E$10*G111,0))),5))</f>
        <v>265</v>
      </c>
      <c r="J111">
        <f>IF(MROUND(IF(D107="squat",'Max Calculator'!$E$8*H111,IF(D107="bench",'Max Calculator'!$E$9*H111,IF(D107="deadlift",'Max Calculator'!$E$10*H111,0))),5)=0," ",MROUND(IF(D107="squat",'Max Calculator'!$E$8*H111,IF(D107="bench",'Max Calculator'!$E$9*H111,IF(D107="deadlift",'Max Calculator'!$E$10*H111,0))),5))</f>
        <v>305</v>
      </c>
    </row>
    <row r="112" spans="1:11" ht="12.75">
      <c r="D112" s="4"/>
    </row>
    <row r="113" spans="1:10" ht="12.75">
      <c r="A113" s="6"/>
      <c r="B113" s="6" t="s">
        <v>165</v>
      </c>
      <c r="C113" s="6" t="s">
        <v>2</v>
      </c>
      <c r="D113" s="21" t="s">
        <v>107</v>
      </c>
      <c r="E113" s="6" t="s">
        <v>166</v>
      </c>
      <c r="F113" s="6" t="s">
        <v>167</v>
      </c>
      <c r="G113" s="6" t="s">
        <v>168</v>
      </c>
      <c r="I113" s="30" t="s">
        <v>169</v>
      </c>
      <c r="J113" s="31"/>
    </row>
    <row r="114" spans="1:10" ht="12.75">
      <c r="A114" s="4"/>
      <c r="B114" s="22">
        <f>'Max Calculator'!$E$12-14</f>
        <v>43064</v>
      </c>
      <c r="C114" s="4" t="s">
        <v>140</v>
      </c>
      <c r="D114" t="str">
        <f ca="1">HLOOKUP($I$103,INDIRECT($D$9),VLOOKUP(C114,'Phase Creator'!$B$8:$C$19,2,FALSE),FALSE)</f>
        <v>Block Pulls</v>
      </c>
      <c r="E114" s="23">
        <v>3</v>
      </c>
      <c r="F114" s="23">
        <v>6</v>
      </c>
      <c r="G114" s="24"/>
      <c r="H114" s="24">
        <v>0.65</v>
      </c>
      <c r="I114" t="str">
        <f>IF(MROUND(IF(D113="squat",'Max Calculator'!$E$8*G114,IF(D113="bench",'Max Calculator'!$E$9*G114,IF(D113="deadlift",'Max Calculator'!$E$10*G114,0))),5)=0," ",MROUND(IF(D113="squat",'Max Calculator'!$E$8*G114,IF(D113="bench",'Max Calculator'!$E$9*G114,IF(D113="deadlift",'Max Calculator'!$E$10*G114,0))),5))</f>
        <v xml:space="preserve"> </v>
      </c>
      <c r="J114">
        <f>IF(MROUND(IF(D113="squat",'Max Calculator'!$E$8*H114,IF(D113="bench",'Max Calculator'!$E$9*H114,IF(D113="deadlift",'Max Calculator'!$E$10*H114,0))),5)=0," ",MROUND(IF(D113="squat",'Max Calculator'!$E$8*H114,IF(D113="bench",'Max Calculator'!$E$9*H114,IF(D113="deadlift",'Max Calculator'!$E$10*H114,0))),5))</f>
        <v>265</v>
      </c>
    </row>
    <row r="115" spans="1:10" ht="12.75">
      <c r="A115" s="4"/>
      <c r="B115" s="22">
        <f>'Max Calculator'!$E$12-7</f>
        <v>43071</v>
      </c>
      <c r="C115" s="4" t="s">
        <v>141</v>
      </c>
      <c r="D115" t="str">
        <f ca="1">HLOOKUP($I$103,INDIRECT($D$9),VLOOKUP(C115,'Phase Creator'!$B$8:$C$19,2,FALSE),FALSE)</f>
        <v>Block Pulls</v>
      </c>
      <c r="E115" s="23">
        <v>2</v>
      </c>
      <c r="F115" s="23">
        <v>8</v>
      </c>
      <c r="G115" s="24"/>
      <c r="H115" s="24">
        <v>0.6</v>
      </c>
      <c r="I115" t="str">
        <f>IF(MROUND(IF(D113="squat",'Max Calculator'!$E$8*G115,IF(D113="bench",'Max Calculator'!$E$9*G115,IF(D113="deadlift",'Max Calculator'!$E$10*G115,0))),5)=0," ",MROUND(IF(D113="squat",'Max Calculator'!$E$8*G115,IF(D113="bench",'Max Calculator'!$E$9*G115,IF(D113="deadlift",'Max Calculator'!$E$10*G115,0))),5))</f>
        <v xml:space="preserve"> </v>
      </c>
      <c r="J115">
        <f>IF(MROUND(IF(D113="squat",'Max Calculator'!$E$8*H115,IF(D113="bench",'Max Calculator'!$E$9*H115,IF(D113="deadlift",'Max Calculator'!$E$10*H115,0))),5)=0," ",MROUND(IF(D113="squat",'Max Calculator'!$E$8*H115,IF(D113="bench",'Max Calculator'!$E$9*H115,IF(D113="deadlift",'Max Calculator'!$E$10*H115,0))),5))</f>
        <v>245</v>
      </c>
    </row>
    <row r="116" spans="1:10" ht="12.75" hidden="1">
      <c r="A116" s="4"/>
      <c r="B116" s="22">
        <f>'Max Calculator'!$E$12-126</f>
        <v>42952</v>
      </c>
      <c r="C116" s="4" t="s">
        <v>142</v>
      </c>
      <c r="D116" t="str">
        <f ca="1">HLOOKUP($I$103,INDIRECT($D$9),VLOOKUP(C116,'Phase Creator'!$B$8:$C$19,2,FALSE),FALSE)</f>
        <v>Block Pulls</v>
      </c>
      <c r="E116" s="23">
        <v>4</v>
      </c>
      <c r="F116" s="23">
        <v>5</v>
      </c>
      <c r="G116" s="24">
        <v>0.6</v>
      </c>
      <c r="H116" s="24">
        <v>0.7</v>
      </c>
      <c r="I116">
        <f>IF(MROUND(IF(D113="squat",'Max Calculator'!$E$8*G116,IF(D113="bench",'Max Calculator'!$E$9*G116,IF(D113="deadlift",'Max Calculator'!$E$10*G116,0))),5)=0," ",MROUND(IF(D113="squat",'Max Calculator'!$E$8*G116,IF(D113="bench",'Max Calculator'!$E$9*G116,IF(D113="deadlift",'Max Calculator'!$E$10*G116,0))),5))</f>
        <v>245</v>
      </c>
      <c r="J116">
        <f>IF(MROUND(IF(D113="squat",'Max Calculator'!$E$8*H116,IF(D113="bench",'Max Calculator'!$E$9*H116,IF(D113="deadlift",'Max Calculator'!$E$10*H116,0))),5)=0," ",MROUND(IF(D113="squat",'Max Calculator'!$E$8*H116,IF(D113="bench",'Max Calculator'!$E$9*H116,IF(D113="deadlift",'Max Calculator'!$E$10*H116,0))),5))</f>
        <v>285</v>
      </c>
    </row>
    <row r="117" spans="1:10" ht="12.75" hidden="1">
      <c r="A117" s="4"/>
      <c r="B117" s="22">
        <f>'Max Calculator'!$E$12-119</f>
        <v>42959</v>
      </c>
      <c r="C117" s="4" t="s">
        <v>143</v>
      </c>
      <c r="D117" t="str">
        <f ca="1">HLOOKUP($I$103,INDIRECT($D$9),VLOOKUP(C117,'Phase Creator'!$B$8:$C$19,2,FALSE),FALSE)</f>
        <v>Block Pulls</v>
      </c>
      <c r="E117" s="23">
        <v>2</v>
      </c>
      <c r="F117" s="23">
        <v>5</v>
      </c>
      <c r="G117" s="24">
        <v>0.5</v>
      </c>
      <c r="H117" s="24">
        <v>0.6</v>
      </c>
      <c r="I117">
        <f>IF(MROUND(IF(D113="squat",'Max Calculator'!$E$8*G117,IF(D113="bench",'Max Calculator'!$E$9*G117,IF(D113="deadlift",'Max Calculator'!$E$10*G117,0))),5)=0," ",MROUND(IF(D113="squat",'Max Calculator'!$E$8*G117,IF(D113="bench",'Max Calculator'!$E$9*G117,IF(D113="deadlift",'Max Calculator'!$E$10*G117,0))),5))</f>
        <v>205</v>
      </c>
      <c r="J117">
        <f>IF(MROUND(IF(D113="squat",'Max Calculator'!$E$8*H117,IF(D113="bench",'Max Calculator'!$E$9*H117,IF(D113="deadlift",'Max Calculator'!$E$10*H117,0))),5)=0," ",MROUND(IF(D113="squat",'Max Calculator'!$E$8*H117,IF(D113="bench",'Max Calculator'!$E$9*H117,IF(D113="deadlift",'Max Calculator'!$E$10*H117,0))),5))</f>
        <v>245</v>
      </c>
    </row>
    <row r="119" spans="1:10" ht="12.75">
      <c r="A119" s="6"/>
      <c r="B119" s="6" t="s">
        <v>165</v>
      </c>
      <c r="C119" s="6" t="s">
        <v>3</v>
      </c>
      <c r="D119" s="21" t="s">
        <v>145</v>
      </c>
      <c r="E119" s="6" t="s">
        <v>166</v>
      </c>
      <c r="F119" s="6" t="s">
        <v>167</v>
      </c>
      <c r="G119" s="6" t="s">
        <v>168</v>
      </c>
      <c r="I119" s="30" t="s">
        <v>169</v>
      </c>
      <c r="J119" s="31"/>
    </row>
    <row r="120" spans="1:10" ht="12.75">
      <c r="A120" s="4"/>
      <c r="B120" s="22">
        <f>'Max Calculator'!$E$12-14</f>
        <v>43064</v>
      </c>
      <c r="C120" s="4" t="s">
        <v>3</v>
      </c>
      <c r="D120" t="str">
        <f ca="1">HLOOKUP($I$103,INDIRECT($D$9),VLOOKUP(C120,'Phase Creator'!$B$8:$C$19,2,FALSE),FALSE)</f>
        <v>Spotto Press</v>
      </c>
      <c r="E120" s="23">
        <v>3</v>
      </c>
      <c r="F120" s="23">
        <v>8</v>
      </c>
      <c r="G120" s="24"/>
      <c r="H120" s="24">
        <v>0.6</v>
      </c>
      <c r="I120" t="str">
        <f>IF(MROUND(IF(D119="squat",'Max Calculator'!$E$8*G120,IF(D119="bench",'Max Calculator'!$E$9*G120,IF(D119="deadlift",'Max Calculator'!$E$10*G120,0))),5)=0," ",MROUND(IF(D119="squat",'Max Calculator'!$E$8*G120,IF(D119="bench",'Max Calculator'!$E$9*G120,IF(D119="deadlift",'Max Calculator'!$E$10*G120,0))),5))</f>
        <v xml:space="preserve"> </v>
      </c>
      <c r="J120">
        <f>IF(MROUND(IF(D119="squat",'Max Calculator'!$E$8*H120,IF(D119="bench",'Max Calculator'!$E$9*H120,IF(D119="deadlift",'Max Calculator'!$E$10*H120,0))),5)=0," ",MROUND(IF(D119="squat",'Max Calculator'!$E$8*H120,IF(D119="bench",'Max Calculator'!$E$9*H120,IF(D119="deadlift",'Max Calculator'!$E$10*H120,0))),5))</f>
        <v>135</v>
      </c>
    </row>
    <row r="121" spans="1:10" ht="12.75">
      <c r="A121" s="4"/>
      <c r="B121" s="22">
        <f>'Max Calculator'!$E$12-7</f>
        <v>43071</v>
      </c>
      <c r="C121" s="4" t="s">
        <v>3</v>
      </c>
      <c r="D121" t="str">
        <f ca="1">HLOOKUP($I$103,INDIRECT($D$9),VLOOKUP(C121,'Phase Creator'!$B$8:$C$19,2,FALSE),FALSE)</f>
        <v>Spotto Press</v>
      </c>
      <c r="E121" s="23">
        <v>2</v>
      </c>
      <c r="F121" s="23">
        <v>12</v>
      </c>
      <c r="G121" s="24"/>
      <c r="H121" s="24">
        <v>0.5</v>
      </c>
      <c r="I121" t="str">
        <f>IF(MROUND(IF(D119="squat",'Max Calculator'!$E$8*G121,IF(D119="bench",'Max Calculator'!$E$9*G121,IF(D119="deadlift",'Max Calculator'!$E$10*G121,0))),5)=0," ",MROUND(IF(D119="squat",'Max Calculator'!$E$8*G121,IF(D119="bench",'Max Calculator'!$E$9*G121,IF(D119="deadlift",'Max Calculator'!$E$10*G121,0))),5))</f>
        <v xml:space="preserve"> </v>
      </c>
      <c r="J121">
        <f>IF(MROUND(IF(D119="squat",'Max Calculator'!$E$8*H121,IF(D119="bench",'Max Calculator'!$E$9*H121,IF(D119="deadlift",'Max Calculator'!$E$10*H121,0))),5)=0," ",MROUND(IF(D119="squat",'Max Calculator'!$E$8*H121,IF(D119="bench",'Max Calculator'!$E$9*H121,IF(D119="deadlift",'Max Calculator'!$E$10*H121,0))),5))</f>
        <v>115</v>
      </c>
    </row>
    <row r="122" spans="1:10" ht="12.75" hidden="1">
      <c r="A122" s="4"/>
      <c r="B122" s="22">
        <f>'Max Calculator'!$E$12-126</f>
        <v>42952</v>
      </c>
      <c r="C122" s="4" t="s">
        <v>3</v>
      </c>
      <c r="D122" t="str">
        <f ca="1">HLOOKUP($I$103,INDIRECT($D$9),VLOOKUP(C122,'Phase Creator'!$B$8:$C$19,2,FALSE),FALSE)</f>
        <v>Spotto Press</v>
      </c>
      <c r="E122" s="23">
        <v>4</v>
      </c>
      <c r="F122" s="23">
        <v>10</v>
      </c>
      <c r="G122" s="24"/>
      <c r="H122" s="24">
        <v>0.6</v>
      </c>
      <c r="I122" t="str">
        <f>IF(MROUND(IF(D119="squat",'Max Calculator'!$E$8*G122,IF(D119="bench",'Max Calculator'!$E$9*G122,IF(D119="deadlift",'Max Calculator'!$E$10*G122,0))),5)=0," ",MROUND(IF(D119="squat",'Max Calculator'!$E$8*G122,IF(D119="bench",'Max Calculator'!$E$9*G122,IF(D119="deadlift",'Max Calculator'!$E$10*G122,0))),5))</f>
        <v xml:space="preserve"> </v>
      </c>
      <c r="J122">
        <f>IF(MROUND(IF(D119="squat",'Max Calculator'!$E$8*H122,IF(D119="bench",'Max Calculator'!$E$9*H122,IF(D119="deadlift",'Max Calculator'!$E$10*H122,0))),5)=0," ",MROUND(IF(D119="squat",'Max Calculator'!$E$8*H122,IF(D119="bench",'Max Calculator'!$E$9*H122,IF(D119="deadlift",'Max Calculator'!$E$10*H122,0))),5))</f>
        <v>135</v>
      </c>
    </row>
    <row r="123" spans="1:10" ht="12.75" hidden="1">
      <c r="A123" s="4"/>
      <c r="B123" s="22">
        <f>'Max Calculator'!$E$12-119</f>
        <v>42959</v>
      </c>
      <c r="C123" s="4" t="s">
        <v>3</v>
      </c>
      <c r="D123" t="str">
        <f ca="1">HLOOKUP($I$103,INDIRECT($D$9),VLOOKUP(C123,'Phase Creator'!$B$8:$C$19,2,FALSE),FALSE)</f>
        <v>Spotto Press</v>
      </c>
      <c r="E123" s="23">
        <v>1</v>
      </c>
      <c r="F123" s="23">
        <v>12</v>
      </c>
      <c r="G123" s="24"/>
      <c r="H123" s="24">
        <v>0.5</v>
      </c>
      <c r="I123" t="str">
        <f>IF(MROUND(IF(D119="squat",'Max Calculator'!$E$8*G123,IF(D119="bench",'Max Calculator'!$E$9*G123,IF(D119="deadlift",'Max Calculator'!$E$10*G123,0))),5)=0," ",MROUND(IF(D119="squat",'Max Calculator'!$E$8*G123,IF(D119="bench",'Max Calculator'!$E$9*G123,IF(D119="deadlift",'Max Calculator'!$E$10*G123,0))),5))</f>
        <v xml:space="preserve"> </v>
      </c>
      <c r="J123">
        <f>IF(MROUND(IF(D119="squat",'Max Calculator'!$E$8*H123,IF(D119="bench",'Max Calculator'!$E$9*H123,IF(D119="deadlift",'Max Calculator'!$E$10*H123,0))),5)=0," ",MROUND(IF(D119="squat",'Max Calculator'!$E$8*H123,IF(D119="bench",'Max Calculator'!$E$9*H123,IF(D119="deadlift",'Max Calculator'!$E$10*H123,0))),5))</f>
        <v>115</v>
      </c>
    </row>
    <row r="125" spans="1:10" ht="12.75">
      <c r="A125" s="6"/>
      <c r="B125" s="6" t="s">
        <v>165</v>
      </c>
      <c r="C125" s="6" t="s">
        <v>4</v>
      </c>
      <c r="D125" s="21" t="s">
        <v>172</v>
      </c>
      <c r="E125" s="6" t="s">
        <v>166</v>
      </c>
      <c r="F125" s="6" t="s">
        <v>167</v>
      </c>
      <c r="G125" s="6" t="s">
        <v>168</v>
      </c>
      <c r="I125" s="30" t="s">
        <v>169</v>
      </c>
      <c r="J125" s="31"/>
    </row>
    <row r="126" spans="1:10" ht="12.75">
      <c r="A126" s="4"/>
      <c r="B126" s="22">
        <f>'Max Calculator'!$E$12-14</f>
        <v>43064</v>
      </c>
      <c r="C126" s="4" t="s">
        <v>4</v>
      </c>
      <c r="D126" t="str">
        <f ca="1">HLOOKUP($I$103,INDIRECT($D$9),VLOOKUP(C126,'Phase Creator'!$B$8:$C$19,2,FALSE),FALSE)</f>
        <v>One arm DB Row w Pause</v>
      </c>
      <c r="E126" s="23">
        <v>3</v>
      </c>
      <c r="F126" s="23">
        <v>8</v>
      </c>
      <c r="G126" s="24"/>
      <c r="H126" s="24"/>
      <c r="I126" t="str">
        <f>IF(MROUND(IF(D125="squat",'Max Calculator'!$E$8*G126,IF(D125="bench",'Max Calculator'!$E$9*G126,IF(D125="deadlift",'Max Calculator'!$E$10*G126,0))),5)=0," ",MROUND(IF(D125="squat",'Max Calculator'!$E$8*G126,IF(D125="bench",'Max Calculator'!$E$9*G126,IF(D125="deadlift",'Max Calculator'!$E$10*G126,0))),5))</f>
        <v xml:space="preserve"> </v>
      </c>
      <c r="J126" t="str">
        <f>IF(MROUND(IF(D125="squat",'Max Calculator'!$E$8*H126,IF(D125="bench",'Max Calculator'!$E$9*H126,IF(D125="deadlift",'Max Calculator'!$E$10*H126,0))),5)=0," ",MROUND(IF(D125="squat",'Max Calculator'!$E$8*H126,IF(D125="bench",'Max Calculator'!$E$9*H126,IF(D125="deadlift",'Max Calculator'!$E$10*H126,0))),5))</f>
        <v xml:space="preserve"> </v>
      </c>
    </row>
    <row r="127" spans="1:10" ht="12.75">
      <c r="A127" s="4"/>
      <c r="B127" s="22">
        <f>'Max Calculator'!$E$12-7</f>
        <v>43071</v>
      </c>
      <c r="C127" s="4" t="s">
        <v>4</v>
      </c>
      <c r="D127" t="str">
        <f ca="1">HLOOKUP($I$103,INDIRECT($D$9),VLOOKUP(C127,'Phase Creator'!$B$8:$C$19,2,FALSE),FALSE)</f>
        <v>One arm DB Row w Pause</v>
      </c>
      <c r="E127" s="23">
        <v>2</v>
      </c>
      <c r="F127" s="23">
        <v>10</v>
      </c>
      <c r="G127" s="24"/>
      <c r="H127" s="24"/>
      <c r="I127" t="str">
        <f>IF(MROUND(IF(D125="squat",'Max Calculator'!$E$8*G127,IF(D125="bench",'Max Calculator'!$E$9*G127,IF(D125="deadlift",'Max Calculator'!$E$10*G127,0))),5)=0," ",MROUND(IF(D125="squat",'Max Calculator'!$E$8*G127,IF(D125="bench",'Max Calculator'!$E$9*G127,IF(D125="deadlift",'Max Calculator'!$E$10*G127,0))),5))</f>
        <v xml:space="preserve"> </v>
      </c>
      <c r="J127" t="str">
        <f>IF(MROUND(IF(D125="squat",'Max Calculator'!$E$8*H127,IF(D125="bench",'Max Calculator'!$E$9*H127,IF(D125="deadlift",'Max Calculator'!$E$10*H127,0))),5)=0," ",MROUND(IF(D125="squat",'Max Calculator'!$E$8*H127,IF(D125="bench",'Max Calculator'!$E$9*H127,IF(D125="deadlift",'Max Calculator'!$E$10*H127,0))),5))</f>
        <v xml:space="preserve"> </v>
      </c>
    </row>
    <row r="128" spans="1:10" ht="12.75" hidden="1">
      <c r="A128" s="4"/>
      <c r="B128" s="22">
        <f>'Max Calculator'!$E$12-126</f>
        <v>42952</v>
      </c>
      <c r="C128" s="4" t="s">
        <v>4</v>
      </c>
      <c r="D128" t="str">
        <f ca="1">HLOOKUP($I$103,INDIRECT($D$9),VLOOKUP(C128,'Phase Creator'!$B$8:$C$19,2,FALSE),FALSE)</f>
        <v>One arm DB Row w Pause</v>
      </c>
      <c r="E128" s="23">
        <v>4</v>
      </c>
      <c r="F128" s="23">
        <v>6</v>
      </c>
      <c r="G128" s="24"/>
      <c r="H128" s="24"/>
      <c r="I128" t="str">
        <f>IF(MROUND(IF(D125="squat",'Max Calculator'!$E$8*G128,IF(D125="bench",'Max Calculator'!$E$9*G128,IF(D125="deadlift",'Max Calculator'!$E$10*G128,0))),5)=0," ",MROUND(IF(D125="squat",'Max Calculator'!$E$8*G128,IF(D125="bench",'Max Calculator'!$E$9*G128,IF(D125="deadlift",'Max Calculator'!$E$10*G128,0))),5))</f>
        <v xml:space="preserve"> </v>
      </c>
      <c r="J128" t="str">
        <f>IF(MROUND(IF(D125="squat",'Max Calculator'!$E$8*H128,IF(D125="bench",'Max Calculator'!$E$9*H128,IF(D125="deadlift",'Max Calculator'!$E$10*H128,0))),5)=0," ",MROUND(IF(D125="squat",'Max Calculator'!$E$8*H128,IF(D125="bench",'Max Calculator'!$E$9*H128,IF(D125="deadlift",'Max Calculator'!$E$10*H128,0))),5))</f>
        <v xml:space="preserve"> </v>
      </c>
    </row>
    <row r="129" spans="1:10" ht="12.75" hidden="1">
      <c r="A129" s="4"/>
      <c r="B129" s="22">
        <f>'Max Calculator'!$E$12-119</f>
        <v>42959</v>
      </c>
      <c r="C129" s="4" t="s">
        <v>4</v>
      </c>
      <c r="D129" t="str">
        <f ca="1">HLOOKUP($I$103,INDIRECT($D$9),VLOOKUP(C129,'Phase Creator'!$B$8:$C$19,2,FALSE),FALSE)</f>
        <v>One arm DB Row w Pause</v>
      </c>
      <c r="E129" s="23">
        <v>2</v>
      </c>
      <c r="F129" s="23">
        <v>15</v>
      </c>
      <c r="G129" s="24"/>
      <c r="H129" s="24"/>
      <c r="I129" t="str">
        <f>IF(MROUND(IF(D125="squat",'Max Calculator'!$E$8*G129,IF(D125="bench",'Max Calculator'!$E$9*G129,IF(D125="deadlift",'Max Calculator'!$E$10*G129,0))),5)=0," ",MROUND(IF(D125="squat",'Max Calculator'!$E$8*G129,IF(D125="bench",'Max Calculator'!$E$9*G129,IF(D125="deadlift",'Max Calculator'!$E$10*G129,0))),5))</f>
        <v xml:space="preserve"> </v>
      </c>
      <c r="J129"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0" t="s">
        <v>169</v>
      </c>
      <c r="J131" s="31"/>
    </row>
    <row r="132" spans="1:10" ht="12.75">
      <c r="A132" s="4"/>
      <c r="B132" s="22">
        <f>'Max Calculator'!$E$12-14</f>
        <v>43064</v>
      </c>
      <c r="C132" s="4" t="s">
        <v>5</v>
      </c>
      <c r="D132" t="str">
        <f ca="1">HLOOKUP($I$103,INDIRECT($D$9),VLOOKUP(C132,'Phase Creator'!$B$8:$C$19,2,FALSE),FALSE)</f>
        <v>suit case holds</v>
      </c>
      <c r="E132" s="23">
        <v>3</v>
      </c>
      <c r="F132" s="23">
        <v>15</v>
      </c>
      <c r="G132" s="24"/>
      <c r="H132" s="24"/>
      <c r="I132" t="str">
        <f>IF(MROUND(IF(D131="squat",'Max Calculator'!$E$8*G132,IF(D131="bench",'Max Calculator'!$E$9*G132,IF(D131="deadlift",'Max Calculator'!$E$10*G132,0))),5)=0," ",MROUND(IF(D131="squat",'Max Calculator'!$E$8*G132,IF(D131="bench",'Max Calculator'!$E$9*G132,IF(D131="deadlift",'Max Calculator'!$E$10*G132,0))),5))</f>
        <v xml:space="preserve"> </v>
      </c>
      <c r="J132" t="str">
        <f>IF(MROUND(IF(D131="squat",'Max Calculator'!$E$8*H132,IF(D131="bench",'Max Calculator'!$E$9*H132,IF(D131="deadlift",'Max Calculator'!$E$10*H132,0))),5)=0," ",MROUND(IF(D131="squat",'Max Calculator'!$E$8*H132,IF(D131="bench",'Max Calculator'!$E$9*H132,IF(D131="deadlift",'Max Calculator'!$E$10*H132,0))),5))</f>
        <v xml:space="preserve"> </v>
      </c>
    </row>
    <row r="133" spans="1:10" ht="12.75">
      <c r="A133" s="4"/>
      <c r="B133" s="22">
        <f>'Max Calculator'!$E$12-7</f>
        <v>43071</v>
      </c>
      <c r="C133" s="4" t="s">
        <v>5</v>
      </c>
      <c r="D133" t="str">
        <f ca="1">HLOOKUP($I$103,INDIRECT($D$9),VLOOKUP(C133,'Phase Creator'!$B$8:$C$19,2,FALSE),FALSE)</f>
        <v>suit case holds</v>
      </c>
      <c r="E133" s="23">
        <v>2</v>
      </c>
      <c r="F133" s="23">
        <v>20</v>
      </c>
      <c r="G133" s="24"/>
      <c r="H133" s="24"/>
      <c r="I133" t="str">
        <f>IF(MROUND(IF(D131="squat",'Max Calculator'!$E$8*G133,IF(D131="bench",'Max Calculator'!$E$9*G133,IF(D131="deadlift",'Max Calculator'!$E$10*G133,0))),5)=0," ",MROUND(IF(D131="squat",'Max Calculator'!$E$8*G133,IF(D131="bench",'Max Calculator'!$E$9*G133,IF(D131="deadlift",'Max Calculator'!$E$10*G133,0))),5))</f>
        <v xml:space="preserve"> </v>
      </c>
      <c r="J133" t="str">
        <f>IF(MROUND(IF(D131="squat",'Max Calculator'!$E$8*H133,IF(D131="bench",'Max Calculator'!$E$9*H133,IF(D131="deadlift",'Max Calculator'!$E$10*H133,0))),5)=0," ",MROUND(IF(D131="squat",'Max Calculator'!$E$8*H133,IF(D131="bench",'Max Calculator'!$E$9*H133,IF(D131="deadlift",'Max Calculator'!$E$10*H133,0))),5))</f>
        <v xml:space="preserve"> </v>
      </c>
    </row>
    <row r="134" spans="1:10" ht="12.75" hidden="1">
      <c r="A134" s="4"/>
      <c r="B134" s="22">
        <f>'Max Calculator'!$E$12-126</f>
        <v>42952</v>
      </c>
      <c r="C134" s="4" t="s">
        <v>5</v>
      </c>
      <c r="D134" t="str">
        <f ca="1">HLOOKUP($I$103,INDIRECT($D$9),VLOOKUP(C134,'Phase Creator'!$B$8:$C$19,2,FALSE),FALSE)</f>
        <v>suit case holds</v>
      </c>
      <c r="E134" s="23">
        <v>3</v>
      </c>
      <c r="F134" s="23">
        <v>20</v>
      </c>
      <c r="G134" s="24"/>
      <c r="H134" s="24"/>
      <c r="I134" t="str">
        <f>IF(MROUND(IF(D131="squat",'Max Calculator'!$E$8*G134,IF(D131="bench",'Max Calculator'!$E$9*G134,IF(D131="deadlift",'Max Calculator'!$E$10*G134,0))),5)=0," ",MROUND(IF(D131="squat",'Max Calculator'!$E$8*G134,IF(D131="bench",'Max Calculator'!$E$9*G134,IF(D131="deadlift",'Max Calculator'!$E$10*G134,0))),5))</f>
        <v xml:space="preserve"> </v>
      </c>
      <c r="J134" t="str">
        <f>IF(MROUND(IF(D131="squat",'Max Calculator'!$E$8*H134,IF(D131="bench",'Max Calculator'!$E$9*H134,IF(D131="deadlift",'Max Calculator'!$E$10*H134,0))),5)=0," ",MROUND(IF(D131="squat",'Max Calculator'!$E$8*H134,IF(D131="bench",'Max Calculator'!$E$9*H134,IF(D131="deadlift",'Max Calculator'!$E$10*H134,0))),5))</f>
        <v xml:space="preserve"> </v>
      </c>
    </row>
    <row r="135" spans="1:10" ht="12.75" hidden="1">
      <c r="A135" s="4"/>
      <c r="B135" s="22">
        <f>'Max Calculator'!$E$12-119</f>
        <v>42959</v>
      </c>
      <c r="C135" s="4" t="s">
        <v>5</v>
      </c>
      <c r="D135" t="str">
        <f ca="1">HLOOKUP($I$103,INDIRECT($D$9),VLOOKUP(C135,'Phase Creator'!$B$8:$C$19,2,FALSE),FALSE)</f>
        <v>suit case holds</v>
      </c>
      <c r="E135" s="23">
        <v>2</v>
      </c>
      <c r="F135" s="23">
        <v>25</v>
      </c>
      <c r="G135" s="24"/>
      <c r="H135" s="24"/>
      <c r="I135" t="str">
        <f>IF(MROUND(IF(D131="squat",'Max Calculator'!$E$8*G135,IF(D131="bench",'Max Calculator'!$E$9*G135,IF(D131="deadlift",'Max Calculator'!$E$10*G135,0))),5)=0," ",MROUND(IF(D131="squat",'Max Calculator'!$E$8*G135,IF(D131="bench",'Max Calculator'!$E$9*G135,IF(D131="deadlift",'Max Calculator'!$E$10*G135,0))),5))</f>
        <v xml:space="preserve"> </v>
      </c>
      <c r="J135" t="str">
        <f>IF(MROUND(IF(D131="squat",'Max Calculator'!$E$8*H135,IF(D131="bench",'Max Calculator'!$E$9*H135,IF(D131="deadlift",'Max Calculator'!$E$10*H135,0))),5)=0," ",MROUND(IF(D131="squat",'Max Calculator'!$E$8*H135,IF(D131="bench",'Max Calculator'!$E$9*H135,IF(D131="deadlift",'Max Calculator'!$E$10*H135,0))),5))</f>
        <v xml:space="preserve"> </v>
      </c>
    </row>
    <row r="137" spans="1:10" ht="12.75">
      <c r="A137" s="6"/>
      <c r="B137" s="6" t="s">
        <v>165</v>
      </c>
      <c r="C137" s="6" t="s">
        <v>6</v>
      </c>
      <c r="D137" s="21" t="s">
        <v>172</v>
      </c>
      <c r="E137" s="6" t="s">
        <v>166</v>
      </c>
      <c r="F137" s="6" t="s">
        <v>167</v>
      </c>
      <c r="G137" s="6" t="s">
        <v>168</v>
      </c>
      <c r="I137" s="30" t="s">
        <v>169</v>
      </c>
      <c r="J137" s="31"/>
    </row>
    <row r="138" spans="1:10" ht="12.75">
      <c r="A138" s="4"/>
      <c r="B138" s="22">
        <f>'Max Calculator'!$E$12-14</f>
        <v>43064</v>
      </c>
      <c r="C138" s="4" t="s">
        <v>6</v>
      </c>
      <c r="D138" t="str">
        <f ca="1">HLOOKUP($I$103,INDIRECT($D$9),VLOOKUP(C138,'Phase Creator'!$B$8:$C$19,2,FALSE),FALSE)</f>
        <v>Single Leg Glute Bridge</v>
      </c>
      <c r="E138" s="23">
        <v>3</v>
      </c>
      <c r="F138" s="23">
        <v>8</v>
      </c>
      <c r="G138" s="24"/>
      <c r="H138" s="24"/>
      <c r="I138" t="str">
        <f>IF(MROUND(IF(D137="squat",'Max Calculator'!$E$8*G138,IF(D137="bench",'Max Calculator'!$E$9*G138,IF(D137="deadlift",'Max Calculator'!$E$10*G138,0))),5)=0," ",MROUND(IF(D137="squat",'Max Calculator'!$E$8*G138,IF(D137="bench",'Max Calculator'!$E$9*G138,IF(D137="deadlift",'Max Calculator'!$E$10*G138,0))),5))</f>
        <v xml:space="preserve"> </v>
      </c>
      <c r="J138" t="str">
        <f>IF(MROUND(IF(D137="squat",'Max Calculator'!$E$8*H138,IF(D137="bench",'Max Calculator'!$E$9*H138,IF(D137="deadlift",'Max Calculator'!$E$10*H138,0))),5)=0," ",MROUND(IF(D137="squat",'Max Calculator'!$E$8*H138,IF(D137="bench",'Max Calculator'!$E$9*H138,IF(D137="deadlift",'Max Calculator'!$E$10*H138,0))),5))</f>
        <v xml:space="preserve"> </v>
      </c>
    </row>
    <row r="139" spans="1:10" ht="12.75">
      <c r="A139" s="4"/>
      <c r="B139" s="22">
        <f>'Max Calculator'!$E$12-7</f>
        <v>43071</v>
      </c>
      <c r="C139" s="4" t="s">
        <v>6</v>
      </c>
      <c r="D139" t="str">
        <f ca="1">HLOOKUP($I$103,INDIRECT($D$9),VLOOKUP(C139,'Phase Creator'!$B$8:$C$19,2,FALSE),FALSE)</f>
        <v>Single Leg Glute Bridge</v>
      </c>
      <c r="E139" s="23">
        <v>2</v>
      </c>
      <c r="F139" s="23">
        <v>12</v>
      </c>
      <c r="G139" s="24"/>
      <c r="H139" s="24"/>
      <c r="I139" t="str">
        <f>IF(MROUND(IF(D137="squat",'Max Calculator'!$E$8*G139,IF(D137="bench",'Max Calculator'!$E$9*G139,IF(D137="deadlift",'Max Calculator'!$E$10*G139,0))),5)=0," ",MROUND(IF(D137="squat",'Max Calculator'!$E$8*G139,IF(D137="bench",'Max Calculator'!$E$9*G139,IF(D137="deadlift",'Max Calculator'!$E$10*G139,0))),5))</f>
        <v xml:space="preserve"> </v>
      </c>
      <c r="J139" t="str">
        <f>IF(MROUND(IF(D137="squat",'Max Calculator'!$E$8*H139,IF(D137="bench",'Max Calculator'!$E$9*H139,IF(D137="deadlift",'Max Calculator'!$E$10*H139,0))),5)=0," ",MROUND(IF(D137="squat",'Max Calculator'!$E$8*H139,IF(D137="bench",'Max Calculator'!$E$9*H139,IF(D137="deadlift",'Max Calculator'!$E$10*H139,0))),5))</f>
        <v xml:space="preserve"> </v>
      </c>
    </row>
    <row r="140" spans="1:10" ht="12.75" hidden="1">
      <c r="A140" s="4"/>
      <c r="B140" s="22">
        <f>'Max Calculator'!$E$12-126</f>
        <v>42952</v>
      </c>
      <c r="C140" s="4" t="s">
        <v>6</v>
      </c>
      <c r="D140" t="str">
        <f ca="1">HLOOKUP($I$103,INDIRECT($D$9),VLOOKUP(C140,'Phase Creator'!$B$8:$C$19,2,FALSE),FALSE)</f>
        <v>Single Leg Glute Bridge</v>
      </c>
      <c r="E140" s="23">
        <v>4</v>
      </c>
      <c r="F140" s="23">
        <v>10</v>
      </c>
      <c r="G140" s="24"/>
      <c r="H140" s="24"/>
      <c r="I140" t="str">
        <f>IF(MROUND(IF(D137="squat",'Max Calculator'!$E$8*G140,IF(D137="bench",'Max Calculator'!$E$9*G140,IF(D137="deadlift",'Max Calculator'!$E$10*G140,0))),5)=0," ",MROUND(IF(D137="squat",'Max Calculator'!$E$8*G140,IF(D137="bench",'Max Calculator'!$E$9*G140,IF(D137="deadlift",'Max Calculator'!$E$10*G140,0))),5))</f>
        <v xml:space="preserve"> </v>
      </c>
      <c r="J140" t="str">
        <f>IF(MROUND(IF(D137="squat",'Max Calculator'!$E$8*H140,IF(D137="bench",'Max Calculator'!$E$9*H140,IF(D137="deadlift",'Max Calculator'!$E$10*H140,0))),5)=0," ",MROUND(IF(D137="squat",'Max Calculator'!$E$8*H140,IF(D137="bench",'Max Calculator'!$E$9*H140,IF(D137="deadlift",'Max Calculator'!$E$10*H140,0))),5))</f>
        <v xml:space="preserve"> </v>
      </c>
    </row>
    <row r="141" spans="1:10" ht="12.75" hidden="1">
      <c r="A141" s="4"/>
      <c r="B141" s="22">
        <f>'Max Calculator'!$E$12-119</f>
        <v>42959</v>
      </c>
      <c r="C141" s="4" t="s">
        <v>6</v>
      </c>
      <c r="D141" t="str">
        <f ca="1">HLOOKUP($I$103,INDIRECT($D$9),VLOOKUP(C141,'Phase Creator'!$B$8:$C$19,2,FALSE),FALSE)</f>
        <v>Single Leg Glute Bridge</v>
      </c>
      <c r="E141" s="23">
        <v>2</v>
      </c>
      <c r="F141" s="23">
        <v>15</v>
      </c>
      <c r="G141" s="24"/>
      <c r="H141" s="24"/>
      <c r="I141" t="str">
        <f>IF(MROUND(IF(D137="squat",'Max Calculator'!$E$8*G141,IF(D137="bench",'Max Calculator'!$E$9*G141,IF(D137="deadlift",'Max Calculator'!$E$10*G141,0))),5)=0," ",MROUND(IF(D137="squat",'Max Calculator'!$E$8*G141,IF(D137="bench",'Max Calculator'!$E$9*G141,IF(D137="deadlift",'Max Calculator'!$E$10*G141,0))),5))</f>
        <v xml:space="preserve"> </v>
      </c>
      <c r="J141" t="str">
        <f>IF(MROUND(IF(D137="squat",'Max Calculator'!$E$8*H141,IF(D137="bench",'Max Calculator'!$E$9*H141,IF(D137="deadlift",'Max Calculator'!$E$10*H141,0))),5)=0," ",MROUND(IF(D137="squat",'Max Calculator'!$E$8*H141,IF(D137="bench",'Max Calculator'!$E$9*H141,IF(D137="deadlift",'Max Calculator'!$E$10*H141,0))),5))</f>
        <v xml:space="preserve"> </v>
      </c>
    </row>
    <row r="143" spans="1:10" ht="12.75" hidden="1"/>
    <row r="144" spans="1:10" ht="12.75" hidden="1"/>
    <row r="145" spans="1:11" ht="12.75" hidden="1"/>
    <row r="146" spans="1:11" ht="12.75" hidden="1"/>
    <row r="147" spans="1:11" ht="12.75" hidden="1"/>
    <row r="148" spans="1:11" ht="12.75" hidden="1"/>
    <row r="149" spans="1:11" ht="12.75" hidden="1"/>
    <row r="150" spans="1:11" ht="30" hidden="1">
      <c r="D150" s="16" t="s">
        <v>163</v>
      </c>
      <c r="E150" s="17"/>
      <c r="F150" s="17"/>
      <c r="G150" s="17"/>
      <c r="H150" s="18" t="s">
        <v>7</v>
      </c>
      <c r="I150" s="19">
        <v>4</v>
      </c>
    </row>
    <row r="151" spans="1:11" ht="23.25" hidden="1">
      <c r="D151" s="17"/>
      <c r="E151" s="17"/>
      <c r="F151" s="17"/>
      <c r="G151" s="17"/>
      <c r="H151" s="20"/>
      <c r="I151" s="20"/>
    </row>
    <row r="152" spans="1:11" ht="12.75" hidden="1">
      <c r="K152" s="4"/>
    </row>
    <row r="153" spans="1:11" ht="12.75" hidden="1">
      <c r="D153" s="4"/>
    </row>
    <row r="154" spans="1:11" ht="12.75" hidden="1">
      <c r="A154" s="6"/>
      <c r="B154" s="6" t="s">
        <v>165</v>
      </c>
      <c r="C154" s="6" t="s">
        <v>1</v>
      </c>
      <c r="D154" s="21" t="s">
        <v>145</v>
      </c>
      <c r="E154" s="6" t="s">
        <v>166</v>
      </c>
      <c r="F154" s="6" t="s">
        <v>167</v>
      </c>
      <c r="G154" s="30" t="s">
        <v>168</v>
      </c>
      <c r="H154" s="31"/>
      <c r="I154" s="30" t="s">
        <v>169</v>
      </c>
      <c r="J154" s="31"/>
    </row>
    <row r="155" spans="1:11" ht="12.75" hidden="1">
      <c r="A155" s="4"/>
      <c r="B155" s="22">
        <f>'Max Calculator'!$E$12-140</f>
        <v>42938</v>
      </c>
      <c r="C155" s="4" t="s">
        <v>91</v>
      </c>
      <c r="D155" t="str">
        <f ca="1">HLOOKUP($I$150,INDIRECT($D$9),VLOOKUP(C155,'Phase Creator'!$B$8:$C$19,2,FALSE),FALSE)</f>
        <v/>
      </c>
      <c r="E155" s="23">
        <v>4</v>
      </c>
      <c r="F155" s="23">
        <v>5</v>
      </c>
      <c r="G155" s="24">
        <v>0.65</v>
      </c>
      <c r="H155" s="24">
        <v>0.67500000000000004</v>
      </c>
      <c r="I155">
        <f>IF(MROUND(IF(D154="squat",'Max Calculator'!$E$8*G155,IF(D154="bench",'Max Calculator'!$E$9*G155,IF(D154="deadlift",'Max Calculator'!$E$10*G155,0))),5)=0," ",MROUND(IF(D154="squat",'Max Calculator'!$E$8*G155,IF(D154="bench",'Max Calculator'!$E$9*G155,IF(D154="deadlift",'Max Calculator'!$E$10*G155,0))),5))</f>
        <v>145</v>
      </c>
      <c r="J155">
        <f>IF(MROUND(IF(D154="squat",'Max Calculator'!$E$8*H155,IF(D154="bench",'Max Calculator'!$E$9*H155,IF(D154="deadlift",'Max Calculator'!$E$10*H155,0))),5)=0," ",MROUND(IF(D154="squat",'Max Calculator'!$E$8*H155,IF(D154="bench",'Max Calculator'!$E$9*H155,IF(D154="deadlift",'Max Calculator'!$E$10*H155,0))),5))</f>
        <v>150</v>
      </c>
    </row>
    <row r="156" spans="1:11" ht="12.75" hidden="1">
      <c r="A156" s="4"/>
      <c r="B156" s="22">
        <f>'Max Calculator'!$E$12-133</f>
        <v>42945</v>
      </c>
      <c r="C156" s="4" t="s">
        <v>137</v>
      </c>
      <c r="D156" t="str">
        <f ca="1">HLOOKUP($I$150,INDIRECT($D$9),VLOOKUP(C156,'Phase Creator'!$B$8:$C$19,2,FALSE),FALSE)</f>
        <v/>
      </c>
      <c r="E156" s="23">
        <v>3</v>
      </c>
      <c r="F156" s="23">
        <v>5</v>
      </c>
      <c r="G156" s="24">
        <v>0.67500000000000004</v>
      </c>
      <c r="H156" s="24">
        <v>0.72499999999999998</v>
      </c>
      <c r="I156">
        <f>IF(MROUND(IF(D154="squat",'Max Calculator'!$E$8*G156,IF(D154="bench",'Max Calculator'!$E$9*G156,IF(D154="deadlift",'Max Calculator'!$E$10*G156,0))),5)=0," ",MROUND(IF(D154="squat",'Max Calculator'!$E$8*G156,IF(D154="bench",'Max Calculator'!$E$9*G156,IF(D154="deadlift",'Max Calculator'!$E$10*G156,0))),5))</f>
        <v>150</v>
      </c>
      <c r="J156">
        <f>IF(MROUND(IF(D154="squat",'Max Calculator'!$E$8*H156,IF(D154="bench",'Max Calculator'!$E$9*H156,IF(D154="deadlift",'Max Calculator'!$E$10*H156,0))),5)=0," ",MROUND(IF(D154="squat",'Max Calculator'!$E$8*H156,IF(D154="bench",'Max Calculator'!$E$9*H156,IF(D154="deadlift",'Max Calculator'!$E$10*H156,0))),5))</f>
        <v>165</v>
      </c>
    </row>
    <row r="157" spans="1:11" ht="12.75" hidden="1">
      <c r="A157" s="4"/>
      <c r="B157" s="22">
        <f>'Max Calculator'!$E$12-126</f>
        <v>42952</v>
      </c>
      <c r="C157" s="4" t="s">
        <v>138</v>
      </c>
      <c r="D157" t="str">
        <f ca="1">HLOOKUP($I$150,INDIRECT($D$9),VLOOKUP(C157,'Phase Creator'!$B$8:$C$19,2,FALSE),FALSE)</f>
        <v/>
      </c>
      <c r="E157" s="23">
        <v>5</v>
      </c>
      <c r="F157" s="23">
        <v>5</v>
      </c>
      <c r="G157" s="24">
        <v>0.7</v>
      </c>
      <c r="H157" s="24">
        <v>0.75</v>
      </c>
      <c r="I157">
        <f>IF(MROUND(IF(D154="squat",'Max Calculator'!$E$8*G157,IF(D154="bench",'Max Calculator'!$E$9*G157,IF(D154="deadlift",'Max Calculator'!$E$10*G157,0))),5)=0," ",MROUND(IF(D154="squat",'Max Calculator'!$E$8*G157,IF(D154="bench",'Max Calculator'!$E$9*G157,IF(D154="deadlift",'Max Calculator'!$E$10*G157,0))),5))</f>
        <v>160</v>
      </c>
      <c r="J157">
        <f>IF(MROUND(IF(D154="squat",'Max Calculator'!$E$8*H157,IF(D154="bench",'Max Calculator'!$E$9*H157,IF(D154="deadlift",'Max Calculator'!$E$10*H157,0))),5)=0," ",MROUND(IF(D154="squat",'Max Calculator'!$E$8*H157,IF(D154="bench",'Max Calculator'!$E$9*H157,IF(D154="deadlift",'Max Calculator'!$E$10*H157,0))),5))</f>
        <v>170</v>
      </c>
    </row>
    <row r="158" spans="1:11" ht="12.75" hidden="1">
      <c r="A158" s="4"/>
      <c r="B158" s="22">
        <f>'Max Calculator'!$E$12-119</f>
        <v>42959</v>
      </c>
      <c r="C158" s="4" t="s">
        <v>139</v>
      </c>
      <c r="D158" t="str">
        <f ca="1">HLOOKUP($I$150,INDIRECT($D$9),VLOOKUP(C158,'Phase Creator'!$B$8:$C$19,2,FALSE),FALSE)</f>
        <v/>
      </c>
      <c r="E158" s="23">
        <v>2</v>
      </c>
      <c r="F158" s="23">
        <v>8</v>
      </c>
      <c r="G158" s="24">
        <v>0.6</v>
      </c>
      <c r="H158" s="24">
        <v>0.65</v>
      </c>
      <c r="I158">
        <f>IF(MROUND(IF(D154="squat",'Max Calculator'!$E$8*G158,IF(D154="bench",'Max Calculator'!$E$9*G158,IF(D154="deadlift",'Max Calculator'!$E$10*G158,0))),5)=0," ",MROUND(IF(D154="squat",'Max Calculator'!$E$8*G158,IF(D154="bench",'Max Calculator'!$E$9*G158,IF(D154="deadlift",'Max Calculator'!$E$10*G158,0))),5))</f>
        <v>135</v>
      </c>
      <c r="J158">
        <f>IF(MROUND(IF(D154="squat",'Max Calculator'!$E$8*H158,IF(D154="bench",'Max Calculator'!$E$9*H158,IF(D154="deadlift",'Max Calculator'!$E$10*H158,0))),5)=0," ",MROUND(IF(D154="squat",'Max Calculator'!$E$8*H158,IF(D154="bench",'Max Calculator'!$E$9*H158,IF(D154="deadlift",'Max Calculator'!$E$10*H158,0))),5))</f>
        <v>145</v>
      </c>
    </row>
    <row r="159" spans="1:11" ht="12.75" hidden="1">
      <c r="D159" s="4"/>
    </row>
    <row r="160" spans="1:11" ht="12.75" hidden="1">
      <c r="A160" s="6"/>
      <c r="B160" s="6" t="s">
        <v>165</v>
      </c>
      <c r="C160" s="6" t="s">
        <v>2</v>
      </c>
      <c r="D160" s="21" t="s">
        <v>145</v>
      </c>
      <c r="E160" s="6" t="s">
        <v>166</v>
      </c>
      <c r="F160" s="6" t="s">
        <v>167</v>
      </c>
      <c r="G160" s="6" t="s">
        <v>168</v>
      </c>
      <c r="I160" s="30" t="s">
        <v>169</v>
      </c>
      <c r="J160" s="31"/>
    </row>
    <row r="161" spans="1:10" ht="12.75" hidden="1">
      <c r="A161" s="4"/>
      <c r="B161" s="22">
        <f>'Max Calculator'!$E$12-140</f>
        <v>42938</v>
      </c>
      <c r="C161" s="4" t="s">
        <v>140</v>
      </c>
      <c r="D161" t="str">
        <f ca="1">HLOOKUP($I$150,INDIRECT($D$9),VLOOKUP(C161,'Phase Creator'!$B$8:$C$19,2,FALSE),FALSE)</f>
        <v/>
      </c>
      <c r="E161" s="23">
        <v>3</v>
      </c>
      <c r="F161" s="23">
        <v>8</v>
      </c>
      <c r="G161" s="24"/>
      <c r="H161" s="24">
        <v>0.4</v>
      </c>
      <c r="I161" t="str">
        <f>IF(MROUND(IF(D160="squat",'Max Calculator'!$E$8*G161,IF(D160="bench",'Max Calculator'!$E$9*G161,IF(D160="deadlift",'Max Calculator'!$E$10*G161,0))),5)=0," ",MROUND(IF(D160="squat",'Max Calculator'!$E$8*G161,IF(D160="bench",'Max Calculator'!$E$9*G161,IF(D160="deadlift",'Max Calculator'!$E$10*G161,0))),5))</f>
        <v xml:space="preserve"> </v>
      </c>
      <c r="J161">
        <f>IF(MROUND(IF(D160="squat",'Max Calculator'!$E$8*H161,IF(D160="bench",'Max Calculator'!$E$9*H161,IF(D160="deadlift",'Max Calculator'!$E$10*H161,0))),5)=0," ",MROUND(IF(D160="squat",'Max Calculator'!$E$8*H161,IF(D160="bench",'Max Calculator'!$E$9*H161,IF(D160="deadlift",'Max Calculator'!$E$10*H161,0))),5))</f>
        <v>90</v>
      </c>
    </row>
    <row r="162" spans="1:10" ht="12.75" hidden="1">
      <c r="A162" s="4"/>
      <c r="B162" s="22">
        <f>'Max Calculator'!$E$12-133</f>
        <v>42945</v>
      </c>
      <c r="C162" s="4" t="s">
        <v>141</v>
      </c>
      <c r="D162" t="str">
        <f ca="1">HLOOKUP($I$150,INDIRECT($D$9),VLOOKUP(C162,'Phase Creator'!$B$8:$C$19,2,FALSE),FALSE)</f>
        <v/>
      </c>
      <c r="E162" s="23">
        <v>2</v>
      </c>
      <c r="F162" s="23">
        <v>10</v>
      </c>
      <c r="G162" s="24"/>
      <c r="H162" s="24">
        <v>0.4</v>
      </c>
      <c r="I162" t="str">
        <f>IF(MROUND(IF(D160="squat",'Max Calculator'!$E$8*G162,IF(D160="bench",'Max Calculator'!$E$9*G162,IF(D160="deadlift",'Max Calculator'!$E$10*G162,0))),5)=0," ",MROUND(IF(D160="squat",'Max Calculator'!$E$8*G162,IF(D160="bench",'Max Calculator'!$E$9*G162,IF(D160="deadlift",'Max Calculator'!$E$10*G162,0))),5))</f>
        <v xml:space="preserve"> </v>
      </c>
      <c r="J162">
        <f>IF(MROUND(IF(D160="squat",'Max Calculator'!$E$8*H162,IF(D160="bench",'Max Calculator'!$E$9*H162,IF(D160="deadlift",'Max Calculator'!$E$10*H162,0))),5)=0," ",MROUND(IF(D160="squat",'Max Calculator'!$E$8*H162,IF(D160="bench",'Max Calculator'!$E$9*H162,IF(D160="deadlift",'Max Calculator'!$E$10*H162,0))),5))</f>
        <v>90</v>
      </c>
    </row>
    <row r="163" spans="1:10" ht="12.75" hidden="1">
      <c r="A163" s="4"/>
      <c r="B163" s="22">
        <f>'Max Calculator'!$E$12-126</f>
        <v>42952</v>
      </c>
      <c r="C163" s="4" t="s">
        <v>142</v>
      </c>
      <c r="D163" t="str">
        <f ca="1">HLOOKUP($I$150,INDIRECT($D$9),VLOOKUP(C163,'Phase Creator'!$B$8:$C$19,2,FALSE),FALSE)</f>
        <v/>
      </c>
      <c r="E163" s="23">
        <v>4</v>
      </c>
      <c r="F163" s="23">
        <v>8</v>
      </c>
      <c r="G163" s="24"/>
      <c r="H163" s="24">
        <v>0.45</v>
      </c>
      <c r="I163" t="str">
        <f>IF(MROUND(IF(D160="squat",'Max Calculator'!$E$8*G163,IF(D160="bench",'Max Calculator'!$E$9*G163,IF(D160="deadlift",'Max Calculator'!$E$10*G163,0))),5)=0," ",MROUND(IF(D160="squat",'Max Calculator'!$E$8*G163,IF(D160="bench",'Max Calculator'!$E$9*G163,IF(D160="deadlift",'Max Calculator'!$E$10*G163,0))),5))</f>
        <v xml:space="preserve"> </v>
      </c>
      <c r="J163">
        <f>IF(MROUND(IF(D160="squat",'Max Calculator'!$E$8*H163,IF(D160="bench",'Max Calculator'!$E$9*H163,IF(D160="deadlift",'Max Calculator'!$E$10*H163,0))),5)=0," ",MROUND(IF(D160="squat",'Max Calculator'!$E$8*H163,IF(D160="bench",'Max Calculator'!$E$9*H163,IF(D160="deadlift",'Max Calculator'!$E$10*H163,0))),5))</f>
        <v>100</v>
      </c>
    </row>
    <row r="164" spans="1:10" ht="12.75" hidden="1">
      <c r="A164" s="4"/>
      <c r="B164" s="22">
        <f>'Max Calculator'!$E$12-119</f>
        <v>42959</v>
      </c>
      <c r="C164" s="4" t="s">
        <v>143</v>
      </c>
      <c r="D164" t="str">
        <f ca="1">HLOOKUP($I$150,INDIRECT($D$9),VLOOKUP(C164,'Phase Creator'!$B$8:$C$19,2,FALSE),FALSE)</f>
        <v/>
      </c>
      <c r="E164" s="23">
        <v>1</v>
      </c>
      <c r="F164" s="23">
        <v>10</v>
      </c>
      <c r="G164" s="24"/>
      <c r="H164" s="24">
        <v>0.4</v>
      </c>
      <c r="I164" t="str">
        <f>IF(MROUND(IF(D160="squat",'Max Calculator'!$E$8*G164,IF(D160="bench",'Max Calculator'!$E$9*G164,IF(D160="deadlift",'Max Calculator'!$E$10*G164,0))),5)=0," ",MROUND(IF(D160="squat",'Max Calculator'!$E$8*G164,IF(D160="bench",'Max Calculator'!$E$9*G164,IF(D160="deadlift",'Max Calculator'!$E$10*G164,0))),5))</f>
        <v xml:space="preserve"> </v>
      </c>
      <c r="J164">
        <f>IF(MROUND(IF(D160="squat",'Max Calculator'!$E$8*H164,IF(D160="bench",'Max Calculator'!$E$9*H164,IF(D160="deadlift",'Max Calculator'!$E$10*H164,0))),5)=0," ",MROUND(IF(D160="squat",'Max Calculator'!$E$8*H164,IF(D160="bench",'Max Calculator'!$E$9*H164,IF(D160="deadlift",'Max Calculator'!$E$10*H164,0))),5))</f>
        <v>90</v>
      </c>
    </row>
    <row r="165" spans="1:10" ht="12.75" hidden="1"/>
    <row r="166" spans="1:10" ht="12.75" hidden="1">
      <c r="A166" s="6"/>
      <c r="B166" s="6" t="s">
        <v>165</v>
      </c>
      <c r="C166" s="6" t="s">
        <v>3</v>
      </c>
      <c r="D166" s="21" t="s">
        <v>145</v>
      </c>
      <c r="E166" s="6" t="s">
        <v>166</v>
      </c>
      <c r="F166" s="6" t="s">
        <v>167</v>
      </c>
      <c r="G166" s="6" t="s">
        <v>168</v>
      </c>
      <c r="I166" s="30" t="s">
        <v>169</v>
      </c>
      <c r="J166" s="31"/>
    </row>
    <row r="167" spans="1:10" ht="12.75" hidden="1">
      <c r="A167" s="4"/>
      <c r="B167" s="22">
        <f>'Max Calculator'!$E$12-140</f>
        <v>42938</v>
      </c>
      <c r="C167" s="4" t="s">
        <v>3</v>
      </c>
      <c r="D167" t="str">
        <f ca="1">HLOOKUP($I$150,INDIRECT($D$9),VLOOKUP(C167,'Phase Creator'!$B$8:$C$19,2,FALSE),FALSE)</f>
        <v/>
      </c>
      <c r="E167" s="23">
        <v>4</v>
      </c>
      <c r="F167" s="23">
        <v>8</v>
      </c>
      <c r="G167" s="24"/>
      <c r="H167" s="24">
        <v>0.55000000000000004</v>
      </c>
      <c r="I167" t="str">
        <f>IF(MROUND(IF(D166="squat",'Max Calculator'!$E$8*G167,IF(D166="bench",'Max Calculator'!$E$9*G167,IF(D166="deadlift",'Max Calculator'!$E$10*G167,0))),5)=0," ",MROUND(IF(D166="squat",'Max Calculator'!$E$8*G167,IF(D166="bench",'Max Calculator'!$E$9*G167,IF(D166="deadlift",'Max Calculator'!$E$10*G167,0))),5))</f>
        <v xml:space="preserve"> </v>
      </c>
      <c r="J167">
        <f>IF(MROUND(IF(D166="squat",'Max Calculator'!$E$8*H167,IF(D166="bench",'Max Calculator'!$E$9*H167,IF(D166="deadlift",'Max Calculator'!$E$10*H167,0))),5)=0," ",MROUND(IF(D166="squat",'Max Calculator'!$E$8*H167,IF(D166="bench",'Max Calculator'!$E$9*H167,IF(D166="deadlift",'Max Calculator'!$E$10*H167,0))),5))</f>
        <v>125</v>
      </c>
    </row>
    <row r="168" spans="1:10" ht="12.75" hidden="1">
      <c r="A168" s="4"/>
      <c r="B168" s="22">
        <f>'Max Calculator'!$E$12-133</f>
        <v>42945</v>
      </c>
      <c r="C168" s="4" t="s">
        <v>3</v>
      </c>
      <c r="D168" t="str">
        <f ca="1">HLOOKUP($I$150,INDIRECT($D$9),VLOOKUP(C168,'Phase Creator'!$B$8:$C$19,2,FALSE),FALSE)</f>
        <v/>
      </c>
      <c r="E168" s="23">
        <v>3</v>
      </c>
      <c r="F168" s="23">
        <v>12</v>
      </c>
      <c r="G168" s="24"/>
      <c r="H168" s="24">
        <v>0.45</v>
      </c>
      <c r="I168" t="str">
        <f>IF(MROUND(IF(D166="squat",'Max Calculator'!$E$8*G168,IF(D166="bench",'Max Calculator'!$E$9*G168,IF(D166="deadlift",'Max Calculator'!$E$10*G168,0))),5)=0," ",MROUND(IF(D166="squat",'Max Calculator'!$E$8*G168,IF(D166="bench",'Max Calculator'!$E$9*G168,IF(D166="deadlift",'Max Calculator'!$E$10*G168,0))),5))</f>
        <v xml:space="preserve"> </v>
      </c>
      <c r="J168">
        <f>IF(MROUND(IF(D166="squat",'Max Calculator'!$E$8*H168,IF(D166="bench",'Max Calculator'!$E$9*H168,IF(D166="deadlift",'Max Calculator'!$E$10*H168,0))),5)=0," ",MROUND(IF(D166="squat",'Max Calculator'!$E$8*H168,IF(D166="bench",'Max Calculator'!$E$9*H168,IF(D166="deadlift",'Max Calculator'!$E$10*H168,0))),5))</f>
        <v>100</v>
      </c>
    </row>
    <row r="169" spans="1:10" ht="12.75" hidden="1">
      <c r="A169" s="4"/>
      <c r="B169" s="22">
        <f>'Max Calculator'!$E$12-126</f>
        <v>42952</v>
      </c>
      <c r="C169" s="4" t="s">
        <v>3</v>
      </c>
      <c r="D169" t="str">
        <f ca="1">HLOOKUP($I$150,INDIRECT($D$9),VLOOKUP(C169,'Phase Creator'!$B$8:$C$19,2,FALSE),FALSE)</f>
        <v/>
      </c>
      <c r="E169" s="23">
        <v>5</v>
      </c>
      <c r="F169" s="23">
        <v>10</v>
      </c>
      <c r="G169" s="24"/>
      <c r="H169" s="24">
        <v>0.5</v>
      </c>
      <c r="I169" t="str">
        <f>IF(MROUND(IF(D166="squat",'Max Calculator'!$E$8*G169,IF(D166="bench",'Max Calculator'!$E$9*G169,IF(D166="deadlift",'Max Calculator'!$E$10*G169,0))),5)=0," ",MROUND(IF(D166="squat",'Max Calculator'!$E$8*G169,IF(D166="bench",'Max Calculator'!$E$9*G169,IF(D166="deadlift",'Max Calculator'!$E$10*G169,0))),5))</f>
        <v xml:space="preserve"> </v>
      </c>
      <c r="J169">
        <f>IF(MROUND(IF(D166="squat",'Max Calculator'!$E$8*H169,IF(D166="bench",'Max Calculator'!$E$9*H169,IF(D166="deadlift",'Max Calculator'!$E$10*H169,0))),5)=0," ",MROUND(IF(D166="squat",'Max Calculator'!$E$8*H169,IF(D166="bench",'Max Calculator'!$E$9*H169,IF(D166="deadlift",'Max Calculator'!$E$10*H169,0))),5))</f>
        <v>115</v>
      </c>
    </row>
    <row r="170" spans="1:10" ht="12.75" hidden="1">
      <c r="A170" s="4"/>
      <c r="B170" s="22">
        <f>'Max Calculator'!$E$12-119</f>
        <v>42959</v>
      </c>
      <c r="C170" s="4" t="s">
        <v>3</v>
      </c>
      <c r="D170" t="str">
        <f ca="1">HLOOKUP($I$150,INDIRECT($D$9),VLOOKUP(C170,'Phase Creator'!$B$8:$C$19,2,FALSE),FALSE)</f>
        <v/>
      </c>
      <c r="E170" s="23">
        <v>2</v>
      </c>
      <c r="F170" s="23">
        <v>12</v>
      </c>
      <c r="G170" s="24"/>
      <c r="H170" s="24">
        <v>0.45</v>
      </c>
      <c r="I170" t="str">
        <f>IF(MROUND(IF(D166="squat",'Max Calculator'!$E$8*G170,IF(D166="bench",'Max Calculator'!$E$9*G170,IF(D166="deadlift",'Max Calculator'!$E$10*G170,0))),5)=0," ",MROUND(IF(D166="squat",'Max Calculator'!$E$8*G170,IF(D166="bench",'Max Calculator'!$E$9*G170,IF(D166="deadlift",'Max Calculator'!$E$10*G170,0))),5))</f>
        <v xml:space="preserve"> </v>
      </c>
      <c r="J170">
        <f>IF(MROUND(IF(D166="squat",'Max Calculator'!$E$8*H170,IF(D166="bench",'Max Calculator'!$E$9*H170,IF(D166="deadlift",'Max Calculator'!$E$10*H170,0))),5)=0," ",MROUND(IF(D166="squat",'Max Calculator'!$E$8*H170,IF(D166="bench",'Max Calculator'!$E$9*H170,IF(D166="deadlift",'Max Calculator'!$E$10*H170,0))),5))</f>
        <v>100</v>
      </c>
    </row>
    <row r="171" spans="1:10" ht="12.75" hidden="1"/>
    <row r="172" spans="1:10" ht="12.75" hidden="1">
      <c r="A172" s="6"/>
      <c r="B172" s="6" t="s">
        <v>165</v>
      </c>
      <c r="C172" s="6" t="s">
        <v>4</v>
      </c>
      <c r="D172" s="21" t="s">
        <v>172</v>
      </c>
      <c r="E172" s="6" t="s">
        <v>166</v>
      </c>
      <c r="F172" s="6" t="s">
        <v>167</v>
      </c>
      <c r="G172" s="6" t="s">
        <v>168</v>
      </c>
      <c r="I172" s="30" t="s">
        <v>169</v>
      </c>
      <c r="J172" s="31"/>
    </row>
    <row r="173" spans="1:10" ht="12.75" hidden="1">
      <c r="A173" s="4"/>
      <c r="B173" s="22">
        <f>'Max Calculator'!$E$12-140</f>
        <v>42938</v>
      </c>
      <c r="C173" s="4" t="s">
        <v>4</v>
      </c>
      <c r="D173" t="str">
        <f ca="1">HLOOKUP($I$150,INDIRECT($D$9),VLOOKUP(C173,'Phase Creator'!$B$8:$C$19,2,FALSE),FALSE)</f>
        <v/>
      </c>
      <c r="E173" s="23">
        <v>2</v>
      </c>
      <c r="F173" s="23">
        <v>8</v>
      </c>
      <c r="G173" s="24"/>
      <c r="H173" s="24"/>
      <c r="I173" t="str">
        <f>IF(MROUND(IF(D172="squat",'Max Calculator'!$E$8*G173,IF(D172="bench",'Max Calculator'!$E$9*G173,IF(D172="deadlift",'Max Calculator'!$E$10*G173,0))),5)=0," ",MROUND(IF(D172="squat",'Max Calculator'!$E$8*G173,IF(D172="bench",'Max Calculator'!$E$9*G173,IF(D172="deadlift",'Max Calculator'!$E$10*G173,0))),5))</f>
        <v xml:space="preserve"> </v>
      </c>
      <c r="J173" t="str">
        <f>IF(MROUND(IF(D172="squat",'Max Calculator'!$E$8*H173,IF(D172="bench",'Max Calculator'!$E$9*H173,IF(D172="deadlift",'Max Calculator'!$E$10*H173,0))),5)=0," ",MROUND(IF(D172="squat",'Max Calculator'!$E$8*H173,IF(D172="bench",'Max Calculator'!$E$9*H173,IF(D172="deadlift",'Max Calculator'!$E$10*H173,0))),5))</f>
        <v xml:space="preserve"> </v>
      </c>
    </row>
    <row r="174" spans="1:10" ht="12.75" hidden="1">
      <c r="A174" s="4"/>
      <c r="B174" s="22">
        <f>'Max Calculator'!$E$12-133</f>
        <v>42945</v>
      </c>
      <c r="C174" s="4" t="s">
        <v>4</v>
      </c>
      <c r="D174" t="str">
        <f ca="1">HLOOKUP($I$150,INDIRECT($D$9),VLOOKUP(C174,'Phase Creator'!$B$8:$C$19,2,FALSE),FALSE)</f>
        <v/>
      </c>
      <c r="E174" s="23">
        <v>3</v>
      </c>
      <c r="F174" s="23">
        <v>12</v>
      </c>
      <c r="G174" s="24"/>
      <c r="H174" s="24"/>
      <c r="I174" t="str">
        <f>IF(MROUND(IF(D172="squat",'Max Calculator'!$E$8*G174,IF(D172="bench",'Max Calculator'!$E$9*G174,IF(D172="deadlift",'Max Calculator'!$E$10*G174,0))),5)=0," ",MROUND(IF(D172="squat",'Max Calculator'!$E$8*G174,IF(D172="bench",'Max Calculator'!$E$9*G174,IF(D172="deadlift",'Max Calculator'!$E$10*G174,0))),5))</f>
        <v xml:space="preserve"> </v>
      </c>
      <c r="J174" t="str">
        <f>IF(MROUND(IF(D172="squat",'Max Calculator'!$E$8*H174,IF(D172="bench",'Max Calculator'!$E$9*H174,IF(D172="deadlift",'Max Calculator'!$E$10*H174,0))),5)=0," ",MROUND(IF(D172="squat",'Max Calculator'!$E$8*H174,IF(D172="bench",'Max Calculator'!$E$9*H174,IF(D172="deadlift",'Max Calculator'!$E$10*H174,0))),5))</f>
        <v xml:space="preserve"> </v>
      </c>
    </row>
    <row r="175" spans="1:10" ht="12.75" hidden="1">
      <c r="A175" s="4"/>
      <c r="B175" s="22">
        <f>'Max Calculator'!$E$12-126</f>
        <v>42952</v>
      </c>
      <c r="C175" s="4" t="s">
        <v>4</v>
      </c>
      <c r="D175" t="str">
        <f ca="1">HLOOKUP($I$150,INDIRECT($D$9),VLOOKUP(C175,'Phase Creator'!$B$8:$C$19,2,FALSE),FALSE)</f>
        <v/>
      </c>
      <c r="E175" s="23">
        <v>4</v>
      </c>
      <c r="F175" s="23">
        <v>10</v>
      </c>
      <c r="G175" s="24"/>
      <c r="H175" s="24"/>
      <c r="I175" t="str">
        <f>IF(MROUND(IF(D172="squat",'Max Calculator'!$E$8*G175,IF(D172="bench",'Max Calculator'!$E$9*G175,IF(D172="deadlift",'Max Calculator'!$E$10*G175,0))),5)=0," ",MROUND(IF(D172="squat",'Max Calculator'!$E$8*G175,IF(D172="bench",'Max Calculator'!$E$9*G175,IF(D172="deadlift",'Max Calculator'!$E$10*G175,0))),5))</f>
        <v xml:space="preserve"> </v>
      </c>
      <c r="J175" t="str">
        <f>IF(MROUND(IF(D172="squat",'Max Calculator'!$E$8*H175,IF(D172="bench",'Max Calculator'!$E$9*H175,IF(D172="deadlift",'Max Calculator'!$E$10*H175,0))),5)=0," ",MROUND(IF(D172="squat",'Max Calculator'!$E$8*H175,IF(D172="bench",'Max Calculator'!$E$9*H175,IF(D172="deadlift",'Max Calculator'!$E$10*H175,0))),5))</f>
        <v xml:space="preserve"> </v>
      </c>
    </row>
    <row r="176" spans="1:10" ht="12.75" hidden="1">
      <c r="A176" s="4"/>
      <c r="B176" s="22">
        <f>'Max Calculator'!$E$12-119</f>
        <v>42959</v>
      </c>
      <c r="C176" s="4" t="s">
        <v>4</v>
      </c>
      <c r="D176" t="str">
        <f ca="1">HLOOKUP($I$150,INDIRECT($D$9),VLOOKUP(C176,'Phase Creator'!$B$8:$C$19,2,FALSE),FALSE)</f>
        <v/>
      </c>
      <c r="E176" s="23">
        <v>1</v>
      </c>
      <c r="F176" s="23">
        <v>20</v>
      </c>
      <c r="G176" s="24"/>
      <c r="H176" s="24"/>
      <c r="I176" t="str">
        <f>IF(MROUND(IF(D172="squat",'Max Calculator'!$E$8*G176,IF(D172="bench",'Max Calculator'!$E$9*G176,IF(D172="deadlift",'Max Calculator'!$E$10*G176,0))),5)=0," ",MROUND(IF(D172="squat",'Max Calculator'!$E$8*G176,IF(D172="bench",'Max Calculator'!$E$9*G176,IF(D172="deadlift",'Max Calculator'!$E$10*G176,0))),5))</f>
        <v xml:space="preserve"> </v>
      </c>
      <c r="J176" t="str">
        <f>IF(MROUND(IF(D172="squat",'Max Calculator'!$E$8*H176,IF(D172="bench",'Max Calculator'!$E$9*H176,IF(D172="deadlift",'Max Calculator'!$E$10*H176,0))),5)=0," ",MROUND(IF(D172="squat",'Max Calculator'!$E$8*H176,IF(D172="bench",'Max Calculator'!$E$9*H176,IF(D172="deadlift",'Max Calculator'!$E$10*H176,0))),5))</f>
        <v xml:space="preserve"> </v>
      </c>
    </row>
    <row r="177" spans="1:10" ht="12.75" hidden="1"/>
    <row r="178" spans="1:10" ht="12.75" hidden="1">
      <c r="A178" s="6"/>
      <c r="B178" s="6" t="s">
        <v>165</v>
      </c>
      <c r="C178" s="6" t="s">
        <v>5</v>
      </c>
      <c r="D178" s="21" t="s">
        <v>172</v>
      </c>
      <c r="E178" s="6" t="s">
        <v>166</v>
      </c>
      <c r="F178" s="6" t="s">
        <v>167</v>
      </c>
      <c r="G178" s="6" t="s">
        <v>168</v>
      </c>
      <c r="I178" s="30" t="s">
        <v>169</v>
      </c>
      <c r="J178" s="31"/>
    </row>
    <row r="179" spans="1:10" ht="12.75" hidden="1">
      <c r="A179" s="4"/>
      <c r="B179" s="22">
        <f>'Max Calculator'!$E$12-140</f>
        <v>42938</v>
      </c>
      <c r="C179" s="4" t="s">
        <v>5</v>
      </c>
      <c r="D179" t="str">
        <f ca="1">HLOOKUP($I$150,INDIRECT($D$9),VLOOKUP(C179,'Phase Creator'!$B$8:$C$19,2,FALSE),FALSE)</f>
        <v/>
      </c>
      <c r="E179" s="23">
        <v>2</v>
      </c>
      <c r="F179" s="23">
        <v>8</v>
      </c>
      <c r="G179" s="24"/>
      <c r="H179" s="24"/>
      <c r="I179" t="str">
        <f>IF(MROUND(IF(D178="squat",'Max Calculator'!$E$8*G179,IF(D178="bench",'Max Calculator'!$E$9*G179,IF(D178="deadlift",'Max Calculator'!$E$10*G179,0))),5)=0," ",MROUND(IF(D178="squat",'Max Calculator'!$E$8*G179,IF(D178="bench",'Max Calculator'!$E$9*G179,IF(D178="deadlift",'Max Calculator'!$E$10*G179,0))),5))</f>
        <v xml:space="preserve"> </v>
      </c>
      <c r="J179" t="str">
        <f>IF(MROUND(IF(D178="squat",'Max Calculator'!$E$8*H179,IF(D178="bench",'Max Calculator'!$E$9*H179,IF(D178="deadlift",'Max Calculator'!$E$10*H179,0))),5)=0," ",MROUND(IF(D178="squat",'Max Calculator'!$E$8*H179,IF(D178="bench",'Max Calculator'!$E$9*H179,IF(D178="deadlift",'Max Calculator'!$E$10*H179,0))),5))</f>
        <v xml:space="preserve"> </v>
      </c>
    </row>
    <row r="180" spans="1:10" ht="12.75" hidden="1">
      <c r="A180" s="4"/>
      <c r="B180" s="22">
        <f>'Max Calculator'!$E$12-133</f>
        <v>42945</v>
      </c>
      <c r="C180" s="4" t="s">
        <v>5</v>
      </c>
      <c r="D180" t="str">
        <f ca="1">HLOOKUP($I$150,INDIRECT($D$9),VLOOKUP(C180,'Phase Creator'!$B$8:$C$19,2,FALSE),FALSE)</f>
        <v/>
      </c>
      <c r="E180" s="23">
        <v>3</v>
      </c>
      <c r="F180" s="23">
        <v>12</v>
      </c>
      <c r="G180" s="24"/>
      <c r="H180" s="24"/>
      <c r="I180" t="str">
        <f>IF(MROUND(IF(D178="squat",'Max Calculator'!$E$8*G180,IF(D178="bench",'Max Calculator'!$E$9*G180,IF(D178="deadlift",'Max Calculator'!$E$10*G180,0))),5)=0," ",MROUND(IF(D178="squat",'Max Calculator'!$E$8*G180,IF(D178="bench",'Max Calculator'!$E$9*G180,IF(D178="deadlift",'Max Calculator'!$E$10*G180,0))),5))</f>
        <v xml:space="preserve"> </v>
      </c>
      <c r="J180" t="str">
        <f>IF(MROUND(IF(D178="squat",'Max Calculator'!$E$8*H180,IF(D178="bench",'Max Calculator'!$E$9*H180,IF(D178="deadlift",'Max Calculator'!$E$10*H180,0))),5)=0," ",MROUND(IF(D178="squat",'Max Calculator'!$E$8*H180,IF(D178="bench",'Max Calculator'!$E$9*H180,IF(D178="deadlift",'Max Calculator'!$E$10*H180,0))),5))</f>
        <v xml:space="preserve"> </v>
      </c>
    </row>
    <row r="181" spans="1:10" ht="12.75" hidden="1">
      <c r="A181" s="4"/>
      <c r="B181" s="22">
        <f>'Max Calculator'!$E$12-126</f>
        <v>42952</v>
      </c>
      <c r="C181" s="4" t="s">
        <v>5</v>
      </c>
      <c r="D181" t="str">
        <f ca="1">HLOOKUP($I$150,INDIRECT($D$9),VLOOKUP(C181,'Phase Creator'!$B$8:$C$19,2,FALSE),FALSE)</f>
        <v/>
      </c>
      <c r="E181" s="23">
        <v>4</v>
      </c>
      <c r="F181" s="23">
        <v>10</v>
      </c>
      <c r="G181" s="24"/>
      <c r="H181" s="24"/>
      <c r="I181" t="str">
        <f>IF(MROUND(IF(D178="squat",'Max Calculator'!$E$8*G181,IF(D178="bench",'Max Calculator'!$E$9*G181,IF(D178="deadlift",'Max Calculator'!$E$10*G181,0))),5)=0," ",MROUND(IF(D178="squat",'Max Calculator'!$E$8*G181,IF(D178="bench",'Max Calculator'!$E$9*G181,IF(D178="deadlift",'Max Calculator'!$E$10*G181,0))),5))</f>
        <v xml:space="preserve"> </v>
      </c>
      <c r="J181" t="str">
        <f>IF(MROUND(IF(D178="squat",'Max Calculator'!$E$8*H181,IF(D178="bench",'Max Calculator'!$E$9*H181,IF(D178="deadlift",'Max Calculator'!$E$10*H181,0))),5)=0," ",MROUND(IF(D178="squat",'Max Calculator'!$E$8*H181,IF(D178="bench",'Max Calculator'!$E$9*H181,IF(D178="deadlift",'Max Calculator'!$E$10*H181,0))),5))</f>
        <v xml:space="preserve"> </v>
      </c>
    </row>
    <row r="182" spans="1:10" ht="12.75" hidden="1">
      <c r="A182" s="4"/>
      <c r="B182" s="22">
        <f>'Max Calculator'!$E$12-119</f>
        <v>42959</v>
      </c>
      <c r="C182" s="4" t="s">
        <v>5</v>
      </c>
      <c r="D182" t="str">
        <f ca="1">HLOOKUP($I$150,INDIRECT($D$9),VLOOKUP(C182,'Phase Creator'!$B$8:$C$19,2,FALSE),FALSE)</f>
        <v/>
      </c>
      <c r="E182" s="23">
        <v>1</v>
      </c>
      <c r="F182" s="23">
        <v>20</v>
      </c>
      <c r="G182" s="24"/>
      <c r="H182" s="24"/>
      <c r="I182" t="str">
        <f>IF(MROUND(IF(D178="squat",'Max Calculator'!$E$8*G182,IF(D178="bench",'Max Calculator'!$E$9*G182,IF(D178="deadlift",'Max Calculator'!$E$10*G182,0))),5)=0," ",MROUND(IF(D178="squat",'Max Calculator'!$E$8*G182,IF(D178="bench",'Max Calculator'!$E$9*G182,IF(D178="deadlift",'Max Calculator'!$E$10*G182,0))),5))</f>
        <v xml:space="preserve"> </v>
      </c>
      <c r="J182" t="str">
        <f>IF(MROUND(IF(D178="squat",'Max Calculator'!$E$8*H182,IF(D178="bench",'Max Calculator'!$E$9*H182,IF(D178="deadlift",'Max Calculator'!$E$10*H182,0))),5)=0," ",MROUND(IF(D178="squat",'Max Calculator'!$E$8*H182,IF(D178="bench",'Max Calculator'!$E$9*H182,IF(D178="deadlift",'Max Calculator'!$E$10*H182,0))),5))</f>
        <v xml:space="preserve"> </v>
      </c>
    </row>
    <row r="183" spans="1:10" ht="12.75" hidden="1"/>
    <row r="184" spans="1:10" ht="12.75" hidden="1">
      <c r="A184" s="6"/>
      <c r="B184" s="6" t="s">
        <v>165</v>
      </c>
      <c r="C184" s="6" t="s">
        <v>6</v>
      </c>
      <c r="D184" s="21" t="s">
        <v>172</v>
      </c>
      <c r="E184" s="6" t="s">
        <v>166</v>
      </c>
      <c r="F184" s="6" t="s">
        <v>167</v>
      </c>
      <c r="G184" s="6" t="s">
        <v>168</v>
      </c>
      <c r="I184" s="30" t="s">
        <v>169</v>
      </c>
      <c r="J184" s="31"/>
    </row>
    <row r="185" spans="1:10" ht="12.75" hidden="1">
      <c r="A185" s="4"/>
      <c r="B185" s="22">
        <f>'Max Calculator'!$E$12-140</f>
        <v>42938</v>
      </c>
      <c r="C185" s="4" t="s">
        <v>6</v>
      </c>
      <c r="D185" t="str">
        <f ca="1">HLOOKUP($I$150,INDIRECT($D$9),VLOOKUP(C185,'Phase Creator'!$B$8:$C$19,2,FALSE),FALSE)</f>
        <v/>
      </c>
      <c r="E185" s="23">
        <v>2</v>
      </c>
      <c r="F185" s="23">
        <v>8</v>
      </c>
      <c r="G185" s="24"/>
      <c r="H185" s="24"/>
      <c r="I185" t="str">
        <f>IF(MROUND(IF(D184="squat",'Max Calculator'!$E$8*G185,IF(D184="bench",'Max Calculator'!$E$9*G185,IF(D184="deadlift",'Max Calculator'!$E$10*G185,0))),5)=0," ",MROUND(IF(D184="squat",'Max Calculator'!$E$8*G185,IF(D184="bench",'Max Calculator'!$E$9*G185,IF(D184="deadlift",'Max Calculator'!$E$10*G185,0))),5))</f>
        <v xml:space="preserve"> </v>
      </c>
      <c r="J185" t="str">
        <f>IF(MROUND(IF(D184="squat",'Max Calculator'!$E$8*H185,IF(D184="bench",'Max Calculator'!$E$9*H185,IF(D184="deadlift",'Max Calculator'!$E$10*H185,0))),5)=0," ",MROUND(IF(D184="squat",'Max Calculator'!$E$8*H185,IF(D184="bench",'Max Calculator'!$E$9*H185,IF(D184="deadlift",'Max Calculator'!$E$10*H185,0))),5))</f>
        <v xml:space="preserve"> </v>
      </c>
    </row>
    <row r="186" spans="1:10" ht="12.75" hidden="1">
      <c r="A186" s="4"/>
      <c r="B186" s="22">
        <f>'Max Calculator'!$E$12-133</f>
        <v>42945</v>
      </c>
      <c r="C186" s="4" t="s">
        <v>6</v>
      </c>
      <c r="D186" t="str">
        <f ca="1">HLOOKUP($I$150,INDIRECT($D$9),VLOOKUP(C186,'Phase Creator'!$B$8:$C$19,2,FALSE),FALSE)</f>
        <v/>
      </c>
      <c r="E186" s="23">
        <v>3</v>
      </c>
      <c r="F186" s="23">
        <v>12</v>
      </c>
      <c r="G186" s="24"/>
      <c r="H186" s="24"/>
      <c r="I186" t="str">
        <f>IF(MROUND(IF(D184="squat",'Max Calculator'!$E$8*G186,IF(D184="bench",'Max Calculator'!$E$9*G186,IF(D184="deadlift",'Max Calculator'!$E$10*G186,0))),5)=0," ",MROUND(IF(D184="squat",'Max Calculator'!$E$8*G186,IF(D184="bench",'Max Calculator'!$E$9*G186,IF(D184="deadlift",'Max Calculator'!$E$10*G186,0))),5))</f>
        <v xml:space="preserve"> </v>
      </c>
      <c r="J186" t="str">
        <f>IF(MROUND(IF(D184="squat",'Max Calculator'!$E$8*H186,IF(D184="bench",'Max Calculator'!$E$9*H186,IF(D184="deadlift",'Max Calculator'!$E$10*H186,0))),5)=0," ",MROUND(IF(D184="squat",'Max Calculator'!$E$8*H186,IF(D184="bench",'Max Calculator'!$E$9*H186,IF(D184="deadlift",'Max Calculator'!$E$10*H186,0))),5))</f>
        <v xml:space="preserve"> </v>
      </c>
    </row>
    <row r="187" spans="1:10" ht="12.75" hidden="1">
      <c r="A187" s="4"/>
      <c r="B187" s="22">
        <f>'Max Calculator'!$E$12-126</f>
        <v>42952</v>
      </c>
      <c r="C187" s="4" t="s">
        <v>6</v>
      </c>
      <c r="D187" t="str">
        <f ca="1">HLOOKUP($I$150,INDIRECT($D$9),VLOOKUP(C187,'Phase Creator'!$B$8:$C$19,2,FALSE),FALSE)</f>
        <v/>
      </c>
      <c r="E187" s="23">
        <v>4</v>
      </c>
      <c r="F187" s="23">
        <v>10</v>
      </c>
      <c r="G187" s="24"/>
      <c r="H187" s="24"/>
      <c r="I187" t="str">
        <f>IF(MROUND(IF(D184="squat",'Max Calculator'!$E$8*G187,IF(D184="bench",'Max Calculator'!$E$9*G187,IF(D184="deadlift",'Max Calculator'!$E$10*G187,0))),5)=0," ",MROUND(IF(D184="squat",'Max Calculator'!$E$8*G187,IF(D184="bench",'Max Calculator'!$E$9*G187,IF(D184="deadlift",'Max Calculator'!$E$10*G187,0))),5))</f>
        <v xml:space="preserve"> </v>
      </c>
      <c r="J187" t="str">
        <f>IF(MROUND(IF(D184="squat",'Max Calculator'!$E$8*H187,IF(D184="bench",'Max Calculator'!$E$9*H187,IF(D184="deadlift",'Max Calculator'!$E$10*H187,0))),5)=0," ",MROUND(IF(D184="squat",'Max Calculator'!$E$8*H187,IF(D184="bench",'Max Calculator'!$E$9*H187,IF(D184="deadlift",'Max Calculator'!$E$10*H187,0))),5))</f>
        <v xml:space="preserve"> </v>
      </c>
    </row>
    <row r="188" spans="1:10" ht="12.75" hidden="1">
      <c r="A188" s="4"/>
      <c r="B188" s="22">
        <f>'Max Calculator'!$E$12-119</f>
        <v>42959</v>
      </c>
      <c r="C188" s="4" t="s">
        <v>6</v>
      </c>
      <c r="D188" t="str">
        <f ca="1">HLOOKUP($I$150,INDIRECT($D$9),VLOOKUP(C188,'Phase Creator'!$B$8:$C$19,2,FALSE),FALSE)</f>
        <v/>
      </c>
      <c r="E188" s="23">
        <v>1</v>
      </c>
      <c r="F188" s="23">
        <v>20</v>
      </c>
      <c r="G188" s="24"/>
      <c r="H188" s="24"/>
      <c r="I188" t="str">
        <f>IF(MROUND(IF(D184="squat",'Max Calculator'!$E$8*G188,IF(D184="bench",'Max Calculator'!$E$9*G188,IF(D184="deadlift",'Max Calculator'!$E$10*G188,0))),5)=0," ",MROUND(IF(D184="squat",'Max Calculator'!$E$8*G188,IF(D184="bench",'Max Calculator'!$E$9*G188,IF(D184="deadlift",'Max Calculator'!$E$10*G188,0))),5))</f>
        <v xml:space="preserve"> </v>
      </c>
      <c r="J188" t="str">
        <f>IF(MROUND(IF(D184="squat",'Max Calculator'!$E$8*H188,IF(D184="bench",'Max Calculator'!$E$9*H188,IF(D184="deadlift",'Max Calculator'!$E$10*H188,0))),5)=0," ",MROUND(IF(D184="squat",'Max Calculator'!$E$8*H188,IF(D184="bench",'Max Calculator'!$E$9*H188,IF(D184="deadlift",'Max Calculator'!$E$10*H188,0))),5))</f>
        <v xml:space="preserve"> </v>
      </c>
    </row>
    <row r="189" spans="1:10" ht="12.75" hidden="1"/>
    <row r="190" spans="1:10" ht="12.75" hidden="1"/>
    <row r="191" spans="1:10" ht="12.75" hidden="1"/>
    <row r="192" spans="1:10" ht="12.75" hidden="1"/>
    <row r="193" spans="1:11" ht="12.75" hidden="1"/>
    <row r="194" spans="1:11" ht="12.75" hidden="1"/>
    <row r="195" spans="1:11" ht="12.75" hidden="1"/>
    <row r="196" spans="1:11" ht="12.75" hidden="1"/>
    <row r="197" spans="1:11" ht="12.75" hidden="1"/>
    <row r="198" spans="1:11" ht="30" hidden="1">
      <c r="D198" s="16" t="s">
        <v>163</v>
      </c>
      <c r="E198" s="17"/>
      <c r="F198" s="17"/>
      <c r="G198" s="17"/>
      <c r="H198" s="18" t="s">
        <v>7</v>
      </c>
      <c r="I198" s="19">
        <v>5</v>
      </c>
    </row>
    <row r="199" spans="1:11" ht="23.25" hidden="1">
      <c r="D199" s="17"/>
      <c r="E199" s="17"/>
      <c r="F199" s="17"/>
      <c r="G199" s="17"/>
      <c r="H199" s="20"/>
      <c r="I199" s="20"/>
    </row>
    <row r="200" spans="1:11" ht="12.75" hidden="1">
      <c r="K200" s="4"/>
    </row>
    <row r="201" spans="1:11" ht="12.75" hidden="1">
      <c r="D201" s="4"/>
    </row>
    <row r="202" spans="1:11" ht="12.75" hidden="1">
      <c r="A202" s="6"/>
      <c r="B202" s="6"/>
      <c r="C202" s="6" t="s">
        <v>1</v>
      </c>
      <c r="D202" s="21" t="s">
        <v>104</v>
      </c>
      <c r="E202" s="6" t="s">
        <v>166</v>
      </c>
      <c r="F202" s="6" t="s">
        <v>167</v>
      </c>
      <c r="G202" s="30" t="s">
        <v>168</v>
      </c>
      <c r="H202" s="31"/>
      <c r="I202" s="30" t="s">
        <v>169</v>
      </c>
      <c r="J202" s="31"/>
    </row>
    <row r="203" spans="1:11" ht="12.75" hidden="1">
      <c r="A203" s="4"/>
      <c r="B203" s="4"/>
      <c r="C203" s="4" t="s">
        <v>91</v>
      </c>
      <c r="D203" t="str">
        <f ca="1">HLOOKUP($I$198,INDIRECT($D$9),VLOOKUP(C203,'Phase Creator'!$B$8:$C$19,2,FALSE),FALSE)</f>
        <v/>
      </c>
      <c r="E203" s="23">
        <v>4</v>
      </c>
      <c r="F203" s="23">
        <v>8</v>
      </c>
      <c r="G203" s="24">
        <v>0.52500000000000002</v>
      </c>
      <c r="H203" s="24">
        <v>0.57499999999999996</v>
      </c>
      <c r="I203">
        <f>IF(MROUND(IF(D202="squat",'Max Calculator'!$E$8*G203,IF(D202="bench",'Max Calculator'!$E$9*G203,IF(D202="deadlift",'Max Calculator'!$E$10*G203,0))),5)=0," ",MROUND(IF(D202="squat",'Max Calculator'!$E$8*G203,IF(D202="bench",'Max Calculator'!$E$9*G203,IF(D202="deadlift",'Max Calculator'!$E$10*G203,0))),5))</f>
        <v>160</v>
      </c>
      <c r="J203">
        <f>IF(MROUND(IF(D202="squat",'Max Calculator'!$E$8*H203,IF(D202="bench",'Max Calculator'!$E$9*H203,IF(D202="deadlift",'Max Calculator'!$E$10*H203,0))),5)=0," ",MROUND(IF(D202="squat",'Max Calculator'!$E$8*H203,IF(D202="bench",'Max Calculator'!$E$9*H203,IF(D202="deadlift",'Max Calculator'!$E$10*H203,0))),5))</f>
        <v>175</v>
      </c>
    </row>
    <row r="204" spans="1:11" ht="12.75" hidden="1">
      <c r="A204" s="4"/>
      <c r="B204" s="4"/>
      <c r="C204" s="4" t="s">
        <v>137</v>
      </c>
      <c r="D204" t="str">
        <f ca="1">HLOOKUP($I$198,INDIRECT($D$9),VLOOKUP(C204,'Phase Creator'!$B$8:$C$19,2,FALSE),FALSE)</f>
        <v/>
      </c>
      <c r="E204" s="23">
        <v>3</v>
      </c>
      <c r="F204" s="23">
        <v>8</v>
      </c>
      <c r="G204" s="24">
        <v>0.6</v>
      </c>
      <c r="H204" s="24">
        <v>0.625</v>
      </c>
      <c r="I204">
        <f>IF(MROUND(IF(D202="squat",'Max Calculator'!$E$8*G204,IF(D202="bench",'Max Calculator'!$E$9*G204,IF(D202="deadlift",'Max Calculator'!$E$10*G204,0))),5)=0," ",MROUND(IF(D202="squat",'Max Calculator'!$E$8*G204,IF(D202="bench",'Max Calculator'!$E$9*G204,IF(D202="deadlift",'Max Calculator'!$E$10*G204,0))),5))</f>
        <v>180</v>
      </c>
      <c r="J204">
        <f>IF(MROUND(IF(D202="squat",'Max Calculator'!$E$8*H204,IF(D202="bench",'Max Calculator'!$E$9*H204,IF(D202="deadlift",'Max Calculator'!$E$10*H204,0))),5)=0," ",MROUND(IF(D202="squat",'Max Calculator'!$E$8*H204,IF(D202="bench",'Max Calculator'!$E$9*H204,IF(D202="deadlift",'Max Calculator'!$E$10*H204,0))),5))</f>
        <v>190</v>
      </c>
    </row>
    <row r="205" spans="1:11" ht="12.75" hidden="1">
      <c r="A205" s="4"/>
      <c r="B205" s="4"/>
      <c r="C205" s="4" t="s">
        <v>138</v>
      </c>
      <c r="D205" t="str">
        <f ca="1">HLOOKUP($I$198,INDIRECT($D$9),VLOOKUP(C205,'Phase Creator'!$B$8:$C$19,2,FALSE),FALSE)</f>
        <v/>
      </c>
      <c r="E205" s="23">
        <v>5</v>
      </c>
      <c r="F205" s="23">
        <v>8</v>
      </c>
      <c r="G205" s="24">
        <v>0.52500000000000002</v>
      </c>
      <c r="H205" s="24">
        <v>0.57499999999999996</v>
      </c>
      <c r="I205">
        <f>IF(MROUND(IF(D202="squat",'Max Calculator'!$E$8*G205,IF(D202="bench",'Max Calculator'!$E$9*G205,IF(D202="deadlift",'Max Calculator'!$E$10*G205,0))),5)=0," ",MROUND(IF(D202="squat",'Max Calculator'!$E$8*G205,IF(D202="bench",'Max Calculator'!$E$9*G205,IF(D202="deadlift",'Max Calculator'!$E$10*G205,0))),5))</f>
        <v>160</v>
      </c>
      <c r="J205">
        <f>IF(MROUND(IF(D202="squat",'Max Calculator'!$E$8*H205,IF(D202="bench",'Max Calculator'!$E$9*H205,IF(D202="deadlift",'Max Calculator'!$E$10*H205,0))),5)=0," ",MROUND(IF(D202="squat",'Max Calculator'!$E$8*H205,IF(D202="bench",'Max Calculator'!$E$9*H205,IF(D202="deadlift",'Max Calculator'!$E$10*H205,0))),5))</f>
        <v>175</v>
      </c>
    </row>
    <row r="206" spans="1:11" ht="12.75" hidden="1">
      <c r="A206" s="4"/>
      <c r="B206" s="4"/>
      <c r="C206" s="4" t="s">
        <v>139</v>
      </c>
      <c r="D206" t="str">
        <f ca="1">HLOOKUP($I$198,INDIRECT($D$9),VLOOKUP(C206,'Phase Creator'!$B$8:$C$19,2,FALSE),FALSE)</f>
        <v/>
      </c>
      <c r="E206" s="23">
        <v>2</v>
      </c>
      <c r="F206" s="23">
        <v>8</v>
      </c>
      <c r="G206" s="24">
        <v>0.6</v>
      </c>
      <c r="H206" s="24">
        <v>0.625</v>
      </c>
      <c r="I206">
        <f>IF(MROUND(IF(D202="squat",'Max Calculator'!$E$8*G206,IF(D202="bench",'Max Calculator'!$E$9*G206,IF(D202="deadlift",'Max Calculator'!$E$10*G206,0))),5)=0," ",MROUND(IF(D202="squat",'Max Calculator'!$E$8*G206,IF(D202="bench",'Max Calculator'!$E$9*G206,IF(D202="deadlift",'Max Calculator'!$E$10*G206,0))),5))</f>
        <v>180</v>
      </c>
      <c r="J206">
        <f>IF(MROUND(IF(D202="squat",'Max Calculator'!$E$8*H206,IF(D202="bench",'Max Calculator'!$E$9*H206,IF(D202="deadlift",'Max Calculator'!$E$10*H206,0))),5)=0," ",MROUND(IF(D202="squat",'Max Calculator'!$E$8*H206,IF(D202="bench",'Max Calculator'!$E$9*H206,IF(D202="deadlift",'Max Calculator'!$E$10*H206,0))),5))</f>
        <v>190</v>
      </c>
    </row>
    <row r="207" spans="1:11" ht="12.75" hidden="1">
      <c r="D207" s="4"/>
    </row>
    <row r="208" spans="1:11" ht="12.75" hidden="1">
      <c r="A208" s="6"/>
      <c r="B208" s="6"/>
      <c r="C208" s="6" t="s">
        <v>2</v>
      </c>
      <c r="D208" s="21" t="s">
        <v>145</v>
      </c>
      <c r="E208" s="6" t="s">
        <v>166</v>
      </c>
      <c r="F208" s="6" t="s">
        <v>167</v>
      </c>
      <c r="G208" s="6" t="s">
        <v>168</v>
      </c>
      <c r="I208" s="30" t="s">
        <v>169</v>
      </c>
      <c r="J208" s="31"/>
    </row>
    <row r="209" spans="1:10" ht="12.75" hidden="1">
      <c r="A209" s="4"/>
      <c r="B209" s="4"/>
      <c r="C209" s="4" t="s">
        <v>140</v>
      </c>
      <c r="D209" t="str">
        <f ca="1">HLOOKUP($I$198,INDIRECT($D$9),VLOOKUP(C209,'Phase Creator'!$B$8:$C$19,2,FALSE),FALSE)</f>
        <v/>
      </c>
      <c r="E209" s="23"/>
      <c r="F209" s="23"/>
      <c r="G209" s="24">
        <v>0.52500000000000002</v>
      </c>
      <c r="H209" s="24">
        <v>0.57499999999999996</v>
      </c>
      <c r="I209">
        <f>IF(MROUND(IF(D208="squat",'Max Calculator'!$E$8*G209,IF(D208="bench",'Max Calculator'!$E$9*G209,IF(D208="deadlift",'Max Calculator'!$E$10*G209,0))),5)=0," ",MROUND(IF(D208="squat",'Max Calculator'!$E$8*G209,IF(D208="bench",'Max Calculator'!$E$9*G209,IF(D208="deadlift",'Max Calculator'!$E$10*G209,0))),5))</f>
        <v>120</v>
      </c>
      <c r="J209">
        <f>IF(MROUND(IF(D208="squat",'Max Calculator'!$E$8*H209,IF(D208="bench",'Max Calculator'!$E$9*H209,IF(D208="deadlift",'Max Calculator'!$E$10*H209,0))),5)=0," ",MROUND(IF(D208="squat",'Max Calculator'!$E$8*H209,IF(D208="bench",'Max Calculator'!$E$9*H209,IF(D208="deadlift",'Max Calculator'!$E$10*H209,0))),5))</f>
        <v>130</v>
      </c>
    </row>
    <row r="210" spans="1:10" ht="12.75" hidden="1">
      <c r="A210" s="4"/>
      <c r="B210" s="4"/>
      <c r="C210" s="4" t="s">
        <v>141</v>
      </c>
      <c r="D210" t="str">
        <f ca="1">HLOOKUP($I$198,INDIRECT($D$9),VLOOKUP(C210,'Phase Creator'!$B$8:$C$19,2,FALSE),FALSE)</f>
        <v/>
      </c>
      <c r="E210" s="23"/>
      <c r="F210" s="23"/>
      <c r="G210" s="24">
        <v>0.6</v>
      </c>
      <c r="H210" s="24">
        <v>0.625</v>
      </c>
      <c r="I210">
        <f>IF(MROUND(IF(D208="squat",'Max Calculator'!$E$8*G210,IF(D208="bench",'Max Calculator'!$E$9*G210,IF(D208="deadlift",'Max Calculator'!$E$10*G210,0))),5)=0," ",MROUND(IF(D208="squat",'Max Calculator'!$E$8*G210,IF(D208="bench",'Max Calculator'!$E$9*G210,IF(D208="deadlift",'Max Calculator'!$E$10*G210,0))),5))</f>
        <v>135</v>
      </c>
      <c r="J210">
        <f>IF(MROUND(IF(D208="squat",'Max Calculator'!$E$8*H210,IF(D208="bench",'Max Calculator'!$E$9*H210,IF(D208="deadlift",'Max Calculator'!$E$10*H210,0))),5)=0," ",MROUND(IF(D208="squat",'Max Calculator'!$E$8*H210,IF(D208="bench",'Max Calculator'!$E$9*H210,IF(D208="deadlift",'Max Calculator'!$E$10*H210,0))),5))</f>
        <v>140</v>
      </c>
    </row>
    <row r="211" spans="1:10" ht="12.75" hidden="1">
      <c r="A211" s="4"/>
      <c r="B211" s="4"/>
      <c r="C211" s="4" t="s">
        <v>142</v>
      </c>
      <c r="D211" t="str">
        <f ca="1">HLOOKUP($I$198,INDIRECT($D$9),VLOOKUP(C211,'Phase Creator'!$B$8:$C$19,2,FALSE),FALSE)</f>
        <v/>
      </c>
      <c r="E211" s="23"/>
      <c r="F211" s="23"/>
      <c r="G211" s="24">
        <v>0.52500000000000002</v>
      </c>
      <c r="H211" s="24">
        <v>0.57499999999999996</v>
      </c>
      <c r="I211">
        <f>IF(MROUND(IF(D208="squat",'Max Calculator'!$E$8*G211,IF(D208="bench",'Max Calculator'!$E$9*G211,IF(D208="deadlift",'Max Calculator'!$E$10*G211,0))),5)=0," ",MROUND(IF(D208="squat",'Max Calculator'!$E$8*G211,IF(D208="bench",'Max Calculator'!$E$9*G211,IF(D208="deadlift",'Max Calculator'!$E$10*G211,0))),5))</f>
        <v>120</v>
      </c>
      <c r="J211">
        <f>IF(MROUND(IF(D208="squat",'Max Calculator'!$E$8*H211,IF(D208="bench",'Max Calculator'!$E$9*H211,IF(D208="deadlift",'Max Calculator'!$E$10*H211,0))),5)=0," ",MROUND(IF(D208="squat",'Max Calculator'!$E$8*H211,IF(D208="bench",'Max Calculator'!$E$9*H211,IF(D208="deadlift",'Max Calculator'!$E$10*H211,0))),5))</f>
        <v>130</v>
      </c>
    </row>
    <row r="212" spans="1:10" ht="12.75" hidden="1">
      <c r="A212" s="4"/>
      <c r="B212" s="4"/>
      <c r="C212" s="4" t="s">
        <v>143</v>
      </c>
      <c r="D212" t="str">
        <f ca="1">HLOOKUP($I$198,INDIRECT($D$9),VLOOKUP(C212,'Phase Creator'!$B$8:$C$19,2,FALSE),FALSE)</f>
        <v/>
      </c>
      <c r="E212" s="23"/>
      <c r="F212" s="23"/>
      <c r="G212" s="24">
        <v>0.6</v>
      </c>
      <c r="H212" s="24">
        <v>0.625</v>
      </c>
      <c r="I212">
        <f>IF(MROUND(IF(D208="squat",'Max Calculator'!$E$8*G212,IF(D208="bench",'Max Calculator'!$E$9*G212,IF(D208="deadlift",'Max Calculator'!$E$10*G212,0))),5)=0," ",MROUND(IF(D208="squat",'Max Calculator'!$E$8*G212,IF(D208="bench",'Max Calculator'!$E$9*G212,IF(D208="deadlift",'Max Calculator'!$E$10*G212,0))),5))</f>
        <v>135</v>
      </c>
      <c r="J212">
        <f>IF(MROUND(IF(D208="squat",'Max Calculator'!$E$8*H212,IF(D208="bench",'Max Calculator'!$E$9*H212,IF(D208="deadlift",'Max Calculator'!$E$10*H212,0))),5)=0," ",MROUND(IF(D208="squat",'Max Calculator'!$E$8*H212,IF(D208="bench",'Max Calculator'!$E$9*H212,IF(D208="deadlift",'Max Calculator'!$E$10*H212,0))),5))</f>
        <v>140</v>
      </c>
    </row>
    <row r="213" spans="1:10" ht="12.75" hidden="1"/>
    <row r="214" spans="1:10" ht="12.75" hidden="1">
      <c r="A214" s="6"/>
      <c r="B214" s="6"/>
      <c r="C214" s="6" t="s">
        <v>3</v>
      </c>
      <c r="D214" s="21" t="s">
        <v>172</v>
      </c>
      <c r="E214" s="6" t="s">
        <v>166</v>
      </c>
      <c r="F214" s="6" t="s">
        <v>167</v>
      </c>
      <c r="G214" s="6" t="s">
        <v>168</v>
      </c>
      <c r="I214" s="30" t="s">
        <v>169</v>
      </c>
      <c r="J214" s="31"/>
    </row>
    <row r="215" spans="1:10" ht="12.75" hidden="1">
      <c r="A215" s="4"/>
      <c r="B215" s="4"/>
      <c r="C215" s="4" t="s">
        <v>3</v>
      </c>
      <c r="D215" t="str">
        <f ca="1">HLOOKUP($I$198,INDIRECT($D$9),VLOOKUP(C215,'Phase Creator'!$B$8:$C$19,2,FALSE),FALSE)</f>
        <v/>
      </c>
      <c r="E215" s="23"/>
      <c r="F215" s="23"/>
      <c r="G215" s="24"/>
      <c r="H215" s="24"/>
      <c r="I215" t="str">
        <f>IF(MROUND(IF(D214="squat",'Max Calculator'!$E$8*G215,IF(D214="bench",'Max Calculator'!$E$9*G215,IF(D214="deadlift",'Max Calculator'!$E$10*G215,0))),5)=0," ",MROUND(IF(D214="squat",'Max Calculator'!$E$8*G215,IF(D214="bench",'Max Calculator'!$E$9*G215,IF(D214="deadlift",'Max Calculator'!$E$10*G215,0))),5))</f>
        <v xml:space="preserve"> </v>
      </c>
      <c r="J215" t="str">
        <f>IF(MROUND(IF(D214="squat",'Max Calculator'!$E$8*H215,IF(D214="bench",'Max Calculator'!$E$9*H215,IF(D214="deadlift",'Max Calculator'!$E$10*H215,0))),5)=0," ",MROUND(IF(D214="squat",'Max Calculator'!$E$8*H215,IF(D214="bench",'Max Calculator'!$E$9*H215,IF(D214="deadlift",'Max Calculator'!$E$10*H215,0))),5))</f>
        <v xml:space="preserve"> </v>
      </c>
    </row>
    <row r="216" spans="1:10" ht="12.75" hidden="1">
      <c r="A216" s="4"/>
      <c r="B216" s="4"/>
      <c r="C216" s="4" t="s">
        <v>3</v>
      </c>
      <c r="D216" t="str">
        <f ca="1">HLOOKUP($I$198,INDIRECT($D$9),VLOOKUP(C216,'Phase Creator'!$B$8:$C$19,2,FALSE),FALSE)</f>
        <v/>
      </c>
      <c r="E216" s="23"/>
      <c r="F216" s="23"/>
      <c r="G216" s="24"/>
      <c r="H216" s="24"/>
      <c r="I216" t="str">
        <f>IF(MROUND(IF(D214="squat",'Max Calculator'!$E$8*G216,IF(D214="bench",'Max Calculator'!$E$9*G216,IF(D214="deadlift",'Max Calculator'!$E$10*G216,0))),5)=0," ",MROUND(IF(D214="squat",'Max Calculator'!$E$8*G216,IF(D214="bench",'Max Calculator'!$E$9*G216,IF(D214="deadlift",'Max Calculator'!$E$10*G216,0))),5))</f>
        <v xml:space="preserve"> </v>
      </c>
      <c r="J216" t="str">
        <f>IF(MROUND(IF(D214="squat",'Max Calculator'!$E$8*H216,IF(D214="bench",'Max Calculator'!$E$9*H216,IF(D214="deadlift",'Max Calculator'!$E$10*H216,0))),5)=0," ",MROUND(IF(D214="squat",'Max Calculator'!$E$8*H216,IF(D214="bench",'Max Calculator'!$E$9*H216,IF(D214="deadlift",'Max Calculator'!$E$10*H216,0))),5))</f>
        <v xml:space="preserve"> </v>
      </c>
    </row>
    <row r="217" spans="1:10" ht="12.75" hidden="1">
      <c r="A217" s="4"/>
      <c r="B217" s="4"/>
      <c r="C217" s="4" t="s">
        <v>3</v>
      </c>
      <c r="D217" t="str">
        <f ca="1">HLOOKUP($I$198,INDIRECT($D$9),VLOOKUP(C217,'Phase Creator'!$B$8:$C$19,2,FALSE),FALSE)</f>
        <v/>
      </c>
      <c r="E217" s="23"/>
      <c r="F217" s="23"/>
      <c r="G217" s="24"/>
      <c r="H217" s="24"/>
      <c r="I217" t="str">
        <f>IF(MROUND(IF(D214="squat",'Max Calculator'!$E$8*G217,IF(D214="bench",'Max Calculator'!$E$9*G217,IF(D214="deadlift",'Max Calculator'!$E$10*G217,0))),5)=0," ",MROUND(IF(D214="squat",'Max Calculator'!$E$8*G217,IF(D214="bench",'Max Calculator'!$E$9*G217,IF(D214="deadlift",'Max Calculator'!$E$10*G217,0))),5))</f>
        <v xml:space="preserve"> </v>
      </c>
      <c r="J217" t="str">
        <f>IF(MROUND(IF(D214="squat",'Max Calculator'!$E$8*H217,IF(D214="bench",'Max Calculator'!$E$9*H217,IF(D214="deadlift",'Max Calculator'!$E$10*H217,0))),5)=0," ",MROUND(IF(D214="squat",'Max Calculator'!$E$8*H217,IF(D214="bench",'Max Calculator'!$E$9*H217,IF(D214="deadlift",'Max Calculator'!$E$10*H217,0))),5))</f>
        <v xml:space="preserve"> </v>
      </c>
    </row>
    <row r="218" spans="1:10" ht="12.75" hidden="1">
      <c r="A218" s="4"/>
      <c r="B218" s="4"/>
      <c r="C218" s="4" t="s">
        <v>3</v>
      </c>
      <c r="D218" t="str">
        <f ca="1">HLOOKUP($I$198,INDIRECT($D$9),VLOOKUP(C218,'Phase Creator'!$B$8:$C$19,2,FALSE),FALSE)</f>
        <v/>
      </c>
      <c r="E218" s="23"/>
      <c r="F218" s="23"/>
      <c r="G218" s="24"/>
      <c r="H218" s="24"/>
      <c r="I218" t="str">
        <f>IF(MROUND(IF(D214="squat",'Max Calculator'!$E$8*G218,IF(D214="bench",'Max Calculator'!$E$9*G218,IF(D214="deadlift",'Max Calculator'!$E$10*G218,0))),5)=0," ",MROUND(IF(D214="squat",'Max Calculator'!$E$8*G218,IF(D214="bench",'Max Calculator'!$E$9*G218,IF(D214="deadlift",'Max Calculator'!$E$10*G218,0))),5))</f>
        <v xml:space="preserve"> </v>
      </c>
      <c r="J218" t="str">
        <f>IF(MROUND(IF(D214="squat",'Max Calculator'!$E$8*H218,IF(D214="bench",'Max Calculator'!$E$9*H218,IF(D214="deadlift",'Max Calculator'!$E$10*H218,0))),5)=0," ",MROUND(IF(D214="squat",'Max Calculator'!$E$8*H218,IF(D214="bench",'Max Calculator'!$E$9*H218,IF(D214="deadlift",'Max Calculator'!$E$10*H218,0))),5))</f>
        <v xml:space="preserve"> </v>
      </c>
    </row>
    <row r="219" spans="1:10" ht="12.75" hidden="1"/>
    <row r="220" spans="1:10" ht="12.75" hidden="1">
      <c r="A220" s="6"/>
      <c r="B220" s="6"/>
      <c r="C220" s="6" t="s">
        <v>4</v>
      </c>
      <c r="D220" s="21" t="s">
        <v>172</v>
      </c>
      <c r="E220" s="6" t="s">
        <v>166</v>
      </c>
      <c r="F220" s="6" t="s">
        <v>167</v>
      </c>
      <c r="G220" s="6" t="s">
        <v>168</v>
      </c>
      <c r="I220" s="30" t="s">
        <v>169</v>
      </c>
      <c r="J220" s="31"/>
    </row>
    <row r="221" spans="1:10" ht="12.75" hidden="1">
      <c r="A221" s="4"/>
      <c r="B221" s="4"/>
      <c r="C221" s="4" t="s">
        <v>4</v>
      </c>
      <c r="D221" t="str">
        <f ca="1">HLOOKUP($I$198,INDIRECT($D$9),VLOOKUP(C221,'Phase Creator'!$B$8:$C$19,2,FALSE),FALSE)</f>
        <v/>
      </c>
      <c r="E221" s="23"/>
      <c r="F221" s="23"/>
      <c r="G221" s="24"/>
      <c r="H221" s="24"/>
      <c r="I221" t="str">
        <f>IF(MROUND(IF(D220="squat",'Max Calculator'!$E$8*G221,IF(D220="bench",'Max Calculator'!$E$9*G221,IF(D220="deadlift",'Max Calculator'!$E$10*G221,0))),5)=0," ",MROUND(IF(D220="squat",'Max Calculator'!$E$8*G221,IF(D220="bench",'Max Calculator'!$E$9*G221,IF(D220="deadlift",'Max Calculator'!$E$10*G221,0))),5))</f>
        <v xml:space="preserve"> </v>
      </c>
      <c r="J221" t="str">
        <f>IF(MROUND(IF(D220="squat",'Max Calculator'!$E$8*H221,IF(D220="bench",'Max Calculator'!$E$9*H221,IF(D220="deadlift",'Max Calculator'!$E$10*H221,0))),5)=0," ",MROUND(IF(D220="squat",'Max Calculator'!$E$8*H221,IF(D220="bench",'Max Calculator'!$E$9*H221,IF(D220="deadlift",'Max Calculator'!$E$10*H221,0))),5))</f>
        <v xml:space="preserve"> </v>
      </c>
    </row>
    <row r="222" spans="1:10" ht="12.75" hidden="1">
      <c r="A222" s="4"/>
      <c r="B222" s="4"/>
      <c r="C222" s="4" t="s">
        <v>4</v>
      </c>
      <c r="D222" t="str">
        <f ca="1">HLOOKUP($I$198,INDIRECT($D$9),VLOOKUP(C222,'Phase Creator'!$B$8:$C$19,2,FALSE),FALSE)</f>
        <v/>
      </c>
      <c r="E222" s="23"/>
      <c r="F222" s="23"/>
      <c r="G222" s="24"/>
      <c r="H222" s="24"/>
      <c r="I222" t="str">
        <f>IF(MROUND(IF(D220="squat",'Max Calculator'!$E$8*G222,IF(D220="bench",'Max Calculator'!$E$9*G222,IF(D220="deadlift",'Max Calculator'!$E$10*G222,0))),5)=0," ",MROUND(IF(D220="squat",'Max Calculator'!$E$8*G222,IF(D220="bench",'Max Calculator'!$E$9*G222,IF(D220="deadlift",'Max Calculator'!$E$10*G222,0))),5))</f>
        <v xml:space="preserve"> </v>
      </c>
      <c r="J222" t="str">
        <f>IF(MROUND(IF(D220="squat",'Max Calculator'!$E$8*H222,IF(D220="bench",'Max Calculator'!$E$9*H222,IF(D220="deadlift",'Max Calculator'!$E$10*H222,0))),5)=0," ",MROUND(IF(D220="squat",'Max Calculator'!$E$8*H222,IF(D220="bench",'Max Calculator'!$E$9*H222,IF(D220="deadlift",'Max Calculator'!$E$10*H222,0))),5))</f>
        <v xml:space="preserve"> </v>
      </c>
    </row>
    <row r="223" spans="1:10" ht="12.75" hidden="1">
      <c r="A223" s="4"/>
      <c r="B223" s="4"/>
      <c r="C223" s="4" t="s">
        <v>4</v>
      </c>
      <c r="D223" t="str">
        <f ca="1">HLOOKUP($I$198,INDIRECT($D$9),VLOOKUP(C223,'Phase Creator'!$B$8:$C$19,2,FALSE),FALSE)</f>
        <v/>
      </c>
      <c r="E223" s="23"/>
      <c r="F223" s="23"/>
      <c r="G223" s="24"/>
      <c r="H223" s="24"/>
      <c r="I223" t="str">
        <f>IF(MROUND(IF(D220="squat",'Max Calculator'!$E$8*G223,IF(D220="bench",'Max Calculator'!$E$9*G223,IF(D220="deadlift",'Max Calculator'!$E$10*G223,0))),5)=0," ",MROUND(IF(D220="squat",'Max Calculator'!$E$8*G223,IF(D220="bench",'Max Calculator'!$E$9*G223,IF(D220="deadlift",'Max Calculator'!$E$10*G223,0))),5))</f>
        <v xml:space="preserve"> </v>
      </c>
      <c r="J223" t="str">
        <f>IF(MROUND(IF(D220="squat",'Max Calculator'!$E$8*H223,IF(D220="bench",'Max Calculator'!$E$9*H223,IF(D220="deadlift",'Max Calculator'!$E$10*H223,0))),5)=0," ",MROUND(IF(D220="squat",'Max Calculator'!$E$8*H223,IF(D220="bench",'Max Calculator'!$E$9*H223,IF(D220="deadlift",'Max Calculator'!$E$10*H223,0))),5))</f>
        <v xml:space="preserve"> </v>
      </c>
    </row>
    <row r="224" spans="1:10" ht="12.75" hidden="1">
      <c r="A224" s="4"/>
      <c r="B224" s="4"/>
      <c r="C224" s="4" t="s">
        <v>4</v>
      </c>
      <c r="D224" t="str">
        <f ca="1">HLOOKUP($I$198,INDIRECT($D$9),VLOOKUP(C224,'Phase Creator'!$B$8:$C$19,2,FALSE),FALSE)</f>
        <v/>
      </c>
      <c r="E224" s="23"/>
      <c r="F224" s="23"/>
      <c r="G224" s="24"/>
      <c r="H224" s="24"/>
      <c r="I224" t="str">
        <f>IF(MROUND(IF(D220="squat",'Max Calculator'!$E$8*G224,IF(D220="bench",'Max Calculator'!$E$9*G224,IF(D220="deadlift",'Max Calculator'!$E$10*G224,0))),5)=0," ",MROUND(IF(D220="squat",'Max Calculator'!$E$8*G224,IF(D220="bench",'Max Calculator'!$E$9*G224,IF(D220="deadlift",'Max Calculator'!$E$10*G224,0))),5))</f>
        <v xml:space="preserve"> </v>
      </c>
      <c r="J224" t="str">
        <f>IF(MROUND(IF(D220="squat",'Max Calculator'!$E$8*H224,IF(D220="bench",'Max Calculator'!$E$9*H224,IF(D220="deadlift",'Max Calculator'!$E$10*H224,0))),5)=0," ",MROUND(IF(D220="squat",'Max Calculator'!$E$8*H224,IF(D220="bench",'Max Calculator'!$E$9*H224,IF(D220="deadlift",'Max Calculator'!$E$10*H224,0))),5))</f>
        <v xml:space="preserve"> </v>
      </c>
    </row>
    <row r="225" spans="1:10" ht="12.75" hidden="1"/>
    <row r="226" spans="1:10" ht="12.75" hidden="1">
      <c r="A226" s="6"/>
      <c r="B226" s="6"/>
      <c r="C226" s="6" t="s">
        <v>5</v>
      </c>
      <c r="D226" s="21" t="s">
        <v>172</v>
      </c>
      <c r="E226" s="6" t="s">
        <v>166</v>
      </c>
      <c r="F226" s="6" t="s">
        <v>167</v>
      </c>
      <c r="G226" s="6" t="s">
        <v>168</v>
      </c>
      <c r="I226" s="30" t="s">
        <v>169</v>
      </c>
      <c r="J226" s="31"/>
    </row>
    <row r="227" spans="1:10" ht="12.75" hidden="1">
      <c r="A227" s="4"/>
      <c r="B227" s="4"/>
      <c r="C227" s="4" t="s">
        <v>5</v>
      </c>
      <c r="D227" t="str">
        <f ca="1">HLOOKUP($I$198,INDIRECT($D$9),VLOOKUP(C227,'Phase Creator'!$B$8:$C$19,2,FALSE),FALSE)</f>
        <v/>
      </c>
      <c r="E227" s="23"/>
      <c r="F227" s="23"/>
      <c r="G227" s="24"/>
      <c r="H227" s="24"/>
      <c r="I227" t="str">
        <f>IF(MROUND(IF(D226="squat",'Max Calculator'!$E$8*G227,IF(D226="bench",'Max Calculator'!$E$9*G227,IF(D226="deadlift",'Max Calculator'!$E$10*G227,0))),5)=0," ",MROUND(IF(D226="squat",'Max Calculator'!$E$8*G227,IF(D226="bench",'Max Calculator'!$E$9*G227,IF(D226="deadlift",'Max Calculator'!$E$10*G227,0))),5))</f>
        <v xml:space="preserve"> </v>
      </c>
      <c r="J227" t="str">
        <f>IF(MROUND(IF(D226="squat",'Max Calculator'!$E$8*H227,IF(D226="bench",'Max Calculator'!$E$9*H227,IF(D226="deadlift",'Max Calculator'!$E$10*H227,0))),5)=0," ",MROUND(IF(D226="squat",'Max Calculator'!$E$8*H227,IF(D226="bench",'Max Calculator'!$E$9*H227,IF(D226="deadlift",'Max Calculator'!$E$10*H227,0))),5))</f>
        <v xml:space="preserve"> </v>
      </c>
    </row>
    <row r="228" spans="1:10" ht="12.75" hidden="1">
      <c r="A228" s="4"/>
      <c r="B228" s="4"/>
      <c r="C228" s="4" t="s">
        <v>5</v>
      </c>
      <c r="D228" t="str">
        <f ca="1">HLOOKUP($I$198,INDIRECT($D$9),VLOOKUP(C228,'Phase Creator'!$B$8:$C$19,2,FALSE),FALSE)</f>
        <v/>
      </c>
      <c r="E228" s="23"/>
      <c r="F228" s="23"/>
      <c r="G228" s="24"/>
      <c r="H228" s="24"/>
      <c r="I228" t="str">
        <f>IF(MROUND(IF(D226="squat",'Max Calculator'!$E$8*G228,IF(D226="bench",'Max Calculator'!$E$9*G228,IF(D226="deadlift",'Max Calculator'!$E$10*G228,0))),5)=0," ",MROUND(IF(D226="squat",'Max Calculator'!$E$8*G228,IF(D226="bench",'Max Calculator'!$E$9*G228,IF(D226="deadlift",'Max Calculator'!$E$10*G228,0))),5))</f>
        <v xml:space="preserve"> </v>
      </c>
      <c r="J228" t="str">
        <f>IF(MROUND(IF(D226="squat",'Max Calculator'!$E$8*H228,IF(D226="bench",'Max Calculator'!$E$9*H228,IF(D226="deadlift",'Max Calculator'!$E$10*H228,0))),5)=0," ",MROUND(IF(D226="squat",'Max Calculator'!$E$8*H228,IF(D226="bench",'Max Calculator'!$E$9*H228,IF(D226="deadlift",'Max Calculator'!$E$10*H228,0))),5))</f>
        <v xml:space="preserve"> </v>
      </c>
    </row>
    <row r="229" spans="1:10" ht="12.75" hidden="1">
      <c r="A229" s="4"/>
      <c r="B229" s="4"/>
      <c r="C229" s="4" t="s">
        <v>5</v>
      </c>
      <c r="D229" t="str">
        <f ca="1">HLOOKUP($I$198,INDIRECT($D$9),VLOOKUP(C229,'Phase Creator'!$B$8:$C$19,2,FALSE),FALSE)</f>
        <v/>
      </c>
      <c r="E229" s="23"/>
      <c r="F229" s="23"/>
      <c r="G229" s="24"/>
      <c r="H229" s="24"/>
      <c r="I229" t="str">
        <f>IF(MROUND(IF(D226="squat",'Max Calculator'!$E$8*G229,IF(D226="bench",'Max Calculator'!$E$9*G229,IF(D226="deadlift",'Max Calculator'!$E$10*G229,0))),5)=0," ",MROUND(IF(D226="squat",'Max Calculator'!$E$8*G229,IF(D226="bench",'Max Calculator'!$E$9*G229,IF(D226="deadlift",'Max Calculator'!$E$10*G229,0))),5))</f>
        <v xml:space="preserve"> </v>
      </c>
      <c r="J229" t="str">
        <f>IF(MROUND(IF(D226="squat",'Max Calculator'!$E$8*H229,IF(D226="bench",'Max Calculator'!$E$9*H229,IF(D226="deadlift",'Max Calculator'!$E$10*H229,0))),5)=0," ",MROUND(IF(D226="squat",'Max Calculator'!$E$8*H229,IF(D226="bench",'Max Calculator'!$E$9*H229,IF(D226="deadlift",'Max Calculator'!$E$10*H229,0))),5))</f>
        <v xml:space="preserve"> </v>
      </c>
    </row>
    <row r="230" spans="1:10" ht="12.75" hidden="1">
      <c r="A230" s="4"/>
      <c r="B230" s="4"/>
      <c r="C230" s="4" t="s">
        <v>5</v>
      </c>
      <c r="D230" t="str">
        <f ca="1">HLOOKUP($I$198,INDIRECT($D$9),VLOOKUP(C230,'Phase Creator'!$B$8:$C$19,2,FALSE),FALSE)</f>
        <v/>
      </c>
      <c r="E230" s="23"/>
      <c r="F230" s="23"/>
      <c r="G230" s="24"/>
      <c r="H230" s="24"/>
      <c r="I230" t="str">
        <f>IF(MROUND(IF(D226="squat",'Max Calculator'!$E$8*G230,IF(D226="bench",'Max Calculator'!$E$9*G230,IF(D226="deadlift",'Max Calculator'!$E$10*G230,0))),5)=0," ",MROUND(IF(D226="squat",'Max Calculator'!$E$8*G230,IF(D226="bench",'Max Calculator'!$E$9*G230,IF(D226="deadlift",'Max Calculator'!$E$10*G230,0))),5))</f>
        <v xml:space="preserve"> </v>
      </c>
      <c r="J230" t="str">
        <f>IF(MROUND(IF(D226="squat",'Max Calculator'!$E$8*H230,IF(D226="bench",'Max Calculator'!$E$9*H230,IF(D226="deadlift",'Max Calculator'!$E$10*H230,0))),5)=0," ",MROUND(IF(D226="squat",'Max Calculator'!$E$8*H230,IF(D226="bench",'Max Calculator'!$E$9*H230,IF(D226="deadlift",'Max Calculator'!$E$10*H230,0))),5))</f>
        <v xml:space="preserve"> </v>
      </c>
    </row>
    <row r="231" spans="1:10" ht="12.75" hidden="1"/>
    <row r="232" spans="1:10" ht="12.75" hidden="1">
      <c r="A232" s="6"/>
      <c r="B232" s="6"/>
      <c r="C232" s="6" t="s">
        <v>6</v>
      </c>
      <c r="D232" s="21" t="s">
        <v>172</v>
      </c>
      <c r="E232" s="6" t="s">
        <v>166</v>
      </c>
      <c r="F232" s="6" t="s">
        <v>167</v>
      </c>
      <c r="G232" s="6" t="s">
        <v>168</v>
      </c>
      <c r="I232" s="30" t="s">
        <v>169</v>
      </c>
      <c r="J232" s="31"/>
    </row>
    <row r="233" spans="1:10" ht="12.75" hidden="1">
      <c r="A233" s="4"/>
      <c r="B233" s="4"/>
      <c r="C233" s="4" t="s">
        <v>6</v>
      </c>
      <c r="D233" t="str">
        <f ca="1">HLOOKUP($I$198,INDIRECT($D$9),VLOOKUP(C233,'Phase Creator'!$B$8:$C$19,2,FALSE),FALSE)</f>
        <v/>
      </c>
      <c r="E233" s="23"/>
      <c r="F233" s="23"/>
      <c r="G233" s="24"/>
      <c r="H233" s="24"/>
      <c r="I233" t="str">
        <f>IF(MROUND(IF(D232="squat",'Max Calculator'!$E$8*G233,IF(D232="bench",'Max Calculator'!$E$9*G233,IF(D232="deadlift",'Max Calculator'!$E$10*G233,0))),5)=0," ",MROUND(IF(D232="squat",'Max Calculator'!$E$8*G233,IF(D232="bench",'Max Calculator'!$E$9*G233,IF(D232="deadlift",'Max Calculator'!$E$10*G233,0))),5))</f>
        <v xml:space="preserve"> </v>
      </c>
      <c r="J233" t="str">
        <f>IF(MROUND(IF(D232="squat",'Max Calculator'!$E$8*H233,IF(D232="bench",'Max Calculator'!$E$9*H233,IF(D232="deadlift",'Max Calculator'!$E$10*H233,0))),5)=0," ",MROUND(IF(D232="squat",'Max Calculator'!$E$8*H233,IF(D232="bench",'Max Calculator'!$E$9*H233,IF(D232="deadlift",'Max Calculator'!$E$10*H233,0))),5))</f>
        <v xml:space="preserve"> </v>
      </c>
    </row>
    <row r="234" spans="1:10" ht="12.75" hidden="1">
      <c r="A234" s="4"/>
      <c r="B234" s="4"/>
      <c r="C234" s="4" t="s">
        <v>6</v>
      </c>
      <c r="D234" t="str">
        <f ca="1">HLOOKUP($I$198,INDIRECT($D$9),VLOOKUP(C234,'Phase Creator'!$B$8:$C$19,2,FALSE),FALSE)</f>
        <v/>
      </c>
      <c r="E234" s="23"/>
      <c r="F234" s="23"/>
      <c r="G234" s="24"/>
      <c r="H234" s="24"/>
      <c r="I234" t="str">
        <f>IF(MROUND(IF(D232="squat",'Max Calculator'!$E$8*G234,IF(D232="bench",'Max Calculator'!$E$9*G234,IF(D232="deadlift",'Max Calculator'!$E$10*G234,0))),5)=0," ",MROUND(IF(D232="squat",'Max Calculator'!$E$8*G234,IF(D232="bench",'Max Calculator'!$E$9*G234,IF(D232="deadlift",'Max Calculator'!$E$10*G234,0))),5))</f>
        <v xml:space="preserve"> </v>
      </c>
      <c r="J234" t="str">
        <f>IF(MROUND(IF(D232="squat",'Max Calculator'!$E$8*H234,IF(D232="bench",'Max Calculator'!$E$9*H234,IF(D232="deadlift",'Max Calculator'!$E$10*H234,0))),5)=0," ",MROUND(IF(D232="squat",'Max Calculator'!$E$8*H234,IF(D232="bench",'Max Calculator'!$E$9*H234,IF(D232="deadlift",'Max Calculator'!$E$10*H234,0))),5))</f>
        <v xml:space="preserve"> </v>
      </c>
    </row>
    <row r="235" spans="1:10" ht="12.75" hidden="1">
      <c r="A235" s="4"/>
      <c r="B235" s="4"/>
      <c r="C235" s="4" t="s">
        <v>6</v>
      </c>
      <c r="D235" t="str">
        <f ca="1">HLOOKUP($I$198,INDIRECT($D$9),VLOOKUP(C235,'Phase Creator'!$B$8:$C$19,2,FALSE),FALSE)</f>
        <v/>
      </c>
      <c r="E235" s="23"/>
      <c r="F235" s="23"/>
      <c r="G235" s="24"/>
      <c r="H235" s="24"/>
      <c r="I235" t="str">
        <f>IF(MROUND(IF(D232="squat",'Max Calculator'!$E$8*G235,IF(D232="bench",'Max Calculator'!$E$9*G235,IF(D232="deadlift",'Max Calculator'!$E$10*G235,0))),5)=0," ",MROUND(IF(D232="squat",'Max Calculator'!$E$8*G235,IF(D232="bench",'Max Calculator'!$E$9*G235,IF(D232="deadlift",'Max Calculator'!$E$10*G235,0))),5))</f>
        <v xml:space="preserve"> </v>
      </c>
      <c r="J235" t="str">
        <f>IF(MROUND(IF(D232="squat",'Max Calculator'!$E$8*H235,IF(D232="bench",'Max Calculator'!$E$9*H235,IF(D232="deadlift",'Max Calculator'!$E$10*H235,0))),5)=0," ",MROUND(IF(D232="squat",'Max Calculator'!$E$8*H235,IF(D232="bench",'Max Calculator'!$E$9*H235,IF(D232="deadlift",'Max Calculator'!$E$10*H235,0))),5))</f>
        <v xml:space="preserve"> </v>
      </c>
    </row>
    <row r="236" spans="1:10" ht="12.75" hidden="1">
      <c r="A236" s="4"/>
      <c r="B236" s="4"/>
      <c r="C236" s="4" t="s">
        <v>6</v>
      </c>
      <c r="D236" t="str">
        <f ca="1">HLOOKUP($I$198,INDIRECT($D$9),VLOOKUP(C236,'Phase Creator'!$B$8:$C$19,2,FALSE),FALSE)</f>
        <v/>
      </c>
      <c r="E236" s="23"/>
      <c r="F236" s="23"/>
      <c r="G236" s="24"/>
      <c r="H236" s="24"/>
      <c r="I236" t="str">
        <f>IF(MROUND(IF(D232="squat",'Max Calculator'!$E$8*G236,IF(D232="bench",'Max Calculator'!$E$9*G236,IF(D232="deadlift",'Max Calculator'!$E$10*G236,0))),5)=0," ",MROUND(IF(D232="squat",'Max Calculator'!$E$8*G236,IF(D232="bench",'Max Calculator'!$E$9*G236,IF(D232="deadlift",'Max Calculator'!$E$10*G236,0))),5))</f>
        <v xml:space="preserve"> </v>
      </c>
      <c r="J236" t="str">
        <f>IF(MROUND(IF(D232="squat",'Max Calculator'!$E$8*H236,IF(D232="bench",'Max Calculator'!$E$9*H236,IF(D232="deadlift",'Max Calculator'!$E$10*H236,0))),5)=0," ",MROUND(IF(D232="squat",'Max Calculator'!$E$8*H236,IF(D232="bench",'Max Calculator'!$E$9*H236,IF(D232="deadlift",'Max Calculator'!$E$10*H236,0))),5))</f>
        <v xml:space="preserve"> </v>
      </c>
    </row>
    <row r="237" spans="1:10" ht="12.75" hidden="1"/>
    <row r="238" spans="1:10" ht="12.75" hidden="1"/>
    <row r="239" spans="1:10" ht="12.75" hidden="1"/>
    <row r="240" spans="1:1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row r="276" ht="12.75" hidden="1"/>
    <row r="277" ht="12.75" hidden="1"/>
    <row r="278" ht="12.75" hidden="1"/>
    <row r="279" ht="12.75" hidden="1"/>
    <row r="280" ht="12.75" hidden="1"/>
    <row r="281" ht="12.75" hidden="1"/>
    <row r="282" ht="12.75" hidden="1"/>
    <row r="283" ht="12.75" hidden="1"/>
    <row r="284" ht="12.75" hidden="1"/>
    <row r="285" ht="12.75" hidden="1"/>
    <row r="286" ht="12.75" hidden="1"/>
    <row r="287" ht="12.75" hidden="1"/>
    <row r="288" ht="12.75" hidden="1"/>
    <row r="289" ht="12.75" hidden="1"/>
    <row r="290" ht="12.75" hidden="1"/>
    <row r="291" ht="12.75" hidden="1"/>
    <row r="292" ht="12.75" hidden="1"/>
    <row r="293" ht="12.75" hidden="1"/>
    <row r="294" ht="12.75" hidden="1"/>
    <row r="295" ht="12.75" hidden="1"/>
    <row r="296" ht="12.75" hidden="1"/>
    <row r="297" ht="12.75" hidden="1"/>
    <row r="298" ht="12.75" hidden="1"/>
    <row r="299" ht="12.75" hidden="1"/>
    <row r="300" ht="12.75" hidden="1"/>
    <row r="301" ht="12.75" hidden="1"/>
    <row r="302" ht="12.75" hidden="1"/>
    <row r="303" ht="12.75" hidden="1"/>
    <row r="304" ht="12.75" hidden="1"/>
    <row r="305" ht="12.75" hidden="1"/>
    <row r="306" ht="12.75" hidden="1"/>
    <row r="307" ht="12.75" hidden="1"/>
    <row r="308" ht="12.75" hidden="1"/>
    <row r="309" ht="12.75" hidden="1"/>
    <row r="310" ht="12.75" hidden="1"/>
    <row r="311" ht="12.75" hidden="1"/>
    <row r="312" ht="12.75" hidden="1"/>
    <row r="313" ht="12.75" hidden="1"/>
    <row r="314" ht="12.75" hidden="1"/>
    <row r="315" ht="12.75" hidden="1"/>
    <row r="316" ht="12.75" hidden="1"/>
    <row r="317" ht="12.75" hidden="1"/>
    <row r="318" ht="12.75" hidden="1"/>
    <row r="319" ht="12.75" hidden="1"/>
    <row r="320" ht="12.75" hidden="1"/>
    <row r="321" ht="12.75" hidden="1"/>
    <row r="322" ht="12.75" hidden="1"/>
    <row r="323" ht="12.75" hidden="1"/>
    <row r="324" ht="12.75" hidden="1"/>
    <row r="325" ht="12.75" hidden="1"/>
    <row r="326" ht="12.75" hidden="1"/>
    <row r="327" ht="12.75" hidden="1"/>
    <row r="328" ht="12.75" hidden="1"/>
    <row r="329" ht="12.75" hidden="1"/>
    <row r="330" ht="12.75" hidden="1"/>
    <row r="331" ht="12.75" hidden="1"/>
    <row r="332" ht="12.75" hidden="1"/>
    <row r="333" ht="12.75" hidden="1"/>
    <row r="334" ht="12.75" hidden="1"/>
    <row r="335" ht="12.75" hidden="1"/>
    <row r="336" ht="12.75" hidden="1"/>
    <row r="337" ht="12.75" hidden="1"/>
    <row r="338" ht="12.75" hidden="1"/>
    <row r="339" ht="12.75" hidden="1"/>
    <row r="340" ht="12.75" hidden="1"/>
    <row r="341" ht="12.75" hidden="1"/>
    <row r="342" ht="12.75" hidden="1"/>
    <row r="343" ht="12.75" hidden="1"/>
    <row r="344" ht="12.75" hidden="1"/>
    <row r="345" ht="12.75" hidden="1"/>
    <row r="346" ht="12.75" hidden="1"/>
    <row r="347" ht="12.75" hidden="1"/>
    <row r="348" ht="12.75" hidden="1"/>
    <row r="349" ht="12.75" hidden="1"/>
    <row r="350" ht="12.75" hidden="1"/>
    <row r="351" ht="12.75" hidden="1"/>
    <row r="352" ht="12.75" hidden="1"/>
    <row r="353" ht="12.75" hidden="1"/>
    <row r="354" ht="12.75" hidden="1"/>
    <row r="355" ht="12.75" hidden="1"/>
    <row r="356" ht="12.75" hidden="1"/>
    <row r="357" ht="12.75" hidden="1"/>
    <row r="358" ht="12.75" hidden="1"/>
    <row r="359" ht="12.75" hidden="1"/>
    <row r="360" ht="12.75" hidden="1"/>
    <row r="361" ht="12.75" hidden="1"/>
    <row r="362" ht="12.75" hidden="1"/>
    <row r="363" ht="12.75" hidden="1"/>
    <row r="364" ht="12.75" hidden="1"/>
    <row r="365" ht="12.75" hidden="1"/>
    <row r="366" ht="12.75" hidden="1"/>
    <row r="367" ht="12.75" hidden="1"/>
    <row r="368" ht="12.75" hidden="1"/>
    <row r="369" ht="12.75" hidden="1"/>
    <row r="370" ht="12.75" hidden="1"/>
    <row r="371" ht="12.75" hidden="1"/>
    <row r="372" ht="12.75" hidden="1"/>
    <row r="373" ht="12.75" hidden="1"/>
    <row r="374" ht="12.75" hidden="1"/>
    <row r="375" ht="12.75" hidden="1"/>
    <row r="376" ht="12.75" hidden="1"/>
    <row r="377" ht="12.75" hidden="1"/>
    <row r="378" ht="12.75" hidden="1"/>
    <row r="379" ht="12.75" hidden="1"/>
    <row r="380" ht="12.75" hidden="1"/>
    <row r="381" ht="12.75" hidden="1"/>
    <row r="382" ht="12.75" hidden="1"/>
    <row r="383" ht="12.75" hidden="1"/>
    <row r="384" ht="12.75" hidden="1"/>
    <row r="385" ht="12.75" hidden="1"/>
    <row r="386" ht="12.75" hidden="1"/>
    <row r="387" ht="12.75" hidden="1"/>
    <row r="388" ht="12.75" hidden="1"/>
    <row r="389" ht="12.75" hidden="1"/>
    <row r="390" ht="12.75" hidden="1"/>
    <row r="391" ht="12.75" hidden="1"/>
    <row r="392" ht="12.75" hidden="1"/>
    <row r="393" ht="12.75" hidden="1"/>
    <row r="394" ht="12.75" hidden="1"/>
    <row r="395" ht="12.75" hidden="1"/>
    <row r="396" ht="12.75" hidden="1"/>
    <row r="397" ht="12.75" hidden="1"/>
    <row r="398" ht="12.75" hidden="1"/>
    <row r="399" ht="12.75" hidden="1"/>
    <row r="400" ht="12.75" hidden="1"/>
    <row r="401" ht="12.75" hidden="1"/>
    <row r="402" ht="12.75" hidden="1"/>
    <row r="403" ht="12.75" hidden="1"/>
    <row r="404" ht="12.75" hidden="1"/>
    <row r="405" ht="12.75" hidden="1"/>
    <row r="406" ht="12.75" hidden="1"/>
    <row r="407" ht="12.75" hidden="1"/>
    <row r="408" ht="12.75" hidden="1"/>
    <row r="409" ht="12.75" hidden="1"/>
    <row r="410" ht="12.75" hidden="1"/>
    <row r="411" ht="12.75" hidden="1"/>
    <row r="412" ht="12.75" hidden="1"/>
    <row r="413" ht="12.75" hidden="1"/>
    <row r="414" ht="12.75" hidden="1"/>
    <row r="415" ht="12.75" hidden="1"/>
    <row r="416" ht="12.75" hidden="1"/>
    <row r="417" ht="12.75" hidden="1"/>
    <row r="418" ht="12.75" hidden="1"/>
    <row r="419" ht="12.75" hidden="1"/>
    <row r="420" ht="12.75" hidden="1"/>
    <row r="421" ht="12.75" hidden="1"/>
    <row r="422" ht="12.75" hidden="1"/>
    <row r="423" ht="12.75" hidden="1"/>
    <row r="424" ht="12.75" hidden="1"/>
    <row r="425" ht="12.75" hidden="1"/>
    <row r="426" ht="12.75" hidden="1"/>
    <row r="427" ht="12.75" hidden="1"/>
    <row r="428" ht="12.75" hidden="1"/>
    <row r="429" ht="12.75" hidden="1"/>
    <row r="430" ht="12.75" hidden="1"/>
    <row r="431" ht="12.75" hidden="1"/>
    <row r="432"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row r="455" ht="12.75" hidden="1"/>
    <row r="456" ht="12.75" hidden="1"/>
    <row r="457" ht="12.75" hidden="1"/>
    <row r="458" ht="12.75" hidden="1"/>
    <row r="459" ht="12.75" hidden="1"/>
    <row r="460" ht="12.75" hidden="1"/>
    <row r="461" ht="12.75" hidden="1"/>
    <row r="462" ht="12.75" hidden="1"/>
    <row r="463" ht="12.75" hidden="1"/>
    <row r="464" ht="12.75" hidden="1"/>
    <row r="465" ht="12.75" hidden="1"/>
    <row r="466" ht="12.75" hidden="1"/>
    <row r="467" ht="12.75" hidden="1"/>
    <row r="468" ht="12.75" hidden="1"/>
    <row r="469" ht="12.75" hidden="1"/>
    <row r="470" ht="12.75" hidden="1"/>
    <row r="471" ht="12.75" hidden="1"/>
    <row r="472" ht="12.75" hidden="1"/>
    <row r="473" ht="12.75" hidden="1"/>
    <row r="474" ht="12.75" hidden="1"/>
    <row r="475" ht="12.75" hidden="1"/>
    <row r="476" ht="12.75" hidden="1"/>
    <row r="477" ht="12.75" hidden="1"/>
    <row r="478" ht="12.75" hidden="1"/>
    <row r="479" ht="12.75" hidden="1"/>
    <row r="480" ht="12.75" hidden="1"/>
    <row r="481" ht="12.75" hidden="1"/>
    <row r="482" ht="12.75" hidden="1"/>
    <row r="483" ht="12.75" hidden="1"/>
    <row r="484" ht="12.75" hidden="1"/>
    <row r="485" ht="12.75" hidden="1"/>
    <row r="486" ht="12.75" hidden="1"/>
    <row r="487" ht="12.75" hidden="1"/>
    <row r="488" ht="12.75" hidden="1"/>
    <row r="489" ht="12.75" hidden="1"/>
    <row r="490" ht="12.75" hidden="1"/>
    <row r="491" ht="12.75" hidden="1"/>
    <row r="492" ht="12.75" hidden="1"/>
    <row r="493" ht="12.75" hidden="1"/>
    <row r="494" ht="12.75" hidden="1"/>
    <row r="495" ht="12.75" hidden="1"/>
    <row r="496" ht="12.75" hidden="1"/>
    <row r="497" ht="12.75" hidden="1"/>
    <row r="498" ht="12.75" hidden="1"/>
    <row r="499" ht="12.75" hidden="1"/>
    <row r="500" ht="12.75" hidden="1"/>
    <row r="501" ht="12.75" hidden="1"/>
    <row r="502" ht="12.75" hidden="1"/>
    <row r="503" ht="12.75" hidden="1"/>
    <row r="504" ht="12.75" hidden="1"/>
    <row r="505" ht="12.75" hidden="1"/>
    <row r="506" ht="12.75" hidden="1"/>
    <row r="507" ht="12.75" hidden="1"/>
    <row r="508" ht="12.75" hidden="1"/>
    <row r="509" ht="12.75" hidden="1"/>
    <row r="510" ht="12.75" hidden="1"/>
    <row r="511" ht="12.75" hidden="1"/>
    <row r="512" ht="12.75" hidden="1"/>
    <row r="513" ht="12.75" hidden="1"/>
    <row r="514" ht="12.75" hidden="1"/>
    <row r="515" ht="12.75" hidden="1"/>
    <row r="516" ht="12.75" hidden="1"/>
    <row r="517" ht="12.75" hidden="1"/>
    <row r="518" ht="12.75" hidden="1"/>
    <row r="519" ht="12.75" hidden="1"/>
    <row r="520" ht="12.75" hidden="1"/>
    <row r="521" ht="12.75" hidden="1"/>
    <row r="522" ht="12.75" hidden="1"/>
    <row r="523" ht="12.75" hidden="1"/>
    <row r="524" ht="12.75" hidden="1"/>
    <row r="525" ht="12.75" hidden="1"/>
    <row r="526" ht="12.75" hidden="1"/>
    <row r="527" ht="12.75" hidden="1"/>
    <row r="528" ht="12.75" hidden="1"/>
    <row r="529" ht="12.75" hidden="1"/>
    <row r="530" ht="12.75" hidden="1"/>
    <row r="531" ht="12.75" hidden="1"/>
    <row r="532" ht="12.75" hidden="1"/>
    <row r="533" ht="12.75" hidden="1"/>
    <row r="534" ht="12.75" hidden="1"/>
    <row r="535" ht="12.75" hidden="1"/>
    <row r="536" ht="12.75" hidden="1"/>
    <row r="537" ht="12.75" hidden="1"/>
    <row r="538" ht="12.75" hidden="1"/>
    <row r="539" ht="12.75" hidden="1"/>
    <row r="540" ht="12.75" hidden="1"/>
    <row r="541" ht="12.75" hidden="1"/>
    <row r="542" ht="12.75" hidden="1"/>
    <row r="543" ht="12.75" hidden="1"/>
    <row r="544" ht="12.75" hidden="1"/>
    <row r="545" ht="12.75" hidden="1"/>
    <row r="546" ht="12.75" hidden="1"/>
    <row r="547" ht="12.75" hidden="1"/>
    <row r="548" ht="12.75" hidden="1"/>
    <row r="549" ht="12.75" hidden="1"/>
    <row r="550" ht="12.75" hidden="1"/>
    <row r="551" ht="12.75" hidden="1"/>
    <row r="552" ht="12.75" hidden="1"/>
    <row r="553" ht="12.75" hidden="1"/>
    <row r="554" ht="12.75" hidden="1"/>
    <row r="555" ht="12.75" hidden="1"/>
    <row r="556" ht="12.75" hidden="1"/>
    <row r="557" ht="12.75" hidden="1"/>
    <row r="558" ht="12.75" hidden="1"/>
    <row r="559" ht="12.75" hidden="1"/>
    <row r="560" ht="12.75" hidden="1"/>
    <row r="561" ht="12.75" hidden="1"/>
    <row r="562" ht="12.75" hidden="1"/>
    <row r="563" ht="12.75" hidden="1"/>
    <row r="564" ht="12.75" hidden="1"/>
    <row r="565" ht="12.75" hidden="1"/>
    <row r="566" ht="12.75" hidden="1"/>
    <row r="567" ht="12.75" hidden="1"/>
    <row r="568" ht="12.75" hidden="1"/>
    <row r="569" ht="12.75" hidden="1"/>
    <row r="570" ht="12.75" hidden="1"/>
    <row r="571" ht="12.75" hidden="1"/>
    <row r="572" ht="12.75" hidden="1"/>
    <row r="573" ht="12.75" hidden="1"/>
    <row r="574" ht="12.75" hidden="1"/>
    <row r="575" ht="12.75" hidden="1"/>
    <row r="576" ht="12.75" hidden="1"/>
    <row r="577" ht="12.75" hidden="1"/>
    <row r="578" ht="12.75" hidden="1"/>
    <row r="579" ht="12.75" hidden="1"/>
    <row r="580" ht="12.75" hidden="1"/>
    <row r="581" ht="12.75" hidden="1"/>
    <row r="582" ht="12.75" hidden="1"/>
    <row r="583" ht="12.75" hidden="1"/>
    <row r="584" ht="12.75" hidden="1"/>
    <row r="585" ht="12.75" hidden="1"/>
    <row r="586" ht="12.75" hidden="1"/>
    <row r="587" ht="12.75" hidden="1"/>
    <row r="588" ht="12.75" hidden="1"/>
    <row r="589" ht="12.75" hidden="1"/>
    <row r="590" ht="12.75" hidden="1"/>
    <row r="591" ht="12.75" hidden="1"/>
    <row r="592" ht="12.75" hidden="1"/>
    <row r="593" ht="12.75" hidden="1"/>
    <row r="594" ht="12.75" hidden="1"/>
    <row r="595" ht="12.75" hidden="1"/>
    <row r="596" ht="12.75" hidden="1"/>
    <row r="597" ht="12.75" hidden="1"/>
    <row r="598" ht="12.75" hidden="1"/>
    <row r="599" ht="12.75" hidden="1"/>
    <row r="600" ht="12.75" hidden="1"/>
    <row r="601" ht="12.75" hidden="1"/>
    <row r="602" ht="12.75" hidden="1"/>
    <row r="603" ht="12.75" hidden="1"/>
    <row r="604" ht="12.75" hidden="1"/>
    <row r="605" ht="12.75" hidden="1"/>
    <row r="606" ht="12.75" hidden="1"/>
    <row r="607" ht="12.75" hidden="1"/>
    <row r="608" ht="12.75" hidden="1"/>
    <row r="609" ht="12.75" hidden="1"/>
    <row r="610" ht="12.75" hidden="1"/>
    <row r="611" ht="12.75" hidden="1"/>
    <row r="612" ht="12.75" hidden="1"/>
    <row r="613" ht="12.75" hidden="1"/>
    <row r="614" ht="12.75" hidden="1"/>
    <row r="615" ht="12.75" hidden="1"/>
    <row r="616" ht="12.75" hidden="1"/>
    <row r="617" ht="12.75" hidden="1"/>
    <row r="618" ht="12.75" hidden="1"/>
    <row r="619" ht="12.75" hidden="1"/>
    <row r="620" ht="12.75" hidden="1"/>
    <row r="621" ht="12.75" hidden="1"/>
    <row r="622" ht="12.75" hidden="1"/>
    <row r="623" ht="12.75" hidden="1"/>
    <row r="624" ht="12.75" hidden="1"/>
    <row r="625" ht="12.75" hidden="1"/>
    <row r="626" ht="12.75" hidden="1"/>
    <row r="627" ht="12.75" hidden="1"/>
    <row r="628" ht="12.75" hidden="1"/>
    <row r="629" ht="12.75" hidden="1"/>
    <row r="630" ht="12.75" hidden="1"/>
    <row r="631" ht="12.75" hidden="1"/>
    <row r="632" ht="12.75" hidden="1"/>
    <row r="633" ht="12.75" hidden="1"/>
    <row r="634" ht="12.75" hidden="1"/>
    <row r="635" ht="12.75" hidden="1"/>
    <row r="636" ht="12.75" hidden="1"/>
    <row r="637" ht="12.75" hidden="1"/>
    <row r="638" ht="12.75" hidden="1"/>
    <row r="639" ht="12.75" hidden="1"/>
    <row r="640" ht="12.75" hidden="1"/>
    <row r="641" ht="12.75" hidden="1"/>
    <row r="642" ht="12.75" hidden="1"/>
    <row r="643" ht="12.75" hidden="1"/>
    <row r="644" ht="12.75" hidden="1"/>
    <row r="645" ht="12.75" hidden="1"/>
    <row r="646" ht="12.75" hidden="1"/>
    <row r="647" ht="12.75" hidden="1"/>
    <row r="648" ht="12.75" hidden="1"/>
    <row r="649" ht="12.75" hidden="1"/>
    <row r="650" ht="12.75" hidden="1"/>
    <row r="651" ht="12.75" hidden="1"/>
    <row r="652" ht="12.75" hidden="1"/>
    <row r="653" ht="12.75" hidden="1"/>
    <row r="654" ht="12.75" hidden="1"/>
    <row r="655" ht="12.75" hidden="1"/>
    <row r="656" ht="12.75" hidden="1"/>
    <row r="657" ht="12.75" hidden="1"/>
    <row r="658" ht="12.75" hidden="1"/>
    <row r="659" ht="12.75" hidden="1"/>
    <row r="660" ht="12.75" hidden="1"/>
    <row r="661" ht="12.75" hidden="1"/>
    <row r="662" ht="12.75" hidden="1"/>
    <row r="663" ht="12.75" hidden="1"/>
    <row r="664" ht="12.75" hidden="1"/>
    <row r="665" ht="12.75" hidden="1"/>
    <row r="666" ht="12.75" hidden="1"/>
    <row r="667" ht="12.75" hidden="1"/>
    <row r="668" ht="12.75" hidden="1"/>
    <row r="669" ht="12.75" hidden="1"/>
    <row r="670" ht="12.75" hidden="1"/>
    <row r="671" ht="12.75" hidden="1"/>
    <row r="672" ht="12.75" hidden="1"/>
    <row r="673" ht="12.75" hidden="1"/>
    <row r="674" ht="12.75" hidden="1"/>
    <row r="675" ht="12.75" hidden="1"/>
    <row r="676" ht="12.75" hidden="1"/>
    <row r="677" ht="12.75" hidden="1"/>
    <row r="678" ht="12.75" hidden="1"/>
    <row r="679" ht="12.75" hidden="1"/>
    <row r="680" ht="12.75" hidden="1"/>
    <row r="681" ht="12.75" hidden="1"/>
    <row r="682" ht="12.75" hidden="1"/>
    <row r="683" ht="12.75" hidden="1"/>
    <row r="684" ht="12.75" hidden="1"/>
    <row r="685" ht="12.75" hidden="1"/>
    <row r="686" ht="12.75" hidden="1"/>
    <row r="687" ht="12.75" hidden="1"/>
    <row r="688" ht="12.75" hidden="1"/>
    <row r="689" ht="12.75" hidden="1"/>
    <row r="690" ht="12.75" hidden="1"/>
    <row r="691" ht="12.75" hidden="1"/>
    <row r="692" ht="12.75" hidden="1"/>
    <row r="693" ht="12.75" hidden="1"/>
    <row r="694" ht="12.75" hidden="1"/>
    <row r="695" ht="12.75" hidden="1"/>
    <row r="696" ht="12.75" hidden="1"/>
    <row r="697" ht="12.75" hidden="1"/>
    <row r="698" ht="12.75" hidden="1"/>
    <row r="699" ht="12.75" hidden="1"/>
    <row r="700" ht="12.75" hidden="1"/>
    <row r="701" ht="12.75" hidden="1"/>
    <row r="702" ht="12.75" hidden="1"/>
    <row r="703" ht="12.75" hidden="1"/>
    <row r="704" ht="12.75" hidden="1"/>
    <row r="705" ht="12.75" hidden="1"/>
    <row r="706" ht="12.75" hidden="1"/>
    <row r="707" ht="12.75" hidden="1"/>
    <row r="708" ht="12.75" hidden="1"/>
    <row r="709" ht="12.75" hidden="1"/>
    <row r="710" ht="12.75" hidden="1"/>
    <row r="711" ht="12.75" hidden="1"/>
    <row r="712" ht="12.75" hidden="1"/>
    <row r="713" ht="12.75" hidden="1"/>
    <row r="714" ht="12.75" hidden="1"/>
    <row r="715" ht="12.75" hidden="1"/>
    <row r="716" ht="12.75" hidden="1"/>
    <row r="717" ht="12.75" hidden="1"/>
    <row r="718" ht="12.75" hidden="1"/>
    <row r="719" ht="12.75" hidden="1"/>
    <row r="720" ht="12.75" hidden="1"/>
    <row r="721" ht="12.75" hidden="1"/>
    <row r="722" ht="12.75" hidden="1"/>
    <row r="723" ht="12.75" hidden="1"/>
    <row r="724" ht="12.75" hidden="1"/>
    <row r="725" ht="12.75" hidden="1"/>
    <row r="726" ht="12.75" hidden="1"/>
    <row r="727" ht="12.75" hidden="1"/>
    <row r="728" ht="12.75" hidden="1"/>
    <row r="729" ht="12.75" hidden="1"/>
    <row r="730" ht="12.75" hidden="1"/>
    <row r="731" ht="12.75" hidden="1"/>
    <row r="732" ht="12.75" hidden="1"/>
    <row r="733" ht="12.75" hidden="1"/>
    <row r="734" ht="12.75" hidden="1"/>
    <row r="735" ht="12.75" hidden="1"/>
    <row r="736" ht="12.75" hidden="1"/>
    <row r="737" ht="12.75" hidden="1"/>
    <row r="738" ht="12.75" hidden="1"/>
    <row r="739" ht="12.75" hidden="1"/>
    <row r="740" ht="12.75" hidden="1"/>
    <row r="741" ht="12.75" hidden="1"/>
    <row r="742" ht="12.75" hidden="1"/>
    <row r="743" ht="12.75" hidden="1"/>
    <row r="744" ht="12.75" hidden="1"/>
    <row r="745" ht="12.75" hidden="1"/>
    <row r="746" ht="12.75" hidden="1"/>
    <row r="747" ht="12.75" hidden="1"/>
    <row r="748" ht="12.75" hidden="1"/>
    <row r="749" ht="12.75" hidden="1"/>
    <row r="750" ht="12.75" hidden="1"/>
    <row r="751" ht="12.75" hidden="1"/>
    <row r="752" ht="12.75" hidden="1"/>
    <row r="753" ht="12.75" hidden="1"/>
    <row r="754" ht="12.75" hidden="1"/>
    <row r="755" ht="12.75" hidden="1"/>
    <row r="756" ht="12.75" hidden="1"/>
    <row r="757" ht="12.75" hidden="1"/>
    <row r="758" ht="12.75" hidden="1"/>
    <row r="759" ht="12.75" hidden="1"/>
    <row r="760" ht="12.75" hidden="1"/>
    <row r="761" ht="12.75" hidden="1"/>
    <row r="762" ht="12.75" hidden="1"/>
    <row r="763" ht="12.75" hidden="1"/>
    <row r="764" ht="12.75" hidden="1"/>
    <row r="765" ht="12.75" hidden="1"/>
    <row r="766" ht="12.75" hidden="1"/>
    <row r="767" ht="12.75" hidden="1"/>
    <row r="768" ht="12.75" hidden="1"/>
    <row r="769" ht="12.75" hidden="1"/>
    <row r="770" ht="12.75" hidden="1"/>
    <row r="771" ht="12.75" hidden="1"/>
    <row r="772" ht="12.75" hidden="1"/>
    <row r="773" ht="12.75" hidden="1"/>
    <row r="774" ht="12.75" hidden="1"/>
    <row r="775" ht="12.75" hidden="1"/>
    <row r="776" ht="12.75" hidden="1"/>
    <row r="777" ht="12.75" hidden="1"/>
    <row r="778" ht="12.75" hidden="1"/>
    <row r="779" ht="12.75" hidden="1"/>
    <row r="780" ht="12.75" hidden="1"/>
    <row r="781" ht="12.75" hidden="1"/>
    <row r="782" ht="12.75" hidden="1"/>
    <row r="783" ht="12.75" hidden="1"/>
    <row r="784" ht="12.75" hidden="1"/>
    <row r="785" ht="12.75" hidden="1"/>
    <row r="786" ht="12.75" hidden="1"/>
    <row r="787" ht="12.75" hidden="1"/>
    <row r="788" ht="12.75" hidden="1"/>
    <row r="789" ht="12.75" hidden="1"/>
    <row r="790" ht="12.75" hidden="1"/>
    <row r="791" ht="12.75" hidden="1"/>
    <row r="792" ht="12.75" hidden="1"/>
    <row r="793" ht="12.75" hidden="1"/>
    <row r="794" ht="12.75" hidden="1"/>
    <row r="795" ht="12.75" hidden="1"/>
    <row r="796" ht="12.75" hidden="1"/>
    <row r="797" ht="12.75" hidden="1"/>
    <row r="798" ht="12.75" hidden="1"/>
    <row r="799" ht="12.75" hidden="1"/>
    <row r="800" ht="12.75" hidden="1"/>
    <row r="801" ht="12.75" hidden="1"/>
    <row r="802" ht="12.75" hidden="1"/>
    <row r="803" ht="12.75" hidden="1"/>
    <row r="804" ht="12.75" hidden="1"/>
    <row r="805" ht="12.75" hidden="1"/>
    <row r="806" ht="12.75" hidden="1"/>
    <row r="807" ht="12.75" hidden="1"/>
    <row r="808" ht="12.75" hidden="1"/>
    <row r="809" ht="12.75" hidden="1"/>
    <row r="810" ht="12.75" hidden="1"/>
    <row r="811" ht="12.75" hidden="1"/>
    <row r="812" ht="12.75" hidden="1"/>
    <row r="813" ht="12.75" hidden="1"/>
    <row r="814" ht="12.75" hidden="1"/>
    <row r="815" ht="12.75" hidden="1"/>
    <row r="816" ht="12.75" hidden="1"/>
    <row r="817" ht="12.75" hidden="1"/>
    <row r="818" ht="12.75" hidden="1"/>
    <row r="819" ht="12.75" hidden="1"/>
    <row r="820" ht="12.75" hidden="1"/>
    <row r="821" ht="12.75" hidden="1"/>
    <row r="822" ht="12.75" hidden="1"/>
    <row r="823" ht="12.75" hidden="1"/>
    <row r="824" ht="12.75" hidden="1"/>
    <row r="825" ht="12.75" hidden="1"/>
    <row r="826" ht="12.75" hidden="1"/>
    <row r="827" ht="12.75" hidden="1"/>
    <row r="828" ht="12.75" hidden="1"/>
    <row r="829" ht="12.75" hidden="1"/>
    <row r="830" ht="12.75" hidden="1"/>
    <row r="831" ht="12.75" hidden="1"/>
    <row r="832" ht="12.75" hidden="1"/>
    <row r="833" ht="12.75" hidden="1"/>
    <row r="834" ht="12.75" hidden="1"/>
    <row r="835" ht="12.75" hidden="1"/>
    <row r="836" ht="12.75" hidden="1"/>
    <row r="837" ht="12.75" hidden="1"/>
    <row r="838" ht="12.75" hidden="1"/>
    <row r="839" ht="12.75" hidden="1"/>
    <row r="840" ht="12.75" hidden="1"/>
    <row r="841" ht="12.75" hidden="1"/>
    <row r="842" ht="12.75" hidden="1"/>
    <row r="843" ht="12.75" hidden="1"/>
    <row r="844" ht="12.75" hidden="1"/>
    <row r="845" ht="12.75" hidden="1"/>
    <row r="846" ht="12.75" hidden="1"/>
    <row r="847" ht="12.75" hidden="1"/>
    <row r="848" ht="12.75" hidden="1"/>
    <row r="849" ht="12.75" hidden="1"/>
    <row r="850" ht="12.75" hidden="1"/>
    <row r="851" ht="12.75" hidden="1"/>
    <row r="852" ht="12.75" hidden="1"/>
    <row r="853" ht="12.75" hidden="1"/>
    <row r="854" ht="12.75" hidden="1"/>
    <row r="855" ht="12.75" hidden="1"/>
    <row r="856" ht="12.75" hidden="1"/>
    <row r="857" ht="12.75" hidden="1"/>
    <row r="858" ht="12.75" hidden="1"/>
    <row r="859" ht="12.75" hidden="1"/>
    <row r="860" ht="12.75" hidden="1"/>
    <row r="861" ht="12.75" hidden="1"/>
    <row r="862" ht="12.75" hidden="1"/>
    <row r="863" ht="12.75" hidden="1"/>
    <row r="864" ht="12.75" hidden="1"/>
    <row r="865" ht="12.75" hidden="1"/>
    <row r="866" ht="12.75" hidden="1"/>
    <row r="867" ht="12.75" hidden="1"/>
    <row r="868" ht="12.75" hidden="1"/>
    <row r="869" ht="12.75" hidden="1"/>
    <row r="870" ht="12.75" hidden="1"/>
    <row r="871" ht="12.75" hidden="1"/>
    <row r="872" ht="12.75" hidden="1"/>
    <row r="873" ht="12.75" hidden="1"/>
    <row r="874" ht="12.75" hidden="1"/>
    <row r="875" ht="12.75" hidden="1"/>
    <row r="876" ht="12.75" hidden="1"/>
    <row r="877" ht="12.75" hidden="1"/>
    <row r="878" ht="12.75" hidden="1"/>
    <row r="879" ht="12.75" hidden="1"/>
    <row r="880" ht="12.75" hidden="1"/>
    <row r="881" ht="12.75" hidden="1"/>
    <row r="882" ht="12.75" hidden="1"/>
    <row r="883" ht="12.75" hidden="1"/>
    <row r="884" ht="12.75" hidden="1"/>
    <row r="885" ht="12.75" hidden="1"/>
    <row r="886" ht="12.75" hidden="1"/>
    <row r="887" ht="12.75" hidden="1"/>
    <row r="888" ht="12.75" hidden="1"/>
    <row r="889" ht="12.75" hidden="1"/>
    <row r="890" ht="12.75" hidden="1"/>
    <row r="891" ht="12.75" hidden="1"/>
    <row r="892" ht="12.75" hidden="1"/>
    <row r="893" ht="12.75" hidden="1"/>
    <row r="894" ht="12.75" hidden="1"/>
    <row r="895" ht="12.75" hidden="1"/>
    <row r="896" ht="12.75" hidden="1"/>
    <row r="897" ht="12.75" hidden="1"/>
    <row r="898" ht="12.75" hidden="1"/>
    <row r="899" ht="12.75" hidden="1"/>
    <row r="900" ht="12.75" hidden="1"/>
    <row r="901" ht="12.75" hidden="1"/>
    <row r="902" ht="12.75" hidden="1"/>
    <row r="903" ht="12.75" hidden="1"/>
    <row r="904" ht="12.75" hidden="1"/>
    <row r="905" ht="12.75" hidden="1"/>
    <row r="906" ht="12.75" hidden="1"/>
    <row r="907" ht="12.75" hidden="1"/>
    <row r="908" ht="12.75" hidden="1"/>
    <row r="909" ht="12.75" hidden="1"/>
    <row r="910" ht="12.75" hidden="1"/>
    <row r="911" ht="12.75" hidden="1"/>
    <row r="912" ht="12.75" hidden="1"/>
    <row r="913" ht="12.75" hidden="1"/>
    <row r="914" ht="12.75" hidden="1"/>
    <row r="915" ht="12.75" hidden="1"/>
    <row r="916" ht="12.75" hidden="1"/>
    <row r="917" ht="12.75" hidden="1"/>
    <row r="918" ht="12.75" hidden="1"/>
    <row r="919" ht="12.75" hidden="1"/>
    <row r="920" ht="12.75" hidden="1"/>
    <row r="921" ht="12.75" hidden="1"/>
    <row r="922" ht="12.75" hidden="1"/>
    <row r="923" ht="12.75" hidden="1"/>
    <row r="924" ht="12.75" hidden="1"/>
    <row r="925" ht="12.75" hidden="1"/>
    <row r="926" ht="12.75" hidden="1"/>
    <row r="927" ht="12.75" hidden="1"/>
    <row r="928" ht="12.75" hidden="1"/>
    <row r="929" ht="12.75" hidden="1"/>
    <row r="930" ht="12.75" hidden="1"/>
    <row r="931" ht="12.75" hidden="1"/>
    <row r="932" ht="12.75" hidden="1"/>
    <row r="933" ht="12.75" hidden="1"/>
    <row r="934" ht="12.75" hidden="1"/>
    <row r="935" ht="12.75" hidden="1"/>
    <row r="936" ht="12.75" hidden="1"/>
    <row r="937" ht="12.75" hidden="1"/>
    <row r="938" ht="12.75" hidden="1"/>
    <row r="939" ht="12.75" hidden="1"/>
    <row r="940" ht="12.75" hidden="1"/>
    <row r="941" ht="12.75" hidden="1"/>
    <row r="942" ht="12.75" hidden="1"/>
    <row r="943" ht="12.75" hidden="1"/>
    <row r="944" ht="12.75" hidden="1"/>
    <row r="945" ht="12.75" hidden="1"/>
    <row r="946" ht="12.75" hidden="1"/>
    <row r="947" ht="12.75" hidden="1"/>
    <row r="948" ht="12.75" hidden="1"/>
    <row r="949" ht="12.75" hidden="1"/>
    <row r="950" ht="12.75" hidden="1"/>
    <row r="951" ht="12.75" hidden="1"/>
    <row r="952" ht="12.75" hidden="1"/>
    <row r="953" ht="12.75" hidden="1"/>
    <row r="954" ht="12.75" hidden="1"/>
    <row r="955" ht="12.75" hidden="1"/>
    <row r="956" ht="12.75" hidden="1"/>
    <row r="957" ht="12.75" hidden="1"/>
    <row r="958" ht="12.75" hidden="1"/>
    <row r="959" ht="12.75" hidden="1"/>
    <row r="960" ht="12.75" hidden="1"/>
    <row r="961" ht="12.75" hidden="1"/>
    <row r="962" ht="12.75" hidden="1"/>
    <row r="963" ht="12.75" hidden="1"/>
    <row r="964" ht="12.75" hidden="1"/>
    <row r="965" ht="12.75" hidden="1"/>
    <row r="966" ht="12.75" hidden="1"/>
    <row r="967" ht="12.75" hidden="1"/>
    <row r="968" ht="12.75" hidden="1"/>
    <row r="969" ht="12.75" hidden="1"/>
    <row r="970" ht="12.75" hidden="1"/>
    <row r="971" ht="12.75" hidden="1"/>
    <row r="972" ht="12.75" hidden="1"/>
    <row r="973" ht="12.75" hidden="1"/>
    <row r="974" ht="12.75" hidden="1"/>
    <row r="975" ht="12.75" hidden="1"/>
    <row r="976" ht="12.75" hidden="1"/>
    <row r="977" ht="12.75" hidden="1"/>
    <row r="978" ht="12.75" hidden="1"/>
    <row r="979" ht="12.75" hidden="1"/>
    <row r="980" ht="12.75" hidden="1"/>
    <row r="981" ht="12.75" hidden="1"/>
    <row r="982" ht="12.75" hidden="1"/>
    <row r="983" ht="12.75" hidden="1"/>
    <row r="984" ht="12.75" hidden="1"/>
    <row r="985" ht="12.75" hidden="1"/>
    <row r="986" ht="12.75" hidden="1"/>
    <row r="987" ht="12.75" hidden="1"/>
    <row r="988" ht="12.75" hidden="1"/>
    <row r="989" ht="12.75" hidden="1"/>
    <row r="990" ht="12.75" hidden="1"/>
    <row r="991" ht="12.75" hidden="1"/>
    <row r="992" ht="12.75" hidden="1"/>
    <row r="993" ht="12.75" hidden="1"/>
  </sheetData>
  <sheetProtection password="C737" sheet="1" objects="1" scenarios="1"/>
  <mergeCells count="35">
    <mergeCell ref="I226:J226"/>
    <mergeCell ref="I232:J232"/>
    <mergeCell ref="G202:H202"/>
    <mergeCell ref="I202:J202"/>
    <mergeCell ref="I220:J220"/>
    <mergeCell ref="I208:J208"/>
    <mergeCell ref="I214:J214"/>
    <mergeCell ref="I160:J160"/>
    <mergeCell ref="I172:J172"/>
    <mergeCell ref="I166:J166"/>
    <mergeCell ref="I178:J178"/>
    <mergeCell ref="I184:J184"/>
    <mergeCell ref="G154:H154"/>
    <mergeCell ref="I137:J137"/>
    <mergeCell ref="G60:H60"/>
    <mergeCell ref="I154:J154"/>
    <mergeCell ref="I131:J131"/>
    <mergeCell ref="I125:J125"/>
    <mergeCell ref="I60:J60"/>
    <mergeCell ref="I66:J66"/>
    <mergeCell ref="G107:H107"/>
    <mergeCell ref="I107:J107"/>
    <mergeCell ref="I113:J113"/>
    <mergeCell ref="I119:J119"/>
    <mergeCell ref="I78:J78"/>
    <mergeCell ref="I72:J72"/>
    <mergeCell ref="G13:H13"/>
    <mergeCell ref="I13:J13"/>
    <mergeCell ref="I90:J90"/>
    <mergeCell ref="I84:J84"/>
    <mergeCell ref="I31:J31"/>
    <mergeCell ref="I19:J19"/>
    <mergeCell ref="I25:J25"/>
    <mergeCell ref="I37:J37"/>
    <mergeCell ref="I43:J43"/>
  </mergeCells>
  <conditionalFormatting sqref="N14">
    <cfRule type="notContainsBlanks" dxfId="1" priority="1">
      <formula>LEN(TRIM(N14))&gt;0</formula>
    </cfRule>
  </conditionalFormatting>
  <conditionalFormatting sqref="O21">
    <cfRule type="notContainsBlanks" dxfId="0"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98 D56 D103 D150">
      <formula1>"Phase1,Phase2,Phase3,Phase4,Phase5,Phase6"</formula1>
    </dataValidation>
    <dataValidation type="list" allowBlank="1" sqref="D9">
      <formula1>"Phase1,Phase2,Strength_1,Strength_2,Phase5,Phase6"</formula1>
    </dataValidation>
  </dataValidations>
  <printOptions gridLines="1"/>
  <pageMargins left="0.7" right="0.7" top="0.75" bottom="0.75" header="0.3" footer="0.3"/>
  <pageSetup orientation="portrait" horizontalDpi="360" verticalDpi="360" r:id="rId1"/>
  <rowBreaks count="3" manualBreakCount="3">
    <brk id="47" max="16383" man="1"/>
    <brk id="94" max="16383" man="1"/>
    <brk id="141"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Phase Creator</vt:lpstr>
      <vt:lpstr>Instructions</vt:lpstr>
      <vt:lpstr>Max Calculator</vt:lpstr>
      <vt:lpstr>Exercise Selection</vt:lpstr>
      <vt:lpstr>Strength Phase 1</vt:lpstr>
      <vt:lpstr>Strength Phase 2</vt:lpstr>
      <vt:lpstr>Phase1</vt:lpstr>
      <vt:lpstr>Phase2</vt:lpstr>
      <vt:lpstr>Phase5</vt:lpstr>
      <vt:lpstr>Phase6</vt:lpstr>
      <vt:lpstr>Strength_1</vt:lpstr>
      <vt:lpstr>Strength_2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Matthews</dc:creator>
  <cp:lastModifiedBy>Tom and Lisa</cp:lastModifiedBy>
  <cp:lastPrinted>2017-12-21T18:10:28Z</cp:lastPrinted>
  <dcterms:created xsi:type="dcterms:W3CDTF">2017-12-21T17:40:12Z</dcterms:created>
  <dcterms:modified xsi:type="dcterms:W3CDTF">2017-12-27T14:39:11Z</dcterms:modified>
</cp:coreProperties>
</file>