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05C8D067-B216-9546-BCA7-D8007677B0FA}" xr6:coauthVersionLast="36" xr6:coauthVersionMax="36" xr10:uidLastSave="{00000000-0000-0000-0000-000000000000}"/>
  <bookViews>
    <workbookView xWindow="5480" yWindow="660" windowWidth="39700" windowHeight="23880" activeTab="12"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PROGRAMMING SKELETON" sheetId="8" r:id="rId13"/>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C64" i="8" l="1"/>
  <c r="C63" i="8"/>
  <c r="C62" i="8"/>
  <c r="C61" i="8"/>
  <c r="C60" i="8"/>
  <c r="C59" i="8"/>
  <c r="C58" i="8"/>
  <c r="C57" i="8"/>
  <c r="D124" i="9" l="1"/>
  <c r="D124" i="10"/>
  <c r="D124" i="11"/>
  <c r="D124" i="12"/>
  <c r="P120" i="9"/>
  <c r="P120" i="10"/>
  <c r="P120" i="11"/>
  <c r="P120" i="12"/>
  <c r="J120" i="9"/>
  <c r="J120" i="10"/>
  <c r="J120" i="11"/>
  <c r="J120" i="12"/>
  <c r="D120" i="9"/>
  <c r="D120" i="10"/>
  <c r="D120" i="11"/>
  <c r="D120" i="12"/>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9"/>
  <c r="K121" i="10"/>
  <c r="K121" i="11"/>
  <c r="K121" i="12"/>
  <c r="K121" i="9"/>
  <c r="Q121" i="10"/>
  <c r="Q121" i="11"/>
  <c r="Q121" i="12"/>
  <c r="Q121" i="9"/>
  <c r="E125" i="10"/>
  <c r="E125" i="11"/>
  <c r="E125" i="12"/>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19" i="10" l="1"/>
  <c r="F19" i="11"/>
  <c r="F19" i="12"/>
  <c r="F19" i="9"/>
  <c r="C65" i="8" l="1"/>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V27" i="10" l="1"/>
  <c r="V27" i="11"/>
  <c r="V27" i="12"/>
  <c r="V27" i="9"/>
  <c r="V50" i="10"/>
  <c r="V50" i="11"/>
  <c r="V50" i="12"/>
  <c r="V50" i="9"/>
  <c r="V51" i="10"/>
  <c r="V51" i="11"/>
  <c r="V51" i="12"/>
  <c r="V51" i="9"/>
  <c r="V75" i="10"/>
  <c r="V75" i="11"/>
  <c r="V75" i="12"/>
  <c r="V75" i="9"/>
  <c r="V74" i="10"/>
  <c r="V74" i="11"/>
  <c r="V74" i="12"/>
  <c r="V74" i="9"/>
  <c r="V98" i="10"/>
  <c r="V98" i="11"/>
  <c r="V98" i="12"/>
  <c r="V98" i="9"/>
  <c r="V99" i="10"/>
  <c r="V99" i="11"/>
  <c r="V99" i="12"/>
  <c r="V99" i="9"/>
  <c r="K29" i="10"/>
  <c r="K29" i="11"/>
  <c r="K29" i="12"/>
  <c r="K29" i="9"/>
  <c r="E29" i="10"/>
  <c r="E29" i="11"/>
  <c r="E29" i="12"/>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N173" i="7"/>
  <c r="I173" i="7"/>
  <c r="N119" i="7"/>
  <c r="I11" i="7"/>
  <c r="D11" i="7"/>
  <c r="L173" i="7"/>
  <c r="G173" i="7"/>
  <c r="B173" i="7"/>
  <c r="L119" i="7"/>
  <c r="G119" i="7"/>
  <c r="B119" i="7"/>
  <c r="L65" i="7"/>
  <c r="G65" i="7"/>
  <c r="B65" i="7"/>
  <c r="L11" i="7"/>
  <c r="G11" i="7"/>
  <c r="B11" i="7"/>
  <c r="N172" i="7"/>
  <c r="I118" i="7"/>
  <c r="D118" i="7"/>
  <c r="N10" i="7"/>
  <c r="I10" i="7"/>
  <c r="D10" i="7"/>
  <c r="L172" i="7"/>
  <c r="G172" i="7"/>
  <c r="B172" i="7"/>
  <c r="L118" i="7"/>
  <c r="G118" i="7"/>
  <c r="C118" i="7"/>
  <c r="B118" i="7"/>
  <c r="L64" i="7"/>
  <c r="G64" i="7"/>
  <c r="B64" i="7"/>
  <c r="L10" i="7"/>
  <c r="G10" i="7"/>
  <c r="B10" i="7"/>
  <c r="N171" i="7"/>
  <c r="D171" i="7"/>
  <c r="I117" i="7"/>
  <c r="I9" i="7"/>
  <c r="D9" i="7"/>
  <c r="L171" i="7"/>
  <c r="I171" i="7"/>
  <c r="G171" i="7"/>
  <c r="B171" i="7"/>
  <c r="L117" i="7"/>
  <c r="G117" i="7"/>
  <c r="B117" i="7"/>
  <c r="N63" i="7"/>
  <c r="L63" i="7"/>
  <c r="G63" i="7"/>
  <c r="B63" i="7"/>
  <c r="L9" i="7"/>
  <c r="G9" i="7"/>
  <c r="B9" i="7"/>
  <c r="D170" i="7"/>
  <c r="N116" i="7"/>
  <c r="N8" i="7"/>
  <c r="I8" i="7"/>
  <c r="D8" i="7"/>
  <c r="N170" i="7"/>
  <c r="L170" i="7"/>
  <c r="G170" i="7"/>
  <c r="B170" i="7"/>
  <c r="L116" i="7"/>
  <c r="G116" i="7"/>
  <c r="B116" i="7"/>
  <c r="L62" i="7"/>
  <c r="G62" i="7"/>
  <c r="B62" i="7"/>
  <c r="L8" i="7"/>
  <c r="G8" i="7"/>
  <c r="B8" i="7"/>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D62" i="7"/>
  <c r="D70" i="7"/>
  <c r="D63" i="7"/>
  <c r="D66" i="7"/>
  <c r="D71" i="7"/>
  <c r="F10" i="11"/>
  <c r="D60" i="7" s="1"/>
  <c r="D67" i="7"/>
  <c r="D72" i="7"/>
  <c r="D64" i="7"/>
  <c r="D68" i="7"/>
  <c r="D69" i="7"/>
  <c r="D65" i="7"/>
  <c r="E177" i="7"/>
  <c r="F9" i="9"/>
  <c r="N4" i="7" s="1"/>
  <c r="D122" i="7"/>
  <c r="J116" i="7"/>
  <c r="K90" i="12"/>
  <c r="H14" i="12" s="1"/>
  <c r="J115" i="7" s="1"/>
  <c r="J118" i="7"/>
  <c r="O126" i="7"/>
  <c r="Q90" i="11"/>
  <c r="H15" i="11" s="1"/>
  <c r="O114" i="7" s="1"/>
  <c r="O118" i="7"/>
  <c r="O66" i="7"/>
  <c r="O69" i="7"/>
  <c r="K66" i="12"/>
  <c r="H11" i="12" s="1"/>
  <c r="J61" i="7" s="1"/>
  <c r="J66" i="7"/>
  <c r="J62" i="7"/>
  <c r="J64" i="7"/>
  <c r="J71" i="7"/>
  <c r="J67" i="7"/>
  <c r="B11" i="5"/>
  <c r="H127" i="7"/>
  <c r="E173" i="7"/>
  <c r="J70" i="7"/>
  <c r="Q90" i="12"/>
  <c r="H15" i="12" s="1"/>
  <c r="O115" i="7" s="1"/>
  <c r="E118" i="7"/>
  <c r="J173" i="7"/>
  <c r="U85" i="6"/>
  <c r="J172" i="7"/>
  <c r="E119" i="7"/>
  <c r="J177" i="7"/>
  <c r="J69" i="6"/>
  <c r="E90" i="10"/>
  <c r="H13" i="10" s="1"/>
  <c r="E113" i="7" s="1"/>
  <c r="J125" i="12"/>
  <c r="Q7" i="7" s="1"/>
  <c r="J119" i="7"/>
  <c r="E122" i="7"/>
  <c r="O70" i="7"/>
  <c r="J11" i="6"/>
  <c r="K90" i="10"/>
  <c r="H14" i="10" s="1"/>
  <c r="J113" i="7" s="1"/>
  <c r="Q66" i="11"/>
  <c r="H12" i="11" s="1"/>
  <c r="O60" i="7" s="1"/>
  <c r="E172" i="7"/>
  <c r="J122" i="7"/>
  <c r="J176" i="7"/>
  <c r="E123" i="7"/>
  <c r="E126" i="7"/>
  <c r="J92" i="6"/>
  <c r="AF92" i="6"/>
  <c r="U99" i="6"/>
  <c r="Q10" i="7"/>
  <c r="R13" i="7" s="1"/>
  <c r="S13" i="7" s="1"/>
  <c r="O122" i="7"/>
  <c r="J123" i="7"/>
  <c r="J126" i="7"/>
  <c r="K114" i="12"/>
  <c r="H17" i="12" s="1"/>
  <c r="J169" i="7" s="1"/>
  <c r="Q11" i="7"/>
  <c r="E176" i="7"/>
  <c r="E181" i="7"/>
  <c r="AF18" i="6"/>
  <c r="U92" i="6"/>
  <c r="J99" i="6"/>
  <c r="O63" i="7"/>
  <c r="Q14" i="7"/>
  <c r="J181" i="7"/>
  <c r="K66" i="10"/>
  <c r="H11" i="10" s="1"/>
  <c r="J59" i="7" s="1"/>
  <c r="J125" i="10"/>
  <c r="Q5" i="7" s="1"/>
  <c r="E171" i="7"/>
  <c r="J65" i="7"/>
  <c r="Q15" i="7"/>
  <c r="E180" i="7"/>
  <c r="J25" i="6"/>
  <c r="J85" i="6"/>
  <c r="J106" i="6"/>
  <c r="E116" i="7"/>
  <c r="J171" i="7"/>
  <c r="O64" i="7"/>
  <c r="J68" i="7"/>
  <c r="J180" i="7"/>
  <c r="Q18" i="7"/>
  <c r="E127" i="7"/>
  <c r="AF48" i="6"/>
  <c r="K2" i="9"/>
  <c r="A57" i="8"/>
  <c r="J170" i="7"/>
  <c r="O67" i="7"/>
  <c r="J69" i="7"/>
  <c r="J72" i="7"/>
  <c r="J127" i="7"/>
  <c r="J32" i="6"/>
  <c r="AF99" i="6"/>
  <c r="U106" i="6"/>
  <c r="K114" i="10"/>
  <c r="H17" i="10" s="1"/>
  <c r="J167" i="7" s="1"/>
  <c r="O116" i="7"/>
  <c r="E117" i="7"/>
  <c r="E175" i="7"/>
  <c r="O71" i="7"/>
  <c r="S36" i="6"/>
  <c r="J55" i="6"/>
  <c r="E170" i="7"/>
  <c r="J117" i="7"/>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O62" i="7"/>
  <c r="Q9" i="7"/>
  <c r="R12" i="7" s="1"/>
  <c r="S12" i="7" s="1"/>
  <c r="J121" i="7"/>
  <c r="O124" i="7"/>
  <c r="E125" i="7"/>
  <c r="J73" i="7"/>
  <c r="AF55" i="6"/>
  <c r="AD147" i="6"/>
  <c r="K90" i="11"/>
  <c r="H14" i="11" s="1"/>
  <c r="J114" i="7" s="1"/>
  <c r="E114" i="12"/>
  <c r="H16" i="12" s="1"/>
  <c r="E169" i="7" s="1"/>
  <c r="E174" i="7"/>
  <c r="O121" i="7"/>
  <c r="D124" i="7"/>
  <c r="E178" i="7"/>
  <c r="J125" i="7"/>
  <c r="K114" i="11"/>
  <c r="H17" i="11" s="1"/>
  <c r="J168" i="7" s="1"/>
  <c r="J63" i="7"/>
  <c r="Q12" i="7"/>
  <c r="R15" i="7" s="1"/>
  <c r="Q16" i="7"/>
  <c r="O125" i="7"/>
  <c r="U48" i="6"/>
  <c r="AF136" i="6"/>
  <c r="U143" i="6"/>
  <c r="E90" i="12"/>
  <c r="H13" i="12" s="1"/>
  <c r="E115" i="7" s="1"/>
  <c r="O65" i="7"/>
  <c r="Q13" i="7"/>
  <c r="R16" i="7" s="1"/>
  <c r="S16" i="7" s="1"/>
  <c r="E112" i="11"/>
  <c r="I16" i="11" s="1"/>
  <c r="C168" i="7" s="1"/>
  <c r="M127" i="7"/>
  <c r="H121" i="7"/>
  <c r="M120" i="7"/>
  <c r="M66" i="7"/>
  <c r="H122" i="7"/>
  <c r="M71" i="7"/>
  <c r="M125" i="7"/>
  <c r="Q40" i="11"/>
  <c r="M73" i="7"/>
  <c r="H119" i="7"/>
  <c r="K112" i="11"/>
  <c r="I17" i="11" s="1"/>
  <c r="H168" i="7" s="1"/>
  <c r="K64" i="10"/>
  <c r="I11" i="10" s="1"/>
  <c r="H59" i="7" s="1"/>
  <c r="K88" i="12"/>
  <c r="I14" i="12" s="1"/>
  <c r="H115" i="7" s="1"/>
  <c r="H68" i="7"/>
  <c r="H178" i="7"/>
  <c r="Q64" i="9"/>
  <c r="E112" i="9"/>
  <c r="E88" i="9"/>
  <c r="H174" i="7"/>
  <c r="M122" i="7"/>
  <c r="M65" i="7"/>
  <c r="M68" i="7"/>
  <c r="K40" i="12"/>
  <c r="N32" i="12" s="1"/>
  <c r="E112" i="10"/>
  <c r="I16" i="10" s="1"/>
  <c r="C167" i="7" s="1"/>
  <c r="M72" i="7"/>
  <c r="Q40" i="10"/>
  <c r="K40" i="11"/>
  <c r="N32" i="11" s="1"/>
  <c r="M69" i="7"/>
  <c r="H181" i="7"/>
  <c r="Q112" i="11"/>
  <c r="C176" i="7"/>
  <c r="H73" i="7"/>
  <c r="Q64" i="11"/>
  <c r="I12" i="11" s="1"/>
  <c r="M60" i="7" s="1"/>
  <c r="Q88" i="11"/>
  <c r="I15" i="11" s="1"/>
  <c r="M114" i="7" s="1"/>
  <c r="M116" i="7"/>
  <c r="E40" i="9"/>
  <c r="E88" i="12"/>
  <c r="I13" i="12" s="1"/>
  <c r="C115" i="7" s="1"/>
  <c r="M62" i="7"/>
  <c r="H69" i="7"/>
  <c r="H117" i="7"/>
  <c r="H176" i="7"/>
  <c r="K40" i="9"/>
  <c r="N32" i="9" s="1"/>
  <c r="C177" i="7"/>
  <c r="H170" i="7"/>
  <c r="C173" i="7"/>
  <c r="H66" i="7"/>
  <c r="H120" i="7"/>
  <c r="C175" i="7"/>
  <c r="Q64" i="12"/>
  <c r="I12" i="12" s="1"/>
  <c r="M61" i="7" s="1"/>
  <c r="M63" i="7"/>
  <c r="C171" i="7"/>
  <c r="M64" i="7"/>
  <c r="Q64" i="10"/>
  <c r="I12" i="10" s="1"/>
  <c r="M59" i="7" s="1"/>
  <c r="E64" i="11"/>
  <c r="M118" i="7"/>
  <c r="M70" i="7"/>
  <c r="E64" i="12"/>
  <c r="E64" i="9"/>
  <c r="E40" i="11"/>
  <c r="H65" i="7"/>
  <c r="H179" i="7"/>
  <c r="E64" i="10"/>
  <c r="K88" i="11"/>
  <c r="I14" i="11" s="1"/>
  <c r="H114" i="7" s="1"/>
  <c r="H63" i="7"/>
  <c r="H172" i="7"/>
  <c r="H67" i="7"/>
  <c r="K88" i="10"/>
  <c r="I14" i="10" s="1"/>
  <c r="H113" i="7" s="1"/>
  <c r="Q112" i="10"/>
  <c r="K64" i="9"/>
  <c r="Q112" i="9"/>
  <c r="E40" i="10"/>
  <c r="H64" i="7"/>
  <c r="M119" i="7"/>
  <c r="K40" i="10"/>
  <c r="N32" i="10" s="1"/>
  <c r="E112" i="12"/>
  <c r="I16" i="12" s="1"/>
  <c r="C169" i="7" s="1"/>
  <c r="H62" i="7"/>
  <c r="H116" i="7"/>
  <c r="M117" i="7"/>
  <c r="H72" i="7"/>
  <c r="K112" i="10"/>
  <c r="I17" i="10" s="1"/>
  <c r="H167" i="7" s="1"/>
  <c r="Q40" i="12"/>
  <c r="K112" i="9"/>
  <c r="K64" i="11"/>
  <c r="I11" i="11" s="1"/>
  <c r="H60" i="7" s="1"/>
  <c r="H118" i="7"/>
  <c r="H173" i="7"/>
  <c r="H177" i="7"/>
  <c r="M124" i="7"/>
  <c r="H180" i="7"/>
  <c r="K88" i="9"/>
  <c r="E40" i="12"/>
  <c r="H171" i="7"/>
  <c r="H123" i="7"/>
  <c r="C179" i="7"/>
  <c r="H126" i="7"/>
  <c r="Q88" i="10"/>
  <c r="I15" i="10" s="1"/>
  <c r="M113" i="7" s="1"/>
  <c r="K64" i="12"/>
  <c r="I11" i="12" s="1"/>
  <c r="H61" i="7" s="1"/>
  <c r="K112" i="12"/>
  <c r="I17" i="12" s="1"/>
  <c r="H169" i="7" s="1"/>
  <c r="H175" i="7"/>
  <c r="C181" i="7"/>
  <c r="Q88" i="9"/>
  <c r="C172" i="7"/>
  <c r="M123" i="7"/>
  <c r="M126" i="7"/>
  <c r="Q112" i="12"/>
  <c r="H70" i="7"/>
  <c r="H124" i="7"/>
  <c r="C180" i="7"/>
  <c r="Q40" i="9"/>
  <c r="E88" i="11"/>
  <c r="I13" i="11" s="1"/>
  <c r="C114" i="7" s="1"/>
  <c r="Q88" i="12"/>
  <c r="I15" i="12" s="1"/>
  <c r="M115" i="7" s="1"/>
  <c r="C116" i="7"/>
  <c r="C170" i="7"/>
  <c r="M67" i="7"/>
  <c r="M121" i="7"/>
  <c r="H71" i="7"/>
  <c r="H125" i="7"/>
  <c r="R14" i="7"/>
  <c r="S14"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Q8" i="7"/>
  <c r="R10" i="7" s="1"/>
  <c r="O123" i="7"/>
  <c r="O73" i="7"/>
  <c r="O127" i="7"/>
  <c r="E114" i="11"/>
  <c r="H16" i="11" s="1"/>
  <c r="E168" i="7" s="1"/>
  <c r="E114" i="10"/>
  <c r="H16" i="10" s="1"/>
  <c r="E167" i="7" s="1"/>
  <c r="Q90" i="10"/>
  <c r="H15" i="10" s="1"/>
  <c r="O113" i="7" s="1"/>
  <c r="J125" i="11"/>
  <c r="Q6" i="7" s="1"/>
  <c r="O117" i="7"/>
  <c r="C174" i="7"/>
  <c r="O119" i="7"/>
  <c r="D117" i="7"/>
  <c r="D119" i="7"/>
  <c r="D121" i="7"/>
  <c r="D123" i="7"/>
  <c r="D125" i="7"/>
  <c r="S10" i="7" l="1"/>
  <c r="I17" i="9"/>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C63" i="7"/>
  <c r="E63" i="7"/>
  <c r="I10" i="12"/>
  <c r="C61" i="7" s="1"/>
  <c r="H55" i="12"/>
  <c r="E66" i="12" s="1"/>
  <c r="H10" i="12" s="1"/>
  <c r="E61" i="7" s="1"/>
  <c r="C69" i="7"/>
  <c r="E69" i="7"/>
  <c r="C67" i="7"/>
  <c r="E67" i="7"/>
  <c r="I10" i="11"/>
  <c r="C60" i="7" s="1"/>
  <c r="H55" i="11"/>
  <c r="E66" i="11" s="1"/>
  <c r="H10" i="11" s="1"/>
  <c r="E60" i="7" s="1"/>
  <c r="C66" i="7"/>
  <c r="E66" i="7"/>
  <c r="C62" i="7"/>
  <c r="E62" i="7"/>
  <c r="C65" i="7"/>
  <c r="E65" i="7"/>
  <c r="C72" i="7"/>
  <c r="E72" i="7"/>
  <c r="C68" i="7"/>
  <c r="E68" i="7"/>
  <c r="C64" i="7"/>
  <c r="E64" i="7"/>
  <c r="I10" i="10"/>
  <c r="C59" i="7" s="1"/>
  <c r="H55" i="10"/>
  <c r="E66" i="10" s="1"/>
  <c r="H10" i="10" s="1"/>
  <c r="E59" i="7" s="1"/>
  <c r="I10" i="9"/>
  <c r="C58" i="7" s="1"/>
  <c r="H55" i="9"/>
  <c r="E66" i="9" s="1"/>
  <c r="H10" i="9" s="1"/>
  <c r="E58" i="7" s="1"/>
  <c r="C73" i="7"/>
  <c r="E73" i="7"/>
  <c r="C70" i="7"/>
  <c r="E70" i="7"/>
  <c r="M8" i="7"/>
  <c r="O8" i="7"/>
  <c r="M13" i="7"/>
  <c r="O13" i="7"/>
  <c r="M15" i="7"/>
  <c r="O15" i="7"/>
  <c r="I9" i="9"/>
  <c r="M4" i="7" s="1"/>
  <c r="T31" i="9"/>
  <c r="Q42" i="9" s="1"/>
  <c r="H9" i="9" s="1"/>
  <c r="O4" i="7" s="1"/>
  <c r="I9" i="11"/>
  <c r="M6" i="7" s="1"/>
  <c r="T31" i="11"/>
  <c r="Q42" i="11" s="1"/>
  <c r="H9" i="11" s="1"/>
  <c r="O6" i="7" s="1"/>
  <c r="M17" i="7"/>
  <c r="O17" i="7"/>
  <c r="M19" i="7"/>
  <c r="O19" i="7"/>
  <c r="M10" i="7"/>
  <c r="O10" i="7"/>
  <c r="I9" i="10"/>
  <c r="M5" i="7" s="1"/>
  <c r="T31" i="10"/>
  <c r="Q42" i="10" s="1"/>
  <c r="H9" i="10" s="1"/>
  <c r="O5" i="7" s="1"/>
  <c r="I9" i="12"/>
  <c r="M7" i="7" s="1"/>
  <c r="T31" i="12"/>
  <c r="Q42" i="12" s="1"/>
  <c r="H9" i="12" s="1"/>
  <c r="O7" i="7" s="1"/>
  <c r="M11" i="7"/>
  <c r="O11" i="7"/>
  <c r="M9" i="7"/>
  <c r="O9" i="7"/>
  <c r="M16" i="7"/>
  <c r="O16" i="7"/>
  <c r="M14" i="7"/>
  <c r="O14" i="7"/>
  <c r="M18" i="7"/>
  <c r="O18" i="7"/>
  <c r="M12" i="7"/>
  <c r="O12" i="7"/>
  <c r="I8" i="11"/>
  <c r="H6" i="7" s="1"/>
  <c r="N31" i="11"/>
  <c r="K42" i="11" s="1"/>
  <c r="H8" i="11" s="1"/>
  <c r="J6" i="7" s="1"/>
  <c r="H10" i="7"/>
  <c r="J10" i="7"/>
  <c r="H15" i="7"/>
  <c r="J15" i="7"/>
  <c r="I8" i="12"/>
  <c r="H7" i="7" s="1"/>
  <c r="N31" i="12"/>
  <c r="K42" i="12" s="1"/>
  <c r="H8" i="12" s="1"/>
  <c r="J7" i="7" s="1"/>
  <c r="H17" i="7"/>
  <c r="J17" i="7"/>
  <c r="H18" i="7"/>
  <c r="J18" i="7"/>
  <c r="H14" i="7"/>
  <c r="J14" i="7"/>
  <c r="H12" i="7"/>
  <c r="J12" i="7"/>
  <c r="H13" i="7"/>
  <c r="J13" i="7"/>
  <c r="I8" i="10"/>
  <c r="H5" i="7" s="1"/>
  <c r="N31" i="10"/>
  <c r="K42" i="10" s="1"/>
  <c r="H8" i="10" s="1"/>
  <c r="J5" i="7" s="1"/>
  <c r="H9" i="7"/>
  <c r="J9" i="7"/>
  <c r="H19" i="7"/>
  <c r="J19" i="7"/>
  <c r="I8" i="9"/>
  <c r="H4" i="7" s="1"/>
  <c r="N31" i="9"/>
  <c r="K42" i="9" s="1"/>
  <c r="H8" i="9" s="1"/>
  <c r="J4" i="7" s="1"/>
  <c r="H8" i="7"/>
  <c r="J8" i="7"/>
  <c r="H11" i="7"/>
  <c r="J11" i="7"/>
  <c r="H16" i="7"/>
  <c r="J16" i="7"/>
  <c r="C15" i="7"/>
  <c r="E15" i="7"/>
  <c r="C17" i="7"/>
  <c r="E17" i="7"/>
  <c r="C9" i="7"/>
  <c r="E9" i="7"/>
  <c r="C16" i="7"/>
  <c r="E16" i="7"/>
  <c r="C13" i="7"/>
  <c r="E13" i="7"/>
  <c r="C10" i="7"/>
  <c r="E10" i="7"/>
  <c r="I7" i="12"/>
  <c r="C7" i="7" s="1"/>
  <c r="H31" i="12"/>
  <c r="E42" i="12" s="1"/>
  <c r="H7" i="12" s="1"/>
  <c r="E7" i="7" s="1"/>
  <c r="C8" i="7"/>
  <c r="E8" i="7"/>
  <c r="C11" i="7"/>
  <c r="E11" i="7"/>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M172" i="7"/>
  <c r="O172" i="7"/>
  <c r="I18" i="10"/>
  <c r="M167" i="7" s="1"/>
  <c r="T103" i="10"/>
  <c r="Q114" i="10" s="1"/>
  <c r="H18" i="10" s="1"/>
  <c r="O167" i="7" s="1"/>
  <c r="M179" i="7"/>
  <c r="O179" i="7"/>
  <c r="I18" i="11"/>
  <c r="M168" i="7" s="1"/>
  <c r="T103" i="11"/>
  <c r="Q114" i="11" s="1"/>
  <c r="H18" i="11" s="1"/>
  <c r="O168" i="7" s="1"/>
  <c r="M180" i="7"/>
  <c r="O180" i="7"/>
  <c r="M175" i="7"/>
  <c r="O175" i="7"/>
  <c r="M178" i="7"/>
  <c r="O178" i="7"/>
  <c r="M173" i="7"/>
  <c r="O173" i="7"/>
  <c r="I18" i="9"/>
  <c r="M166" i="7" s="1"/>
  <c r="T103" i="9"/>
  <c r="Q114" i="9" s="1"/>
  <c r="H18" i="9" s="1"/>
  <c r="O166" i="7" s="1"/>
  <c r="M174" i="7"/>
  <c r="O174" i="7"/>
  <c r="M171" i="7"/>
  <c r="O171" i="7"/>
  <c r="M170" i="7"/>
  <c r="O170" i="7"/>
  <c r="M181" i="7"/>
  <c r="O181" i="7"/>
  <c r="M177" i="7"/>
  <c r="O177" i="7"/>
  <c r="I18" i="12"/>
  <c r="M169" i="7" s="1"/>
  <c r="T103" i="12"/>
  <c r="Q114" i="12" s="1"/>
  <c r="H18" i="12" s="1"/>
  <c r="O169" i="7" s="1"/>
  <c r="R19" i="7"/>
  <c r="S19" i="7" s="1"/>
  <c r="R8" i="7"/>
  <c r="S8" i="7" s="1"/>
  <c r="I16" i="9"/>
  <c r="C166" i="7" s="1"/>
  <c r="R9" i="7"/>
  <c r="S9" i="7" s="1"/>
  <c r="R7" i="7"/>
  <c r="K2" i="10"/>
  <c r="A5" i="8"/>
  <c r="A59" i="8" s="1"/>
  <c r="R11" i="7"/>
  <c r="S11" i="7" s="1"/>
  <c r="K2" i="11" l="1"/>
  <c r="A6" i="8"/>
  <c r="A60" i="8" s="1"/>
  <c r="K2" i="12" l="1"/>
  <c r="A7" i="8"/>
  <c r="A61" i="8" s="1"/>
  <c r="A8" i="8" l="1"/>
  <c r="A62" i="8" s="1"/>
  <c r="A9" i="8" l="1"/>
  <c r="A63" i="8" s="1"/>
  <c r="A10" i="8" l="1"/>
  <c r="A64" i="8" s="1"/>
  <c r="A11" i="8" l="1"/>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<sst xmlns="http://schemas.openxmlformats.org/spreadsheetml/2006/main" count="6876" uniqueCount="2681">
  <si>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</si>
  <si>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</si>
  <si>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</si>
  <si>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</si>
  <si>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</si>
  <si>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</si>
  <si>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</si>
  <si>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</si>
  <si>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</si>
  <si>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</si>
  <si>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</si>
  <si>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</si>
  <si>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</si>
  <si>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</si>
  <si>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</si>
  <si>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</si>
  <si>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</si>
  <si>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</si>
  <si>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</si>
  <si>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</si>
  <si>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</si>
  <si>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</si>
  <si>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</si>
  <si>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</si>
  <si>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</si>
  <si>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</si>
  <si>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</si>
  <si>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</si>
  <si>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</si>
  <si>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</si>
  <si>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</si>
  <si>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</si>
  <si>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</si>
  <si>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</si>
  <si>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</si>
  <si>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</si>
  <si>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</si>
  <si>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</si>
  <si>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</si>
  <si>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</si>
  <si>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</si>
  <si>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</si>
  <si>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</si>
  <si>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</si>
  <si>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</si>
  <si>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</si>
  <si>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</si>
  <si>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</si>
  <si>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</si>
  <si>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</si>
  <si>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</si>
  <si>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</si>
  <si>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</si>
  <si>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</si>
  <si>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</si>
  <si>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</si>
  <si>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</si>
  <si>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</si>
  <si>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</si>
  <si>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</si>
  <si>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</si>
  <si>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</si>
  <si>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</si>
  <si>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</si>
  <si>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</si>
  <si>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</si>
  <si>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</si>
  <si>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</si>
  <si>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</si>
  <si>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</si>
  <si>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</si>
  <si>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</si>
  <si>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</si>
  <si>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</si>
  <si>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</si>
  <si>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</si>
  <si>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</si>
  <si>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</si>
  <si>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</si>
  <si>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</si>
  <si>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</si>
  <si>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</si>
  <si>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</si>
  <si>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</si>
  <si>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</si>
  <si>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</si>
  <si>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</si>
  <si>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</si>
  <si>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</si>
  <si>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</si>
  <si>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</si>
  <si>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</si>
  <si>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</si>
  <si>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</si>
  <si>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</si>
  <si>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</si>
  <si>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</si>
  <si>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</si>
  <si>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</si>
  <si>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</si>
  <si>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</si>
  <si>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</si>
  <si>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</si>
  <si>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</si>
  <si>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</si>
  <si>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</si>
  <si>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</si>
  <si>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</si>
  <si>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</si>
  <si>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</si>
  <si>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</si>
  <si>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</si>
  <si>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</si>
  <si>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</si>
  <si>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</si>
  <si>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</si>
  <si>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</si>
  <si>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</si>
  <si>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</si>
  <si>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</si>
  <si>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</si>
  <si>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</si>
  <si>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</si>
  <si>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</si>
  <si>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</si>
  <si>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</si>
  <si>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</si>
  <si>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</si>
  <si>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</si>
  <si>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</si>
  <si>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</si>
  <si>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</si>
  <si>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</si>
  <si>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</si>
  <si>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</si>
  <si>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</si>
  <si>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</si>
  <si>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</si>
  <si>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</si>
  <si>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</si>
  <si>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</si>
  <si>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</si>
  <si>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</si>
  <si>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</si>
  <si>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</si>
  <si>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</si>
  <si>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</si>
  <si>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</si>
  <si>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</si>
  <si>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</si>
  <si>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</si>
  <si>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</si>
  <si>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</si>
  <si>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</si>
  <si>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</si>
  <si>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</si>
  <si>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</si>
  <si>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</si>
  <si>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</si>
  <si>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</si>
  <si>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</si>
  <si>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</si>
  <si>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</si>
  <si>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</si>
  <si>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</si>
  <si>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</si>
  <si>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</si>
  <si>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</si>
  <si>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</si>
  <si>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</si>
  <si>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</si>
  <si>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</si>
  <si>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</si>
  <si>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</si>
  <si>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</si>
  <si>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</si>
  <si>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</si>
  <si>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</si>
  <si>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</si>
  <si>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</si>
  <si>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</si>
  <si>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</si>
  <si>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</si>
  <si>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</si>
  <si>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</si>
  <si>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</si>
  <si>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</si>
  <si>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</si>
  <si>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</si>
  <si>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</si>
  <si>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</si>
  <si>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</si>
  <si>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</si>
  <si>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</si>
  <si>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</si>
  <si>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</si>
  <si>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</si>
  <si>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</si>
  <si>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</si>
  <si>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</si>
  <si>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</si>
  <si>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</si>
  <si>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</si>
  <si>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</si>
  <si>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</si>
  <si>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</si>
  <si>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</si>
  <si>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</si>
  <si>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</si>
  <si>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</si>
  <si>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</si>
  <si>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</si>
  <si>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</si>
  <si>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</si>
  <si>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</si>
  <si>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</si>
  <si>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</si>
  <si>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</si>
  <si>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</si>
  <si>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</si>
  <si>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</si>
  <si>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</si>
  <si>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</si>
  <si>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</si>
  <si>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</si>
  <si>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</si>
  <si>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</si>
  <si>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</si>
  <si>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</si>
  <si>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</si>
  <si>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</si>
  <si>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</si>
  <si>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</si>
  <si>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</si>
  <si>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</si>
  <si>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</si>
  <si>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</si>
  <si>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</si>
  <si>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</si>
  <si>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</si>
  <si>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</si>
  <si>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</si>
  <si>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</si>
  <si>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</si>
  <si>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</si>
  <si>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</si>
  <si>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</si>
  <si>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</si>
  <si>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</si>
  <si>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</si>
  <si>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</si>
  <si>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</si>
  <si>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</si>
  <si>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</si>
  <si>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</si>
  <si>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</si>
  <si>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</si>
  <si>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</si>
  <si>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</si>
  <si>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</si>
  <si>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</si>
  <si>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</si>
  <si>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</si>
  <si>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</si>
  <si>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</si>
  <si>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</si>
  <si>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</si>
  <si>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</si>
  <si>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</si>
  <si>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</si>
  <si>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</si>
  <si>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</si>
  <si>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</si>
  <si>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</si>
  <si>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</si>
  <si>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</si>
  <si>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</si>
  <si>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</si>
  <si>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</si>
  <si>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</si>
  <si>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</si>
  <si>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</si>
  <si>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</si>
  <si>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</si>
  <si>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</si>
  <si>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</si>
  <si>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</si>
  <si>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</si>
  <si>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</si>
  <si>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</si>
  <si>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</si>
  <si>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</si>
  <si>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</si>
  <si>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</si>
  <si>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</si>
  <si>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</si>
  <si>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</si>
  <si>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</si>
  <si>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</si>
  <si>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</si>
  <si>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</si>
  <si>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</si>
  <si>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</si>
  <si>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</si>
  <si>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</si>
  <si>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</si>
  <si>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</si>
  <si>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</si>
  <si>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</si>
  <si>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</si>
  <si>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</si>
  <si>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</si>
  <si>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</si>
  <si>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</si>
  <si>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</si>
  <si>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</si>
  <si>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</si>
  <si>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</si>
  <si>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</si>
  <si>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</si>
  <si>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</si>
  <si>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</si>
  <si>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</si>
  <si>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</si>
  <si>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</si>
  <si>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</si>
  <si>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</si>
  <si>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</si>
  <si>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</si>
  <si>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</si>
  <si>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</si>
  <si>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</si>
  <si>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</si>
  <si>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</si>
  <si>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</si>
  <si>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</si>
  <si>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</si>
  <si>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</si>
  <si>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</si>
  <si>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</si>
  <si>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</si>
  <si>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</si>
  <si>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</si>
  <si>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</si>
  <si>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</si>
  <si>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</si>
  <si>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</si>
  <si>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</si>
  <si>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</si>
  <si>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</si>
  <si>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</si>
  <si>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</si>
  <si>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</si>
  <si>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</si>
  <si>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</si>
  <si>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</si>
  <si>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</si>
  <si>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</si>
  <si>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</si>
  <si>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</si>
  <si>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</si>
  <si>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</si>
  <si>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</si>
  <si>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</si>
  <si>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</si>
  <si>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</si>
  <si>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</si>
  <si>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</si>
  <si>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</si>
  <si>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</si>
  <si>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</si>
  <si>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</si>
  <si>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</si>
  <si>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</si>
  <si>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</si>
  <si>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</si>
  <si>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</si>
  <si>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</si>
  <si>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</si>
  <si>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</si>
  <si>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</si>
  <si>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</si>
  <si>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</si>
  <si>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</si>
  <si>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</si>
  <si>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</si>
  <si>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</si>
  <si>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</si>
  <si>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</si>
  <si>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</si>
  <si>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</si>
  <si>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</si>
  <si>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</si>
  <si>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</si>
  <si>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</si>
  <si>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</si>
  <si>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</si>
  <si>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</si>
  <si>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</si>
  <si>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</si>
  <si>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</si>
  <si>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</si>
  <si>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</si>
  <si>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</si>
  <si>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</si>
  <si>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</si>
  <si>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</si>
  <si>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</si>
  <si>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</si>
  <si>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</si>
  <si>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</si>
  <si>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</si>
  <si>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</si>
  <si>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</si>
  <si>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</si>
  <si>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</si>
  <si>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</si>
  <si>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</si>
  <si>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</si>
  <si>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</si>
  <si>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</si>
  <si>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</si>
  <si>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</si>
  <si>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</si>
  <si>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</si>
  <si>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</si>
  <si>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</si>
  <si>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</si>
  <si>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</si>
  <si>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</si>
  <si>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</si>
  <si>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</si>
  <si>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</si>
  <si>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</si>
  <si>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</si>
  <si>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</si>
  <si>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</si>
  <si>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</si>
  <si>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</si>
  <si>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</si>
  <si>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</si>
  <si>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</si>
  <si>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</si>
  <si>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</si>
  <si>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</si>
  <si>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</si>
  <si>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</si>
  <si>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</si>
  <si>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</si>
  <si>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</si>
  <si>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</si>
  <si>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</si>
  <si>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</si>
  <si>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</si>
  <si>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</si>
  <si>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</si>
  <si>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</si>
  <si>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</si>
  <si>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</si>
  <si>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</si>
  <si>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</si>
  <si>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</si>
  <si>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</si>
  <si>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</si>
  <si>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</si>
  <si>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</si>
  <si>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</si>
  <si>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</si>
  <si>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</si>
  <si>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</si>
  <si>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</si>
  <si>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</si>
  <si>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</si>
  <si>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</si>
  <si>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</si>
  <si>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</si>
  <si>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</si>
  <si>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</si>
  <si>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</si>
  <si>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</si>
  <si>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</si>
  <si>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</si>
  <si>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</si>
  <si>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</si>
  <si>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</si>
  <si>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</si>
  <si>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</si>
  <si>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</si>
  <si>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</si>
  <si>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</si>
  <si>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</si>
  <si>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</si>
  <si>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</si>
  <si>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</si>
  <si>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</si>
  <si>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</si>
  <si>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</si>
  <si>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</si>
  <si>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</si>
  <si>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</si>
  <si>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</si>
  <si>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</si>
  <si>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</si>
  <si>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</si>
  <si>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</si>
  <si>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</si>
  <si>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</si>
  <si>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</si>
  <si>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</si>
  <si>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</si>
  <si>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</si>
  <si>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</si>
  <si>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</si>
  <si>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</si>
  <si>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</si>
  <si>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</si>
  <si>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</si>
  <si>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</si>
  <si>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</si>
  <si>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</si>
  <si>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</si>
  <si>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</si>
  <si>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</si>
  <si>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</si>
  <si>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</si>
  <si>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</si>
  <si>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</si>
  <si>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</si>
  <si>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</si>
  <si>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</si>
  <si>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</si>
  <si>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</si>
  <si>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</si>
  <si>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</si>
  <si>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</si>
  <si>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</si>
  <si>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</si>
  <si>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</si>
  <si>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</si>
  <si>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</si>
  <si>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</si>
  <si>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</si>
  <si>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</si>
  <si>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</si>
  <si>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</si>
  <si>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</si>
  <si>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</si>
  <si>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</si>
  <si>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</si>
  <si>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</si>
  <si>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</si>
  <si>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</si>
  <si>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</si>
  <si>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</si>
  <si>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</si>
  <si>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</si>
  <si>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</si>
  <si>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</si>
  <si>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</si>
  <si>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</si>
  <si>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</si>
  <si>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</si>
  <si>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</si>
  <si>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</si>
  <si>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</si>
  <si>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</si>
  <si>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</si>
  <si>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</si>
  <si>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</si>
  <si>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</si>
  <si>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</si>
  <si>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</si>
  <si>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</si>
  <si>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</si>
  <si>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</si>
  <si>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</si>
  <si>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</si>
  <si>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</si>
  <si>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</si>
  <si>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</si>
  <si>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</si>
  <si>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</si>
  <si>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</si>
  <si>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</si>
  <si>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</si>
  <si>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</si>
  <si>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</si>
  <si>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</si>
  <si>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</si>
  <si>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</si>
  <si>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</si>
  <si>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</si>
  <si>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</si>
  <si>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</si>
  <si>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</si>
  <si>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</si>
  <si>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</si>
  <si>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</si>
  <si>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</si>
  <si>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</si>
  <si>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</si>
  <si>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</si>
  <si>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</si>
  <si>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</si>
  <si>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</si>
  <si>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</si>
  <si>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</si>
  <si>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</si>
  <si>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</si>
  <si>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</si>
  <si>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</si>
  <si>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</si>
  <si>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</si>
  <si>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</si>
  <si>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</si>
  <si>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</si>
  <si>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</si>
  <si>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</si>
  <si>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</si>
  <si>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</si>
  <si>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</si>
  <si>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</si>
  <si>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</si>
  <si>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</si>
  <si>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</si>
  <si>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</si>
  <si>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</si>
  <si>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</si>
  <si>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</si>
  <si>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</si>
  <si>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</si>
  <si>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</si>
  <si>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</si>
  <si>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</si>
  <si>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</si>
  <si>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</si>
  <si>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</si>
  <si>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</si>
  <si>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</si>
  <si>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</si>
  <si>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</si>
  <si>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</si>
  <si>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</si>
  <si>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</si>
  <si>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</si>
  <si>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</si>
  <si>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</si>
  <si>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</si>
  <si>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</si>
  <si>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</si>
  <si>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</si>
  <si>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</si>
  <si>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</si>
  <si>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</si>
  <si>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</si>
  <si>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</si>
  <si>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</si>
  <si>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</si>
  <si>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</si>
  <si>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</si>
  <si>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</si>
  <si>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</si>
  <si>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</si>
  <si>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</si>
  <si>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</si>
  <si>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</si>
  <si>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</si>
  <si>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</si>
  <si>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</si>
  <si>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</si>
  <si>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</si>
  <si>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</si>
  <si>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</si>
  <si>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</si>
  <si>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</si>
  <si>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</si>
  <si>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</si>
  <si>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</si>
  <si>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</si>
  <si>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</si>
  <si>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</si>
  <si>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</si>
  <si>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</si>
  <si>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</si>
  <si>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</si>
  <si>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</si>
  <si>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</si>
  <si>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</si>
  <si>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</si>
  <si>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</si>
  <si>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</si>
  <si>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</si>
  <si>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</si>
  <si>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</si>
  <si>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</si>
  <si>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</si>
  <si>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</si>
  <si>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</si>
  <si>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</si>
  <si>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</si>
  <si>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</si>
  <si>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</si>
  <si>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</si>
  <si>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</si>
  <si>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</si>
  <si>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</si>
  <si>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</si>
  <si>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</si>
  <si>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</si>
  <si>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</si>
  <si>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</si>
  <si>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</si>
  <si>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</si>
  <si>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</si>
  <si>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</si>
  <si>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</si>
  <si>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</si>
  <si>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</si>
  <si>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</si>
  <si>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</si>
  <si>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</si>
  <si>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</si>
  <si>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</si>
  <si>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</si>
  <si>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</si>
  <si>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</si>
  <si>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</si>
  <si>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</si>
  <si>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</si>
  <si>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</si>
  <si>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</si>
  <si>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</si>
  <si>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</si>
  <si>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</si>
  <si>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</si>
  <si>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</si>
  <si>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</si>
  <si>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</si>
  <si>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</si>
  <si>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</si>
  <si>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</si>
  <si>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</si>
  <si>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</si>
  <si>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</si>
  <si>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</si>
  <si>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</si>
  <si>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</si>
  <si>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</si>
  <si>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</si>
  <si>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</si>
  <si>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</si>
  <si>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</si>
  <si>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</si>
  <si>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</si>
  <si>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</si>
  <si>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</si>
  <si>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</si>
  <si>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</si>
  <si>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</si>
  <si>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</si>
  <si>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</si>
  <si>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</si>
  <si>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</si>
  <si>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</si>
  <si>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</si>
  <si>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</si>
  <si>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</si>
  <si>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</si>
  <si>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</si>
  <si>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</si>
  <si>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</si>
  <si>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</si>
  <si>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</si>
  <si>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</si>
  <si>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</si>
  <si>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</si>
  <si>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</si>
  <si>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</si>
  <si>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</si>
  <si>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</si>
  <si>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</si>
  <si>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</si>
  <si>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</si>
  <si>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</si>
  <si>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</si>
  <si>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</si>
  <si>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</si>
  <si>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</si>
  <si>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</si>
  <si>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</si>
  <si>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</si>
  <si>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</si>
  <si>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</si>
  <si>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</si>
  <si>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</si>
  <si>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</si>
  <si>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</si>
  <si>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</si>
  <si>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</si>
  <si>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</si>
  <si>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</si>
  <si>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</si>
  <si>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</si>
  <si>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</si>
  <si>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</si>
  <si>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</si>
  <si>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</si>
  <si>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</si>
  <si>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</si>
  <si>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</si>
  <si>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</si>
  <si>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</si>
  <si>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</si>
  <si>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</si>
  <si>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</si>
  <si>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</si>
  <si>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</si>
  <si>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</si>
  <si>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</si>
  <si>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</si>
  <si>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</si>
  <si>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</si>
  <si>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</si>
  <si>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</si>
  <si>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</si>
  <si>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</si>
  <si>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</si>
  <si>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</si>
  <si>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</si>
  <si>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</si>
  <si>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</si>
  <si>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</si>
  <si>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</si>
  <si>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</si>
  <si>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</si>
  <si>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</si>
  <si>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</si>
  <si>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</si>
  <si>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</si>
  <si>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</si>
  <si>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</si>
  <si>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</si>
  <si>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</si>
  <si>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</si>
  <si>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</si>
  <si>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</si>
  <si>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</si>
  <si>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</si>
  <si>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</si>
  <si>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</si>
  <si>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</si>
  <si>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</si>
  <si>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</si>
  <si>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</si>
  <si>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</si>
  <si>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</si>
  <si>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</si>
  <si>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</si>
  <si>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</si>
  <si>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</si>
  <si>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</si>
  <si>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</si>
  <si>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</si>
  <si>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</si>
  <si>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</si>
  <si>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</si>
  <si>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</si>
  <si>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</si>
  <si>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</si>
  <si>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</si>
  <si>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</si>
  <si>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</si>
  <si>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</si>
  <si>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</si>
  <si>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</si>
  <si>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</si>
  <si>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</si>
  <si>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</si>
  <si>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</si>
  <si>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</si>
  <si>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</si>
  <si>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</si>
  <si>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</si>
  <si>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</si>
  <si>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</si>
  <si>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</si>
  <si>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</si>
  <si>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</si>
  <si>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</si>
  <si>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</si>
  <si>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</si>
  <si>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</si>
  <si>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</si>
  <si>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</si>
  <si>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</si>
  <si>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</si>
  <si>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</si>
  <si>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</si>
  <si>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</si>
  <si>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</si>
  <si>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</si>
  <si>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</si>
  <si>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</si>
  <si>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</si>
  <si>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</si>
  <si>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</si>
  <si>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</si>
  <si>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</si>
  <si>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</si>
  <si>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</si>
  <si>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</si>
  <si>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</si>
  <si>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</si>
  <si>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</si>
  <si>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</si>
  <si>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</si>
  <si>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</si>
  <si>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</si>
  <si>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</si>
  <si>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</si>
  <si>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</si>
  <si>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</si>
  <si>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</si>
  <si>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</si>
  <si>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</si>
  <si>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</si>
  <si>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</si>
  <si>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</si>
  <si>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</si>
  <si>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</si>
  <si>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</si>
  <si>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</si>
  <si>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</si>
  <si>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</si>
  <si>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</si>
  <si>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</si>
  <si>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</si>
  <si>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</si>
  <si>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</si>
  <si>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</si>
  <si>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</si>
  <si>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</si>
  <si>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</si>
  <si>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</si>
  <si>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</si>
  <si>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Press with belt</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</si>
  <si>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</si>
  <si>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</si>
  <si>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</si>
  <si>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</si>
  <si>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</si>
  <si>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</si>
  <si>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</si>
  <si>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</si>
  <si>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</si>
  <si>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</si>
  <si>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</si>
  <si>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</si>
  <si>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</si>
  <si>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</si>
  <si>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</si>
  <si>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</si>
  <si>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</si>
  <si>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</si>
  <si>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</si>
  <si>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</si>
  <si>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</si>
  <si>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</si>
  <si>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</si>
  <si>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</si>
  <si>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</si>
  <si>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</si>
  <si>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</si>
  <si>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</si>
  <si>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</si>
  <si>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</si>
  <si>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</si>
  <si>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</si>
  <si>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</si>
  <si>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</si>
  <si>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</si>
  <si>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</si>
  <si>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</si>
  <si>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</si>
  <si>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</si>
  <si>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</si>
  <si>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</si>
  <si>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</si>
  <si>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</si>
  <si>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</si>
  <si>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</si>
  <si>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</si>
  <si>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</si>
  <si>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</si>
  <si>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</si>
  <si>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</si>
  <si>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</si>
  <si>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</si>
  <si>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</si>
  <si>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</si>
  <si>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</si>
  <si>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</si>
  <si>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</si>
  <si>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</si>
  <si>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</si>
  <si>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</si>
  <si>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</si>
  <si>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</si>
  <si>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</si>
  <si>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</si>
  <si>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</si>
  <si>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</si>
  <si>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</si>
  <si>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</si>
  <si>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</si>
  <si>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</si>
  <si>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</si>
  <si>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</si>
  <si>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</si>
  <si>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</si>
  <si>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</si>
  <si>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</si>
  <si>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</si>
  <si>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</si>
  <si>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</si>
  <si>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</si>
  <si>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</si>
  <si>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</si>
  <si>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</si>
  <si>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</si>
  <si>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</si>
  <si>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</si>
  <si>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</si>
  <si>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</si>
  <si>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</si>
  <si>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</si>
  <si>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</si>
  <si>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</si>
  <si>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</si>
  <si>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</si>
  <si>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</si>
  <si>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</si>
  <si>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</si>
  <si>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</si>
  <si>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</si>
  <si>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</si>
  <si>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</si>
  <si>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</si>
  <si>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</si>
  <si>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</si>
  <si>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</si>
  <si>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</si>
  <si>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</si>
  <si>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</si>
  <si>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</si>
  <si>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</si>
  <si>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</si>
  <si>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</si>
  <si>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</si>
  <si>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</si>
  <si>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</si>
  <si>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</si>
  <si>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</si>
  <si>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</si>
  <si>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</si>
  <si>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</si>
  <si>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</si>
  <si>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</si>
  <si>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</si>
  <si>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</si>
  <si>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</si>
  <si>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</si>
  <si>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</si>
  <si>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</si>
  <si>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</si>
  <si>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</si>
  <si>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</si>
  <si>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</si>
  <si>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</si>
  <si>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</si>
  <si>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</si>
  <si>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</si>
  <si>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</si>
  <si>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</si>
  <si>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</si>
  <si>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</si>
  <si>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</si>
  <si>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</si>
  <si>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</si>
  <si>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</si>
  <si>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</si>
  <si>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</si>
  <si>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</si>
  <si>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</si>
  <si>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</si>
  <si>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</si>
  <si>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</si>
  <si>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</si>
  <si>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</si>
  <si>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</si>
  <si>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</si>
  <si>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</si>
  <si>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</si>
  <si>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</si>
  <si>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</si>
  <si>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</si>
  <si>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</si>
  <si>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</si>
  <si>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</si>
  <si>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</si>
  <si>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</si>
  <si>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</si>
  <si>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</si>
  <si>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</si>
  <si>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</si>
  <si>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</si>
  <si>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</si>
  <si>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</si>
  <si>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</si>
  <si>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</si>
  <si>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</si>
  <si>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</si>
  <si>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</si>
  <si>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</si>
  <si>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</si>
  <si>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</si>
  <si>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</si>
  <si>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</si>
  <si>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</si>
  <si>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</si>
  <si>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</si>
  <si>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</si>
  <si>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</si>
  <si>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</si>
  <si>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</si>
  <si>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</si>
  <si>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</si>
  <si>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</si>
  <si>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</si>
  <si>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</si>
  <si>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</si>
  <si>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</si>
  <si>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</si>
  <si>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</si>
  <si>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</si>
  <si>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</si>
  <si>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</si>
  <si>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</si>
  <si>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</si>
  <si>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</si>
  <si>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</si>
  <si>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</si>
  <si>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</si>
  <si>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</si>
  <si>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</si>
  <si>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</si>
  <si>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</si>
  <si>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</si>
  <si>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</si>
  <si>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</si>
  <si>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</si>
  <si>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</si>
  <si>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</si>
  <si>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</si>
  <si>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</si>
  <si>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</si>
  <si>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</si>
  <si>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</si>
  <si>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</si>
  <si>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</si>
  <si>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</si>
  <si>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</si>
  <si>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</si>
  <si>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</si>
  <si>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</si>
  <si>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</si>
  <si>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</si>
  <si>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</si>
  <si>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</si>
  <si>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</si>
  <si>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</si>
  <si>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</si>
  <si>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</si>
  <si>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</si>
  <si>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</si>
  <si>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</si>
  <si>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</si>
  <si>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</si>
  <si>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</si>
  <si>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</si>
  <si>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</si>
  <si>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</si>
  <si>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</si>
  <si>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</si>
  <si>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</si>
  <si>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</si>
  <si>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</si>
  <si>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</si>
  <si>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</si>
  <si>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</si>
  <si>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</si>
  <si>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</si>
  <si>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</si>
  <si>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</si>
  <si>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</si>
  <si>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</si>
  <si>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</si>
  <si>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</si>
  <si>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</si>
  <si>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</si>
  <si>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</si>
  <si>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</si>
  <si>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</si>
  <si>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</si>
  <si>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</si>
  <si>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</si>
  <si>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</si>
  <si>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</si>
  <si>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</si>
  <si>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</si>
  <si>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</si>
  <si>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</si>
  <si>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</si>
  <si>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</si>
  <si>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</si>
  <si>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</si>
  <si>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</si>
  <si>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</si>
  <si>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</si>
  <si>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</si>
  <si>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</si>
  <si>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</si>
  <si>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</si>
  <si>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</si>
  <si>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</si>
  <si>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</si>
  <si>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</si>
  <si>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</si>
  <si>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</si>
  <si>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</si>
  <si>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</si>
  <si>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</si>
  <si>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</si>
  <si>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</si>
  <si>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</si>
  <si>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</si>
  <si>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</si>
  <si>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</si>
  <si>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</si>
  <si>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</si>
  <si>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</si>
  <si>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</si>
  <si>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</si>
  <si>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</si>
  <si>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</si>
  <si>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</si>
  <si>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</si>
  <si>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</si>
  <si>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</si>
  <si>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</si>
  <si>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</si>
  <si>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</si>
  <si>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</si>
  <si>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</si>
  <si>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</si>
  <si>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</si>
  <si>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</si>
  <si>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</si>
  <si>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</si>
  <si>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</si>
  <si>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</si>
  <si>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</si>
  <si>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</si>
  <si>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</si>
  <si>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</si>
  <si>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</si>
  <si>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</si>
  <si>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</si>
  <si>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</si>
  <si>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</si>
  <si>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</si>
  <si>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</si>
  <si>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</si>
  <si>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</si>
  <si>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</si>
  <si>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</si>
  <si>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</si>
  <si>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</si>
  <si>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</si>
  <si>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</si>
  <si>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</si>
  <si>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</si>
  <si>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</si>
  <si>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</si>
  <si>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</si>
  <si>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</si>
  <si>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</si>
  <si>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</si>
  <si>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</si>
  <si>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</si>
  <si>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</si>
  <si>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</si>
  <si>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</si>
  <si>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</si>
  <si>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</si>
  <si>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</si>
  <si>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</si>
  <si>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</si>
  <si>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</si>
  <si>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</si>
  <si>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</si>
  <si>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</si>
  <si>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</si>
  <si>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</si>
  <si>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</si>
  <si>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</si>
  <si>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</si>
  <si>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</si>
  <si>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</si>
  <si>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</si>
  <si>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</si>
  <si>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</si>
  <si>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</si>
  <si>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</si>
  <si>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</si>
  <si>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</si>
  <si>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</si>
  <si>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</si>
  <si>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</si>
  <si>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</si>
  <si>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</si>
  <si>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</si>
  <si>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</si>
  <si>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</si>
  <si>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</si>
  <si>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</si>
  <si>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</si>
  <si>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</si>
  <si>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</si>
  <si>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</si>
  <si>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</si>
  <si>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</si>
  <si>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</si>
  <si>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</si>
  <si>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</si>
  <si>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</si>
  <si>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</si>
  <si>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</si>
  <si>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</si>
  <si>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</si>
  <si>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</si>
  <si>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</si>
  <si>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</si>
  <si>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</si>
  <si>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</si>
  <si>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</si>
  <si>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</si>
  <si>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</si>
  <si>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</si>
  <si>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</si>
  <si>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</si>
  <si>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</si>
  <si>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</si>
  <si>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</si>
  <si>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</si>
  <si>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</si>
  <si>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</si>
  <si>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</si>
  <si>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</si>
  <si>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</si>
  <si>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</si>
  <si>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</si>
  <si>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</si>
  <si>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</si>
  <si>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</si>
  <si>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</si>
  <si>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</si>
  <si>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</si>
  <si>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</si>
  <si>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</si>
  <si>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</si>
  <si>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</si>
  <si>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</si>
  <si>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</si>
  <si>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</si>
  <si>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</si>
  <si>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</si>
  <si>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</si>
  <si>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</si>
  <si>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</si>
  <si>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</si>
  <si>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</si>
  <si>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</si>
  <si>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</si>
  <si>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</si>
  <si>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</si>
  <si>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</si>
  <si>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</si>
  <si>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</si>
  <si>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</si>
  <si>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</si>
  <si>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</si>
  <si>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</si>
  <si>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</si>
  <si>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</si>
  <si>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</si>
  <si>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</si>
  <si>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</si>
  <si>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</si>
  <si>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</si>
  <si>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</si>
  <si>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</si>
  <si>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</si>
  <si>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</si>
  <si>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</si>
  <si>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</si>
  <si>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</si>
  <si>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</si>
  <si>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</si>
  <si>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</si>
  <si>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</si>
  <si>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</si>
  <si>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</si>
  <si>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</si>
  <si>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</si>
  <si>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</si>
  <si>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</si>
  <si>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</si>
  <si>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</si>
  <si>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</si>
  <si>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</si>
  <si>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</si>
  <si>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</si>
  <si>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</si>
  <si>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</si>
  <si>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</si>
  <si>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</si>
  <si>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</si>
  <si>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</si>
  <si>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</si>
  <si>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</si>
  <si>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</si>
  <si>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</si>
  <si>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</si>
  <si>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</si>
  <si>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</si>
  <si>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</si>
  <si>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</si>
  <si>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</si>
  <si>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</si>
  <si>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</si>
  <si>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</si>
  <si>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</si>
  <si>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</si>
  <si>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</si>
  <si>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</si>
  <si>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</si>
  <si>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</si>
  <si>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</si>
  <si>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</si>
  <si>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</si>
  <si>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</si>
  <si>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</si>
  <si>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</si>
  <si>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</si>
  <si>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</si>
  <si>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</si>
  <si>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</si>
  <si>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</si>
  <si>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</si>
  <si>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</si>
  <si>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</si>
  <si>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</si>
  <si>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</si>
  <si>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</si>
  <si>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</si>
  <si>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</si>
  <si>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</si>
  <si>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</si>
  <si>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</si>
  <si>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</si>
  <si>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</si>
  <si>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</si>
  <si>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</si>
  <si>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</si>
  <si>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</si>
  <si>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</si>
  <si>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</si>
  <si>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</si>
  <si>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</si>
  <si>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</si>
  <si>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</si>
  <si>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</si>
  <si>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</si>
  <si>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</si>
  <si>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</si>
  <si>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</si>
  <si>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</si>
  <si>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</si>
  <si>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</si>
  <si>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</si>
  <si>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</si>
  <si>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</si>
  <si>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</si>
  <si>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</si>
  <si>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</si>
  <si>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</si>
  <si>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</si>
  <si>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</si>
  <si>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</si>
  <si>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</si>
  <si>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</si>
  <si>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</si>
  <si>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</si>
  <si>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</si>
  <si>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</si>
  <si>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</si>
  <si>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</si>
  <si>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</si>
  <si>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</si>
  <si>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</si>
  <si>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</si>
  <si>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</si>
  <si>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</si>
  <si>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</si>
  <si>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</si>
  <si>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</si>
  <si>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</si>
  <si>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</si>
  <si>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</si>
  <si>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</si>
  <si>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</si>
  <si>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</si>
  <si>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</si>
  <si>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</si>
  <si>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</si>
  <si>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</si>
  <si>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</si>
  <si>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</si>
  <si>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</si>
  <si>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</si>
  <si>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</si>
  <si>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</si>
  <si>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</si>
  <si>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</si>
  <si>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</si>
  <si>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</si>
  <si>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</si>
  <si>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</si>
  <si>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</si>
  <si>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</si>
  <si>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</si>
  <si>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</si>
  <si>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</si>
  <si>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</si>
  <si>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</si>
  <si>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</si>
  <si>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</si>
  <si>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</si>
  <si>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</si>
  <si>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</si>
  <si>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</si>
  <si>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</si>
  <si>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</si>
  <si>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</si>
  <si>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</si>
  <si>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</si>
  <si>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</si>
  <si>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</si>
  <si>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</si>
  <si>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</si>
  <si>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</si>
  <si>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</si>
  <si>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</si>
  <si>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</si>
  <si>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</si>
  <si>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</si>
  <si>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</si>
  <si>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</si>
  <si>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</si>
  <si>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</si>
  <si>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</si>
  <si>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</si>
  <si>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</si>
  <si>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</si>
  <si>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</si>
  <si>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</si>
  <si>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</si>
  <si>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</si>
  <si>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</si>
  <si>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</si>
  <si>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</si>
  <si>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</si>
  <si>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</si>
  <si>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</si>
  <si>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</si>
  <si>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</si>
  <si>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</si>
  <si>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</si>
  <si>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</si>
  <si>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</si>
  <si>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</si>
  <si>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</si>
  <si>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</si>
  <si>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</si>
  <si>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</si>
  <si>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</si>
  <si>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</si>
  <si>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</si>
  <si>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</si>
  <si>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</si>
  <si>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</si>
  <si>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</si>
  <si>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</si>
  <si>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</si>
  <si>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</si>
  <si>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</si>
  <si>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</si>
  <si>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</si>
  <si>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</si>
  <si>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</si>
  <si>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</si>
  <si>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</si>
  <si>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</si>
  <si>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</si>
  <si>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</si>
  <si>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</si>
  <si>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</si>
  <si>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</si>
  <si>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</si>
  <si>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</si>
  <si>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</si>
  <si>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</si>
  <si>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</si>
  <si>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</si>
  <si>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</si>
  <si>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</si>
  <si>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</si>
  <si>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</si>
  <si>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</si>
  <si>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</si>
  <si>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</si>
  <si>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</si>
  <si>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</si>
  <si>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</si>
  <si>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</si>
  <si>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</si>
  <si>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</si>
  <si>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</si>
  <si>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</si>
  <si>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</si>
  <si>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</si>
  <si>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</si>
  <si>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</si>
  <si>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</si>
  <si>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</si>
  <si>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</si>
  <si>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</si>
  <si>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</si>
  <si>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</si>
  <si>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</si>
  <si>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</si>
  <si>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</si>
  <si>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</si>
  <si>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</si>
  <si>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</si>
  <si>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</si>
  <si>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</si>
  <si>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</si>
  <si>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</si>
  <si>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</si>
  <si>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</si>
  <si>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</si>
  <si>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</si>
  <si>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</si>
  <si>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</si>
  <si>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</si>
  <si>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</si>
  <si>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</si>
  <si>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</si>
  <si>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</si>
  <si>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</si>
  <si>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</si>
  <si>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</si>
  <si>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</si>
  <si>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</si>
  <si>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</si>
  <si>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</si>
  <si>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</si>
  <si>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</si>
  <si>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</si>
  <si>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</si>
  <si>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</si>
  <si>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</si>
  <si>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</si>
  <si>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</si>
  <si>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</si>
  <si>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</si>
  <si>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</si>
  <si>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</si>
  <si>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</si>
  <si>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</si>
  <si>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</si>
  <si>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</si>
  <si>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</si>
  <si>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</si>
  <si>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</si>
  <si>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</si>
  <si>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</si>
  <si>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</si>
  <si>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</si>
  <si>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</si>
  <si>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</si>
  <si>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</si>
  <si>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</si>
  <si>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</si>
  <si>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</si>
  <si>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</si>
  <si>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</si>
  <si>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</si>
  <si>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</si>
  <si>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</si>
  <si>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</si>
  <si>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</si>
  <si>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</si>
  <si>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</si>
  <si>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</si>
  <si>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</si>
  <si>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</si>
  <si>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</si>
  <si>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</si>
  <si>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</si>
  <si>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</si>
  <si>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</si>
  <si>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</si>
  <si>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</si>
  <si>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</si>
  <si>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</si>
  <si>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</si>
  <si>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</si>
  <si>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</si>
  <si>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</si>
  <si>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</si>
  <si>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</si>
  <si>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</si>
  <si>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</si>
  <si>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</si>
  <si>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</si>
  <si>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</si>
  <si>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</si>
  <si>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</si>
  <si>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</si>
  <si>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</si>
  <si>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</si>
  <si>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</si>
  <si>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</si>
  <si>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</si>
  <si>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</si>
  <si>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</si>
  <si>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</si>
  <si>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</si>
  <si>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</si>
  <si>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</si>
  <si>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</si>
  <si>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</si>
  <si>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</si>
  <si>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</si>
  <si>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</si>
  <si>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</si>
  <si>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</si>
  <si>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</si>
  <si>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</si>
  <si>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</si>
  <si>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</si>
  <si>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</si>
  <si>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</si>
  <si>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</si>
  <si>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</si>
  <si>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</si>
  <si>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</si>
  <si>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</si>
  <si>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</si>
  <si>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</si>
  <si>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</si>
  <si>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</si>
  <si>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</si>
  <si>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</si>
  <si>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</si>
  <si>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</si>
  <si>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</si>
  <si>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</si>
  <si>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</si>
  <si>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</si>
  <si>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</si>
  <si>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</si>
  <si>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</si>
  <si>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</si>
  <si>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</si>
  <si>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</si>
  <si>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</si>
  <si>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</si>
  <si>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</si>
  <si>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</si>
  <si>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</si>
  <si>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</si>
  <si>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</si>
  <si>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</si>
  <si>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</si>
  <si>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</si>
  <si>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</si>
  <si>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</si>
  <si>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</si>
  <si>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</si>
  <si>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</si>
  <si>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</si>
  <si>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</si>
  <si>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</si>
  <si>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</si>
  <si>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</si>
  <si>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</si>
  <si>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</si>
  <si>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</si>
  <si>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</si>
  <si>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</si>
  <si>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</si>
  <si>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</si>
  <si>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</si>
  <si>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</si>
  <si>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</si>
  <si>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</si>
  <si>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</si>
  <si>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</si>
  <si>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</si>
  <si>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</si>
  <si>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</si>
  <si>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</si>
  <si>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</si>
  <si>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</si>
  <si>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</si>
  <si>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</si>
  <si>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</si>
  <si>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</si>
  <si>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</si>
  <si>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</si>
  <si>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</si>
  <si>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</si>
  <si>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</si>
  <si>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</si>
  <si>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</si>
  <si>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</si>
  <si>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</si>
  <si>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</si>
  <si>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</si>
  <si>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</si>
  <si>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</si>
  <si>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</si>
  <si>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</si>
  <si>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</si>
  <si>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</si>
  <si>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</si>
  <si>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</si>
  <si>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</si>
  <si>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</si>
  <si>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</si>
  <si>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</si>
  <si>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</si>
  <si>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</si>
  <si>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</si>
  <si>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</si>
  <si>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</si>
  <si>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</si>
  <si>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</si>
  <si>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</si>
  <si>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</si>
  <si>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</si>
  <si>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</si>
  <si>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</si>
  <si>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</si>
  <si>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</si>
  <si>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</si>
  <si>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</si>
  <si>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</si>
  <si>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</si>
  <si>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</si>
  <si>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</si>
  <si>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</si>
  <si>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</si>
  <si>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</si>
  <si>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</si>
  <si>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</si>
  <si>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</si>
  <si>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</si>
  <si>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</si>
  <si>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</si>
  <si>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</si>
  <si>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</si>
  <si>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</si>
  <si>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</si>
  <si>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</si>
  <si>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</si>
  <si>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</si>
  <si>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</si>
  <si>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</si>
  <si>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</si>
  <si>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</si>
  <si>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</si>
  <si>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</si>
  <si>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</si>
  <si>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</si>
  <si>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</si>
  <si>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</si>
  <si>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</si>
  <si>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</si>
  <si>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</si>
  <si>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</si>
  <si>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</si>
  <si>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</si>
  <si>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</si>
  <si>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</si>
  <si>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</si>
  <si>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</si>
  <si>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</si>
  <si>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</si>
  <si>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</si>
  <si>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</si>
  <si>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</si>
  <si>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</si>
  <si>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</si>
  <si>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</si>
  <si>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</si>
  <si>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</si>
  <si>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</si>
  <si>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</si>
  <si>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</si>
  <si>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</si>
  <si>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</si>
  <si>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</si>
  <si>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</si>
  <si>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</si>
  <si>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</si>
  <si>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</si>
  <si>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</si>
  <si>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</si>
  <si>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</si>
  <si>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</si>
  <si>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</si>
  <si>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</si>
  <si>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</si>
  <si>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</si>
  <si>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</si>
  <si>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</si>
  <si>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</si>
  <si>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</si>
  <si>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</si>
  <si>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</si>
  <si>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</si>
  <si>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</si>
  <si>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</si>
  <si>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</si>
  <si>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</si>
  <si>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</si>
  <si>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</si>
  <si>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</si>
  <si>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</si>
  <si>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</si>
  <si>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</si>
  <si>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</si>
  <si>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</si>
  <si>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</si>
  <si>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</si>
  <si>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</si>
  <si>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</si>
  <si>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</si>
  <si>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</si>
  <si>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</si>
  <si>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</si>
  <si>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</si>
  <si>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</si>
  <si>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</si>
  <si>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</si>
  <si>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</si>
  <si>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</si>
  <si>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</si>
  <si>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</si>
  <si>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</si>
  <si>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</si>
  <si>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</si>
  <si>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</si>
  <si>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</si>
  <si>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</si>
  <si>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</si>
  <si>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</si>
  <si>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</si>
  <si>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</si>
  <si>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</si>
  <si>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</si>
  <si>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</si>
  <si>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</si>
  <si>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</si>
  <si>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</si>
  <si>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</si>
  <si>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</si>
  <si>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</si>
  <si>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</si>
  <si>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</si>
  <si>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</si>
  <si>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</si>
  <si>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</si>
  <si>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</si>
  <si>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</si>
  <si>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</si>
  <si>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</si>
  <si>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</si>
  <si>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</si>
  <si>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</si>
  <si>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</si>
  <si>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</si>
  <si>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</si>
  <si>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</si>
  <si>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</si>
  <si>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</si>
  <si>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</si>
  <si>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</si>
  <si>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</si>
  <si>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</si>
  <si>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</si>
  <si>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</si>
  <si>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</si>
  <si>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</si>
  <si>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</si>
  <si>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</si>
  <si>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</si>
  <si>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</si>
  <si>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</si>
  <si>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</si>
  <si>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</si>
  <si>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</si>
  <si>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</si>
  <si>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</si>
  <si>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</si>
  <si>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</si>
  <si>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</si>
  <si>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</si>
  <si>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</si>
  <si>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</si>
  <si>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</si>
  <si>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</si>
  <si>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</si>
  <si>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</si>
  <si>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</si>
  <si>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</si>
  <si>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</si>
  <si>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</si>
  <si>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</si>
  <si>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</si>
  <si>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</si>
  <si>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</si>
  <si>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</si>
  <si>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</si>
  <si>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</si>
  <si>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</si>
  <si>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</si>
  <si>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</si>
  <si>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</si>
  <si>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</si>
  <si>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</si>
  <si>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</si>
  <si>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</si>
  <si>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</si>
  <si>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</si>
  <si>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</si>
  <si>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</si>
  <si>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</si>
  <si>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</si>
  <si>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</si>
  <si>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</si>
  <si>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</si>
  <si>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</si>
  <si>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</si>
  <si>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</si>
  <si>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</si>
  <si>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</si>
  <si>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</si>
  <si>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</si>
  <si>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</si>
  <si>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</si>
  <si>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</si>
  <si>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</si>
  <si>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</si>
  <si>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</si>
  <si>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</si>
  <si>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</si>
  <si>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</si>
  <si>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</si>
  <si>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</si>
  <si>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</si>
  <si>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</si>
  <si>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</si>
  <si>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</si>
  <si>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</si>
  <si>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</si>
  <si>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</si>
  <si>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</si>
  <si>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</si>
  <si>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</si>
  <si>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</si>
  <si>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</si>
  <si>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</si>
  <si>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</si>
  <si>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</si>
  <si>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</si>
  <si>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</si>
  <si>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</si>
  <si>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</si>
  <si>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</si>
  <si>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</si>
  <si>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</si>
  <si>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</si>
  <si>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</si>
  <si>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</si>
  <si>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</si>
  <si>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</si>
  <si>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</si>
  <si>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</si>
  <si>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</si>
  <si>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</si>
  <si>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</si>
  <si>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</si>
  <si>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</si>
  <si>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</si>
  <si>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</si>
  <si>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</si>
  <si>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</si>
  <si>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</si>
  <si>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</si>
  <si>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</si>
  <si>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</si>
  <si>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</si>
  <si>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</si>
  <si>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</si>
  <si>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</si>
  <si>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</si>
  <si>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</si>
  <si>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</si>
  <si>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</si>
  <si>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</si>
  <si>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</si>
  <si>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</si>
  <si>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</si>
  <si>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</si>
  <si>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</si>
  <si>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</si>
  <si>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</si>
  <si>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</si>
  <si>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</si>
  <si>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</si>
  <si>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</si>
  <si>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</si>
  <si>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</si>
  <si>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</si>
  <si>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</si>
  <si>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</si>
  <si>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</si>
  <si>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</si>
  <si>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</si>
  <si>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</si>
  <si>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</si>
  <si>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</si>
  <si>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</si>
  <si>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</si>
  <si>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</si>
  <si>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</si>
  <si>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</si>
  <si>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</si>
  <si>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</si>
  <si>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</si>
  <si>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</si>
  <si>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</si>
  <si>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</si>
  <si>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</si>
  <si>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</si>
  <si>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</si>
  <si>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</si>
  <si>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</si>
  <si>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</si>
  <si>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</si>
  <si>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</si>
  <si>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</si>
  <si>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</si>
  <si>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</si>
  <si>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</si>
  <si>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</si>
  <si>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</si>
  <si>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</si>
  <si>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</si>
  <si>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</si>
  <si>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</si>
  <si>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</si>
  <si>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</si>
  <si>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</si>
  <si>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</si>
  <si>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</si>
  <si>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</si>
  <si>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</si>
  <si>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</si>
  <si>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</si>
  <si>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</si>
  <si>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</si>
  <si>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</si>
  <si>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</si>
  <si>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</si>
  <si>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</si>
  <si>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</si>
  <si>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</si>
  <si>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</si>
  <si>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</si>
  <si>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</si>
  <si>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</si>
  <si>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</si>
  <si>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</si>
  <si>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</si>
  <si>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</si>
  <si>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</si>
  <si>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</si>
  <si>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</si>
  <si>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</si>
  <si>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</si>
  <si>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</si>
  <si>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</si>
  <si>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</si>
  <si>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</si>
  <si>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</si>
  <si>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</si>
  <si>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</si>
  <si>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</si>
  <si>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</si>
  <si>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</si>
  <si>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</si>
  <si>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</si>
  <si>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</si>
  <si>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</si>
  <si>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</si>
  <si>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</si>
  <si>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</si>
  <si>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</si>
  <si>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</si>
  <si>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</si>
  <si>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</si>
  <si>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</si>
  <si>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</si>
  <si>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</si>
  <si>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</si>
  <si>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</si>
  <si>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</si>
  <si>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</si>
  <si>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</si>
  <si>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</si>
  <si>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</si>
  <si>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</si>
  <si>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</si>
  <si>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</si>
  <si>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</si>
  <si>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</si>
  <si>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</si>
  <si>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</si>
  <si>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</si>
  <si>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</si>
  <si>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</si>
  <si>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</si>
  <si>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</si>
  <si>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</si>
  <si>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</si>
  <si>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</si>
  <si>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</si>
  <si>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</si>
  <si>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</si>
  <si>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</si>
  <si>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</si>
  <si>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</si>
  <si>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</si>
  <si>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</si>
  <si>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</si>
  <si>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</si>
  <si>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</si>
  <si>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</si>
  <si>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</si>
  <si>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</si>
  <si>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</si>
  <si>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</si>
  <si>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</si>
  <si>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</si>
  <si>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</si>
  <si>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</si>
  <si>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</si>
  <si>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</si>
  <si>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</si>
  <si>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</si>
  <si>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</si>
  <si>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</si>
  <si>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</si>
  <si>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</si>
  <si>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</si>
  <si>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</si>
  <si>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</si>
  <si>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</si>
  <si>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</si>
  <si>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</si>
  <si>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</si>
  <si>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</si>
  <si>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</si>
  <si>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</si>
  <si>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</si>
  <si>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</si>
  <si>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</si>
  <si>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</si>
  <si>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</si>
  <si>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</si>
  <si>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</si>
  <si>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</si>
  <si>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</si>
  <si>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</si>
  <si>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</si>
  <si>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</si>
  <si>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</si>
  <si>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</si>
  <si>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</si>
  <si>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</si>
  <si>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</si>
  <si>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</si>
  <si>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</si>
  <si>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</si>
  <si>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</si>
  <si>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</si>
  <si>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</si>
  <si>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</si>
  <si>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</si>
  <si>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</si>
  <si>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</si>
  <si>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</si>
  <si>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</si>
  <si>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</si>
  <si>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</si>
  <si>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</si>
  <si>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</si>
  <si>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</si>
  <si>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</si>
  <si>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</si>
  <si>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</si>
  <si>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</si>
  <si>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</si>
  <si>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</si>
  <si>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</si>
  <si>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</si>
  <si>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</si>
  <si>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</si>
  <si>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</si>
  <si>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</si>
  <si>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</si>
  <si>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</si>
  <si>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</si>
  <si>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</si>
  <si>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</si>
  <si>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</si>
  <si>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</si>
  <si>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</si>
  <si>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</si>
  <si>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</si>
  <si>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</si>
  <si>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</si>
  <si>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</si>
  <si>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</si>
  <si>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</si>
  <si>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</si>
  <si>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</si>
  <si>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</si>
  <si>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</si>
  <si>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</si>
  <si>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</si>
  <si>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</si>
  <si>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</si>
  <si>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</si>
  <si>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</si>
  <si>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</si>
  <si>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</si>
  <si>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</si>
  <si>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</si>
  <si>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</si>
  <si>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</si>
  <si>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</si>
  <si>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</si>
  <si>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</si>
  <si>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</si>
  <si>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</si>
  <si>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</si>
  <si>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</si>
  <si>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</si>
  <si>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</si>
  <si>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</si>
  <si>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</si>
  <si>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</si>
  <si>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</si>
  <si>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</si>
  <si>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</si>
  <si>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</si>
  <si>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</si>
  <si>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</si>
  <si>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</si>
  <si>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</si>
  <si>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</si>
  <si>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</si>
  <si>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</si>
  <si>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</si>
  <si>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</si>
  <si>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</si>
  <si>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</si>
  <si>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</si>
  <si>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</si>
  <si>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</si>
  <si>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</si>
  <si>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</si>
  <si>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</si>
  <si>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</si>
  <si>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</si>
  <si>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</si>
  <si>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</si>
  <si>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</si>
  <si>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</si>
  <si>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</si>
  <si>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</si>
  <si>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</si>
  <si>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</si>
  <si>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</si>
  <si>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</si>
  <si>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</si>
  <si>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</si>
  <si>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</si>
  <si>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</si>
  <si>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</si>
  <si>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</si>
  <si>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</si>
  <si>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</si>
  <si>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</si>
  <si>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</si>
  <si>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</si>
  <si>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</si>
  <si>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</si>
  <si>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</si>
  <si>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</si>
  <si>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</si>
  <si>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</si>
  <si>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</si>
  <si>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</si>
  <si>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</si>
  <si>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</si>
  <si>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</si>
  <si>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</si>
  <si>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</si>
  <si>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</si>
  <si>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</si>
  <si>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</si>
  <si>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</si>
  <si>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</si>
  <si>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</si>
  <si>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</si>
  <si>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</si>
  <si>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</si>
  <si>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</si>
  <si>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</si>
  <si>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</si>
  <si>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</si>
  <si>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</si>
  <si>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</si>
  <si>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</si>
  <si>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</si>
  <si>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</si>
  <si>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</si>
  <si>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</si>
  <si>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</si>
  <si>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</si>
  <si>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</si>
  <si>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</si>
  <si>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</si>
  <si>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</si>
  <si>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</si>
  <si>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</si>
  <si>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</si>
  <si>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</si>
  <si>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</si>
  <si>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</si>
  <si>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</si>
  <si>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</si>
  <si>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</si>
  <si>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</si>
  <si>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</si>
  <si>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</si>
  <si>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</si>
  <si>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</si>
  <si>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</si>
  <si>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</si>
  <si>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</si>
  <si>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</si>
  <si>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</si>
  <si>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</si>
  <si>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</si>
  <si>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</si>
  <si>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</si>
  <si>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</si>
  <si>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</si>
  <si>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</si>
  <si>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</si>
  <si>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</si>
  <si>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</si>
  <si>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</si>
  <si>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</si>
  <si>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</si>
  <si>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</si>
  <si>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</si>
  <si>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</si>
  <si>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</si>
  <si>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</si>
  <si>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</si>
  <si>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</si>
  <si>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</si>
  <si>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</si>
  <si>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</si>
  <si>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</si>
  <si>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</si>
  <si>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</si>
  <si>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</si>
  <si>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</si>
  <si>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</si>
  <si>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</si>
  <si>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</si>
  <si>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</si>
  <si>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</si>
  <si>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</si>
  <si>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</si>
  <si>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</si>
  <si>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</si>
  <si>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</si>
  <si>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</si>
  <si>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</si>
  <si>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</si>
  <si>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</si>
  <si>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</si>
  <si>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</si>
  <si>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</si>
  <si>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</si>
  <si>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</si>
  <si>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</si>
  <si>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</si>
  <si>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</si>
  <si>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</si>
  <si>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</si>
  <si>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</si>
  <si>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</si>
  <si>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</si>
  <si>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</si>
  <si>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</si>
  <si>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</si>
  <si>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</si>
  <si>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</si>
  <si>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</si>
  <si>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</si>
  <si>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</si>
  <si>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</si>
  <si>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</si>
  <si>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</si>
  <si>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</si>
  <si>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</si>
  <si>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</si>
  <si>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</si>
  <si>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</si>
  <si>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</si>
  <si>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</si>
  <si>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</si>
  <si>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</si>
  <si>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</si>
  <si>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</si>
  <si>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</si>
  <si>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</si>
  <si>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</si>
  <si>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</si>
  <si>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</si>
  <si>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</si>
  <si>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</si>
  <si>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</si>
  <si>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</si>
  <si>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</si>
  <si>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</si>
  <si>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</si>
  <si>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</si>
  <si>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</si>
  <si>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</si>
  <si>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</si>
  <si>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</si>
  <si>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</si>
  <si>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</si>
  <si>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</si>
  <si>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</si>
  <si>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</si>
  <si>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</si>
  <si>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</si>
  <si>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</si>
  <si>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</si>
  <si>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</si>
  <si>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</si>
  <si>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</si>
  <si>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</si>
  <si>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</si>
  <si>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</si>
  <si>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</si>
  <si>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</si>
  <si>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</si>
  <si>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</si>
  <si>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</si>
  <si>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</si>
  <si>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</si>
  <si>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</si>
  <si>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</si>
  <si>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</si>
  <si>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</si>
  <si>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</si>
  <si>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</si>
  <si>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</si>
  <si>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</si>
  <si>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</si>
  <si>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</si>
  <si>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</si>
  <si>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</si>
  <si>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</si>
  <si>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</si>
  <si>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</si>
  <si>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</si>
  <si>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</si>
  <si>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</si>
  <si>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</si>
  <si>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</si>
  <si>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</si>
  <si>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</si>
  <si>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</si>
  <si>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</si>
  <si>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</si>
  <si>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</si>
  <si>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</si>
  <si>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</si>
  <si>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Max 4-5 min for sets at RPE over 7</t>
  </si>
  <si>
    <t>Bench with 1-Sec Pause</t>
  </si>
  <si>
    <t>14-16 @ RPE 8, 3-5
MYOREPS</t>
  </si>
  <si>
    <t>None</t>
  </si>
  <si>
    <t>Developmental</t>
  </si>
  <si>
    <t>GPP Or none</t>
  </si>
  <si>
    <t>Deadlift with Belt</t>
  </si>
  <si>
    <t>Version 2.1</t>
  </si>
  <si>
    <t>3.11.2019</t>
  </si>
  <si>
    <t>•10 reps @ RPE 7
• 10 reps @ RPE 8
•10 reps @ RPE 9
•No back off sets</t>
  </si>
  <si>
    <t>•10 reps @ RPE 7
• 10 reps @ RPE 8
•10 reps @ RPE 9
• Do 2 more sets of 10 within 10% of 10 @ 9</t>
  </si>
  <si>
    <t>•10 reps @ RPE 7
• 10 reps @ RPE 8
•10 reps @ RPE 9
• Do 3 more sets of 10 within 10% of 10 @ 9</t>
  </si>
  <si>
    <t>Olympic Weightlifting Template (Kilos)</t>
  </si>
  <si>
    <t>3 reps x 5 sets @ RPE 8</t>
  </si>
  <si>
    <t>1 @ 8, -20% from single x 5 reps x 3-5 sets</t>
  </si>
  <si>
    <t>2 reps x 6 sets @ RPE 8</t>
  </si>
  <si>
    <t>30 min steady state Conditioning (RPE 6-7) x 1x/wk 
Every 2 min x 16 min, sprint 30s x 1x/wk</t>
  </si>
  <si>
    <t>Upper Back work (Chins, pull ups, or rows) x 8 minute AMRAP 2x/wk</t>
  </si>
  <si>
    <t>Ab work (isometric ideally) x 8 minute AMRAP 2x/wk</t>
  </si>
  <si>
    <t>1 @ 8, -17% from single x 4 reps x 3-5 sets</t>
  </si>
  <si>
    <t>1 rep EMOM x 10 minutes (start ~60-65% or a weight you can do with great form and go up 2-5kg every 2 successful makes)</t>
  </si>
  <si>
    <t>4 @ 7, 4 @ 8, 4 @ 9. Repeat 4 @ 9 x 1 set</t>
  </si>
  <si>
    <t>2 reps x 8 sets @ RPE 7-8</t>
  </si>
  <si>
    <t>3 reps x 6 sets @ RPE 7-8</t>
  </si>
  <si>
    <t>1 rep EMOM x 12 minutes (start ~636-68% or a weight you can do with great form and go up 2-5kg every 2 successful makes)</t>
  </si>
  <si>
    <t>4 @ 7, 4 @ 8, 4 @ 9. Repeat 4 @ 9 x 2 sets (take 5% off bar if needed)</t>
  </si>
  <si>
    <t>1 rep EMOM x 12 minutes (start ~70-73%  or a weight you can do with great form and go up 2-5kg every 2 successful makes)</t>
  </si>
  <si>
    <t>3 @ 7, 3 @ 8, 3 @ 9. Repeat 3 @ 9 x 2 sets (take 5% off bar as needed)</t>
  </si>
  <si>
    <t>1 rep x 8 sets @ 8-9</t>
  </si>
  <si>
    <t>2 reps x 4 sets @ RPE 8-9</t>
  </si>
  <si>
    <t>1 rep EMOM x 12 minutes (start ~73-75%  or a weight you can do with great form and go up 2-5kg every 2 successful makes)</t>
  </si>
  <si>
    <t>Split Jerk</t>
  </si>
  <si>
    <t>EMOM</t>
  </si>
  <si>
    <t>Snatch</t>
  </si>
  <si>
    <t>Clean And Jerk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</si>
</sst>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1">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87">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5" fillId="23" borderId="224" xfId="0" applyNumberFormat="1" applyFont="1" applyFill="1" applyBorder="1" applyAlignment="1">
      <alignment horizontal="center" vertical="center" wrapText="1"/>
    </xf>
    <xf numFmtId="0" fontId="86" fillId="21" borderId="0" xfId="0" applyNumberFormat="1" applyFont="1" applyFill="1" applyAlignment="1">
      <alignment horizontal="left" vertical="center" wrapText="1"/>
    </xf>
    <xf numFmtId="0" fontId="86" fillId="23" borderId="227" xfId="0" applyNumberFormat="1" applyFont="1" applyFill="1" applyBorder="1" applyAlignment="1">
      <alignment horizontal="center" vertical="center" wrapText="1"/>
    </xf>
    <xf numFmtId="0" fontId="87" fillId="0" borderId="0" xfId="0" applyFont="1" applyAlignment="1">
      <alignment wrapText="1"/>
    </xf>
    <xf numFmtId="0" fontId="85" fillId="23" borderId="231" xfId="0" applyNumberFormat="1" applyFont="1" applyFill="1" applyBorder="1" applyAlignment="1">
      <alignment horizontal="center" vertical="center" wrapText="1"/>
    </xf>
    <xf numFmtId="0" fontId="86" fillId="23" borderId="234" xfId="0" applyNumberFormat="1" applyFont="1" applyFill="1" applyBorder="1" applyAlignment="1">
      <alignment horizontal="center" vertical="center" wrapText="1"/>
    </xf>
    <xf numFmtId="0" fontId="86" fillId="23" borderId="238" xfId="0" applyNumberFormat="1" applyFont="1" applyFill="1" applyBorder="1" applyAlignment="1">
      <alignment horizontal="center" vertical="center" wrapText="1"/>
    </xf>
    <xf numFmtId="0" fontId="85" fillId="23" borderId="247" xfId="0" applyNumberFormat="1" applyFont="1" applyFill="1" applyBorder="1" applyAlignment="1">
      <alignment horizontal="center" vertical="center" wrapText="1"/>
    </xf>
    <xf numFmtId="0" fontId="86" fillId="21" borderId="152" xfId="0" applyNumberFormat="1" applyFont="1" applyFill="1" applyBorder="1" applyAlignment="1">
      <alignment horizontal="left" vertical="center" wrapText="1"/>
    </xf>
    <xf numFmtId="0" fontId="86" fillId="23" borderId="250" xfId="0" applyNumberFormat="1" applyFont="1" applyFill="1" applyBorder="1" applyAlignment="1">
      <alignment horizontal="center" vertical="center" wrapText="1"/>
    </xf>
    <xf numFmtId="0" fontId="87" fillId="0" borderId="152" xfId="0" applyFont="1" applyBorder="1" applyAlignment="1">
      <alignment wrapText="1"/>
    </xf>
    <xf numFmtId="0" fontId="86" fillId="23" borderId="239" xfId="0" applyNumberFormat="1" applyFont="1" applyFill="1" applyBorder="1" applyAlignment="1">
      <alignment horizontal="center" vertical="center" wrapText="1"/>
    </xf>
    <xf numFmtId="0" fontId="85" fillId="23" borderId="222" xfId="0" applyNumberFormat="1" applyFont="1" applyFill="1" applyBorder="1" applyAlignment="1">
      <alignment horizontal="center" vertical="center" wrapText="1"/>
    </xf>
    <xf numFmtId="0" fontId="86" fillId="23" borderId="222" xfId="0" applyNumberFormat="1" applyFont="1" applyFill="1" applyBorder="1" applyAlignment="1">
      <alignment horizontal="center" vertical="center" wrapText="1"/>
    </xf>
    <xf numFmtId="0" fontId="87" fillId="0" borderId="152" xfId="0" applyFont="1" applyFill="1" applyBorder="1" applyAlignment="1">
      <alignment wrapText="1"/>
    </xf>
    <xf numFmtId="0" fontId="85" fillId="23" borderId="255" xfId="0" applyNumberFormat="1" applyFont="1" applyFill="1" applyBorder="1" applyAlignment="1">
      <alignment horizontal="center" vertical="center" wrapText="1"/>
    </xf>
    <xf numFmtId="0" fontId="86" fillId="23" borderId="255" xfId="0" applyNumberFormat="1" applyFont="1" applyFill="1" applyBorder="1" applyAlignment="1">
      <alignment horizontal="center" vertical="center" wrapText="1"/>
    </xf>
    <xf numFmtId="0" fontId="37" fillId="14" borderId="152" xfId="0" applyFont="1" applyFill="1" applyBorder="1" applyAlignment="1">
      <alignment horizontal="center"/>
    </xf>
    <xf numFmtId="0" fontId="37" fillId="14" borderId="152" xfId="0" applyFont="1" applyFill="1" applyBorder="1" applyAlignment="1">
      <alignment horizontal="center" wrapText="1"/>
    </xf>
    <xf numFmtId="0" fontId="0" fillId="2" borderId="152" xfId="0" applyFont="1" applyFill="1" applyBorder="1" applyAlignment="1">
      <alignment horizontal="left"/>
    </xf>
    <xf numFmtId="0" fontId="90" fillId="0" borderId="118" xfId="0" applyFont="1" applyBorder="1" applyAlignment="1">
      <alignment horizontal="center"/>
    </xf>
    <xf numFmtId="0" fontId="0" fillId="0" borderId="0" xfId="0" applyFont="1" applyAlignment="1"/>
    <xf numFmtId="164" fontId="16" fillId="0" borderId="0" xfId="0" applyNumberFormat="1" applyFont="1" applyAlignment="1">
      <alignment horizontal="center"/>
    </xf>
    <xf numFmtId="0" fontId="0" fillId="0" borderId="0" xfId="0" applyFont="1" applyAlignment="1"/>
    <xf numFmtId="0" fontId="88" fillId="2" borderId="152" xfId="0" applyFont="1" applyFill="1" applyBorder="1" applyAlignment="1">
      <alignment horizontal="left" vertical="center" wrapText="1"/>
    </xf>
    <xf numFmtId="0" fontId="89" fillId="0" borderId="152"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13" fillId="2" borderId="38" xfId="0" applyFont="1" applyFill="1" applyBorder="1" applyAlignment="1">
      <alignment horizontal="center"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7" fillId="0" borderId="0" xfId="0" applyFont="1" applyAlignment="1">
      <alignment horizontal="center" vertical="center" wrapText="1"/>
    </xf>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3" fillId="2" borderId="9" xfId="0" applyFont="1" applyFill="1" applyBorder="1" applyAlignment="1">
      <alignment horizontal="left" vertical="top" wrapText="1"/>
    </xf>
    <xf numFmtId="0" fontId="12" fillId="5"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3" fillId="2" borderId="38" xfId="0" applyFont="1" applyFill="1" applyBorder="1" applyAlignment="1">
      <alignment horizontal="left" vertical="top"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0" fontId="4" fillId="0" borderId="75" xfId="0" applyFont="1" applyBorder="1"/>
    <xf numFmtId="0" fontId="4" fillId="0" borderId="76" xfId="0" applyFont="1" applyBorder="1"/>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1" fontId="12" fillId="10" borderId="74" xfId="0" applyNumberFormat="1" applyFont="1" applyFill="1" applyBorder="1" applyAlignment="1">
      <alignment horizontal="center" vertical="center"/>
    </xf>
    <xf numFmtId="0" fontId="30" fillId="8" borderId="96" xfId="0" applyFont="1" applyFill="1" applyBorder="1" applyAlignment="1">
      <alignment horizontal="center"/>
    </xf>
    <xf numFmtId="0" fontId="4" fillId="0" borderId="99" xfId="0" applyFont="1" applyBorder="1"/>
    <xf numFmtId="0" fontId="4" fillId="0" borderId="101" xfId="0" applyFont="1" applyBorder="1"/>
    <xf numFmtId="0" fontId="30" fillId="12" borderId="96" xfId="0" applyFont="1" applyFill="1" applyBorder="1" applyAlignment="1">
      <alignment horizontal="center"/>
    </xf>
    <xf numFmtId="0" fontId="62" fillId="18" borderId="96" xfId="0" applyFont="1" applyFill="1" applyBorder="1" applyAlignment="1">
      <alignment horizontal="center"/>
    </xf>
    <xf numFmtId="0" fontId="62" fillId="18" borderId="96" xfId="0" applyFont="1" applyFill="1" applyBorder="1" applyAlignment="1">
      <alignment horizontal="center" vertical="center"/>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1" fillId="20" borderId="152" xfId="0" applyNumberFormat="1" applyFont="1" applyFill="1" applyBorder="1" applyAlignment="1">
      <alignment horizontal="center" vertical="center" textRotation="90"/>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85" fillId="0" borderId="152" xfId="0" applyNumberFormat="1" applyFont="1" applyBorder="1" applyAlignment="1">
      <alignment horizontal="center" vertical="center" wrapText="1"/>
    </xf>
    <xf numFmtId="0" fontId="85" fillId="0" borderId="223" xfId="0" applyNumberFormat="1" applyFont="1" applyBorder="1" applyAlignment="1">
      <alignment horizontal="center" vertical="center" wrapText="1"/>
    </xf>
    <xf numFmtId="0" fontId="86" fillId="0" borderId="152" xfId="0" applyNumberFormat="1" applyFont="1" applyBorder="1" applyAlignment="1">
      <alignment horizontal="center" vertical="center" wrapText="1"/>
    </xf>
    <xf numFmtId="0" fontId="86" fillId="0" borderId="223" xfId="0" applyNumberFormat="1" applyFont="1" applyBorder="1" applyAlignment="1">
      <alignment horizontal="center" vertical="center" wrapText="1"/>
    </xf>
    <xf numFmtId="0" fontId="85" fillId="0" borderId="240" xfId="0" applyNumberFormat="1" applyFont="1" applyBorder="1" applyAlignment="1">
      <alignment horizontal="center" vertical="center" wrapText="1"/>
    </xf>
    <xf numFmtId="0" fontId="85" fillId="0" borderId="241" xfId="0" applyNumberFormat="1" applyFont="1" applyBorder="1" applyAlignment="1">
      <alignment horizontal="center" vertical="center" wrapText="1"/>
    </xf>
    <xf numFmtId="0" fontId="86" fillId="0" borderId="240" xfId="0" applyNumberFormat="1" applyFont="1" applyBorder="1" applyAlignment="1">
      <alignment horizontal="center" vertical="center" wrapText="1"/>
    </xf>
    <xf numFmtId="0" fontId="86" fillId="0" borderId="241" xfId="0" applyNumberFormat="1" applyFont="1" applyBorder="1" applyAlignment="1">
      <alignment horizontal="center" vertical="center" wrapText="1"/>
    </xf>
    <xf numFmtId="0" fontId="86" fillId="0" borderId="235" xfId="0" applyNumberFormat="1" applyFont="1" applyBorder="1" applyAlignment="1">
      <alignment horizontal="center" vertical="center" wrapText="1"/>
    </xf>
    <xf numFmtId="0" fontId="86" fillId="0" borderId="246" xfId="0" applyNumberFormat="1" applyFont="1" applyBorder="1" applyAlignment="1">
      <alignment horizontal="center" vertical="center" wrapText="1"/>
    </xf>
    <xf numFmtId="0" fontId="86" fillId="0" borderId="237" xfId="0" applyNumberFormat="1" applyFont="1" applyBorder="1" applyAlignment="1">
      <alignment horizontal="center" vertical="center" wrapText="1"/>
    </xf>
    <xf numFmtId="0" fontId="86" fillId="0" borderId="259" xfId="0" applyNumberFormat="1" applyFont="1" applyBorder="1" applyAlignment="1">
      <alignment horizontal="left" vertical="center" wrapText="1"/>
    </xf>
    <xf numFmtId="0" fontId="86" fillId="0" borderId="253" xfId="0" applyNumberFormat="1" applyFont="1" applyBorder="1" applyAlignment="1">
      <alignment horizontal="left" vertical="center" wrapText="1"/>
    </xf>
    <xf numFmtId="0" fontId="86" fillId="0" borderId="254" xfId="0" applyNumberFormat="1" applyFont="1" applyBorder="1" applyAlignment="1">
      <alignment horizontal="left" vertical="center" wrapText="1"/>
    </xf>
    <xf numFmtId="0" fontId="86" fillId="0" borderId="242" xfId="0" applyNumberFormat="1" applyFont="1" applyBorder="1" applyAlignment="1">
      <alignment horizontal="center" vertical="center" wrapText="1"/>
    </xf>
    <xf numFmtId="0" fontId="86" fillId="0" borderId="243" xfId="0" applyNumberFormat="1" applyFont="1" applyBorder="1" applyAlignment="1">
      <alignment horizontal="center" vertical="center" wrapText="1"/>
    </xf>
    <xf numFmtId="0" fontId="86" fillId="0" borderId="244" xfId="0" applyNumberFormat="1" applyFont="1" applyBorder="1" applyAlignment="1">
      <alignment horizontal="center" vertical="center" wrapText="1"/>
    </xf>
    <xf numFmtId="0" fontId="86" fillId="0" borderId="236" xfId="0" applyNumberFormat="1" applyFont="1" applyBorder="1" applyAlignment="1">
      <alignment horizontal="center" vertical="center" wrapText="1"/>
    </xf>
    <xf numFmtId="0" fontId="85" fillId="0" borderId="235" xfId="0" applyNumberFormat="1" applyFont="1" applyBorder="1" applyAlignment="1">
      <alignment horizontal="center" vertical="center" wrapText="1"/>
    </xf>
    <xf numFmtId="0" fontId="85" fillId="0" borderId="246" xfId="0" applyNumberFormat="1" applyFont="1" applyBorder="1" applyAlignment="1">
      <alignment horizontal="center" vertical="center" wrapText="1"/>
    </xf>
    <xf numFmtId="0" fontId="85" fillId="0" borderId="237" xfId="0" applyNumberFormat="1" applyFont="1" applyBorder="1" applyAlignment="1">
      <alignment horizontal="center" vertical="center" wrapText="1"/>
    </xf>
    <xf numFmtId="0" fontId="85" fillId="0" borderId="228" xfId="0" applyNumberFormat="1" applyFont="1" applyBorder="1" applyAlignment="1">
      <alignment horizontal="center" vertical="center" wrapText="1"/>
    </xf>
    <xf numFmtId="0" fontId="85" fillId="0" borderId="245" xfId="0" applyNumberFormat="1" applyFont="1" applyBorder="1" applyAlignment="1">
      <alignment horizontal="center" vertical="center" wrapText="1"/>
    </xf>
    <xf numFmtId="0" fontId="85" fillId="0" borderId="230" xfId="0" applyNumberFormat="1" applyFont="1" applyBorder="1" applyAlignment="1">
      <alignment horizontal="center" vertical="center" wrapText="1"/>
    </xf>
    <xf numFmtId="0" fontId="86" fillId="0" borderId="228" xfId="0" applyNumberFormat="1" applyFont="1" applyBorder="1" applyAlignment="1">
      <alignment horizontal="center" vertical="center" wrapText="1"/>
    </xf>
    <xf numFmtId="0" fontId="86" fillId="0" borderId="245" xfId="0" applyNumberFormat="1" applyFont="1" applyBorder="1" applyAlignment="1">
      <alignment horizontal="center" vertical="center" wrapText="1"/>
    </xf>
    <xf numFmtId="0" fontId="86" fillId="0" borderId="230" xfId="0" applyNumberFormat="1" applyFont="1" applyBorder="1" applyAlignment="1">
      <alignment horizontal="center" vertical="center" wrapText="1"/>
    </xf>
    <xf numFmtId="0" fontId="86" fillId="0" borderId="229" xfId="0" applyNumberFormat="1" applyFont="1" applyBorder="1" applyAlignment="1">
      <alignment horizontal="center" vertical="center" wrapText="1"/>
    </xf>
    <xf numFmtId="0" fontId="85" fillId="0" borderId="252" xfId="0" applyNumberFormat="1" applyFont="1" applyBorder="1" applyAlignment="1">
      <alignment horizontal="center" vertical="center" wrapText="1"/>
    </xf>
    <xf numFmtId="0" fontId="85" fillId="0" borderId="253" xfId="0" applyNumberFormat="1" applyFont="1" applyBorder="1" applyAlignment="1">
      <alignment horizontal="center" vertical="center" wrapText="1"/>
    </xf>
    <xf numFmtId="0" fontId="85" fillId="0" borderId="254" xfId="0" applyNumberFormat="1" applyFont="1" applyBorder="1" applyAlignment="1">
      <alignment horizontal="center" vertical="center" wrapText="1"/>
    </xf>
    <xf numFmtId="0" fontId="85" fillId="0" borderId="248" xfId="0" applyNumberFormat="1" applyFont="1" applyBorder="1" applyAlignment="1">
      <alignment horizontal="center" vertical="center" wrapText="1"/>
    </xf>
    <xf numFmtId="0" fontId="85" fillId="0" borderId="249" xfId="0" applyNumberFormat="1" applyFont="1" applyBorder="1" applyAlignment="1">
      <alignment horizontal="center" vertical="center" wrapText="1"/>
    </xf>
    <xf numFmtId="0" fontId="86" fillId="0" borderId="251" xfId="0" applyNumberFormat="1" applyFont="1" applyBorder="1" applyAlignment="1">
      <alignment horizontal="left" vertical="center" wrapText="1"/>
    </xf>
    <xf numFmtId="0" fontId="86" fillId="0" borderId="152" xfId="0" applyNumberFormat="1" applyFont="1" applyBorder="1" applyAlignment="1">
      <alignment horizontal="left" vertical="center" wrapText="1"/>
    </xf>
    <xf numFmtId="0" fontId="86" fillId="0" borderId="223" xfId="0" applyNumberFormat="1" applyFont="1" applyBorder="1" applyAlignment="1">
      <alignment horizontal="left" vertical="center" wrapText="1"/>
    </xf>
    <xf numFmtId="0" fontId="86" fillId="0" borderId="232" xfId="0" applyNumberFormat="1" applyFont="1" applyBorder="1" applyAlignment="1">
      <alignment horizontal="center" vertical="center" wrapText="1"/>
    </xf>
    <xf numFmtId="0" fontId="86" fillId="0" borderId="233" xfId="0" applyNumberFormat="1" applyFont="1" applyBorder="1" applyAlignment="1">
      <alignment horizontal="center" vertical="center" wrapText="1"/>
    </xf>
    <xf numFmtId="0" fontId="85" fillId="0" borderId="232" xfId="0" applyNumberFormat="1" applyFont="1" applyBorder="1" applyAlignment="1">
      <alignment horizontal="center" vertical="center" wrapText="1"/>
    </xf>
    <xf numFmtId="0" fontId="85" fillId="0" borderId="233" xfId="0" applyNumberFormat="1" applyFont="1" applyBorder="1" applyAlignment="1">
      <alignment horizontal="center" vertical="center" wrapText="1"/>
    </xf>
    <xf numFmtId="0" fontId="85" fillId="0" borderId="225" xfId="0" applyNumberFormat="1" applyFont="1" applyBorder="1" applyAlignment="1">
      <alignment horizontal="center" vertical="center" wrapText="1"/>
    </xf>
    <xf numFmtId="0" fontId="85" fillId="0" borderId="226" xfId="0" applyNumberFormat="1" applyFont="1" applyBorder="1" applyAlignment="1">
      <alignment horizontal="center" vertical="center" wrapText="1"/>
    </xf>
    <xf numFmtId="0" fontId="86" fillId="0" borderId="225" xfId="0" applyNumberFormat="1" applyFont="1" applyBorder="1" applyAlignment="1">
      <alignment horizontal="center" vertical="center" wrapText="1"/>
    </xf>
    <xf numFmtId="0" fontId="86" fillId="0" borderId="226" xfId="0" applyNumberFormat="1" applyFont="1" applyBorder="1" applyAlignment="1">
      <alignment horizontal="center" vertical="center" wrapText="1"/>
    </xf>
    <xf numFmtId="0" fontId="77" fillId="0" borderId="0" xfId="0" applyFont="1" applyAlignment="1">
      <alignment horizontal="center" vertical="center" textRotation="90"/>
    </xf>
    <xf numFmtId="0" fontId="59" fillId="0" borderId="193" xfId="0" applyFont="1" applyBorder="1" applyAlignment="1">
      <alignment horizontal="center" vertical="center" wrapText="1"/>
    </xf>
    <xf numFmtId="174" fontId="58" fillId="6" borderId="181" xfId="0" applyNumberFormat="1" applyFont="1" applyFill="1" applyBorder="1" applyAlignment="1">
      <alignment horizontal="center" vertical="center" wrapText="1"/>
    </xf>
    <xf numFmtId="0" fontId="4" fillId="0" borderId="186" xfId="0" applyFont="1" applyBorder="1"/>
    <xf numFmtId="0" fontId="53" fillId="4" borderId="79" xfId="0" applyFont="1" applyFill="1" applyBorder="1" applyAlignment="1">
      <alignment horizontal="center" vertical="center" wrapText="1"/>
    </xf>
    <xf numFmtId="173" fontId="52" fillId="3" borderId="9" xfId="0" applyNumberFormat="1" applyFont="1" applyFill="1" applyBorder="1" applyAlignment="1">
      <alignment horizontal="center" vertical="center"/>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5" fontId="58" fillId="5" borderId="97" xfId="0" applyNumberFormat="1" applyFont="1" applyFill="1" applyBorder="1" applyAlignment="1">
      <alignment horizontal="center" vertical="center" wrapText="1"/>
    </xf>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0" fontId="58" fillId="17" borderId="185" xfId="0" applyFont="1" applyFill="1" applyBorder="1" applyAlignment="1">
      <alignment horizontal="center" vertical="center"/>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10" fontId="59" fillId="0" borderId="193" xfId="0" applyNumberFormat="1" applyFont="1" applyBorder="1" applyAlignment="1">
      <alignment horizontal="center" vertical="center" wrapText="1"/>
    </xf>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0" fontId="59" fillId="0" borderId="182"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cellXfs>
  <cellStyles count="1">
    <cellStyle name="Normal" xfId="0" builtinId="0"/>
  </cellStyles>
  <dxfs count="505">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Power Clean</c:v>
                </c:pt>
                <c:pt idx="1">
                  <c:v>Power Clean</c:v>
                </c:pt>
                <c:pt idx="2">
                  <c:v>Power Clean</c:v>
                </c:pt>
                <c:pt idx="3">
                  <c:v>Power Clean</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Squat with belt</c:v>
                </c:pt>
                <c:pt idx="1">
                  <c:v>Squat with belt</c:v>
                </c:pt>
                <c:pt idx="2">
                  <c:v>Squat with belt</c:v>
                </c:pt>
                <c:pt idx="3">
                  <c:v>Squat with belt</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Press with belt</c:v>
                </c:pt>
                <c:pt idx="1">
                  <c:v>Press with belt</c:v>
                </c:pt>
                <c:pt idx="2">
                  <c:v>Press with belt</c:v>
                </c:pt>
                <c:pt idx="3">
                  <c:v>Press with belt</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Power Snatch</c:v>
                </c:pt>
                <c:pt idx="1">
                  <c:v>Power Snatch</c:v>
                </c:pt>
                <c:pt idx="2">
                  <c:v>Power Snatch</c:v>
                </c:pt>
                <c:pt idx="3">
                  <c:v>Power Snatch</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Deadlift with Belt</c:v>
                </c:pt>
                <c:pt idx="1">
                  <c:v>Deadlift with Belt</c:v>
                </c:pt>
                <c:pt idx="2">
                  <c:v>Deadlift with Belt</c:v>
                </c:pt>
                <c:pt idx="3">
                  <c:v>Deadlift with Belt</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Bench with 1-Sec Pause</c:v>
                </c:pt>
                <c:pt idx="1">
                  <c:v>Bench with 1-Sec Pause</c:v>
                </c:pt>
                <c:pt idx="2">
                  <c:v>Bench with 1-Sec Pause</c:v>
                </c:pt>
                <c:pt idx="3">
                  <c:v>Bench with 1-Sec Pause</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Split Jerk</c:v>
                </c:pt>
                <c:pt idx="1">
                  <c:v>Split Jerk</c:v>
                </c:pt>
                <c:pt idx="2">
                  <c:v>Split Jerk</c:v>
                </c:pt>
                <c:pt idx="3">
                  <c:v>Split Jerk</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Front Squat</c:v>
                </c:pt>
                <c:pt idx="1">
                  <c:v>Front Squat</c:v>
                </c:pt>
                <c:pt idx="2">
                  <c:v>Front Squat</c:v>
                </c:pt>
                <c:pt idx="3">
                  <c:v>Front Squat</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Push Press</c:v>
                </c:pt>
                <c:pt idx="1">
                  <c:v>Push Press</c:v>
                </c:pt>
                <c:pt idx="2">
                  <c:v>Push Press</c:v>
                </c:pt>
                <c:pt idx="3">
                  <c:v>Push Press</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Snatch</c:v>
                </c:pt>
                <c:pt idx="1">
                  <c:v>Snatch</c:v>
                </c:pt>
                <c:pt idx="2">
                  <c:v>Snatch</c:v>
                </c:pt>
                <c:pt idx="3">
                  <c:v>Snatch</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Clean And Jerk</c:v>
                </c:pt>
                <c:pt idx="1">
                  <c:v>Clean And Jerk</c:v>
                </c:pt>
                <c:pt idx="2">
                  <c:v>Clean And Jerk</c:v>
                </c:pt>
                <c:pt idx="3">
                  <c:v>Clean And Jerk</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#REF!</c:v>
                </c:pt>
                <c:pt idx="5">
                  <c:v>#REF!</c:v>
                </c:pt>
                <c:pt idx="6">
                  <c:v>#REF!</c:v>
                </c:pt>
                <c:pt idx="7">
                  <c:v>#REF!</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1168400</xdr:colOff>
      <xdr:row>72</xdr:row>
      <xdr:rowOff>203200</xdr:rowOff>
    </xdr:from>
    <xdr:to>
      <xdr:col>35</xdr:col>
      <xdr:colOff>365546</xdr:colOff>
      <xdr:row>169</xdr:row>
      <xdr:rowOff>127000</xdr:rowOff>
    </xdr:to>
    <xdr:pic>
      <xdr:nvPicPr>
        <xdr:cNvPr id="3" name="Picture 2">
          <a:extLst>
            <a:ext uri="{FF2B5EF4-FFF2-40B4-BE49-F238E27FC236}">
              <a16:creationId xmlns:a16="http://schemas.microsoft.com/office/drawing/2014/main" id="{CB070324-BCF2-F54B-8260-B8DAEB48B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400" y="32537400"/>
          <a:ext cx="47584146" cy="703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D2" sqref="D2"/>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57" t="s">
        <v>2658</v>
      </c>
      <c r="E1" s="358"/>
      <c r="F1" s="1"/>
      <c r="G1" s="1"/>
    </row>
    <row r="2" spans="1:7" ht="15.75" customHeight="1"/>
    <row r="3" spans="1:7" ht="34.5" customHeight="1">
      <c r="B3" s="5"/>
      <c r="C3" s="6" t="s">
        <v>21</v>
      </c>
      <c r="D3" s="8"/>
      <c r="E3" s="8"/>
      <c r="F3" s="10"/>
    </row>
    <row r="4" spans="1:7" ht="177.75" customHeight="1">
      <c r="B4" s="12"/>
      <c r="C4" s="359" t="s">
        <v>2644</v>
      </c>
      <c r="D4" s="360"/>
      <c r="E4" s="361"/>
      <c r="F4" s="15" t="s">
        <v>24</v>
      </c>
    </row>
    <row r="5" spans="1:7" ht="39.75" customHeight="1">
      <c r="B5" s="12"/>
      <c r="C5" s="362"/>
      <c r="D5" s="363"/>
      <c r="E5" s="364"/>
      <c r="F5" s="16">
        <v>43534</v>
      </c>
    </row>
    <row r="6" spans="1:7" ht="22.5" customHeight="1">
      <c r="B6" s="17"/>
      <c r="C6" s="365"/>
      <c r="D6" s="366"/>
      <c r="E6" s="367"/>
      <c r="F6" s="23"/>
    </row>
    <row r="7" spans="1:7" ht="15.75" customHeight="1"/>
    <row r="8" spans="1:7" ht="15.75" customHeight="1">
      <c r="B8" s="368" t="s">
        <v>2653</v>
      </c>
      <c r="C8" s="356"/>
      <c r="D8" s="356"/>
      <c r="E8" s="356"/>
      <c r="F8" s="356"/>
    </row>
    <row r="9" spans="1:7" ht="15.75" customHeight="1">
      <c r="B9" s="355" t="s">
        <v>2654</v>
      </c>
      <c r="C9" s="356"/>
      <c r="D9" s="356"/>
      <c r="E9" s="356"/>
      <c r="F9" s="356"/>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81" t="s">
        <v>16</v>
      </c>
      <c r="F1" s="363"/>
      <c r="G1" s="363"/>
      <c r="H1" s="363"/>
      <c r="I1" s="363"/>
      <c r="J1" s="363"/>
      <c r="K1" s="363"/>
      <c r="L1" s="363"/>
      <c r="M1" s="364"/>
      <c r="N1" s="7"/>
      <c r="O1" s="9"/>
      <c r="P1" s="9"/>
      <c r="Q1" s="1"/>
    </row>
    <row r="2" spans="1:17" ht="15.75" customHeight="1">
      <c r="Q2" s="1"/>
    </row>
    <row r="3" spans="1:17" ht="55.5" customHeight="1">
      <c r="B3" s="11"/>
      <c r="C3" s="376" t="s">
        <v>22</v>
      </c>
      <c r="D3" s="377"/>
      <c r="E3" s="377"/>
      <c r="F3" s="377"/>
      <c r="G3" s="378"/>
      <c r="H3" s="18"/>
      <c r="I3" s="19"/>
      <c r="J3" s="18"/>
      <c r="K3" s="376" t="s">
        <v>25</v>
      </c>
      <c r="L3" s="377"/>
      <c r="M3" s="377"/>
      <c r="N3" s="377"/>
      <c r="O3" s="378"/>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5" t="s">
        <v>29</v>
      </c>
      <c r="E6" s="370"/>
      <c r="F6" s="371"/>
      <c r="G6" s="42"/>
      <c r="H6" s="24"/>
      <c r="I6" s="26"/>
      <c r="J6" s="24"/>
      <c r="K6" s="36"/>
      <c r="L6" s="385" t="s">
        <v>31</v>
      </c>
      <c r="M6" s="370"/>
      <c r="N6" s="371"/>
      <c r="O6" s="42"/>
      <c r="P6" s="43"/>
      <c r="Q6" s="1"/>
    </row>
    <row r="7" spans="1:17" ht="24.75" customHeight="1">
      <c r="B7" s="22"/>
      <c r="C7" s="36"/>
      <c r="D7" s="372"/>
      <c r="E7" s="373"/>
      <c r="F7" s="374"/>
      <c r="G7" s="42"/>
      <c r="H7" s="24"/>
      <c r="I7" s="26"/>
      <c r="J7" s="24"/>
      <c r="K7" s="36"/>
      <c r="L7" s="372"/>
      <c r="M7" s="373"/>
      <c r="N7" s="374"/>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6" t="s">
        <v>51</v>
      </c>
      <c r="D10" s="377"/>
      <c r="E10" s="377"/>
      <c r="F10" s="377"/>
      <c r="G10" s="378"/>
      <c r="H10" s="18"/>
      <c r="I10" s="11"/>
      <c r="J10" s="11"/>
      <c r="K10" s="376" t="s">
        <v>52</v>
      </c>
      <c r="L10" s="377"/>
      <c r="M10" s="377"/>
      <c r="N10" s="377"/>
      <c r="O10" s="378"/>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9" t="s">
        <v>53</v>
      </c>
      <c r="E13" s="363"/>
      <c r="F13" s="364"/>
      <c r="G13" s="42"/>
      <c r="H13" s="24"/>
      <c r="I13" s="22"/>
      <c r="J13" s="22"/>
      <c r="K13" s="57"/>
      <c r="L13" s="379" t="s">
        <v>54</v>
      </c>
      <c r="M13" s="363"/>
      <c r="N13" s="364"/>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80" t="s">
        <v>57</v>
      </c>
      <c r="D15" s="363"/>
      <c r="E15" s="363"/>
      <c r="F15" s="363"/>
      <c r="G15" s="364"/>
      <c r="H15" s="24"/>
      <c r="I15" s="26"/>
      <c r="J15" s="22"/>
      <c r="K15" s="380" t="s">
        <v>59</v>
      </c>
      <c r="L15" s="363"/>
      <c r="M15" s="363"/>
      <c r="N15" s="363"/>
      <c r="O15" s="364"/>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9" t="s">
        <v>61</v>
      </c>
      <c r="E18" s="363"/>
      <c r="F18" s="364"/>
      <c r="G18" s="42"/>
      <c r="H18" s="24"/>
      <c r="I18" s="26"/>
      <c r="J18" s="22"/>
      <c r="K18" s="36"/>
      <c r="L18" s="382" t="s">
        <v>62</v>
      </c>
      <c r="M18" s="383"/>
      <c r="N18" s="384"/>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6" t="s">
        <v>65</v>
      </c>
      <c r="D20" s="377"/>
      <c r="E20" s="377"/>
      <c r="F20" s="377"/>
      <c r="G20" s="378"/>
      <c r="H20" s="18"/>
      <c r="I20" s="19"/>
      <c r="J20" s="11"/>
      <c r="K20" s="376" t="s">
        <v>67</v>
      </c>
      <c r="L20" s="377"/>
      <c r="M20" s="377"/>
      <c r="N20" s="377"/>
      <c r="O20" s="378"/>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69" t="s">
        <v>87</v>
      </c>
      <c r="E22" s="370"/>
      <c r="F22" s="371"/>
      <c r="G22" s="81"/>
      <c r="H22" s="24"/>
      <c r="I22" s="26"/>
      <c r="J22" s="22"/>
      <c r="K22" s="79"/>
      <c r="L22" s="375" t="s">
        <v>99</v>
      </c>
      <c r="M22" s="356"/>
      <c r="N22" s="356"/>
      <c r="O22" s="81"/>
      <c r="P22" s="34"/>
      <c r="Q22" s="85"/>
    </row>
    <row r="23" spans="2:17" ht="253.5" customHeight="1">
      <c r="B23" s="22"/>
      <c r="C23" s="87"/>
      <c r="D23" s="372"/>
      <c r="E23" s="373"/>
      <c r="F23" s="374"/>
      <c r="G23" s="91"/>
      <c r="H23" s="24"/>
      <c r="I23" s="26"/>
      <c r="J23" s="22"/>
      <c r="K23" s="92"/>
      <c r="L23" s="356"/>
      <c r="M23" s="356"/>
      <c r="N23" s="356"/>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E1:M1"/>
    <mergeCell ref="D18:F18"/>
    <mergeCell ref="L18:N18"/>
    <mergeCell ref="C10:G10"/>
    <mergeCell ref="C20:G20"/>
    <mergeCell ref="D13:F13"/>
    <mergeCell ref="C15:G15"/>
    <mergeCell ref="D6:F7"/>
    <mergeCell ref="C3:G3"/>
    <mergeCell ref="K10:O10"/>
    <mergeCell ref="K3:O3"/>
    <mergeCell ref="L6:N7"/>
    <mergeCell ref="D22:F23"/>
    <mergeCell ref="L22:N23"/>
    <mergeCell ref="K20:O20"/>
    <mergeCell ref="L13:N13"/>
    <mergeCell ref="K15:O15"/>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89" t="s">
        <v>1</v>
      </c>
      <c r="B2" s="390"/>
      <c r="C2" s="390"/>
      <c r="D2" s="390"/>
      <c r="E2" s="390"/>
      <c r="F2" s="390"/>
      <c r="G2" s="390"/>
      <c r="H2" s="390"/>
      <c r="I2" s="390"/>
      <c r="J2" s="390"/>
      <c r="K2" s="391"/>
    </row>
    <row r="3" spans="1:11" ht="30" customHeight="1" outlineLevel="1">
      <c r="A3" s="3" t="s">
        <v>2</v>
      </c>
      <c r="B3" s="392" t="s">
        <v>3</v>
      </c>
      <c r="C3" s="387"/>
      <c r="D3" s="387"/>
      <c r="E3" s="387"/>
      <c r="F3" s="387"/>
      <c r="G3" s="387"/>
      <c r="H3" s="387"/>
      <c r="I3" s="387"/>
      <c r="J3" s="387"/>
      <c r="K3" s="388"/>
    </row>
    <row r="4" spans="1:11" ht="408.75" customHeight="1" outlineLevel="1">
      <c r="A4" s="4" t="s">
        <v>4</v>
      </c>
      <c r="B4" s="393" t="s">
        <v>5</v>
      </c>
      <c r="C4" s="387"/>
      <c r="D4" s="387"/>
      <c r="E4" s="387"/>
      <c r="F4" s="387"/>
      <c r="G4" s="387"/>
      <c r="H4" s="387"/>
      <c r="I4" s="387"/>
      <c r="J4" s="387"/>
      <c r="K4" s="388"/>
    </row>
    <row r="5" spans="1:11" ht="408.75" customHeight="1" outlineLevel="1">
      <c r="A5" s="4" t="s">
        <v>6</v>
      </c>
      <c r="B5" s="393" t="s">
        <v>7</v>
      </c>
      <c r="C5" s="387"/>
      <c r="D5" s="387"/>
      <c r="E5" s="387"/>
      <c r="F5" s="387"/>
      <c r="G5" s="387"/>
      <c r="H5" s="387"/>
      <c r="I5" s="387"/>
      <c r="J5" s="387"/>
      <c r="K5" s="388"/>
    </row>
    <row r="6" spans="1:11" ht="408.75" customHeight="1" outlineLevel="1">
      <c r="A6" s="4" t="s">
        <v>8</v>
      </c>
      <c r="B6" s="393" t="s">
        <v>9</v>
      </c>
      <c r="C6" s="387"/>
      <c r="D6" s="387"/>
      <c r="E6" s="387"/>
      <c r="F6" s="387"/>
      <c r="G6" s="387"/>
      <c r="H6" s="387"/>
      <c r="I6" s="387"/>
      <c r="J6" s="387"/>
      <c r="K6" s="388"/>
    </row>
    <row r="7" spans="1:11" ht="408.75" customHeight="1" outlineLevel="1">
      <c r="A7" s="4" t="s">
        <v>10</v>
      </c>
      <c r="B7" s="393" t="s">
        <v>11</v>
      </c>
      <c r="C7" s="387"/>
      <c r="D7" s="387"/>
      <c r="E7" s="387"/>
      <c r="F7" s="387"/>
      <c r="G7" s="387"/>
      <c r="H7" s="387"/>
      <c r="I7" s="387"/>
      <c r="J7" s="387"/>
      <c r="K7" s="388"/>
    </row>
    <row r="8" spans="1:11" ht="408.75" customHeight="1" outlineLevel="1">
      <c r="A8" s="4" t="s">
        <v>12</v>
      </c>
      <c r="B8" s="393" t="s">
        <v>13</v>
      </c>
      <c r="C8" s="387"/>
      <c r="D8" s="387"/>
      <c r="E8" s="387"/>
      <c r="F8" s="387"/>
      <c r="G8" s="387"/>
      <c r="H8" s="387"/>
      <c r="I8" s="387"/>
      <c r="J8" s="387"/>
      <c r="K8" s="388"/>
    </row>
    <row r="9" spans="1:11" ht="408.75" customHeight="1" outlineLevel="1">
      <c r="A9" s="4" t="s">
        <v>14</v>
      </c>
      <c r="B9" s="393" t="s">
        <v>15</v>
      </c>
      <c r="C9" s="387"/>
      <c r="D9" s="387"/>
      <c r="E9" s="387"/>
      <c r="F9" s="387"/>
      <c r="G9" s="387"/>
      <c r="H9" s="387"/>
      <c r="I9" s="387"/>
      <c r="J9" s="387"/>
      <c r="K9" s="388"/>
    </row>
    <row r="10" spans="1:11" ht="408.75" customHeight="1" outlineLevel="1">
      <c r="A10" s="4" t="s">
        <v>17</v>
      </c>
      <c r="B10" s="393" t="s">
        <v>18</v>
      </c>
      <c r="C10" s="387"/>
      <c r="D10" s="387"/>
      <c r="E10" s="387"/>
      <c r="F10" s="387"/>
      <c r="G10" s="387"/>
      <c r="H10" s="387"/>
      <c r="I10" s="387"/>
      <c r="J10" s="387"/>
      <c r="K10" s="388"/>
    </row>
    <row r="11" spans="1:11" ht="408.75" customHeight="1" outlineLevel="1">
      <c r="A11" s="4" t="s">
        <v>19</v>
      </c>
      <c r="B11" s="393" t="s">
        <v>20</v>
      </c>
      <c r="C11" s="387"/>
      <c r="D11" s="387"/>
      <c r="E11" s="387"/>
      <c r="F11" s="387"/>
      <c r="G11" s="387"/>
      <c r="H11" s="387"/>
      <c r="I11" s="387"/>
      <c r="J11" s="387"/>
      <c r="K11" s="388"/>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6" t="s">
        <v>30</v>
      </c>
      <c r="B20" s="387"/>
      <c r="C20" s="387"/>
      <c r="D20" s="387"/>
      <c r="E20" s="387"/>
      <c r="F20" s="387"/>
      <c r="G20" s="387"/>
      <c r="H20" s="387"/>
      <c r="I20" s="387"/>
      <c r="J20" s="387"/>
      <c r="K20" s="388"/>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6" t="s">
        <v>44</v>
      </c>
      <c r="D3" s="390"/>
      <c r="E3" s="390"/>
      <c r="F3" s="397"/>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4" t="s">
        <v>58</v>
      </c>
      <c r="E9" s="395"/>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4" t="s">
        <v>66</v>
      </c>
      <c r="E14" s="395"/>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4" t="s">
        <v>79</v>
      </c>
      <c r="E28" s="395"/>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4" t="s">
        <v>90</v>
      </c>
      <c r="E39" s="395"/>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4" t="s">
        <v>97</v>
      </c>
      <c r="E48" s="395"/>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4" t="s">
        <v>105</v>
      </c>
      <c r="E56" s="395"/>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4" t="s">
        <v>108</v>
      </c>
      <c r="E61" s="395"/>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4" t="s">
        <v>113</v>
      </c>
      <c r="E68" s="395"/>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09"/>
      <c r="C1" s="370"/>
      <c r="D1" s="370"/>
      <c r="E1" s="370"/>
      <c r="F1" s="370"/>
      <c r="G1" s="371"/>
      <c r="H1" s="405" t="s">
        <v>80</v>
      </c>
      <c r="I1" s="370"/>
      <c r="J1" s="370"/>
      <c r="K1" s="370"/>
      <c r="L1" s="370"/>
      <c r="M1" s="370"/>
      <c r="N1" s="371"/>
      <c r="O1" s="9"/>
      <c r="P1" s="9"/>
      <c r="Q1" s="9"/>
      <c r="R1" s="9"/>
      <c r="S1" s="9"/>
      <c r="T1" s="80"/>
      <c r="U1" s="80"/>
      <c r="V1" s="80"/>
      <c r="W1" s="80"/>
      <c r="X1" s="80"/>
      <c r="Y1" s="80"/>
      <c r="Z1" s="80"/>
      <c r="AA1" s="80"/>
      <c r="AB1" s="80"/>
      <c r="AC1" s="80"/>
      <c r="AD1" s="80"/>
      <c r="AE1" s="80"/>
      <c r="AF1" s="80"/>
      <c r="AG1" s="80"/>
      <c r="AH1" s="80"/>
    </row>
    <row r="2" spans="1:34" ht="34.5" customHeight="1">
      <c r="B2" s="406"/>
      <c r="C2" s="407"/>
      <c r="D2" s="407"/>
      <c r="E2" s="407"/>
      <c r="F2" s="407"/>
      <c r="G2" s="408"/>
      <c r="H2" s="406"/>
      <c r="I2" s="407"/>
      <c r="J2" s="407"/>
      <c r="K2" s="407"/>
      <c r="L2" s="407"/>
      <c r="M2" s="407"/>
      <c r="N2" s="408"/>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10" t="s">
        <v>115</v>
      </c>
      <c r="C4" s="411"/>
      <c r="D4" s="411"/>
      <c r="E4" s="411"/>
      <c r="F4" s="411"/>
      <c r="G4" s="411"/>
      <c r="H4" s="411"/>
      <c r="I4" s="411"/>
      <c r="J4" s="411"/>
      <c r="K4" s="411"/>
      <c r="L4" s="411"/>
      <c r="M4" s="411"/>
      <c r="N4" s="412"/>
    </row>
    <row r="5" spans="1:34" ht="60" customHeight="1">
      <c r="B5" s="402"/>
      <c r="C5" s="403"/>
      <c r="D5" s="404"/>
      <c r="E5" s="100" t="s">
        <v>32</v>
      </c>
      <c r="F5" s="100" t="s">
        <v>33</v>
      </c>
      <c r="G5" s="100" t="s">
        <v>34</v>
      </c>
      <c r="H5" s="100" t="s">
        <v>35</v>
      </c>
      <c r="I5" s="100" t="s">
        <v>36</v>
      </c>
      <c r="J5" s="100" t="s">
        <v>37</v>
      </c>
      <c r="K5" s="100" t="s">
        <v>38</v>
      </c>
      <c r="L5" s="100" t="s">
        <v>39</v>
      </c>
      <c r="M5" s="100" t="s">
        <v>40</v>
      </c>
      <c r="N5" s="103" t="s">
        <v>41</v>
      </c>
    </row>
    <row r="6" spans="1:34" ht="69.75" customHeight="1">
      <c r="B6" s="423" t="s">
        <v>116</v>
      </c>
      <c r="C6" s="414"/>
      <c r="D6" s="415"/>
      <c r="E6" s="298"/>
      <c r="F6" s="299"/>
      <c r="G6" s="299"/>
      <c r="H6" s="299"/>
      <c r="I6" s="299"/>
      <c r="J6" s="299"/>
      <c r="K6" s="299"/>
      <c r="L6" s="299"/>
      <c r="M6" s="299"/>
      <c r="N6" s="300"/>
    </row>
    <row r="7" spans="1:34" ht="69.75" customHeight="1">
      <c r="B7" s="422" t="s">
        <v>118</v>
      </c>
      <c r="C7" s="399"/>
      <c r="D7" s="400"/>
      <c r="E7" s="301"/>
      <c r="F7" s="302"/>
      <c r="G7" s="302"/>
      <c r="H7" s="302"/>
      <c r="I7" s="302"/>
      <c r="J7" s="302"/>
      <c r="K7" s="302"/>
      <c r="L7" s="302"/>
      <c r="M7" s="302"/>
      <c r="N7" s="303"/>
    </row>
    <row r="8" spans="1:34" ht="69.75" customHeight="1">
      <c r="B8" s="416" t="s">
        <v>130</v>
      </c>
      <c r="C8" s="417"/>
      <c r="D8" s="418"/>
      <c r="E8" s="304"/>
      <c r="F8" s="305"/>
      <c r="G8" s="305"/>
      <c r="H8" s="305"/>
      <c r="I8" s="305"/>
      <c r="J8" s="305"/>
      <c r="K8" s="305"/>
      <c r="L8" s="305"/>
      <c r="M8" s="305"/>
      <c r="N8" s="306"/>
    </row>
    <row r="9" spans="1:34" ht="69.75" customHeight="1">
      <c r="B9" s="419" t="s">
        <v>131</v>
      </c>
      <c r="C9" s="420"/>
      <c r="D9" s="421"/>
      <c r="E9" s="307">
        <f>MAX(E6/1,E7/0.955,E8/0.922)</f>
        <v>0</v>
      </c>
      <c r="F9" s="308">
        <f>MAX(F6/0.955,F7/0.922,F8/0.892)</f>
        <v>0</v>
      </c>
      <c r="G9" s="308">
        <f>MAX(G6/0.922,G7/0.892,G8/0.863)</f>
        <v>0</v>
      </c>
      <c r="H9" s="308">
        <f>MAX(H6/0.892,H7/0.863,H8/0.837)</f>
        <v>0</v>
      </c>
      <c r="I9" s="308">
        <f>MAX(I6/0.863,I7/0.835,I8/0.81)</f>
        <v>0</v>
      </c>
      <c r="J9" s="308">
        <f>MAX(J6/0.837,J7/0.811,J8/0.786)</f>
        <v>0</v>
      </c>
      <c r="K9" s="308">
        <f>MAX(K6/0.811,K7/0.786,K8/0.762)</f>
        <v>0</v>
      </c>
      <c r="L9" s="308">
        <f>MAX(L6/0.786,L7/0.762,L8/0.739)</f>
        <v>0</v>
      </c>
      <c r="M9" s="308">
        <f>MAX(M6/0.762,M7/0.739,M8/0.707)</f>
        <v>0</v>
      </c>
      <c r="N9" s="309">
        <f>MAX(N6/0.739,N7/0.707,N8/0.68)</f>
        <v>0</v>
      </c>
    </row>
    <row r="10" spans="1:34" s="266" customFormat="1" ht="69.75" customHeight="1">
      <c r="B10" s="427" t="s">
        <v>2643</v>
      </c>
      <c r="C10" s="428"/>
      <c r="D10" s="428"/>
      <c r="E10" s="428"/>
      <c r="F10" s="428"/>
      <c r="G10" s="428"/>
      <c r="H10" s="428"/>
      <c r="I10" s="428"/>
      <c r="J10" s="428"/>
      <c r="K10" s="428"/>
      <c r="L10" s="428"/>
      <c r="M10" s="428"/>
      <c r="N10" s="428"/>
    </row>
    <row r="11" spans="1:34" ht="69.75" customHeight="1">
      <c r="B11" s="424">
        <f>MAX(E9:N9)</f>
        <v>0</v>
      </c>
      <c r="C11" s="425"/>
      <c r="D11" s="425"/>
      <c r="E11" s="425"/>
      <c r="F11" s="425"/>
      <c r="G11" s="425"/>
      <c r="H11" s="425"/>
      <c r="I11" s="425"/>
      <c r="J11" s="425"/>
      <c r="K11" s="425"/>
      <c r="L11" s="425"/>
      <c r="M11" s="425"/>
      <c r="N11" s="426"/>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10" t="s">
        <v>140</v>
      </c>
      <c r="C14" s="411"/>
      <c r="D14" s="411"/>
      <c r="E14" s="411"/>
      <c r="F14" s="411"/>
      <c r="G14" s="411"/>
      <c r="H14" s="411"/>
      <c r="I14" s="411"/>
      <c r="J14" s="411"/>
      <c r="K14" s="411"/>
      <c r="L14" s="411"/>
      <c r="M14" s="411"/>
      <c r="N14" s="412"/>
    </row>
    <row r="15" spans="1:34" ht="60" customHeight="1">
      <c r="B15" s="402"/>
      <c r="C15" s="403"/>
      <c r="D15" s="404"/>
      <c r="E15" s="100" t="s">
        <v>32</v>
      </c>
      <c r="F15" s="100" t="s">
        <v>33</v>
      </c>
      <c r="G15" s="100" t="s">
        <v>34</v>
      </c>
      <c r="H15" s="100" t="s">
        <v>35</v>
      </c>
      <c r="I15" s="100" t="s">
        <v>36</v>
      </c>
      <c r="J15" s="100" t="s">
        <v>37</v>
      </c>
      <c r="K15" s="100" t="s">
        <v>38</v>
      </c>
      <c r="L15" s="100" t="s">
        <v>39</v>
      </c>
      <c r="M15" s="100" t="s">
        <v>40</v>
      </c>
      <c r="N15" s="103" t="s">
        <v>41</v>
      </c>
    </row>
    <row r="16" spans="1:34" ht="60" customHeight="1">
      <c r="B16" s="413" t="s">
        <v>42</v>
      </c>
      <c r="C16" s="414"/>
      <c r="D16" s="415"/>
      <c r="E16" s="298">
        <f t="shared" ref="E16:N23" si="0">oneRepMax*VLOOKUP($B16,tblRPEPercentageWithoutColumnHeaders,MATCH(E$15,tblRPEPercentageColumnHeaders,0),0)</f>
        <v>0</v>
      </c>
      <c r="F16" s="299">
        <f t="shared" si="0"/>
        <v>0</v>
      </c>
      <c r="G16" s="299">
        <f t="shared" si="0"/>
        <v>0</v>
      </c>
      <c r="H16" s="299">
        <f t="shared" si="0"/>
        <v>0</v>
      </c>
      <c r="I16" s="299">
        <f t="shared" si="0"/>
        <v>0</v>
      </c>
      <c r="J16" s="299">
        <f t="shared" si="0"/>
        <v>0</v>
      </c>
      <c r="K16" s="299">
        <f t="shared" si="0"/>
        <v>0</v>
      </c>
      <c r="L16" s="310">
        <f t="shared" si="0"/>
        <v>0</v>
      </c>
      <c r="M16" s="299">
        <f t="shared" si="0"/>
        <v>0</v>
      </c>
      <c r="N16" s="300">
        <f t="shared" si="0"/>
        <v>0</v>
      </c>
    </row>
    <row r="17" spans="2:14" ht="60" customHeight="1">
      <c r="B17" s="398" t="s">
        <v>43</v>
      </c>
      <c r="C17" s="399"/>
      <c r="D17" s="400"/>
      <c r="E17" s="311">
        <f t="shared" si="0"/>
        <v>0</v>
      </c>
      <c r="F17" s="312">
        <f t="shared" si="0"/>
        <v>0</v>
      </c>
      <c r="G17" s="312">
        <f t="shared" si="0"/>
        <v>0</v>
      </c>
      <c r="H17" s="312">
        <f t="shared" si="0"/>
        <v>0</v>
      </c>
      <c r="I17" s="312">
        <f t="shared" si="0"/>
        <v>0</v>
      </c>
      <c r="J17" s="312">
        <f t="shared" si="0"/>
        <v>0</v>
      </c>
      <c r="K17" s="312">
        <f t="shared" si="0"/>
        <v>0</v>
      </c>
      <c r="L17" s="313">
        <f t="shared" si="0"/>
        <v>0</v>
      </c>
      <c r="M17" s="312">
        <f t="shared" si="0"/>
        <v>0</v>
      </c>
      <c r="N17" s="314">
        <f t="shared" si="0"/>
        <v>0</v>
      </c>
    </row>
    <row r="18" spans="2:14" ht="60" customHeight="1">
      <c r="B18" s="401" t="s">
        <v>45</v>
      </c>
      <c r="C18" s="399"/>
      <c r="D18" s="400"/>
      <c r="E18" s="315">
        <f t="shared" si="0"/>
        <v>0</v>
      </c>
      <c r="F18" s="313">
        <f t="shared" si="0"/>
        <v>0</v>
      </c>
      <c r="G18" s="313">
        <f t="shared" si="0"/>
        <v>0</v>
      </c>
      <c r="H18" s="313">
        <f t="shared" si="0"/>
        <v>0</v>
      </c>
      <c r="I18" s="313">
        <f t="shared" si="0"/>
        <v>0</v>
      </c>
      <c r="J18" s="313">
        <f t="shared" si="0"/>
        <v>0</v>
      </c>
      <c r="K18" s="313">
        <f t="shared" si="0"/>
        <v>0</v>
      </c>
      <c r="L18" s="316">
        <f t="shared" si="0"/>
        <v>0</v>
      </c>
      <c r="M18" s="302">
        <f t="shared" si="0"/>
        <v>0</v>
      </c>
      <c r="N18" s="303">
        <f t="shared" si="0"/>
        <v>0</v>
      </c>
    </row>
    <row r="19" spans="2:14" ht="60" customHeight="1">
      <c r="B19" s="398" t="s">
        <v>46</v>
      </c>
      <c r="C19" s="399"/>
      <c r="D19" s="400"/>
      <c r="E19" s="311">
        <f t="shared" si="0"/>
        <v>0</v>
      </c>
      <c r="F19" s="312">
        <f t="shared" si="0"/>
        <v>0</v>
      </c>
      <c r="G19" s="312">
        <f t="shared" si="0"/>
        <v>0</v>
      </c>
      <c r="H19" s="312">
        <f t="shared" si="0"/>
        <v>0</v>
      </c>
      <c r="I19" s="312">
        <f t="shared" si="0"/>
        <v>0</v>
      </c>
      <c r="J19" s="312">
        <f t="shared" si="0"/>
        <v>0</v>
      </c>
      <c r="K19" s="312">
        <f t="shared" si="0"/>
        <v>0</v>
      </c>
      <c r="L19" s="312">
        <f t="shared" si="0"/>
        <v>0</v>
      </c>
      <c r="M19" s="312">
        <f t="shared" si="0"/>
        <v>0</v>
      </c>
      <c r="N19" s="314">
        <f t="shared" si="0"/>
        <v>0</v>
      </c>
    </row>
    <row r="20" spans="2:14" ht="60" customHeight="1">
      <c r="B20" s="401" t="s">
        <v>47</v>
      </c>
      <c r="C20" s="399"/>
      <c r="D20" s="400"/>
      <c r="E20" s="301">
        <f t="shared" si="0"/>
        <v>0</v>
      </c>
      <c r="F20" s="302">
        <f t="shared" si="0"/>
        <v>0</v>
      </c>
      <c r="G20" s="302">
        <f t="shared" si="0"/>
        <v>0</v>
      </c>
      <c r="H20" s="302">
        <f t="shared" si="0"/>
        <v>0</v>
      </c>
      <c r="I20" s="302">
        <f t="shared" si="0"/>
        <v>0</v>
      </c>
      <c r="J20" s="302">
        <f t="shared" si="0"/>
        <v>0</v>
      </c>
      <c r="K20" s="302">
        <f t="shared" si="0"/>
        <v>0</v>
      </c>
      <c r="L20" s="302">
        <f t="shared" si="0"/>
        <v>0</v>
      </c>
      <c r="M20" s="302">
        <f t="shared" si="0"/>
        <v>0</v>
      </c>
      <c r="N20" s="303">
        <f t="shared" si="0"/>
        <v>0</v>
      </c>
    </row>
    <row r="21" spans="2:14" ht="60" customHeight="1">
      <c r="B21" s="398" t="s">
        <v>48</v>
      </c>
      <c r="C21" s="399"/>
      <c r="D21" s="400"/>
      <c r="E21" s="311">
        <f t="shared" si="0"/>
        <v>0</v>
      </c>
      <c r="F21" s="312">
        <f t="shared" si="0"/>
        <v>0</v>
      </c>
      <c r="G21" s="312">
        <f t="shared" si="0"/>
        <v>0</v>
      </c>
      <c r="H21" s="312">
        <f t="shared" si="0"/>
        <v>0</v>
      </c>
      <c r="I21" s="312">
        <f t="shared" si="0"/>
        <v>0</v>
      </c>
      <c r="J21" s="312">
        <f t="shared" si="0"/>
        <v>0</v>
      </c>
      <c r="K21" s="312">
        <f t="shared" si="0"/>
        <v>0</v>
      </c>
      <c r="L21" s="312">
        <f t="shared" si="0"/>
        <v>0</v>
      </c>
      <c r="M21" s="312">
        <f t="shared" si="0"/>
        <v>0</v>
      </c>
      <c r="N21" s="314">
        <f t="shared" si="0"/>
        <v>0</v>
      </c>
    </row>
    <row r="22" spans="2:14" ht="60" customHeight="1">
      <c r="B22" s="401" t="s">
        <v>49</v>
      </c>
      <c r="C22" s="399"/>
      <c r="D22" s="400"/>
      <c r="E22" s="301">
        <f t="shared" si="0"/>
        <v>0</v>
      </c>
      <c r="F22" s="302">
        <f t="shared" si="0"/>
        <v>0</v>
      </c>
      <c r="G22" s="302">
        <f t="shared" si="0"/>
        <v>0</v>
      </c>
      <c r="H22" s="302">
        <f t="shared" si="0"/>
        <v>0</v>
      </c>
      <c r="I22" s="302">
        <f t="shared" si="0"/>
        <v>0</v>
      </c>
      <c r="J22" s="302">
        <f t="shared" si="0"/>
        <v>0</v>
      </c>
      <c r="K22" s="302">
        <f t="shared" si="0"/>
        <v>0</v>
      </c>
      <c r="L22" s="302">
        <f t="shared" si="0"/>
        <v>0</v>
      </c>
      <c r="M22" s="302">
        <f t="shared" si="0"/>
        <v>0</v>
      </c>
      <c r="N22" s="303">
        <f t="shared" si="0"/>
        <v>0</v>
      </c>
    </row>
    <row r="23" spans="2:14" ht="60" customHeight="1">
      <c r="B23" s="429" t="s">
        <v>50</v>
      </c>
      <c r="C23" s="411"/>
      <c r="D23" s="412"/>
      <c r="E23" s="317">
        <f t="shared" si="0"/>
        <v>0</v>
      </c>
      <c r="F23" s="318">
        <f t="shared" si="0"/>
        <v>0</v>
      </c>
      <c r="G23" s="318">
        <f t="shared" si="0"/>
        <v>0</v>
      </c>
      <c r="H23" s="318">
        <f t="shared" si="0"/>
        <v>0</v>
      </c>
      <c r="I23" s="318">
        <f t="shared" si="0"/>
        <v>0</v>
      </c>
      <c r="J23" s="318">
        <f t="shared" si="0"/>
        <v>0</v>
      </c>
      <c r="K23" s="318">
        <f t="shared" si="0"/>
        <v>0</v>
      </c>
      <c r="L23" s="318">
        <f t="shared" si="0"/>
        <v>0</v>
      </c>
      <c r="M23" s="318">
        <f t="shared" si="0"/>
        <v>0</v>
      </c>
      <c r="N23" s="319">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9:D19"/>
    <mergeCell ref="B20:D20"/>
    <mergeCell ref="B21:D21"/>
    <mergeCell ref="B22:D22"/>
    <mergeCell ref="B23:D23"/>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s>
  <conditionalFormatting sqref="E7:K7 L6">
    <cfRule type="cellIs" dxfId="504" priority="1" operator="equal">
      <formula>""</formula>
    </cfRule>
  </conditionalFormatting>
  <conditionalFormatting sqref="L7">
    <cfRule type="cellIs" dxfId="503"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30" t="s">
        <v>117</v>
      </c>
      <c r="C2" s="431"/>
      <c r="D2" s="431"/>
      <c r="E2" s="431"/>
      <c r="F2" s="431"/>
      <c r="G2" s="431"/>
      <c r="H2" s="431"/>
      <c r="I2" s="431"/>
      <c r="J2" s="431"/>
      <c r="K2" s="432"/>
      <c r="M2" s="430" t="s">
        <v>119</v>
      </c>
      <c r="N2" s="431"/>
      <c r="O2" s="431"/>
      <c r="P2" s="431"/>
      <c r="Q2" s="431"/>
      <c r="R2" s="431"/>
      <c r="S2" s="431"/>
      <c r="T2" s="431"/>
      <c r="U2" s="431"/>
      <c r="V2" s="432"/>
      <c r="X2" s="430" t="s">
        <v>120</v>
      </c>
      <c r="Y2" s="431"/>
      <c r="Z2" s="431"/>
      <c r="AA2" s="431"/>
      <c r="AB2" s="431"/>
      <c r="AC2" s="431"/>
      <c r="AD2" s="431"/>
      <c r="AE2" s="431"/>
      <c r="AF2" s="431"/>
      <c r="AG2" s="432"/>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3" t="s">
        <v>144</v>
      </c>
      <c r="C39" s="431"/>
      <c r="D39" s="431"/>
      <c r="E39" s="431"/>
      <c r="F39" s="431"/>
      <c r="G39" s="431"/>
      <c r="H39" s="431"/>
      <c r="I39" s="431"/>
      <c r="J39" s="431"/>
      <c r="K39" s="432"/>
      <c r="L39" s="106"/>
      <c r="M39" s="433" t="s">
        <v>145</v>
      </c>
      <c r="N39" s="431"/>
      <c r="O39" s="431"/>
      <c r="P39" s="431"/>
      <c r="Q39" s="431"/>
      <c r="R39" s="431"/>
      <c r="S39" s="431"/>
      <c r="T39" s="431"/>
      <c r="U39" s="431"/>
      <c r="V39" s="432"/>
      <c r="W39" s="106"/>
      <c r="X39" s="433" t="s">
        <v>146</v>
      </c>
      <c r="Y39" s="431"/>
      <c r="Z39" s="431"/>
      <c r="AA39" s="431"/>
      <c r="AB39" s="431"/>
      <c r="AC39" s="431"/>
      <c r="AD39" s="431"/>
      <c r="AE39" s="431"/>
      <c r="AF39" s="431"/>
      <c r="AG39" s="432"/>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3" t="s">
        <v>147</v>
      </c>
      <c r="C76" s="431"/>
      <c r="D76" s="431"/>
      <c r="E76" s="431"/>
      <c r="F76" s="431"/>
      <c r="G76" s="431"/>
      <c r="H76" s="431"/>
      <c r="I76" s="431"/>
      <c r="J76" s="431"/>
      <c r="K76" s="432"/>
      <c r="L76" s="106"/>
      <c r="M76" s="433" t="s">
        <v>148</v>
      </c>
      <c r="N76" s="431"/>
      <c r="O76" s="431"/>
      <c r="P76" s="431"/>
      <c r="Q76" s="431"/>
      <c r="R76" s="431"/>
      <c r="S76" s="431"/>
      <c r="T76" s="431"/>
      <c r="U76" s="431"/>
      <c r="V76" s="432"/>
      <c r="W76" s="106"/>
      <c r="X76" s="433" t="s">
        <v>149</v>
      </c>
      <c r="Y76" s="431"/>
      <c r="Z76" s="431"/>
      <c r="AA76" s="431"/>
      <c r="AB76" s="431"/>
      <c r="AC76" s="431"/>
      <c r="AD76" s="431"/>
      <c r="AE76" s="431"/>
      <c r="AF76" s="431"/>
      <c r="AG76" s="432"/>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3" t="s">
        <v>163</v>
      </c>
      <c r="C113" s="431"/>
      <c r="D113" s="431"/>
      <c r="E113" s="431"/>
      <c r="F113" s="431"/>
      <c r="G113" s="431"/>
      <c r="H113" s="431"/>
      <c r="I113" s="431"/>
      <c r="J113" s="431"/>
      <c r="K113" s="432"/>
      <c r="L113" s="106"/>
      <c r="M113" s="433" t="s">
        <v>164</v>
      </c>
      <c r="N113" s="431"/>
      <c r="O113" s="431"/>
      <c r="P113" s="431"/>
      <c r="Q113" s="431"/>
      <c r="R113" s="431"/>
      <c r="S113" s="431"/>
      <c r="T113" s="431"/>
      <c r="U113" s="431"/>
      <c r="V113" s="432"/>
      <c r="W113" s="106"/>
      <c r="X113" s="433" t="s">
        <v>165</v>
      </c>
      <c r="Y113" s="431"/>
      <c r="Z113" s="431"/>
      <c r="AA113" s="431"/>
      <c r="AB113" s="431"/>
      <c r="AC113" s="431"/>
      <c r="AD113" s="431"/>
      <c r="AE113" s="431"/>
      <c r="AF113" s="431"/>
      <c r="AG113" s="432"/>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3" t="s">
        <v>117</v>
      </c>
      <c r="C150" s="431"/>
      <c r="D150" s="431"/>
      <c r="E150" s="431"/>
      <c r="F150" s="431"/>
      <c r="G150" s="431"/>
      <c r="H150" s="431"/>
      <c r="I150" s="431"/>
      <c r="J150" s="431"/>
      <c r="K150" s="432"/>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50:K150"/>
    <mergeCell ref="B113:K113"/>
    <mergeCell ref="M113:V113"/>
    <mergeCell ref="X113:AG113"/>
    <mergeCell ref="M39:V39"/>
    <mergeCell ref="X39:AG39"/>
    <mergeCell ref="M2:V2"/>
    <mergeCell ref="X2:AG2"/>
    <mergeCell ref="B39:K39"/>
    <mergeCell ref="M76:V76"/>
    <mergeCell ref="X76:AG76"/>
    <mergeCell ref="B76:K76"/>
    <mergeCell ref="B2:K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5" t="s">
        <v>936</v>
      </c>
      <c r="C3" s="431"/>
      <c r="D3" s="431"/>
      <c r="E3" s="432"/>
      <c r="F3" s="216"/>
      <c r="G3" s="435" t="s">
        <v>938</v>
      </c>
      <c r="H3" s="431"/>
      <c r="I3" s="431"/>
      <c r="J3" s="432"/>
      <c r="L3" s="435" t="s">
        <v>940</v>
      </c>
      <c r="M3" s="431"/>
      <c r="N3" s="431"/>
      <c r="O3" s="432"/>
      <c r="Q3" s="434" t="s">
        <v>2409</v>
      </c>
      <c r="R3" s="431"/>
      <c r="S3" s="432"/>
    </row>
    <row r="4" spans="2:19" ht="19.5" customHeight="1">
      <c r="B4" s="218" t="str">
        <f ca="1">'WEEK 1'!D7</f>
        <v>Power Clean</v>
      </c>
      <c r="C4" s="219">
        <f ca="1">'WEEK 1'!I7</f>
        <v>0</v>
      </c>
      <c r="D4" s="219">
        <f>'WEEK 1'!F7</f>
        <v>0</v>
      </c>
      <c r="E4" s="220">
        <f>'WEEK 1'!H7</f>
        <v>0</v>
      </c>
      <c r="F4" s="216"/>
      <c r="G4" s="218" t="str">
        <f ca="1">'WEEK 1'!D8</f>
        <v>Squat with belt</v>
      </c>
      <c r="H4" s="219">
        <f ca="1">'WEEK 1'!I8</f>
        <v>0</v>
      </c>
      <c r="I4" s="219">
        <f>'WEEK 1'!F8</f>
        <v>0</v>
      </c>
      <c r="J4" s="220">
        <f>'WEEK 1'!H8</f>
        <v>0</v>
      </c>
      <c r="L4" s="218" t="str">
        <f ca="1">'WEEK 1'!D9</f>
        <v>Press with belt</v>
      </c>
      <c r="M4" s="219">
        <f ca="1">'WEEK 1'!I9</f>
        <v>0</v>
      </c>
      <c r="N4" s="219">
        <f>'WEEK 1'!F9</f>
        <v>0</v>
      </c>
      <c r="O4" s="221">
        <f>'WEEK 1'!H9</f>
        <v>0</v>
      </c>
      <c r="Q4" s="222">
        <f>'WEEK 1'!J125</f>
        <v>0</v>
      </c>
      <c r="R4" s="129"/>
      <c r="S4" s="102"/>
    </row>
    <row r="5" spans="2:19" ht="19.5" customHeight="1">
      <c r="B5" s="223" t="str">
        <f ca="1">'WEEK 2'!D7</f>
        <v>Power Clean</v>
      </c>
      <c r="C5" s="224">
        <f ca="1">'WEEK 2'!I7</f>
        <v>0</v>
      </c>
      <c r="D5" s="224">
        <f>'WEEK 2'!F7</f>
        <v>0</v>
      </c>
      <c r="E5" s="225">
        <f>'WEEK 2'!H7</f>
        <v>0</v>
      </c>
      <c r="F5" s="216"/>
      <c r="G5" s="223" t="str">
        <f ca="1">'WEEK 2'!D8</f>
        <v>Squat with belt</v>
      </c>
      <c r="H5" s="224">
        <f ca="1">'WEEK 2'!I8</f>
        <v>0</v>
      </c>
      <c r="I5" s="224">
        <f>'WEEK 2'!F8</f>
        <v>0</v>
      </c>
      <c r="J5" s="225">
        <f>'WEEK 2'!H8</f>
        <v>0</v>
      </c>
      <c r="L5" s="223" t="str">
        <f ca="1">'WEEK 2'!D9</f>
        <v>Press with belt</v>
      </c>
      <c r="M5" s="224">
        <f ca="1">'WEEK 2'!I9</f>
        <v>0</v>
      </c>
      <c r="N5" s="224">
        <f>'WEEK 2'!F9</f>
        <v>0</v>
      </c>
      <c r="O5" s="226">
        <f>'WEEK 2'!H9</f>
        <v>0</v>
      </c>
      <c r="Q5" s="227">
        <f>'WEEK 2'!J125</f>
        <v>0</v>
      </c>
      <c r="R5" s="228"/>
      <c r="S5" s="229"/>
    </row>
    <row r="6" spans="2:19" ht="19.5" customHeight="1">
      <c r="B6" s="218" t="str">
        <f ca="1">'WEEK 3'!D7</f>
        <v>Power Clean</v>
      </c>
      <c r="C6" s="219">
        <f ca="1">'WEEK 3'!I7</f>
        <v>0</v>
      </c>
      <c r="D6" s="219">
        <f>'WEEK 3'!F7</f>
        <v>0</v>
      </c>
      <c r="E6" s="220">
        <f>'WEEK 3'!H7</f>
        <v>0</v>
      </c>
      <c r="F6" s="216"/>
      <c r="G6" s="218" t="str">
        <f ca="1">'WEEK 3'!D8</f>
        <v>Squat with belt</v>
      </c>
      <c r="H6" s="219">
        <f ca="1">'WEEK 3'!I8</f>
        <v>0</v>
      </c>
      <c r="I6" s="219">
        <f>'WEEK 3'!F8</f>
        <v>0</v>
      </c>
      <c r="J6" s="220">
        <f>'WEEK 3'!H8</f>
        <v>0</v>
      </c>
      <c r="L6" s="218" t="str">
        <f ca="1">'WEEK 3'!D9</f>
        <v>Press with belt</v>
      </c>
      <c r="M6" s="219">
        <f ca="1">'WEEK 3'!I9</f>
        <v>0</v>
      </c>
      <c r="N6" s="219">
        <f>'WEEK 3'!F9</f>
        <v>0</v>
      </c>
      <c r="O6" s="221">
        <f>'WEEK 3'!H9</f>
        <v>0</v>
      </c>
      <c r="Q6" s="222">
        <f>'WEEK 3'!J125</f>
        <v>0</v>
      </c>
      <c r="R6" s="129"/>
      <c r="S6" s="102"/>
    </row>
    <row r="7" spans="2:19" ht="19.5" customHeight="1">
      <c r="B7" s="223" t="str">
        <f ca="1">'WEEK 4'!D7</f>
        <v>Power Clean</v>
      </c>
      <c r="C7" s="224">
        <f ca="1">'WEEK 4'!I7</f>
        <v>0</v>
      </c>
      <c r="D7" s="224">
        <f>'WEEK 4'!F7</f>
        <v>0</v>
      </c>
      <c r="E7" s="225">
        <f>'WEEK 4'!H7</f>
        <v>0</v>
      </c>
      <c r="F7" s="216"/>
      <c r="G7" s="223" t="str">
        <f ca="1">'WEEK 4'!D8</f>
        <v>Squat with belt</v>
      </c>
      <c r="H7" s="224">
        <f ca="1">'WEEK 4'!I8</f>
        <v>0</v>
      </c>
      <c r="I7" s="224">
        <f>'WEEK 4'!F8</f>
        <v>0</v>
      </c>
      <c r="J7" s="225">
        <f>'WEEK 4'!H8</f>
        <v>0</v>
      </c>
      <c r="L7" s="223" t="str">
        <f ca="1">'WEEK 4'!D9</f>
        <v>Press with belt</v>
      </c>
      <c r="M7" s="224">
        <f ca="1">'WEEK 4'!I9</f>
        <v>0</v>
      </c>
      <c r="N7" s="224">
        <f>'WEEK 4'!F9</f>
        <v>0</v>
      </c>
      <c r="O7" s="226">
        <f>'WEEK 4'!H9</f>
        <v>0</v>
      </c>
      <c r="Q7" s="227">
        <f>'WEEK 4'!J125</f>
        <v>0</v>
      </c>
      <c r="R7" s="230">
        <f t="shared" ref="R7:R55" si="0">AVERAGE(Q4:Q7)</f>
        <v>0</v>
      </c>
      <c r="S7" s="229"/>
    </row>
    <row r="8" spans="2:19" ht="19.5" customHeight="1">
      <c r="B8" s="218" t="e">
        <f>#REF!</f>
        <v>#REF!</v>
      </c>
      <c r="C8" s="219" t="e">
        <f>#REF!</f>
        <v>#REF!</v>
      </c>
      <c r="D8" s="219" t="e">
        <f>#REF!</f>
        <v>#REF!</v>
      </c>
      <c r="E8" s="220" t="e">
        <f>#REF!</f>
        <v>#REF!</v>
      </c>
      <c r="F8" s="216"/>
      <c r="G8" s="218" t="e">
        <f>#REF!</f>
        <v>#REF!</v>
      </c>
      <c r="H8" s="219" t="e">
        <f>#REF!</f>
        <v>#REF!</v>
      </c>
      <c r="I8" s="219" t="e">
        <f>#REF!</f>
        <v>#REF!</v>
      </c>
      <c r="J8" s="220" t="e">
        <f>#REF!</f>
        <v>#REF!</v>
      </c>
      <c r="L8" s="218" t="e">
        <f>#REF!</f>
        <v>#REF!</v>
      </c>
      <c r="M8" s="219" t="e">
        <f>#REF!</f>
        <v>#REF!</v>
      </c>
      <c r="N8" s="219" t="e">
        <f>#REF!</f>
        <v>#REF!</v>
      </c>
      <c r="O8" s="221" t="e">
        <f>#REF!</f>
        <v>#REF!</v>
      </c>
      <c r="Q8" s="222" t="e">
        <f>#REF!</f>
        <v>#REF!</v>
      </c>
      <c r="R8" s="231" t="e">
        <f t="shared" si="0"/>
        <v>#REF!</v>
      </c>
      <c r="S8" s="232" t="e">
        <f t="shared" ref="S8:S55" si="1">Q8/R8</f>
        <v>#REF!</v>
      </c>
    </row>
    <row r="9" spans="2:19" ht="19.5" customHeight="1">
      <c r="B9" s="223" t="e">
        <f>#REF!</f>
        <v>#REF!</v>
      </c>
      <c r="C9" s="224" t="e">
        <f>#REF!</f>
        <v>#REF!</v>
      </c>
      <c r="D9" s="224" t="e">
        <f>#REF!</f>
        <v>#REF!</v>
      </c>
      <c r="E9" s="225" t="e">
        <f>#REF!</f>
        <v>#REF!</v>
      </c>
      <c r="G9" s="223" t="e">
        <f>#REF!</f>
        <v>#REF!</v>
      </c>
      <c r="H9" s="224" t="e">
        <f>#REF!</f>
        <v>#REF!</v>
      </c>
      <c r="I9" s="224" t="e">
        <f>#REF!</f>
        <v>#REF!</v>
      </c>
      <c r="J9" s="225" t="e">
        <f>#REF!</f>
        <v>#REF!</v>
      </c>
      <c r="L9" s="223" t="e">
        <f>#REF!</f>
        <v>#REF!</v>
      </c>
      <c r="M9" s="224" t="e">
        <f>#REF!</f>
        <v>#REF!</v>
      </c>
      <c r="N9" s="224" t="e">
        <f>#REF!</f>
        <v>#REF!</v>
      </c>
      <c r="O9" s="226" t="e">
        <f>#REF!</f>
        <v>#REF!</v>
      </c>
      <c r="Q9" s="227" t="e">
        <f>#REF!</f>
        <v>#REF!</v>
      </c>
      <c r="R9" s="230" t="e">
        <f t="shared" si="0"/>
        <v>#REF!</v>
      </c>
      <c r="S9" s="233" t="e">
        <f t="shared" si="1"/>
        <v>#REF!</v>
      </c>
    </row>
    <row r="10" spans="2:19" ht="19.5" customHeight="1">
      <c r="B10" s="218" t="e">
        <f>#REF!</f>
        <v>#REF!</v>
      </c>
      <c r="C10" s="219" t="e">
        <f>#REF!</f>
        <v>#REF!</v>
      </c>
      <c r="D10" s="219" t="e">
        <f>#REF!</f>
        <v>#REF!</v>
      </c>
      <c r="E10" s="220" t="e">
        <f>#REF!</f>
        <v>#REF!</v>
      </c>
      <c r="G10" s="218" t="e">
        <f>#REF!</f>
        <v>#REF!</v>
      </c>
      <c r="H10" s="219" t="e">
        <f>#REF!</f>
        <v>#REF!</v>
      </c>
      <c r="I10" s="219" t="e">
        <f>#REF!</f>
        <v>#REF!</v>
      </c>
      <c r="J10" s="220" t="e">
        <f>#REF!</f>
        <v>#REF!</v>
      </c>
      <c r="L10" s="218" t="e">
        <f>#REF!</f>
        <v>#REF!</v>
      </c>
      <c r="M10" s="219" t="e">
        <f>#REF!</f>
        <v>#REF!</v>
      </c>
      <c r="N10" s="219" t="e">
        <f>#REF!</f>
        <v>#REF!</v>
      </c>
      <c r="O10" s="221" t="e">
        <f>#REF!</f>
        <v>#REF!</v>
      </c>
      <c r="Q10" s="222" t="e">
        <f>#REF!</f>
        <v>#REF!</v>
      </c>
      <c r="R10" s="231" t="e">
        <f t="shared" si="0"/>
        <v>#REF!</v>
      </c>
      <c r="S10" s="232" t="e">
        <f t="shared" si="1"/>
        <v>#REF!</v>
      </c>
    </row>
    <row r="11" spans="2:19" ht="19.5" customHeight="1">
      <c r="B11" s="223" t="e">
        <f>#REF!</f>
        <v>#REF!</v>
      </c>
      <c r="C11" s="224" t="e">
        <f>#REF!</f>
        <v>#REF!</v>
      </c>
      <c r="D11" s="224" t="e">
        <f>#REF!</f>
        <v>#REF!</v>
      </c>
      <c r="E11" s="225" t="e">
        <f>#REF!</f>
        <v>#REF!</v>
      </c>
      <c r="G11" s="223" t="e">
        <f>#REF!</f>
        <v>#REF!</v>
      </c>
      <c r="H11" s="224" t="e">
        <f>#REF!</f>
        <v>#REF!</v>
      </c>
      <c r="I11" s="224" t="e">
        <f>#REF!</f>
        <v>#REF!</v>
      </c>
      <c r="J11" s="225" t="e">
        <f>#REF!</f>
        <v>#REF!</v>
      </c>
      <c r="L11" s="223" t="e">
        <f>#REF!</f>
        <v>#REF!</v>
      </c>
      <c r="M11" s="224" t="e">
        <f>#REF!</f>
        <v>#REF!</v>
      </c>
      <c r="N11" s="224" t="e">
        <f>#REF!</f>
        <v>#REF!</v>
      </c>
      <c r="O11" s="226" t="e">
        <f>#REF!</f>
        <v>#REF!</v>
      </c>
      <c r="Q11" s="227" t="e">
        <f>#REF!</f>
        <v>#REF!</v>
      </c>
      <c r="R11" s="230" t="e">
        <f t="shared" si="0"/>
        <v>#REF!</v>
      </c>
      <c r="S11" s="233" t="e">
        <f t="shared" si="1"/>
        <v>#REF!</v>
      </c>
    </row>
    <row r="12" spans="2:19" ht="19.5" customHeight="1">
      <c r="B12" s="234" t="e">
        <f>#REF!</f>
        <v>#REF!</v>
      </c>
      <c r="C12" s="219" t="e">
        <f>#REF!</f>
        <v>#REF!</v>
      </c>
      <c r="D12" s="219" t="e">
        <f>#REF!</f>
        <v>#REF!</v>
      </c>
      <c r="E12" s="220" t="e">
        <f>#REF!</f>
        <v>#REF!</v>
      </c>
      <c r="G12" s="218" t="e">
        <f>#REF!</f>
        <v>#REF!</v>
      </c>
      <c r="H12" s="219" t="e">
        <f>#REF!</f>
        <v>#REF!</v>
      </c>
      <c r="I12" s="219" t="e">
        <f>#REF!</f>
        <v>#REF!</v>
      </c>
      <c r="J12" s="220" t="e">
        <f>#REF!</f>
        <v>#REF!</v>
      </c>
      <c r="L12" s="218" t="e">
        <f>#REF!</f>
        <v>#REF!</v>
      </c>
      <c r="M12" s="219" t="e">
        <f>#REF!</f>
        <v>#REF!</v>
      </c>
      <c r="N12" s="219" t="e">
        <f>#REF!</f>
        <v>#REF!</v>
      </c>
      <c r="O12" s="221" t="e">
        <f>#REF!</f>
        <v>#REF!</v>
      </c>
      <c r="Q12" s="222" t="e">
        <f>#REF!</f>
        <v>#REF!</v>
      </c>
      <c r="R12" s="231" t="e">
        <f t="shared" si="0"/>
        <v>#REF!</v>
      </c>
      <c r="S12" s="232" t="e">
        <f t="shared" si="1"/>
        <v>#REF!</v>
      </c>
    </row>
    <row r="13" spans="2:19" ht="19.5" customHeight="1">
      <c r="B13" s="223" t="e">
        <f>#REF!</f>
        <v>#REF!</v>
      </c>
      <c r="C13" s="224" t="e">
        <f>#REF!</f>
        <v>#REF!</v>
      </c>
      <c r="D13" s="224" t="e">
        <f>#REF!</f>
        <v>#REF!</v>
      </c>
      <c r="E13" s="225" t="e">
        <f>#REF!</f>
        <v>#REF!</v>
      </c>
      <c r="G13" s="223" t="e">
        <f>#REF!</f>
        <v>#REF!</v>
      </c>
      <c r="H13" s="224" t="e">
        <f>#REF!</f>
        <v>#REF!</v>
      </c>
      <c r="I13" s="224" t="e">
        <f>#REF!</f>
        <v>#REF!</v>
      </c>
      <c r="J13" s="225" t="e">
        <f>#REF!</f>
        <v>#REF!</v>
      </c>
      <c r="L13" s="223" t="e">
        <f>#REF!</f>
        <v>#REF!</v>
      </c>
      <c r="M13" s="224" t="e">
        <f>#REF!</f>
        <v>#REF!</v>
      </c>
      <c r="N13" s="224" t="e">
        <f>#REF!</f>
        <v>#REF!</v>
      </c>
      <c r="O13" s="226" t="e">
        <f>#REF!</f>
        <v>#REF!</v>
      </c>
      <c r="Q13" s="227" t="e">
        <f>#REF!</f>
        <v>#REF!</v>
      </c>
      <c r="R13" s="230" t="e">
        <f t="shared" si="0"/>
        <v>#REF!</v>
      </c>
      <c r="S13" s="233" t="e">
        <f t="shared" si="1"/>
        <v>#REF!</v>
      </c>
    </row>
    <row r="14" spans="2:19" ht="19.5" customHeight="1">
      <c r="B14" s="218" t="e">
        <f>#REF!</f>
        <v>#REF!</v>
      </c>
      <c r="C14" s="219" t="e">
        <f>#REF!</f>
        <v>#REF!</v>
      </c>
      <c r="D14" s="219" t="e">
        <f>#REF!</f>
        <v>#REF!</v>
      </c>
      <c r="E14" s="220" t="e">
        <f>#REF!</f>
        <v>#REF!</v>
      </c>
      <c r="G14" s="218" t="e">
        <f>#REF!</f>
        <v>#REF!</v>
      </c>
      <c r="H14" s="219" t="e">
        <f>#REF!</f>
        <v>#REF!</v>
      </c>
      <c r="I14" s="219" t="e">
        <f>#REF!</f>
        <v>#REF!</v>
      </c>
      <c r="J14" s="220" t="e">
        <f>#REF!</f>
        <v>#REF!</v>
      </c>
      <c r="L14" s="218" t="e">
        <f>#REF!</f>
        <v>#REF!</v>
      </c>
      <c r="M14" s="219" t="e">
        <f>#REF!</f>
        <v>#REF!</v>
      </c>
      <c r="N14" s="219" t="e">
        <f>#REF!</f>
        <v>#REF!</v>
      </c>
      <c r="O14" s="221" t="e">
        <f>#REF!</f>
        <v>#REF!</v>
      </c>
      <c r="Q14" s="222" t="e">
        <f>#REF!</f>
        <v>#REF!</v>
      </c>
      <c r="R14" s="231" t="e">
        <f t="shared" si="0"/>
        <v>#REF!</v>
      </c>
      <c r="S14" s="232" t="e">
        <f t="shared" si="1"/>
        <v>#REF!</v>
      </c>
    </row>
    <row r="15" spans="2:19" ht="19.5" customHeight="1">
      <c r="B15" s="223" t="e">
        <f>#REF!</f>
        <v>#REF!</v>
      </c>
      <c r="C15" s="224" t="e">
        <f>#REF!</f>
        <v>#REF!</v>
      </c>
      <c r="D15" s="224" t="e">
        <f>#REF!</f>
        <v>#REF!</v>
      </c>
      <c r="E15" s="225" t="e">
        <f>#REF!</f>
        <v>#REF!</v>
      </c>
      <c r="G15" s="223" t="e">
        <f>#REF!</f>
        <v>#REF!</v>
      </c>
      <c r="H15" s="224" t="e">
        <f>#REF!</f>
        <v>#REF!</v>
      </c>
      <c r="I15" s="224" t="e">
        <f>#REF!</f>
        <v>#REF!</v>
      </c>
      <c r="J15" s="225" t="e">
        <f>#REF!</f>
        <v>#REF!</v>
      </c>
      <c r="L15" s="223" t="e">
        <f>#REF!</f>
        <v>#REF!</v>
      </c>
      <c r="M15" s="224" t="e">
        <f>#REF!</f>
        <v>#REF!</v>
      </c>
      <c r="N15" s="224" t="e">
        <f>#REF!</f>
        <v>#REF!</v>
      </c>
      <c r="O15" s="226" t="e">
        <f>#REF!</f>
        <v>#REF!</v>
      </c>
      <c r="Q15" s="227" t="e">
        <f>#REF!</f>
        <v>#REF!</v>
      </c>
      <c r="R15" s="230" t="e">
        <f t="shared" si="0"/>
        <v>#REF!</v>
      </c>
      <c r="S15" s="233" t="e">
        <f t="shared" si="1"/>
        <v>#REF!</v>
      </c>
    </row>
    <row r="16" spans="2:19" ht="19.5" customHeight="1">
      <c r="B16" s="218" t="e">
        <f>#REF!</f>
        <v>#REF!</v>
      </c>
      <c r="C16" s="219" t="e">
        <f>#REF!</f>
        <v>#REF!</v>
      </c>
      <c r="D16" s="219" t="e">
        <f>#REF!</f>
        <v>#REF!</v>
      </c>
      <c r="E16" s="220" t="e">
        <f>#REF!</f>
        <v>#REF!</v>
      </c>
      <c r="G16" s="218" t="e">
        <f>#REF!</f>
        <v>#REF!</v>
      </c>
      <c r="H16" s="219" t="e">
        <f>#REF!</f>
        <v>#REF!</v>
      </c>
      <c r="I16" s="219" t="e">
        <f>#REF!</f>
        <v>#REF!</v>
      </c>
      <c r="J16" s="220" t="e">
        <f>#REF!</f>
        <v>#REF!</v>
      </c>
      <c r="L16" s="218" t="e">
        <f>#REF!</f>
        <v>#REF!</v>
      </c>
      <c r="M16" s="219" t="e">
        <f>#REF!</f>
        <v>#REF!</v>
      </c>
      <c r="N16" s="219" t="e">
        <f>#REF!</f>
        <v>#REF!</v>
      </c>
      <c r="O16" s="221" t="e">
        <f>#REF!</f>
        <v>#REF!</v>
      </c>
      <c r="Q16" s="222" t="e">
        <f>#REF!</f>
        <v>#REF!</v>
      </c>
      <c r="R16" s="231" t="e">
        <f t="shared" si="0"/>
        <v>#REF!</v>
      </c>
      <c r="S16" s="232" t="e">
        <f t="shared" si="1"/>
        <v>#REF!</v>
      </c>
    </row>
    <row r="17" spans="2:19" ht="19.5" customHeight="1">
      <c r="B17" s="223" t="e">
        <f>#REF!</f>
        <v>#REF!</v>
      </c>
      <c r="C17" s="224" t="e">
        <f>#REF!</f>
        <v>#REF!</v>
      </c>
      <c r="D17" s="224" t="e">
        <f>#REF!</f>
        <v>#REF!</v>
      </c>
      <c r="E17" s="225" t="e">
        <f>#REF!</f>
        <v>#REF!</v>
      </c>
      <c r="G17" s="223" t="e">
        <f>#REF!</f>
        <v>#REF!</v>
      </c>
      <c r="H17" s="224" t="e">
        <f>#REF!</f>
        <v>#REF!</v>
      </c>
      <c r="I17" s="224" t="e">
        <f>#REF!</f>
        <v>#REF!</v>
      </c>
      <c r="J17" s="225" t="e">
        <f>#REF!</f>
        <v>#REF!</v>
      </c>
      <c r="L17" s="223" t="e">
        <f>#REF!</f>
        <v>#REF!</v>
      </c>
      <c r="M17" s="224" t="e">
        <f>#REF!</f>
        <v>#REF!</v>
      </c>
      <c r="N17" s="224" t="e">
        <f>#REF!</f>
        <v>#REF!</v>
      </c>
      <c r="O17" s="226" t="e">
        <f>#REF!</f>
        <v>#REF!</v>
      </c>
      <c r="Q17" s="227" t="e">
        <f>#REF!</f>
        <v>#REF!</v>
      </c>
      <c r="R17" s="230" t="e">
        <f t="shared" si="0"/>
        <v>#REF!</v>
      </c>
      <c r="S17" s="233" t="e">
        <f t="shared" si="1"/>
        <v>#REF!</v>
      </c>
    </row>
    <row r="18" spans="2:19" ht="19.5" customHeight="1">
      <c r="B18" s="218" t="e">
        <f>#REF!</f>
        <v>#REF!</v>
      </c>
      <c r="C18" s="219" t="e">
        <f>#REF!</f>
        <v>#REF!</v>
      </c>
      <c r="D18" s="219" t="e">
        <f>#REF!</f>
        <v>#REF!</v>
      </c>
      <c r="E18" s="220" t="e">
        <f>#REF!</f>
        <v>#REF!</v>
      </c>
      <c r="G18" s="218" t="e">
        <f>#REF!</f>
        <v>#REF!</v>
      </c>
      <c r="H18" s="219" t="e">
        <f>#REF!</f>
        <v>#REF!</v>
      </c>
      <c r="I18" s="219" t="e">
        <f>#REF!</f>
        <v>#REF!</v>
      </c>
      <c r="J18" s="220" t="e">
        <f>#REF!</f>
        <v>#REF!</v>
      </c>
      <c r="L18" s="218" t="e">
        <f>#REF!</f>
        <v>#REF!</v>
      </c>
      <c r="M18" s="219" t="e">
        <f>#REF!</f>
        <v>#REF!</v>
      </c>
      <c r="N18" s="219" t="e">
        <f>#REF!</f>
        <v>#REF!</v>
      </c>
      <c r="O18" s="221" t="e">
        <f>#REF!</f>
        <v>#REF!</v>
      </c>
      <c r="Q18" s="222" t="e">
        <f>#REF!</f>
        <v>#REF!</v>
      </c>
      <c r="R18" s="231" t="e">
        <f t="shared" si="0"/>
        <v>#REF!</v>
      </c>
      <c r="S18" s="232" t="e">
        <f t="shared" si="1"/>
        <v>#REF!</v>
      </c>
    </row>
    <row r="19" spans="2:19" ht="19.5" customHeight="1">
      <c r="B19" s="235" t="e">
        <f>#REF!</f>
        <v>#REF!</v>
      </c>
      <c r="C19" s="236" t="e">
        <f>#REF!</f>
        <v>#REF!</v>
      </c>
      <c r="D19" s="236" t="e">
        <f>#REF!</f>
        <v>#REF!</v>
      </c>
      <c r="E19" s="237" t="e">
        <f>#REF!</f>
        <v>#REF!</v>
      </c>
      <c r="G19" s="235" t="e">
        <f>#REF!</f>
        <v>#REF!</v>
      </c>
      <c r="H19" s="236" t="e">
        <f>#REF!</f>
        <v>#REF!</v>
      </c>
      <c r="I19" s="236" t="e">
        <f>#REF!</f>
        <v>#REF!</v>
      </c>
      <c r="J19" s="237" t="e">
        <f>#REF!</f>
        <v>#REF!</v>
      </c>
      <c r="L19" s="235" t="e">
        <f>#REF!</f>
        <v>#REF!</v>
      </c>
      <c r="M19" s="236" t="e">
        <f>#REF!</f>
        <v>#REF!</v>
      </c>
      <c r="N19" s="236" t="e">
        <f>#REF!</f>
        <v>#REF!</v>
      </c>
      <c r="O19" s="238" t="e">
        <f>#REF!</f>
        <v>#REF!</v>
      </c>
      <c r="Q19" s="239" t="e">
        <f>#REF!</f>
        <v>#REF!</v>
      </c>
      <c r="R19" s="240" t="e">
        <f t="shared" si="0"/>
        <v>#REF!</v>
      </c>
      <c r="S19" s="241" t="e">
        <f t="shared" si="1"/>
        <v>#REF!</v>
      </c>
    </row>
    <row r="20" spans="2:19" ht="19.5" hidden="1" customHeight="1">
      <c r="B20" s="242" t="s">
        <v>2410</v>
      </c>
      <c r="C20" s="242" t="s">
        <v>2411</v>
      </c>
      <c r="D20" s="242" t="s">
        <v>2412</v>
      </c>
      <c r="E20" s="242" t="s">
        <v>2413</v>
      </c>
      <c r="G20" s="242" t="s">
        <v>2414</v>
      </c>
      <c r="H20" s="242" t="s">
        <v>2411</v>
      </c>
      <c r="I20" s="242" t="s">
        <v>2412</v>
      </c>
      <c r="J20" s="242" t="s">
        <v>2413</v>
      </c>
      <c r="L20" s="242" t="s">
        <v>2414</v>
      </c>
      <c r="M20" s="242" t="s">
        <v>2411</v>
      </c>
      <c r="N20" s="242" t="s">
        <v>2412</v>
      </c>
      <c r="O20" s="242" t="s">
        <v>2413</v>
      </c>
      <c r="Q20" s="243" t="e">
        <v>#REF!</v>
      </c>
      <c r="R20" s="129" t="e">
        <f t="shared" si="0"/>
        <v>#REF!</v>
      </c>
      <c r="S20" s="244" t="e">
        <f t="shared" si="1"/>
        <v>#REF!</v>
      </c>
    </row>
    <row r="21" spans="2:19" ht="19.5" hidden="1" customHeight="1">
      <c r="B21" s="242" t="s">
        <v>2415</v>
      </c>
      <c r="C21" s="242" t="s">
        <v>2416</v>
      </c>
      <c r="D21" s="242" t="s">
        <v>2417</v>
      </c>
      <c r="E21" s="242" t="s">
        <v>2418</v>
      </c>
      <c r="G21" s="242" t="s">
        <v>2419</v>
      </c>
      <c r="H21" s="242" t="s">
        <v>2416</v>
      </c>
      <c r="I21" s="242" t="s">
        <v>2417</v>
      </c>
      <c r="J21" s="242" t="s">
        <v>2418</v>
      </c>
      <c r="L21" s="242" t="s">
        <v>2419</v>
      </c>
      <c r="M21" s="242" t="s">
        <v>2416</v>
      </c>
      <c r="N21" s="242" t="s">
        <v>2417</v>
      </c>
      <c r="O21" s="242" t="s">
        <v>2418</v>
      </c>
      <c r="Q21" s="245" t="s">
        <v>2420</v>
      </c>
      <c r="R21" s="129" t="e">
        <f t="shared" si="0"/>
        <v>#REF!</v>
      </c>
      <c r="S21" s="244" t="e">
        <f t="shared" si="1"/>
        <v>#VALUE!</v>
      </c>
    </row>
    <row r="22" spans="2:19" ht="19.5" hidden="1" customHeight="1">
      <c r="B22" s="242" t="s">
        <v>2421</v>
      </c>
      <c r="C22" s="242" t="s">
        <v>2422</v>
      </c>
      <c r="D22" s="242" t="s">
        <v>2423</v>
      </c>
      <c r="E22" s="242" t="s">
        <v>2424</v>
      </c>
      <c r="G22" s="242" t="s">
        <v>2425</v>
      </c>
      <c r="H22" s="242" t="s">
        <v>2422</v>
      </c>
      <c r="I22" s="242" t="s">
        <v>2423</v>
      </c>
      <c r="J22" s="242" t="s">
        <v>2424</v>
      </c>
      <c r="L22" s="242" t="s">
        <v>2425</v>
      </c>
      <c r="M22" s="242" t="s">
        <v>2422</v>
      </c>
      <c r="N22" s="242" t="s">
        <v>2423</v>
      </c>
      <c r="O22" s="242" t="s">
        <v>2424</v>
      </c>
      <c r="Q22" s="245" t="s">
        <v>2426</v>
      </c>
      <c r="R22" s="129" t="e">
        <f t="shared" si="0"/>
        <v>#REF!</v>
      </c>
      <c r="S22" s="244" t="e">
        <f t="shared" si="1"/>
        <v>#VALUE!</v>
      </c>
    </row>
    <row r="23" spans="2:19" ht="19.5" hidden="1" customHeight="1">
      <c r="B23" s="242" t="s">
        <v>2427</v>
      </c>
      <c r="C23" s="242" t="s">
        <v>2428</v>
      </c>
      <c r="D23" s="242" t="s">
        <v>2429</v>
      </c>
      <c r="E23" s="242" t="s">
        <v>2430</v>
      </c>
      <c r="G23" s="242" t="s">
        <v>2431</v>
      </c>
      <c r="H23" s="242" t="s">
        <v>2428</v>
      </c>
      <c r="I23" s="242" t="s">
        <v>2429</v>
      </c>
      <c r="J23" s="242" t="s">
        <v>2430</v>
      </c>
      <c r="L23" s="242" t="s">
        <v>2431</v>
      </c>
      <c r="M23" s="242" t="s">
        <v>2428</v>
      </c>
      <c r="N23" s="242" t="s">
        <v>2429</v>
      </c>
      <c r="O23" s="242" t="s">
        <v>2430</v>
      </c>
      <c r="Q23" s="245" t="s">
        <v>2432</v>
      </c>
      <c r="R23" s="129" t="e">
        <f t="shared" si="0"/>
        <v>#REF!</v>
      </c>
      <c r="S23" s="244" t="e">
        <f t="shared" si="1"/>
        <v>#VALUE!</v>
      </c>
    </row>
    <row r="24" spans="2:19" ht="19.5" hidden="1" customHeight="1">
      <c r="B24" s="242" t="s">
        <v>2433</v>
      </c>
      <c r="C24" s="242" t="s">
        <v>2434</v>
      </c>
      <c r="D24" s="242" t="s">
        <v>2435</v>
      </c>
      <c r="E24" s="242" t="s">
        <v>2436</v>
      </c>
      <c r="G24" s="242" t="s">
        <v>2437</v>
      </c>
      <c r="H24" s="242" t="s">
        <v>2434</v>
      </c>
      <c r="I24" s="242" t="s">
        <v>2435</v>
      </c>
      <c r="J24" s="242" t="s">
        <v>2436</v>
      </c>
      <c r="L24" s="242" t="s">
        <v>2437</v>
      </c>
      <c r="M24" s="242" t="s">
        <v>2434</v>
      </c>
      <c r="N24" s="242" t="s">
        <v>2435</v>
      </c>
      <c r="O24" s="242" t="s">
        <v>2436</v>
      </c>
      <c r="Q24" s="245" t="s">
        <v>2438</v>
      </c>
      <c r="R24" s="231" t="e">
        <f t="shared" si="0"/>
        <v>#DIV/0!</v>
      </c>
      <c r="S24" s="244" t="e">
        <f t="shared" si="1"/>
        <v>#VALUE!</v>
      </c>
    </row>
    <row r="25" spans="2:19" ht="19.5" hidden="1" customHeight="1">
      <c r="B25" s="242" t="s">
        <v>2439</v>
      </c>
      <c r="C25" s="242" t="s">
        <v>2440</v>
      </c>
      <c r="D25" s="242" t="s">
        <v>2441</v>
      </c>
      <c r="E25" s="242" t="s">
        <v>2442</v>
      </c>
      <c r="G25" s="242" t="s">
        <v>2443</v>
      </c>
      <c r="H25" s="242" t="s">
        <v>2440</v>
      </c>
      <c r="I25" s="242" t="s">
        <v>2441</v>
      </c>
      <c r="J25" s="242" t="s">
        <v>2442</v>
      </c>
      <c r="L25" s="242" t="s">
        <v>2443</v>
      </c>
      <c r="M25" s="242" t="s">
        <v>2440</v>
      </c>
      <c r="N25" s="242" t="s">
        <v>2441</v>
      </c>
      <c r="O25" s="242" t="s">
        <v>2442</v>
      </c>
      <c r="Q25" s="245" t="s">
        <v>2444</v>
      </c>
      <c r="R25" s="231" t="e">
        <f t="shared" si="0"/>
        <v>#DIV/0!</v>
      </c>
      <c r="S25" s="244" t="e">
        <f t="shared" si="1"/>
        <v>#VALUE!</v>
      </c>
    </row>
    <row r="26" spans="2:19" ht="19.5" hidden="1" customHeight="1">
      <c r="B26" s="242" t="s">
        <v>2445</v>
      </c>
      <c r="C26" s="242" t="s">
        <v>2446</v>
      </c>
      <c r="D26" s="242" t="s">
        <v>2447</v>
      </c>
      <c r="E26" s="242" t="s">
        <v>2448</v>
      </c>
      <c r="G26" s="242" t="s">
        <v>2449</v>
      </c>
      <c r="H26" s="242" t="s">
        <v>2446</v>
      </c>
      <c r="I26" s="242" t="s">
        <v>2447</v>
      </c>
      <c r="J26" s="242" t="s">
        <v>2448</v>
      </c>
      <c r="L26" s="242" t="s">
        <v>2449</v>
      </c>
      <c r="M26" s="242" t="s">
        <v>2446</v>
      </c>
      <c r="N26" s="242" t="s">
        <v>2447</v>
      </c>
      <c r="O26" s="242" t="s">
        <v>2448</v>
      </c>
      <c r="Q26" s="245" t="s">
        <v>2450</v>
      </c>
      <c r="R26" s="231" t="e">
        <f t="shared" si="0"/>
        <v>#DIV/0!</v>
      </c>
      <c r="S26" s="244" t="e">
        <f t="shared" si="1"/>
        <v>#VALUE!</v>
      </c>
    </row>
    <row r="27" spans="2:19" ht="19.5" hidden="1" customHeight="1">
      <c r="B27" s="242" t="s">
        <v>2451</v>
      </c>
      <c r="C27" s="242" t="s">
        <v>2452</v>
      </c>
      <c r="D27" s="242" t="s">
        <v>2453</v>
      </c>
      <c r="E27" s="242" t="s">
        <v>2454</v>
      </c>
      <c r="G27" s="242" t="s">
        <v>2455</v>
      </c>
      <c r="H27" s="242" t="s">
        <v>2452</v>
      </c>
      <c r="I27" s="242" t="s">
        <v>2453</v>
      </c>
      <c r="J27" s="242" t="s">
        <v>2454</v>
      </c>
      <c r="L27" s="242" t="s">
        <v>2455</v>
      </c>
      <c r="M27" s="242" t="s">
        <v>2452</v>
      </c>
      <c r="N27" s="242" t="s">
        <v>2453</v>
      </c>
      <c r="O27" s="242" t="s">
        <v>2454</v>
      </c>
      <c r="Q27" s="245" t="s">
        <v>2456</v>
      </c>
      <c r="R27" s="231" t="e">
        <f t="shared" si="0"/>
        <v>#DIV/0!</v>
      </c>
      <c r="S27" s="244" t="e">
        <f t="shared" si="1"/>
        <v>#VALUE!</v>
      </c>
    </row>
    <row r="28" spans="2:19" ht="19.5" hidden="1" customHeight="1">
      <c r="B28" s="242" t="s">
        <v>2457</v>
      </c>
      <c r="C28" s="242" t="s">
        <v>2458</v>
      </c>
      <c r="D28" s="242" t="s">
        <v>2459</v>
      </c>
      <c r="E28" s="242" t="s">
        <v>2460</v>
      </c>
      <c r="G28" s="242" t="s">
        <v>2461</v>
      </c>
      <c r="H28" s="242" t="s">
        <v>2458</v>
      </c>
      <c r="I28" s="242" t="s">
        <v>2459</v>
      </c>
      <c r="J28" s="242" t="s">
        <v>2460</v>
      </c>
      <c r="L28" s="242" t="s">
        <v>2461</v>
      </c>
      <c r="M28" s="242" t="s">
        <v>2458</v>
      </c>
      <c r="N28" s="242" t="s">
        <v>2459</v>
      </c>
      <c r="O28" s="242" t="s">
        <v>2460</v>
      </c>
      <c r="Q28" s="245" t="s">
        <v>2462</v>
      </c>
      <c r="R28" s="231" t="e">
        <f t="shared" si="0"/>
        <v>#DIV/0!</v>
      </c>
      <c r="S28" s="244" t="e">
        <f t="shared" si="1"/>
        <v>#VALUE!</v>
      </c>
    </row>
    <row r="29" spans="2:19" ht="19.5" hidden="1" customHeight="1">
      <c r="B29" s="242" t="s">
        <v>2463</v>
      </c>
      <c r="C29" s="242" t="s">
        <v>2464</v>
      </c>
      <c r="D29" s="242" t="s">
        <v>2465</v>
      </c>
      <c r="E29" s="242" t="s">
        <v>2466</v>
      </c>
      <c r="G29" s="242" t="s">
        <v>2467</v>
      </c>
      <c r="H29" s="242" t="s">
        <v>2464</v>
      </c>
      <c r="I29" s="242" t="s">
        <v>2465</v>
      </c>
      <c r="J29" s="242" t="s">
        <v>2466</v>
      </c>
      <c r="L29" s="242" t="s">
        <v>2467</v>
      </c>
      <c r="M29" s="242" t="s">
        <v>2464</v>
      </c>
      <c r="N29" s="242" t="s">
        <v>2465</v>
      </c>
      <c r="O29" s="242" t="s">
        <v>2466</v>
      </c>
      <c r="Q29" s="245" t="s">
        <v>2468</v>
      </c>
      <c r="R29" s="231" t="e">
        <f t="shared" si="0"/>
        <v>#DIV/0!</v>
      </c>
      <c r="S29" s="244" t="e">
        <f t="shared" si="1"/>
        <v>#VALUE!</v>
      </c>
    </row>
    <row r="30" spans="2:19" ht="19.5" hidden="1" customHeight="1">
      <c r="B30" s="242" t="s">
        <v>2469</v>
      </c>
      <c r="C30" s="242" t="s">
        <v>2470</v>
      </c>
      <c r="D30" s="242" t="s">
        <v>2471</v>
      </c>
      <c r="E30" s="242" t="s">
        <v>2472</v>
      </c>
      <c r="G30" s="242" t="s">
        <v>2473</v>
      </c>
      <c r="H30" s="242" t="s">
        <v>2470</v>
      </c>
      <c r="I30" s="242" t="s">
        <v>2471</v>
      </c>
      <c r="J30" s="242" t="s">
        <v>2472</v>
      </c>
      <c r="L30" s="242" t="s">
        <v>2473</v>
      </c>
      <c r="M30" s="242" t="s">
        <v>2470</v>
      </c>
      <c r="N30" s="242" t="s">
        <v>2471</v>
      </c>
      <c r="O30" s="242" t="s">
        <v>2472</v>
      </c>
      <c r="Q30" s="245" t="s">
        <v>2474</v>
      </c>
      <c r="R30" s="231" t="e">
        <f t="shared" si="0"/>
        <v>#DIV/0!</v>
      </c>
      <c r="S30" s="244" t="e">
        <f t="shared" si="1"/>
        <v>#VALUE!</v>
      </c>
    </row>
    <row r="31" spans="2:19" ht="19.5" hidden="1" customHeight="1">
      <c r="B31" s="242" t="s">
        <v>2475</v>
      </c>
      <c r="C31" s="242" t="s">
        <v>2476</v>
      </c>
      <c r="D31" s="242" t="s">
        <v>2477</v>
      </c>
      <c r="E31" s="242" t="s">
        <v>2478</v>
      </c>
      <c r="G31" s="242" t="s">
        <v>2479</v>
      </c>
      <c r="H31" s="242" t="s">
        <v>2476</v>
      </c>
      <c r="I31" s="242" t="s">
        <v>2477</v>
      </c>
      <c r="J31" s="242" t="s">
        <v>2478</v>
      </c>
      <c r="L31" s="242" t="s">
        <v>2479</v>
      </c>
      <c r="M31" s="242" t="s">
        <v>2476</v>
      </c>
      <c r="N31" s="242" t="s">
        <v>2477</v>
      </c>
      <c r="O31" s="242" t="s">
        <v>2478</v>
      </c>
      <c r="Q31" s="245" t="s">
        <v>2480</v>
      </c>
      <c r="R31" s="231" t="e">
        <f t="shared" si="0"/>
        <v>#DIV/0!</v>
      </c>
      <c r="S31" s="244" t="e">
        <f t="shared" si="1"/>
        <v>#VALUE!</v>
      </c>
    </row>
    <row r="32" spans="2:19" ht="19.5" hidden="1" customHeight="1">
      <c r="B32" s="242" t="s">
        <v>2481</v>
      </c>
      <c r="C32" s="242" t="s">
        <v>2482</v>
      </c>
      <c r="D32" s="242" t="s">
        <v>2483</v>
      </c>
      <c r="E32" s="242" t="s">
        <v>2484</v>
      </c>
      <c r="G32" s="242" t="s">
        <v>2485</v>
      </c>
      <c r="H32" s="242" t="s">
        <v>2482</v>
      </c>
      <c r="I32" s="242" t="s">
        <v>2483</v>
      </c>
      <c r="J32" s="242" t="s">
        <v>2484</v>
      </c>
      <c r="L32" s="242" t="s">
        <v>2485</v>
      </c>
      <c r="M32" s="242" t="s">
        <v>2482</v>
      </c>
      <c r="N32" s="242" t="s">
        <v>2483</v>
      </c>
      <c r="O32" s="242" t="s">
        <v>2484</v>
      </c>
      <c r="Q32" s="245" t="s">
        <v>2486</v>
      </c>
      <c r="R32" s="231" t="e">
        <f t="shared" si="0"/>
        <v>#DIV/0!</v>
      </c>
      <c r="S32" s="244" t="e">
        <f t="shared" si="1"/>
        <v>#VALUE!</v>
      </c>
    </row>
    <row r="33" spans="2:19" ht="19.5" hidden="1" customHeight="1">
      <c r="B33" s="242" t="s">
        <v>2487</v>
      </c>
      <c r="C33" s="242" t="s">
        <v>2488</v>
      </c>
      <c r="D33" s="242" t="s">
        <v>2489</v>
      </c>
      <c r="E33" s="242" t="s">
        <v>2490</v>
      </c>
      <c r="G33" s="242" t="s">
        <v>2491</v>
      </c>
      <c r="H33" s="242" t="s">
        <v>2488</v>
      </c>
      <c r="I33" s="242" t="s">
        <v>2489</v>
      </c>
      <c r="J33" s="242" t="s">
        <v>2490</v>
      </c>
      <c r="L33" s="242" t="s">
        <v>2491</v>
      </c>
      <c r="M33" s="242" t="s">
        <v>2488</v>
      </c>
      <c r="N33" s="242" t="s">
        <v>2489</v>
      </c>
      <c r="O33" s="242" t="s">
        <v>2490</v>
      </c>
      <c r="Q33" s="245" t="s">
        <v>2492</v>
      </c>
      <c r="R33" s="231" t="e">
        <f t="shared" si="0"/>
        <v>#DIV/0!</v>
      </c>
      <c r="S33" s="244" t="e">
        <f t="shared" si="1"/>
        <v>#VALUE!</v>
      </c>
    </row>
    <row r="34" spans="2:19" ht="19.5" hidden="1" customHeight="1">
      <c r="B34" s="242" t="s">
        <v>2493</v>
      </c>
      <c r="C34" s="242" t="s">
        <v>2494</v>
      </c>
      <c r="D34" s="242" t="s">
        <v>2495</v>
      </c>
      <c r="E34" s="242" t="s">
        <v>2496</v>
      </c>
      <c r="G34" s="242" t="s">
        <v>2497</v>
      </c>
      <c r="H34" s="242" t="s">
        <v>2494</v>
      </c>
      <c r="I34" s="242" t="s">
        <v>2495</v>
      </c>
      <c r="J34" s="242" t="s">
        <v>2496</v>
      </c>
      <c r="L34" s="242" t="s">
        <v>2497</v>
      </c>
      <c r="M34" s="242" t="s">
        <v>2494</v>
      </c>
      <c r="N34" s="242" t="s">
        <v>2495</v>
      </c>
      <c r="O34" s="242" t="s">
        <v>2496</v>
      </c>
      <c r="Q34" s="245" t="s">
        <v>2498</v>
      </c>
      <c r="R34" s="231" t="e">
        <f t="shared" si="0"/>
        <v>#DIV/0!</v>
      </c>
      <c r="S34" s="244" t="e">
        <f t="shared" si="1"/>
        <v>#VALUE!</v>
      </c>
    </row>
    <row r="35" spans="2:19" ht="19.5" hidden="1" customHeight="1">
      <c r="B35" s="242" t="s">
        <v>2499</v>
      </c>
      <c r="C35" s="242" t="s">
        <v>2500</v>
      </c>
      <c r="D35" s="242" t="s">
        <v>2501</v>
      </c>
      <c r="E35" s="242" t="s">
        <v>2502</v>
      </c>
      <c r="G35" s="242" t="s">
        <v>2503</v>
      </c>
      <c r="H35" s="242" t="s">
        <v>2500</v>
      </c>
      <c r="I35" s="242" t="s">
        <v>2501</v>
      </c>
      <c r="J35" s="242" t="s">
        <v>2502</v>
      </c>
      <c r="L35" s="242" t="s">
        <v>2503</v>
      </c>
      <c r="M35" s="242" t="s">
        <v>2500</v>
      </c>
      <c r="N35" s="242" t="s">
        <v>2501</v>
      </c>
      <c r="O35" s="242" t="s">
        <v>2502</v>
      </c>
      <c r="Q35" s="245" t="s">
        <v>2504</v>
      </c>
      <c r="R35" s="231" t="e">
        <f t="shared" si="0"/>
        <v>#DIV/0!</v>
      </c>
      <c r="S35" s="244" t="e">
        <f t="shared" si="1"/>
        <v>#VALUE!</v>
      </c>
    </row>
    <row r="36" spans="2:19" ht="19.5" hidden="1" customHeight="1">
      <c r="B36" s="242" t="s">
        <v>2505</v>
      </c>
      <c r="C36" s="242" t="s">
        <v>2506</v>
      </c>
      <c r="D36" s="242" t="s">
        <v>2507</v>
      </c>
      <c r="E36" s="242" t="s">
        <v>2508</v>
      </c>
      <c r="G36" s="242" t="s">
        <v>2509</v>
      </c>
      <c r="H36" s="242" t="s">
        <v>2506</v>
      </c>
      <c r="I36" s="242" t="s">
        <v>2507</v>
      </c>
      <c r="J36" s="242" t="s">
        <v>2508</v>
      </c>
      <c r="L36" s="242" t="s">
        <v>2509</v>
      </c>
      <c r="M36" s="242" t="s">
        <v>2506</v>
      </c>
      <c r="N36" s="242" t="s">
        <v>2507</v>
      </c>
      <c r="O36" s="242" t="s">
        <v>2508</v>
      </c>
      <c r="Q36" s="245" t="s">
        <v>2510</v>
      </c>
      <c r="R36" s="231" t="e">
        <f t="shared" si="0"/>
        <v>#DIV/0!</v>
      </c>
      <c r="S36" s="244" t="e">
        <f t="shared" si="1"/>
        <v>#VALUE!</v>
      </c>
    </row>
    <row r="37" spans="2:19" ht="19.5" hidden="1" customHeight="1">
      <c r="B37" s="242" t="s">
        <v>2511</v>
      </c>
      <c r="C37" s="242" t="s">
        <v>2512</v>
      </c>
      <c r="D37" s="242" t="s">
        <v>2513</v>
      </c>
      <c r="E37" s="242" t="s">
        <v>2514</v>
      </c>
      <c r="G37" s="242" t="s">
        <v>2515</v>
      </c>
      <c r="H37" s="242" t="s">
        <v>2512</v>
      </c>
      <c r="I37" s="242" t="s">
        <v>2513</v>
      </c>
      <c r="J37" s="242" t="s">
        <v>2514</v>
      </c>
      <c r="L37" s="242" t="s">
        <v>2515</v>
      </c>
      <c r="M37" s="242" t="s">
        <v>2512</v>
      </c>
      <c r="N37" s="242" t="s">
        <v>2513</v>
      </c>
      <c r="O37" s="242" t="s">
        <v>2514</v>
      </c>
      <c r="Q37" s="245" t="s">
        <v>2516</v>
      </c>
      <c r="R37" s="231" t="e">
        <f t="shared" si="0"/>
        <v>#DIV/0!</v>
      </c>
      <c r="S37" s="244" t="e">
        <f t="shared" si="1"/>
        <v>#VALUE!</v>
      </c>
    </row>
    <row r="38" spans="2:19" ht="19.5" hidden="1" customHeight="1">
      <c r="B38" s="242" t="s">
        <v>2517</v>
      </c>
      <c r="C38" s="242" t="s">
        <v>2518</v>
      </c>
      <c r="D38" s="242" t="s">
        <v>2519</v>
      </c>
      <c r="E38" s="242" t="s">
        <v>2520</v>
      </c>
      <c r="G38" s="242" t="s">
        <v>2521</v>
      </c>
      <c r="H38" s="242" t="s">
        <v>2518</v>
      </c>
      <c r="I38" s="242" t="s">
        <v>2519</v>
      </c>
      <c r="J38" s="242" t="s">
        <v>2520</v>
      </c>
      <c r="L38" s="242" t="s">
        <v>2521</v>
      </c>
      <c r="M38" s="242" t="s">
        <v>2518</v>
      </c>
      <c r="N38" s="242" t="s">
        <v>2519</v>
      </c>
      <c r="O38" s="242" t="s">
        <v>2520</v>
      </c>
      <c r="Q38" s="245" t="s">
        <v>2522</v>
      </c>
      <c r="R38" s="231" t="e">
        <f t="shared" si="0"/>
        <v>#DIV/0!</v>
      </c>
      <c r="S38" s="244" t="e">
        <f t="shared" si="1"/>
        <v>#VALUE!</v>
      </c>
    </row>
    <row r="39" spans="2:19" ht="19.5" hidden="1" customHeight="1">
      <c r="B39" s="242" t="s">
        <v>2523</v>
      </c>
      <c r="C39" s="242" t="s">
        <v>2524</v>
      </c>
      <c r="D39" s="242" t="s">
        <v>2525</v>
      </c>
      <c r="E39" s="242" t="s">
        <v>2526</v>
      </c>
      <c r="G39" s="242" t="s">
        <v>2527</v>
      </c>
      <c r="H39" s="242" t="s">
        <v>2524</v>
      </c>
      <c r="I39" s="242" t="s">
        <v>2525</v>
      </c>
      <c r="J39" s="242" t="s">
        <v>2526</v>
      </c>
      <c r="L39" s="242" t="s">
        <v>2527</v>
      </c>
      <c r="M39" s="242" t="s">
        <v>2524</v>
      </c>
      <c r="N39" s="242" t="s">
        <v>2525</v>
      </c>
      <c r="O39" s="242" t="s">
        <v>2526</v>
      </c>
      <c r="Q39" s="245" t="s">
        <v>2528</v>
      </c>
      <c r="R39" s="231" t="e">
        <f t="shared" si="0"/>
        <v>#DIV/0!</v>
      </c>
      <c r="S39" s="244" t="e">
        <f t="shared" si="1"/>
        <v>#VALUE!</v>
      </c>
    </row>
    <row r="40" spans="2:19" ht="19.5" hidden="1" customHeight="1">
      <c r="B40" s="242" t="s">
        <v>2529</v>
      </c>
      <c r="C40" s="242" t="s">
        <v>2530</v>
      </c>
      <c r="D40" s="242" t="s">
        <v>2531</v>
      </c>
      <c r="E40" s="242" t="s">
        <v>2532</v>
      </c>
      <c r="G40" s="242" t="s">
        <v>2533</v>
      </c>
      <c r="H40" s="242" t="s">
        <v>2530</v>
      </c>
      <c r="I40" s="242" t="s">
        <v>2531</v>
      </c>
      <c r="J40" s="242" t="s">
        <v>2532</v>
      </c>
      <c r="L40" s="242" t="s">
        <v>2533</v>
      </c>
      <c r="M40" s="242" t="s">
        <v>2530</v>
      </c>
      <c r="N40" s="242" t="s">
        <v>2531</v>
      </c>
      <c r="O40" s="242" t="s">
        <v>2532</v>
      </c>
      <c r="Q40" s="245" t="s">
        <v>2534</v>
      </c>
      <c r="R40" s="231" t="e">
        <f t="shared" si="0"/>
        <v>#DIV/0!</v>
      </c>
      <c r="S40" s="244" t="e">
        <f t="shared" si="1"/>
        <v>#VALUE!</v>
      </c>
    </row>
    <row r="41" spans="2:19" ht="19.5" hidden="1" customHeight="1">
      <c r="B41" s="242" t="s">
        <v>2535</v>
      </c>
      <c r="C41" s="242" t="s">
        <v>2536</v>
      </c>
      <c r="D41" s="242" t="s">
        <v>2537</v>
      </c>
      <c r="E41" s="242" t="s">
        <v>2538</v>
      </c>
      <c r="G41" s="242" t="s">
        <v>2539</v>
      </c>
      <c r="H41" s="242" t="s">
        <v>2536</v>
      </c>
      <c r="I41" s="242" t="s">
        <v>2537</v>
      </c>
      <c r="J41" s="242" t="s">
        <v>2538</v>
      </c>
      <c r="L41" s="242" t="s">
        <v>2539</v>
      </c>
      <c r="M41" s="242" t="s">
        <v>2536</v>
      </c>
      <c r="N41" s="242" t="s">
        <v>2537</v>
      </c>
      <c r="O41" s="242" t="s">
        <v>2538</v>
      </c>
      <c r="Q41" s="245" t="s">
        <v>2540</v>
      </c>
      <c r="R41" s="231" t="e">
        <f t="shared" si="0"/>
        <v>#DIV/0!</v>
      </c>
      <c r="S41" s="244" t="e">
        <f t="shared" si="1"/>
        <v>#VALUE!</v>
      </c>
    </row>
    <row r="42" spans="2:19" ht="19.5" hidden="1" customHeight="1">
      <c r="B42" s="242" t="s">
        <v>2541</v>
      </c>
      <c r="C42" s="242" t="s">
        <v>2542</v>
      </c>
      <c r="D42" s="242" t="s">
        <v>2543</v>
      </c>
      <c r="E42" s="242" t="s">
        <v>2544</v>
      </c>
      <c r="G42" s="242" t="s">
        <v>2545</v>
      </c>
      <c r="H42" s="242" t="s">
        <v>2542</v>
      </c>
      <c r="I42" s="242" t="s">
        <v>2543</v>
      </c>
      <c r="J42" s="242" t="s">
        <v>2544</v>
      </c>
      <c r="L42" s="242" t="s">
        <v>2545</v>
      </c>
      <c r="M42" s="242" t="s">
        <v>2542</v>
      </c>
      <c r="N42" s="242" t="s">
        <v>2543</v>
      </c>
      <c r="O42" s="242" t="s">
        <v>2544</v>
      </c>
      <c r="Q42" s="245" t="s">
        <v>2546</v>
      </c>
      <c r="R42" s="231" t="e">
        <f t="shared" si="0"/>
        <v>#DIV/0!</v>
      </c>
      <c r="S42" s="244" t="e">
        <f t="shared" si="1"/>
        <v>#VALUE!</v>
      </c>
    </row>
    <row r="43" spans="2:19" ht="19.5" hidden="1" customHeight="1">
      <c r="B43" s="242" t="s">
        <v>2547</v>
      </c>
      <c r="C43" s="242" t="s">
        <v>2548</v>
      </c>
      <c r="D43" s="242" t="s">
        <v>2549</v>
      </c>
      <c r="E43" s="242" t="s">
        <v>2550</v>
      </c>
      <c r="G43" s="242" t="s">
        <v>2551</v>
      </c>
      <c r="H43" s="242" t="s">
        <v>2548</v>
      </c>
      <c r="I43" s="242" t="s">
        <v>2549</v>
      </c>
      <c r="J43" s="242" t="s">
        <v>2550</v>
      </c>
      <c r="L43" s="242" t="s">
        <v>2551</v>
      </c>
      <c r="M43" s="242" t="s">
        <v>2548</v>
      </c>
      <c r="N43" s="242" t="s">
        <v>2549</v>
      </c>
      <c r="O43" s="242" t="s">
        <v>2550</v>
      </c>
      <c r="Q43" s="245" t="s">
        <v>2552</v>
      </c>
      <c r="R43" s="231" t="e">
        <f t="shared" si="0"/>
        <v>#DIV/0!</v>
      </c>
      <c r="S43" s="244" t="e">
        <f t="shared" si="1"/>
        <v>#VALUE!</v>
      </c>
    </row>
    <row r="44" spans="2:19" ht="19.5" hidden="1" customHeight="1">
      <c r="B44" s="242" t="s">
        <v>2553</v>
      </c>
      <c r="C44" s="242" t="s">
        <v>2554</v>
      </c>
      <c r="D44" s="242" t="s">
        <v>2555</v>
      </c>
      <c r="E44" s="242" t="s">
        <v>2556</v>
      </c>
      <c r="G44" s="242" t="s">
        <v>2557</v>
      </c>
      <c r="H44" s="242" t="s">
        <v>2554</v>
      </c>
      <c r="I44" s="242" t="s">
        <v>2555</v>
      </c>
      <c r="J44" s="242" t="s">
        <v>2556</v>
      </c>
      <c r="L44" s="242" t="s">
        <v>2557</v>
      </c>
      <c r="M44" s="242" t="s">
        <v>2554</v>
      </c>
      <c r="N44" s="242" t="s">
        <v>2555</v>
      </c>
      <c r="O44" s="242" t="s">
        <v>2556</v>
      </c>
      <c r="Q44" s="245" t="s">
        <v>2558</v>
      </c>
      <c r="R44" s="231" t="e">
        <f t="shared" si="0"/>
        <v>#DIV/0!</v>
      </c>
      <c r="S44" s="244" t="e">
        <f t="shared" si="1"/>
        <v>#VALUE!</v>
      </c>
    </row>
    <row r="45" spans="2:19" ht="19.5" hidden="1" customHeight="1">
      <c r="B45" s="242" t="s">
        <v>2559</v>
      </c>
      <c r="C45" s="242" t="s">
        <v>2560</v>
      </c>
      <c r="D45" s="242" t="s">
        <v>2561</v>
      </c>
      <c r="E45" s="242" t="s">
        <v>2562</v>
      </c>
      <c r="G45" s="242" t="s">
        <v>2563</v>
      </c>
      <c r="H45" s="242" t="s">
        <v>2560</v>
      </c>
      <c r="I45" s="242" t="s">
        <v>2561</v>
      </c>
      <c r="J45" s="242" t="s">
        <v>2562</v>
      </c>
      <c r="L45" s="242" t="s">
        <v>2563</v>
      </c>
      <c r="M45" s="242" t="s">
        <v>2560</v>
      </c>
      <c r="N45" s="242" t="s">
        <v>2561</v>
      </c>
      <c r="O45" s="242" t="s">
        <v>2562</v>
      </c>
      <c r="Q45" s="245" t="s">
        <v>2564</v>
      </c>
      <c r="R45" s="231" t="e">
        <f t="shared" si="0"/>
        <v>#DIV/0!</v>
      </c>
      <c r="S45" s="244" t="e">
        <f t="shared" si="1"/>
        <v>#VALUE!</v>
      </c>
    </row>
    <row r="46" spans="2:19" ht="19.5" hidden="1" customHeight="1">
      <c r="B46" s="242" t="s">
        <v>2565</v>
      </c>
      <c r="C46" s="242" t="s">
        <v>2566</v>
      </c>
      <c r="D46" s="242" t="s">
        <v>2567</v>
      </c>
      <c r="E46" s="242" t="s">
        <v>2568</v>
      </c>
      <c r="G46" s="242" t="s">
        <v>2569</v>
      </c>
      <c r="H46" s="242" t="s">
        <v>2566</v>
      </c>
      <c r="I46" s="242" t="s">
        <v>2567</v>
      </c>
      <c r="J46" s="242" t="s">
        <v>2568</v>
      </c>
      <c r="L46" s="242" t="s">
        <v>2569</v>
      </c>
      <c r="M46" s="242" t="s">
        <v>2566</v>
      </c>
      <c r="N46" s="242" t="s">
        <v>2567</v>
      </c>
      <c r="O46" s="242" t="s">
        <v>2568</v>
      </c>
      <c r="Q46" s="245" t="s">
        <v>2570</v>
      </c>
      <c r="R46" s="231" t="e">
        <f t="shared" si="0"/>
        <v>#DIV/0!</v>
      </c>
      <c r="S46" s="244" t="e">
        <f t="shared" si="1"/>
        <v>#VALUE!</v>
      </c>
    </row>
    <row r="47" spans="2:19" ht="19.5" hidden="1" customHeight="1">
      <c r="B47" s="242" t="s">
        <v>2571</v>
      </c>
      <c r="C47" s="242" t="s">
        <v>2572</v>
      </c>
      <c r="D47" s="242" t="s">
        <v>2573</v>
      </c>
      <c r="E47" s="242" t="s">
        <v>2574</v>
      </c>
      <c r="G47" s="242" t="s">
        <v>2575</v>
      </c>
      <c r="H47" s="242" t="s">
        <v>2572</v>
      </c>
      <c r="I47" s="242" t="s">
        <v>2573</v>
      </c>
      <c r="J47" s="242" t="s">
        <v>2574</v>
      </c>
      <c r="L47" s="242" t="s">
        <v>2575</v>
      </c>
      <c r="M47" s="242" t="s">
        <v>2572</v>
      </c>
      <c r="N47" s="242" t="s">
        <v>2573</v>
      </c>
      <c r="O47" s="242" t="s">
        <v>2574</v>
      </c>
      <c r="Q47" s="245" t="s">
        <v>2576</v>
      </c>
      <c r="R47" s="231" t="e">
        <f t="shared" si="0"/>
        <v>#DIV/0!</v>
      </c>
      <c r="S47" s="244" t="e">
        <f t="shared" si="1"/>
        <v>#VALUE!</v>
      </c>
    </row>
    <row r="48" spans="2:19" ht="19.5" hidden="1" customHeight="1">
      <c r="B48" s="242" t="s">
        <v>2577</v>
      </c>
      <c r="C48" s="242" t="s">
        <v>2578</v>
      </c>
      <c r="D48" s="242" t="s">
        <v>2579</v>
      </c>
      <c r="E48" s="242" t="s">
        <v>2580</v>
      </c>
      <c r="G48" s="242" t="s">
        <v>2581</v>
      </c>
      <c r="H48" s="242" t="s">
        <v>2578</v>
      </c>
      <c r="I48" s="242" t="s">
        <v>2579</v>
      </c>
      <c r="J48" s="242" t="s">
        <v>2580</v>
      </c>
      <c r="L48" s="242" t="s">
        <v>2581</v>
      </c>
      <c r="M48" s="242" t="s">
        <v>2578</v>
      </c>
      <c r="N48" s="242" t="s">
        <v>2579</v>
      </c>
      <c r="O48" s="242" t="s">
        <v>2580</v>
      </c>
      <c r="Q48" s="245" t="s">
        <v>2582</v>
      </c>
      <c r="R48" s="231" t="e">
        <f t="shared" si="0"/>
        <v>#DIV/0!</v>
      </c>
      <c r="S48" s="244" t="e">
        <f t="shared" si="1"/>
        <v>#VALUE!</v>
      </c>
    </row>
    <row r="49" spans="2:19" ht="19.5" hidden="1" customHeight="1">
      <c r="B49" s="242" t="s">
        <v>2583</v>
      </c>
      <c r="C49" s="242" t="s">
        <v>2584</v>
      </c>
      <c r="D49" s="242" t="s">
        <v>2585</v>
      </c>
      <c r="E49" s="242" t="s">
        <v>2586</v>
      </c>
      <c r="G49" s="242" t="s">
        <v>2587</v>
      </c>
      <c r="H49" s="242" t="s">
        <v>2584</v>
      </c>
      <c r="I49" s="242" t="s">
        <v>2585</v>
      </c>
      <c r="J49" s="242" t="s">
        <v>2586</v>
      </c>
      <c r="L49" s="242" t="s">
        <v>2587</v>
      </c>
      <c r="M49" s="242" t="s">
        <v>2584</v>
      </c>
      <c r="N49" s="242" t="s">
        <v>2585</v>
      </c>
      <c r="O49" s="242" t="s">
        <v>2586</v>
      </c>
      <c r="Q49" s="245" t="s">
        <v>2588</v>
      </c>
      <c r="R49" s="231" t="e">
        <f t="shared" si="0"/>
        <v>#DIV/0!</v>
      </c>
      <c r="S49" s="244" t="e">
        <f t="shared" si="1"/>
        <v>#VALUE!</v>
      </c>
    </row>
    <row r="50" spans="2:19" ht="19.5" hidden="1" customHeight="1">
      <c r="B50" s="242" t="s">
        <v>2589</v>
      </c>
      <c r="C50" s="242" t="s">
        <v>2590</v>
      </c>
      <c r="D50" s="242" t="s">
        <v>2591</v>
      </c>
      <c r="E50" s="242" t="s">
        <v>2592</v>
      </c>
      <c r="G50" s="242" t="s">
        <v>2593</v>
      </c>
      <c r="H50" s="242" t="s">
        <v>2590</v>
      </c>
      <c r="I50" s="242" t="s">
        <v>2591</v>
      </c>
      <c r="J50" s="242" t="s">
        <v>2592</v>
      </c>
      <c r="L50" s="242" t="s">
        <v>2593</v>
      </c>
      <c r="M50" s="242" t="s">
        <v>2590</v>
      </c>
      <c r="N50" s="242" t="s">
        <v>2591</v>
      </c>
      <c r="O50" s="242" t="s">
        <v>2592</v>
      </c>
      <c r="Q50" s="245" t="s">
        <v>2594</v>
      </c>
      <c r="R50" s="231" t="e">
        <f t="shared" si="0"/>
        <v>#DIV/0!</v>
      </c>
      <c r="S50" s="244" t="e">
        <f t="shared" si="1"/>
        <v>#VALUE!</v>
      </c>
    </row>
    <row r="51" spans="2:19" ht="19.5" hidden="1" customHeight="1">
      <c r="B51" s="242" t="s">
        <v>2595</v>
      </c>
      <c r="C51" s="242" t="s">
        <v>2596</v>
      </c>
      <c r="D51" s="242" t="s">
        <v>2597</v>
      </c>
      <c r="E51" s="242" t="s">
        <v>2598</v>
      </c>
      <c r="G51" s="242" t="s">
        <v>2599</v>
      </c>
      <c r="H51" s="242" t="s">
        <v>2596</v>
      </c>
      <c r="I51" s="242" t="s">
        <v>2597</v>
      </c>
      <c r="J51" s="242" t="s">
        <v>2598</v>
      </c>
      <c r="L51" s="242" t="s">
        <v>2599</v>
      </c>
      <c r="M51" s="242" t="s">
        <v>2596</v>
      </c>
      <c r="N51" s="242" t="s">
        <v>2597</v>
      </c>
      <c r="O51" s="242" t="s">
        <v>2598</v>
      </c>
      <c r="Q51" s="245" t="s">
        <v>2600</v>
      </c>
      <c r="R51" s="231" t="e">
        <f t="shared" si="0"/>
        <v>#DIV/0!</v>
      </c>
      <c r="S51" s="244" t="e">
        <f t="shared" si="1"/>
        <v>#VALUE!</v>
      </c>
    </row>
    <row r="52" spans="2:19" ht="19.5" hidden="1" customHeight="1">
      <c r="B52" s="242" t="s">
        <v>2601</v>
      </c>
      <c r="C52" s="242" t="s">
        <v>2602</v>
      </c>
      <c r="D52" s="242" t="s">
        <v>2603</v>
      </c>
      <c r="E52" s="242" t="s">
        <v>2604</v>
      </c>
      <c r="G52" s="242" t="s">
        <v>2605</v>
      </c>
      <c r="H52" s="242" t="s">
        <v>2602</v>
      </c>
      <c r="I52" s="242" t="s">
        <v>2603</v>
      </c>
      <c r="J52" s="242" t="s">
        <v>2604</v>
      </c>
      <c r="L52" s="242" t="s">
        <v>2605</v>
      </c>
      <c r="M52" s="242" t="s">
        <v>2602</v>
      </c>
      <c r="N52" s="242" t="s">
        <v>2603</v>
      </c>
      <c r="O52" s="242" t="s">
        <v>2604</v>
      </c>
      <c r="Q52" s="245" t="s">
        <v>2606</v>
      </c>
      <c r="R52" s="231" t="e">
        <f t="shared" si="0"/>
        <v>#DIV/0!</v>
      </c>
      <c r="S52" s="244" t="e">
        <f t="shared" si="1"/>
        <v>#VALUE!</v>
      </c>
    </row>
    <row r="53" spans="2:19" ht="19.5" hidden="1" customHeight="1">
      <c r="B53" s="242" t="s">
        <v>2607</v>
      </c>
      <c r="C53" s="242" t="s">
        <v>2608</v>
      </c>
      <c r="D53" s="242" t="s">
        <v>2609</v>
      </c>
      <c r="E53" s="242" t="s">
        <v>2610</v>
      </c>
      <c r="G53" s="242" t="s">
        <v>2611</v>
      </c>
      <c r="H53" s="242" t="s">
        <v>2608</v>
      </c>
      <c r="I53" s="242" t="s">
        <v>2609</v>
      </c>
      <c r="J53" s="242" t="s">
        <v>2610</v>
      </c>
      <c r="L53" s="242" t="s">
        <v>2611</v>
      </c>
      <c r="M53" s="242" t="s">
        <v>2608</v>
      </c>
      <c r="N53" s="242" t="s">
        <v>2609</v>
      </c>
      <c r="O53" s="242" t="s">
        <v>2610</v>
      </c>
      <c r="Q53" s="245" t="s">
        <v>2612</v>
      </c>
      <c r="R53" s="231" t="e">
        <f t="shared" si="0"/>
        <v>#DIV/0!</v>
      </c>
      <c r="S53" s="244" t="e">
        <f t="shared" si="1"/>
        <v>#VALUE!</v>
      </c>
    </row>
    <row r="54" spans="2:19" ht="19.5" hidden="1" customHeight="1">
      <c r="B54" s="242" t="s">
        <v>2613</v>
      </c>
      <c r="C54" s="242" t="s">
        <v>2614</v>
      </c>
      <c r="D54" s="242" t="s">
        <v>2615</v>
      </c>
      <c r="E54" s="242" t="s">
        <v>2616</v>
      </c>
      <c r="G54" s="242" t="s">
        <v>2617</v>
      </c>
      <c r="H54" s="242" t="s">
        <v>2614</v>
      </c>
      <c r="I54" s="242" t="s">
        <v>2615</v>
      </c>
      <c r="J54" s="242" t="s">
        <v>2616</v>
      </c>
      <c r="L54" s="242" t="s">
        <v>2617</v>
      </c>
      <c r="M54" s="242" t="s">
        <v>2614</v>
      </c>
      <c r="N54" s="242" t="s">
        <v>2615</v>
      </c>
      <c r="O54" s="242" t="s">
        <v>2616</v>
      </c>
      <c r="Q54" s="245" t="s">
        <v>2618</v>
      </c>
      <c r="R54" s="231" t="e">
        <f t="shared" si="0"/>
        <v>#DIV/0!</v>
      </c>
      <c r="S54" s="244" t="e">
        <f t="shared" si="1"/>
        <v>#VALUE!</v>
      </c>
    </row>
    <row r="55" spans="2:19" ht="19.5" hidden="1" customHeight="1">
      <c r="B55" s="242" t="s">
        <v>2619</v>
      </c>
      <c r="C55" s="242" t="s">
        <v>2620</v>
      </c>
      <c r="D55" s="242" t="s">
        <v>2621</v>
      </c>
      <c r="E55" s="242" t="s">
        <v>2622</v>
      </c>
      <c r="G55" s="242" t="s">
        <v>2623</v>
      </c>
      <c r="H55" s="242" t="s">
        <v>2620</v>
      </c>
      <c r="I55" s="242" t="s">
        <v>2621</v>
      </c>
      <c r="J55" s="242" t="s">
        <v>2622</v>
      </c>
      <c r="L55" s="242" t="s">
        <v>2623</v>
      </c>
      <c r="M55" s="242" t="s">
        <v>2620</v>
      </c>
      <c r="N55" s="242" t="s">
        <v>2621</v>
      </c>
      <c r="O55" s="242" t="s">
        <v>2622</v>
      </c>
      <c r="Q55" s="245" t="s">
        <v>2624</v>
      </c>
      <c r="R55" s="231" t="e">
        <f t="shared" si="0"/>
        <v>#DIV/0!</v>
      </c>
      <c r="S55" s="244" t="e">
        <f t="shared" si="1"/>
        <v>#VALUE!</v>
      </c>
    </row>
    <row r="56" spans="2:19" ht="19.5" customHeight="1">
      <c r="B56" s="242" t="s">
        <v>2625</v>
      </c>
      <c r="C56" s="242" t="s">
        <v>2626</v>
      </c>
      <c r="D56" s="242" t="s">
        <v>2627</v>
      </c>
      <c r="E56" s="242" t="s">
        <v>2628</v>
      </c>
      <c r="G56" s="242" t="s">
        <v>2625</v>
      </c>
      <c r="H56" s="242" t="s">
        <v>2626</v>
      </c>
      <c r="I56" s="242" t="s">
        <v>2627</v>
      </c>
      <c r="J56" s="242" t="s">
        <v>2628</v>
      </c>
      <c r="L56" s="242" t="s">
        <v>2625</v>
      </c>
      <c r="M56" s="242" t="s">
        <v>2626</v>
      </c>
      <c r="N56" s="242" t="s">
        <v>2627</v>
      </c>
      <c r="O56" s="242" t="s">
        <v>2628</v>
      </c>
    </row>
    <row r="57" spans="2:19" ht="30" customHeight="1">
      <c r="B57" s="435" t="s">
        <v>1299</v>
      </c>
      <c r="C57" s="431"/>
      <c r="D57" s="431"/>
      <c r="E57" s="432"/>
      <c r="G57" s="435" t="s">
        <v>1301</v>
      </c>
      <c r="H57" s="431"/>
      <c r="I57" s="431"/>
      <c r="J57" s="432"/>
      <c r="L57" s="435" t="s">
        <v>1303</v>
      </c>
      <c r="M57" s="431"/>
      <c r="N57" s="431"/>
      <c r="O57" s="432"/>
    </row>
    <row r="58" spans="2:19" ht="19.5" customHeight="1">
      <c r="B58" s="218" t="str">
        <f ca="1">'WEEK 1'!D10</f>
        <v>Power Snatch</v>
      </c>
      <c r="C58" s="219">
        <f ca="1">'WEEK 1'!I10</f>
        <v>0</v>
      </c>
      <c r="D58" s="219">
        <f>'WEEK 1'!F10</f>
        <v>0</v>
      </c>
      <c r="E58" s="221">
        <f>'WEEK 1'!H10</f>
        <v>0</v>
      </c>
      <c r="G58" s="218" t="str">
        <f ca="1">'WEEK 1'!D11</f>
        <v>Deadlift with Belt</v>
      </c>
      <c r="H58" s="219">
        <f ca="1">'WEEK 1'!I11</f>
        <v>0</v>
      </c>
      <c r="I58" s="219">
        <f>'WEEK 1'!F11</f>
        <v>0</v>
      </c>
      <c r="J58" s="221">
        <f>'WEEK 1'!H11</f>
        <v>0</v>
      </c>
      <c r="L58" s="218" t="str">
        <f ca="1">'WEEK 1'!D12</f>
        <v>Bench with 1-Sec Pause</v>
      </c>
      <c r="M58" s="219">
        <f ca="1">'WEEK 1'!I12</f>
        <v>0</v>
      </c>
      <c r="N58" s="219">
        <f>'WEEK 1'!F12</f>
        <v>0</v>
      </c>
      <c r="O58" s="221">
        <f>'WEEK 1'!H12</f>
        <v>0</v>
      </c>
    </row>
    <row r="59" spans="2:19" ht="19.5" customHeight="1">
      <c r="B59" s="223" t="str">
        <f ca="1">'WEEK 2'!D10</f>
        <v>Power Snatch</v>
      </c>
      <c r="C59" s="224">
        <f ca="1">'WEEK 2'!I10</f>
        <v>0</v>
      </c>
      <c r="D59" s="224">
        <f>'WEEK 2'!F10</f>
        <v>0</v>
      </c>
      <c r="E59" s="226">
        <f>'WEEK 2'!H10</f>
        <v>0</v>
      </c>
      <c r="G59" s="223" t="str">
        <f ca="1">'WEEK 2'!D11</f>
        <v>Deadlift with Belt</v>
      </c>
      <c r="H59" s="224">
        <f ca="1">'WEEK 2'!I11</f>
        <v>0</v>
      </c>
      <c r="I59" s="224">
        <f>'WEEK 2'!F11</f>
        <v>0</v>
      </c>
      <c r="J59" s="226">
        <f>'WEEK 2'!H11</f>
        <v>0</v>
      </c>
      <c r="L59" s="223" t="str">
        <f ca="1">'WEEK 2'!D12</f>
        <v>Bench with 1-Sec Pause</v>
      </c>
      <c r="M59" s="224">
        <f ca="1">'WEEK 2'!I12</f>
        <v>0</v>
      </c>
      <c r="N59" s="224">
        <f>'WEEK 2'!F12</f>
        <v>0</v>
      </c>
      <c r="O59" s="226">
        <f>'WEEK 2'!H12</f>
        <v>0</v>
      </c>
    </row>
    <row r="60" spans="2:19" ht="19.5" customHeight="1">
      <c r="B60" s="218" t="str">
        <f ca="1">'WEEK 3'!D10</f>
        <v>Power Snatch</v>
      </c>
      <c r="C60" s="219">
        <f ca="1">'WEEK 3'!I10</f>
        <v>0</v>
      </c>
      <c r="D60" s="219">
        <f>'WEEK 3'!F10</f>
        <v>0</v>
      </c>
      <c r="E60" s="221">
        <f>'WEEK 3'!H10</f>
        <v>0</v>
      </c>
      <c r="G60" s="218" t="str">
        <f ca="1">'WEEK 3'!D11</f>
        <v>Deadlift with Belt</v>
      </c>
      <c r="H60" s="219">
        <f ca="1">'WEEK 3'!I11</f>
        <v>0</v>
      </c>
      <c r="I60" s="219">
        <f>'WEEK 3'!F11</f>
        <v>0</v>
      </c>
      <c r="J60" s="221">
        <f>'WEEK 3'!H11</f>
        <v>0</v>
      </c>
      <c r="L60" s="218" t="str">
        <f ca="1">'WEEK 3'!D12</f>
        <v>Bench with 1-Sec Pause</v>
      </c>
      <c r="M60" s="219">
        <f ca="1">'WEEK 3'!I12</f>
        <v>0</v>
      </c>
      <c r="N60" s="219">
        <f>'WEEK 3'!F12</f>
        <v>0</v>
      </c>
      <c r="O60" s="221">
        <f>'WEEK 3'!H12</f>
        <v>0</v>
      </c>
    </row>
    <row r="61" spans="2:19" ht="19.5" customHeight="1">
      <c r="B61" s="223" t="str">
        <f ca="1">'WEEK 4'!D10</f>
        <v>Power Snatch</v>
      </c>
      <c r="C61" s="224">
        <f ca="1">'WEEK 4'!I10</f>
        <v>0</v>
      </c>
      <c r="D61" s="224">
        <f>'WEEK 4'!F10</f>
        <v>0</v>
      </c>
      <c r="E61" s="226">
        <f>'WEEK 4'!H10</f>
        <v>0</v>
      </c>
      <c r="G61" s="223" t="str">
        <f ca="1">'WEEK 4'!D11</f>
        <v>Deadlift with Belt</v>
      </c>
      <c r="H61" s="224">
        <f ca="1">'WEEK 4'!I11</f>
        <v>0</v>
      </c>
      <c r="I61" s="224">
        <f>'WEEK 4'!F11</f>
        <v>0</v>
      </c>
      <c r="J61" s="226">
        <f>'WEEK 4'!H11</f>
        <v>0</v>
      </c>
      <c r="L61" s="223" t="str">
        <f ca="1">'WEEK 4'!D12</f>
        <v>Bench with 1-Sec Pause</v>
      </c>
      <c r="M61" s="224">
        <f ca="1">'WEEK 4'!I12</f>
        <v>0</v>
      </c>
      <c r="N61" s="224">
        <f>'WEEK 4'!F12</f>
        <v>0</v>
      </c>
      <c r="O61" s="226">
        <f>'WEEK 4'!H12</f>
        <v>0</v>
      </c>
    </row>
    <row r="62" spans="2:19" ht="19.5" customHeight="1">
      <c r="B62" s="218" t="e">
        <f>#REF!</f>
        <v>#REF!</v>
      </c>
      <c r="C62" s="219" t="e">
        <f>#REF!</f>
        <v>#REF!</v>
      </c>
      <c r="D62" s="219" t="e">
        <f>#REF!</f>
        <v>#REF!</v>
      </c>
      <c r="E62" s="221" t="e">
        <f>#REF!</f>
        <v>#REF!</v>
      </c>
      <c r="G62" s="218" t="e">
        <f>#REF!</f>
        <v>#REF!</v>
      </c>
      <c r="H62" s="219" t="e">
        <f>#REF!</f>
        <v>#REF!</v>
      </c>
      <c r="I62" s="219" t="e">
        <f>#REF!</f>
        <v>#REF!</v>
      </c>
      <c r="J62" s="221" t="e">
        <f>#REF!</f>
        <v>#REF!</v>
      </c>
      <c r="L62" s="218" t="e">
        <f>#REF!</f>
        <v>#REF!</v>
      </c>
      <c r="M62" s="219" t="e">
        <f>#REF!</f>
        <v>#REF!</v>
      </c>
      <c r="N62" s="219" t="e">
        <f>#REF!</f>
        <v>#REF!</v>
      </c>
      <c r="O62" s="221" t="e">
        <f>#REF!</f>
        <v>#REF!</v>
      </c>
    </row>
    <row r="63" spans="2:19" ht="19.5" customHeight="1">
      <c r="B63" s="223" t="e">
        <f>#REF!</f>
        <v>#REF!</v>
      </c>
      <c r="C63" s="224" t="e">
        <f>#REF!</f>
        <v>#REF!</v>
      </c>
      <c r="D63" s="224" t="e">
        <f>#REF!</f>
        <v>#REF!</v>
      </c>
      <c r="E63" s="226" t="e">
        <f>#REF!</f>
        <v>#REF!</v>
      </c>
      <c r="G63" s="223" t="e">
        <f>#REF!</f>
        <v>#REF!</v>
      </c>
      <c r="H63" s="224" t="e">
        <f>#REF!</f>
        <v>#REF!</v>
      </c>
      <c r="I63" s="224" t="e">
        <f>#REF!</f>
        <v>#REF!</v>
      </c>
      <c r="J63" s="226" t="e">
        <f>#REF!</f>
        <v>#REF!</v>
      </c>
      <c r="L63" s="223" t="e">
        <f>#REF!</f>
        <v>#REF!</v>
      </c>
      <c r="M63" s="224" t="e">
        <f>#REF!</f>
        <v>#REF!</v>
      </c>
      <c r="N63" s="224" t="e">
        <f>#REF!</f>
        <v>#REF!</v>
      </c>
      <c r="O63" s="226" t="e">
        <f>#REF!</f>
        <v>#REF!</v>
      </c>
    </row>
    <row r="64" spans="2:19" ht="19.5" customHeight="1">
      <c r="B64" s="218" t="e">
        <f>#REF!</f>
        <v>#REF!</v>
      </c>
      <c r="C64" s="219" t="e">
        <f>#REF!</f>
        <v>#REF!</v>
      </c>
      <c r="D64" s="219" t="e">
        <f>#REF!</f>
        <v>#REF!</v>
      </c>
      <c r="E64" s="221" t="e">
        <f>#REF!</f>
        <v>#REF!</v>
      </c>
      <c r="G64" s="218" t="e">
        <f>#REF!</f>
        <v>#REF!</v>
      </c>
      <c r="H64" s="219" t="e">
        <f>#REF!</f>
        <v>#REF!</v>
      </c>
      <c r="I64" s="219" t="e">
        <f>#REF!</f>
        <v>#REF!</v>
      </c>
      <c r="J64" s="221" t="e">
        <f>#REF!</f>
        <v>#REF!</v>
      </c>
      <c r="L64" s="218" t="e">
        <f>#REF!</f>
        <v>#REF!</v>
      </c>
      <c r="M64" s="219" t="e">
        <f>#REF!</f>
        <v>#REF!</v>
      </c>
      <c r="N64" s="219" t="e">
        <f>#REF!</f>
        <v>#REF!</v>
      </c>
      <c r="O64" s="221" t="e">
        <f>#REF!</f>
        <v>#REF!</v>
      </c>
    </row>
    <row r="65" spans="2:15" ht="19.5" customHeight="1">
      <c r="B65" s="223" t="e">
        <f>#REF!</f>
        <v>#REF!</v>
      </c>
      <c r="C65" s="224" t="e">
        <f>#REF!</f>
        <v>#REF!</v>
      </c>
      <c r="D65" s="224" t="e">
        <f>#REF!</f>
        <v>#REF!</v>
      </c>
      <c r="E65" s="226" t="e">
        <f>#REF!</f>
        <v>#REF!</v>
      </c>
      <c r="G65" s="223" t="e">
        <f>#REF!</f>
        <v>#REF!</v>
      </c>
      <c r="H65" s="224" t="e">
        <f>#REF!</f>
        <v>#REF!</v>
      </c>
      <c r="I65" s="224" t="e">
        <f>#REF!</f>
        <v>#REF!</v>
      </c>
      <c r="J65" s="226" t="e">
        <f>#REF!</f>
        <v>#REF!</v>
      </c>
      <c r="L65" s="223" t="e">
        <f>#REF!</f>
        <v>#REF!</v>
      </c>
      <c r="M65" s="224" t="e">
        <f>#REF!</f>
        <v>#REF!</v>
      </c>
      <c r="N65" s="224" t="e">
        <f>#REF!</f>
        <v>#REF!</v>
      </c>
      <c r="O65" s="226" t="e">
        <f>#REF!</f>
        <v>#REF!</v>
      </c>
    </row>
    <row r="66" spans="2:15" ht="19.5" customHeight="1">
      <c r="B66" s="218" t="e">
        <f>#REF!</f>
        <v>#REF!</v>
      </c>
      <c r="C66" s="219" t="e">
        <f>#REF!</f>
        <v>#REF!</v>
      </c>
      <c r="D66" s="219" t="e">
        <f>#REF!</f>
        <v>#REF!</v>
      </c>
      <c r="E66" s="221" t="e">
        <f>#REF!</f>
        <v>#REF!</v>
      </c>
      <c r="G66" s="218" t="e">
        <f>#REF!</f>
        <v>#REF!</v>
      </c>
      <c r="H66" s="219" t="e">
        <f>#REF!</f>
        <v>#REF!</v>
      </c>
      <c r="I66" s="219" t="e">
        <f>#REF!</f>
        <v>#REF!</v>
      </c>
      <c r="J66" s="221" t="e">
        <f>#REF!</f>
        <v>#REF!</v>
      </c>
      <c r="L66" s="218" t="e">
        <f>#REF!</f>
        <v>#REF!</v>
      </c>
      <c r="M66" s="219" t="e">
        <f>#REF!</f>
        <v>#REF!</v>
      </c>
      <c r="N66" s="219" t="e">
        <f>#REF!</f>
        <v>#REF!</v>
      </c>
      <c r="O66" s="221" t="e">
        <f>#REF!</f>
        <v>#REF!</v>
      </c>
    </row>
    <row r="67" spans="2:15" ht="19.5" customHeight="1">
      <c r="B67" s="223" t="e">
        <f>#REF!</f>
        <v>#REF!</v>
      </c>
      <c r="C67" s="224" t="e">
        <f>#REF!</f>
        <v>#REF!</v>
      </c>
      <c r="D67" s="224" t="e">
        <f>#REF!</f>
        <v>#REF!</v>
      </c>
      <c r="E67" s="226" t="e">
        <f>#REF!</f>
        <v>#REF!</v>
      </c>
      <c r="G67" s="223" t="e">
        <f>#REF!</f>
        <v>#REF!</v>
      </c>
      <c r="H67" s="224" t="e">
        <f>#REF!</f>
        <v>#REF!</v>
      </c>
      <c r="I67" s="224" t="e">
        <f>#REF!</f>
        <v>#REF!</v>
      </c>
      <c r="J67" s="226" t="e">
        <f>#REF!</f>
        <v>#REF!</v>
      </c>
      <c r="L67" s="223" t="e">
        <f>#REF!</f>
        <v>#REF!</v>
      </c>
      <c r="M67" s="224" t="e">
        <f>#REF!</f>
        <v>#REF!</v>
      </c>
      <c r="N67" s="224" t="e">
        <f>#REF!</f>
        <v>#REF!</v>
      </c>
      <c r="O67" s="226" t="e">
        <f>#REF!</f>
        <v>#REF!</v>
      </c>
    </row>
    <row r="68" spans="2:15" ht="19.5" customHeight="1">
      <c r="B68" s="218" t="e">
        <f>#REF!</f>
        <v>#REF!</v>
      </c>
      <c r="C68" s="219" t="e">
        <f>#REF!</f>
        <v>#REF!</v>
      </c>
      <c r="D68" s="219" t="e">
        <f>#REF!</f>
        <v>#REF!</v>
      </c>
      <c r="E68" s="221" t="e">
        <f>#REF!</f>
        <v>#REF!</v>
      </c>
      <c r="G68" s="218" t="e">
        <f>#REF!</f>
        <v>#REF!</v>
      </c>
      <c r="H68" s="219" t="e">
        <f>#REF!</f>
        <v>#REF!</v>
      </c>
      <c r="I68" s="219" t="e">
        <f>#REF!</f>
        <v>#REF!</v>
      </c>
      <c r="J68" s="221" t="e">
        <f>#REF!</f>
        <v>#REF!</v>
      </c>
      <c r="L68" s="218" t="e">
        <f>#REF!</f>
        <v>#REF!</v>
      </c>
      <c r="M68" s="219" t="e">
        <f>#REF!</f>
        <v>#REF!</v>
      </c>
      <c r="N68" s="219" t="e">
        <f>#REF!</f>
        <v>#REF!</v>
      </c>
      <c r="O68" s="221" t="e">
        <f>#REF!</f>
        <v>#REF!</v>
      </c>
    </row>
    <row r="69" spans="2:15" ht="19.5" customHeight="1">
      <c r="B69" s="223" t="e">
        <f>#REF!</f>
        <v>#REF!</v>
      </c>
      <c r="C69" s="224" t="e">
        <f>#REF!</f>
        <v>#REF!</v>
      </c>
      <c r="D69" s="224" t="e">
        <f>#REF!</f>
        <v>#REF!</v>
      </c>
      <c r="E69" s="226" t="e">
        <f>#REF!</f>
        <v>#REF!</v>
      </c>
      <c r="G69" s="223" t="e">
        <f>#REF!</f>
        <v>#REF!</v>
      </c>
      <c r="H69" s="224" t="e">
        <f>#REF!</f>
        <v>#REF!</v>
      </c>
      <c r="I69" s="224" t="e">
        <f>#REF!</f>
        <v>#REF!</v>
      </c>
      <c r="J69" s="226" t="e">
        <f>#REF!</f>
        <v>#REF!</v>
      </c>
      <c r="L69" s="223" t="e">
        <f>#REF!</f>
        <v>#REF!</v>
      </c>
      <c r="M69" s="224" t="e">
        <f>#REF!</f>
        <v>#REF!</v>
      </c>
      <c r="N69" s="224" t="e">
        <f>#REF!</f>
        <v>#REF!</v>
      </c>
      <c r="O69" s="226" t="e">
        <f>#REF!</f>
        <v>#REF!</v>
      </c>
    </row>
    <row r="70" spans="2:15" ht="19.5" customHeight="1">
      <c r="B70" s="218" t="e">
        <f>#REF!</f>
        <v>#REF!</v>
      </c>
      <c r="C70" s="219" t="e">
        <f>#REF!</f>
        <v>#REF!</v>
      </c>
      <c r="D70" s="219" t="e">
        <f>#REF!</f>
        <v>#REF!</v>
      </c>
      <c r="E70" s="221" t="e">
        <f>#REF!</f>
        <v>#REF!</v>
      </c>
      <c r="G70" s="218" t="e">
        <f>#REF!</f>
        <v>#REF!</v>
      </c>
      <c r="H70" s="219" t="e">
        <f>#REF!</f>
        <v>#REF!</v>
      </c>
      <c r="I70" s="219" t="e">
        <f>#REF!</f>
        <v>#REF!</v>
      </c>
      <c r="J70" s="221" t="e">
        <f>#REF!</f>
        <v>#REF!</v>
      </c>
      <c r="L70" s="218" t="e">
        <f>#REF!</f>
        <v>#REF!</v>
      </c>
      <c r="M70" s="219" t="e">
        <f>#REF!</f>
        <v>#REF!</v>
      </c>
      <c r="N70" s="219" t="e">
        <f>#REF!</f>
        <v>#REF!</v>
      </c>
      <c r="O70" s="221" t="e">
        <f>#REF!</f>
        <v>#REF!</v>
      </c>
    </row>
    <row r="71" spans="2:15" ht="19.5" customHeight="1">
      <c r="B71" s="223" t="e">
        <f>#REF!</f>
        <v>#REF!</v>
      </c>
      <c r="C71" s="224" t="e">
        <f>#REF!</f>
        <v>#REF!</v>
      </c>
      <c r="D71" s="224" t="e">
        <f>#REF!</f>
        <v>#REF!</v>
      </c>
      <c r="E71" s="226" t="e">
        <f>#REF!</f>
        <v>#REF!</v>
      </c>
      <c r="G71" s="223" t="e">
        <f>#REF!</f>
        <v>#REF!</v>
      </c>
      <c r="H71" s="224" t="e">
        <f>#REF!</f>
        <v>#REF!</v>
      </c>
      <c r="I71" s="224" t="e">
        <f>#REF!</f>
        <v>#REF!</v>
      </c>
      <c r="J71" s="226" t="e">
        <f>#REF!</f>
        <v>#REF!</v>
      </c>
      <c r="L71" s="223" t="e">
        <f>#REF!</f>
        <v>#REF!</v>
      </c>
      <c r="M71" s="224" t="e">
        <f>#REF!</f>
        <v>#REF!</v>
      </c>
      <c r="N71" s="224" t="e">
        <f>#REF!</f>
        <v>#REF!</v>
      </c>
      <c r="O71" s="226" t="e">
        <f>#REF!</f>
        <v>#REF!</v>
      </c>
    </row>
    <row r="72" spans="2:15" ht="19.5" customHeight="1">
      <c r="B72" s="218" t="e">
        <f>#REF!</f>
        <v>#REF!</v>
      </c>
      <c r="C72" s="219" t="e">
        <f>#REF!</f>
        <v>#REF!</v>
      </c>
      <c r="D72" s="219" t="e">
        <f>#REF!</f>
        <v>#REF!</v>
      </c>
      <c r="E72" s="221" t="e">
        <f>#REF!</f>
        <v>#REF!</v>
      </c>
      <c r="G72" s="218" t="e">
        <f>#REF!</f>
        <v>#REF!</v>
      </c>
      <c r="H72" s="219" t="e">
        <f>#REF!</f>
        <v>#REF!</v>
      </c>
      <c r="I72" s="219" t="e">
        <f>#REF!</f>
        <v>#REF!</v>
      </c>
      <c r="J72" s="221" t="e">
        <f>#REF!</f>
        <v>#REF!</v>
      </c>
      <c r="L72" s="218" t="e">
        <f>#REF!</f>
        <v>#REF!</v>
      </c>
      <c r="M72" s="219" t="e">
        <f>#REF!</f>
        <v>#REF!</v>
      </c>
      <c r="N72" s="219" t="e">
        <f>#REF!</f>
        <v>#REF!</v>
      </c>
      <c r="O72" s="221" t="e">
        <f>#REF!</f>
        <v>#REF!</v>
      </c>
    </row>
    <row r="73" spans="2:15" ht="19.5" customHeight="1">
      <c r="B73" s="235" t="e">
        <f>#REF!</f>
        <v>#REF!</v>
      </c>
      <c r="C73" s="236" t="e">
        <f>#REF!</f>
        <v>#REF!</v>
      </c>
      <c r="D73" s="236" t="e">
        <f>#REF!</f>
        <v>#REF!</v>
      </c>
      <c r="E73" s="238" t="e">
        <f>#REF!</f>
        <v>#REF!</v>
      </c>
      <c r="G73" s="235" t="e">
        <f>#REF!</f>
        <v>#REF!</v>
      </c>
      <c r="H73" s="236" t="e">
        <f>#REF!</f>
        <v>#REF!</v>
      </c>
      <c r="I73" s="236" t="e">
        <f>#REF!</f>
        <v>#REF!</v>
      </c>
      <c r="J73" s="238" t="e">
        <f>#REF!</f>
        <v>#REF!</v>
      </c>
      <c r="L73" s="235" t="e">
        <f>#REF!</f>
        <v>#REF!</v>
      </c>
      <c r="M73" s="236" t="e">
        <f>#REF!</f>
        <v>#REF!</v>
      </c>
      <c r="N73" s="236" t="e">
        <f>#REF!</f>
        <v>#REF!</v>
      </c>
      <c r="O73" s="238" t="e">
        <f>#REF!</f>
        <v>#REF!</v>
      </c>
    </row>
    <row r="74" spans="2:15" ht="19.5" hidden="1" customHeight="1">
      <c r="B74" s="251" t="s">
        <v>2414</v>
      </c>
      <c r="C74" s="251" t="s">
        <v>2411</v>
      </c>
      <c r="D74" s="251" t="s">
        <v>2412</v>
      </c>
      <c r="E74" s="251" t="s">
        <v>2413</v>
      </c>
      <c r="G74" s="251" t="s">
        <v>2414</v>
      </c>
      <c r="H74" s="251" t="s">
        <v>2411</v>
      </c>
      <c r="I74" s="251" t="s">
        <v>2412</v>
      </c>
      <c r="J74" s="251" t="s">
        <v>2413</v>
      </c>
      <c r="L74" s="251" t="s">
        <v>2414</v>
      </c>
      <c r="M74" s="251" t="s">
        <v>2411</v>
      </c>
      <c r="N74" s="251" t="s">
        <v>2412</v>
      </c>
      <c r="O74" s="251" t="s">
        <v>2413</v>
      </c>
    </row>
    <row r="75" spans="2:15" ht="19.5" hidden="1" customHeight="1">
      <c r="B75" s="251" t="s">
        <v>2419</v>
      </c>
      <c r="C75" s="251" t="s">
        <v>2416</v>
      </c>
      <c r="D75" s="251" t="s">
        <v>2417</v>
      </c>
      <c r="E75" s="251" t="s">
        <v>2418</v>
      </c>
      <c r="G75" s="251" t="s">
        <v>2419</v>
      </c>
      <c r="H75" s="251" t="s">
        <v>2416</v>
      </c>
      <c r="I75" s="251" t="s">
        <v>2417</v>
      </c>
      <c r="J75" s="251" t="s">
        <v>2418</v>
      </c>
      <c r="L75" s="251" t="s">
        <v>2419</v>
      </c>
      <c r="M75" s="251" t="s">
        <v>2416</v>
      </c>
      <c r="N75" s="251" t="s">
        <v>2417</v>
      </c>
      <c r="O75" s="251" t="s">
        <v>2418</v>
      </c>
    </row>
    <row r="76" spans="2:15" ht="19.5" hidden="1" customHeight="1">
      <c r="B76" s="251" t="s">
        <v>2425</v>
      </c>
      <c r="C76" s="251" t="s">
        <v>2422</v>
      </c>
      <c r="D76" s="251" t="s">
        <v>2423</v>
      </c>
      <c r="E76" s="251" t="s">
        <v>2424</v>
      </c>
      <c r="G76" s="251" t="s">
        <v>2425</v>
      </c>
      <c r="H76" s="251" t="s">
        <v>2422</v>
      </c>
      <c r="I76" s="251" t="s">
        <v>2423</v>
      </c>
      <c r="J76" s="251" t="s">
        <v>2424</v>
      </c>
      <c r="L76" s="251" t="s">
        <v>2425</v>
      </c>
      <c r="M76" s="251" t="s">
        <v>2422</v>
      </c>
      <c r="N76" s="251" t="s">
        <v>2423</v>
      </c>
      <c r="O76" s="251" t="s">
        <v>2424</v>
      </c>
    </row>
    <row r="77" spans="2:15" ht="19.5" hidden="1" customHeight="1">
      <c r="B77" s="251" t="s">
        <v>2431</v>
      </c>
      <c r="C77" s="251" t="s">
        <v>2428</v>
      </c>
      <c r="D77" s="251" t="s">
        <v>2429</v>
      </c>
      <c r="E77" s="251" t="s">
        <v>2430</v>
      </c>
      <c r="G77" s="251" t="s">
        <v>2431</v>
      </c>
      <c r="H77" s="251" t="s">
        <v>2428</v>
      </c>
      <c r="I77" s="251" t="s">
        <v>2429</v>
      </c>
      <c r="J77" s="251" t="s">
        <v>2430</v>
      </c>
      <c r="L77" s="251" t="s">
        <v>2431</v>
      </c>
      <c r="M77" s="251" t="s">
        <v>2428</v>
      </c>
      <c r="N77" s="251" t="s">
        <v>2429</v>
      </c>
      <c r="O77" s="251" t="s">
        <v>2430</v>
      </c>
    </row>
    <row r="78" spans="2:15" ht="19.5" hidden="1" customHeight="1">
      <c r="B78" s="251" t="s">
        <v>2437</v>
      </c>
      <c r="C78" s="251" t="s">
        <v>2434</v>
      </c>
      <c r="D78" s="251" t="s">
        <v>2435</v>
      </c>
      <c r="E78" s="251" t="s">
        <v>2436</v>
      </c>
      <c r="G78" s="251" t="s">
        <v>2437</v>
      </c>
      <c r="H78" s="251" t="s">
        <v>2434</v>
      </c>
      <c r="I78" s="251" t="s">
        <v>2435</v>
      </c>
      <c r="J78" s="251" t="s">
        <v>2436</v>
      </c>
      <c r="L78" s="251" t="s">
        <v>2437</v>
      </c>
      <c r="M78" s="251" t="s">
        <v>2434</v>
      </c>
      <c r="N78" s="251" t="s">
        <v>2435</v>
      </c>
      <c r="O78" s="251" t="s">
        <v>2436</v>
      </c>
    </row>
    <row r="79" spans="2:15" ht="19.5" hidden="1" customHeight="1">
      <c r="B79" s="251" t="s">
        <v>2443</v>
      </c>
      <c r="C79" s="251" t="s">
        <v>2440</v>
      </c>
      <c r="D79" s="251" t="s">
        <v>2441</v>
      </c>
      <c r="E79" s="251" t="s">
        <v>2442</v>
      </c>
      <c r="G79" s="251" t="s">
        <v>2443</v>
      </c>
      <c r="H79" s="251" t="s">
        <v>2440</v>
      </c>
      <c r="I79" s="251" t="s">
        <v>2441</v>
      </c>
      <c r="J79" s="251" t="s">
        <v>2442</v>
      </c>
      <c r="L79" s="251" t="s">
        <v>2443</v>
      </c>
      <c r="M79" s="251" t="s">
        <v>2440</v>
      </c>
      <c r="N79" s="251" t="s">
        <v>2441</v>
      </c>
      <c r="O79" s="251" t="s">
        <v>2442</v>
      </c>
    </row>
    <row r="80" spans="2:15" ht="19.5" hidden="1" customHeight="1">
      <c r="B80" s="251" t="s">
        <v>2449</v>
      </c>
      <c r="C80" s="251" t="s">
        <v>2446</v>
      </c>
      <c r="D80" s="251" t="s">
        <v>2447</v>
      </c>
      <c r="E80" s="251" t="s">
        <v>2448</v>
      </c>
      <c r="G80" s="251" t="s">
        <v>2449</v>
      </c>
      <c r="H80" s="251" t="s">
        <v>2446</v>
      </c>
      <c r="I80" s="251" t="s">
        <v>2447</v>
      </c>
      <c r="J80" s="251" t="s">
        <v>2448</v>
      </c>
      <c r="L80" s="251" t="s">
        <v>2449</v>
      </c>
      <c r="M80" s="251" t="s">
        <v>2446</v>
      </c>
      <c r="N80" s="251" t="s">
        <v>2447</v>
      </c>
      <c r="O80" s="251" t="s">
        <v>2448</v>
      </c>
    </row>
    <row r="81" spans="2:15" ht="19.5" hidden="1" customHeight="1">
      <c r="B81" s="251" t="s">
        <v>2455</v>
      </c>
      <c r="C81" s="251" t="s">
        <v>2452</v>
      </c>
      <c r="D81" s="251" t="s">
        <v>2453</v>
      </c>
      <c r="E81" s="251" t="s">
        <v>2454</v>
      </c>
      <c r="G81" s="251" t="s">
        <v>2455</v>
      </c>
      <c r="H81" s="251" t="s">
        <v>2452</v>
      </c>
      <c r="I81" s="251" t="s">
        <v>2453</v>
      </c>
      <c r="J81" s="251" t="s">
        <v>2454</v>
      </c>
      <c r="L81" s="251" t="s">
        <v>2455</v>
      </c>
      <c r="M81" s="251" t="s">
        <v>2452</v>
      </c>
      <c r="N81" s="251" t="s">
        <v>2453</v>
      </c>
      <c r="O81" s="251" t="s">
        <v>2454</v>
      </c>
    </row>
    <row r="82" spans="2:15" ht="19.5" hidden="1" customHeight="1">
      <c r="B82" s="251" t="s">
        <v>2461</v>
      </c>
      <c r="C82" s="251" t="s">
        <v>2458</v>
      </c>
      <c r="D82" s="251" t="s">
        <v>2459</v>
      </c>
      <c r="E82" s="251" t="s">
        <v>2460</v>
      </c>
      <c r="G82" s="251" t="s">
        <v>2461</v>
      </c>
      <c r="H82" s="251" t="s">
        <v>2458</v>
      </c>
      <c r="I82" s="251" t="s">
        <v>2459</v>
      </c>
      <c r="J82" s="251" t="s">
        <v>2460</v>
      </c>
      <c r="L82" s="251" t="s">
        <v>2461</v>
      </c>
      <c r="M82" s="251" t="s">
        <v>2458</v>
      </c>
      <c r="N82" s="251" t="s">
        <v>2459</v>
      </c>
      <c r="O82" s="251" t="s">
        <v>2460</v>
      </c>
    </row>
    <row r="83" spans="2:15" ht="19.5" hidden="1" customHeight="1">
      <c r="B83" s="251" t="s">
        <v>2467</v>
      </c>
      <c r="C83" s="251" t="s">
        <v>2464</v>
      </c>
      <c r="D83" s="251" t="s">
        <v>2465</v>
      </c>
      <c r="E83" s="251" t="s">
        <v>2466</v>
      </c>
      <c r="G83" s="251" t="s">
        <v>2467</v>
      </c>
      <c r="H83" s="251" t="s">
        <v>2464</v>
      </c>
      <c r="I83" s="251" t="s">
        <v>2465</v>
      </c>
      <c r="J83" s="251" t="s">
        <v>2466</v>
      </c>
      <c r="L83" s="251" t="s">
        <v>2467</v>
      </c>
      <c r="M83" s="251" t="s">
        <v>2464</v>
      </c>
      <c r="N83" s="251" t="s">
        <v>2465</v>
      </c>
      <c r="O83" s="251" t="s">
        <v>2466</v>
      </c>
    </row>
    <row r="84" spans="2:15" ht="19.5" hidden="1" customHeight="1">
      <c r="B84" s="251" t="s">
        <v>2473</v>
      </c>
      <c r="C84" s="251" t="s">
        <v>2470</v>
      </c>
      <c r="D84" s="251" t="s">
        <v>2471</v>
      </c>
      <c r="E84" s="251" t="s">
        <v>2472</v>
      </c>
      <c r="G84" s="251" t="s">
        <v>2473</v>
      </c>
      <c r="H84" s="251" t="s">
        <v>2470</v>
      </c>
      <c r="I84" s="251" t="s">
        <v>2471</v>
      </c>
      <c r="J84" s="251" t="s">
        <v>2472</v>
      </c>
      <c r="L84" s="251" t="s">
        <v>2473</v>
      </c>
      <c r="M84" s="251" t="s">
        <v>2470</v>
      </c>
      <c r="N84" s="251" t="s">
        <v>2471</v>
      </c>
      <c r="O84" s="251" t="s">
        <v>2472</v>
      </c>
    </row>
    <row r="85" spans="2:15" ht="19.5" hidden="1" customHeight="1">
      <c r="B85" s="251" t="s">
        <v>2479</v>
      </c>
      <c r="C85" s="251" t="s">
        <v>2476</v>
      </c>
      <c r="D85" s="251" t="s">
        <v>2477</v>
      </c>
      <c r="E85" s="251" t="s">
        <v>2478</v>
      </c>
      <c r="G85" s="251" t="s">
        <v>2479</v>
      </c>
      <c r="H85" s="251" t="s">
        <v>2476</v>
      </c>
      <c r="I85" s="251" t="s">
        <v>2477</v>
      </c>
      <c r="J85" s="251" t="s">
        <v>2478</v>
      </c>
      <c r="L85" s="251" t="s">
        <v>2479</v>
      </c>
      <c r="M85" s="251" t="s">
        <v>2476</v>
      </c>
      <c r="N85" s="251" t="s">
        <v>2477</v>
      </c>
      <c r="O85" s="251" t="s">
        <v>2478</v>
      </c>
    </row>
    <row r="86" spans="2:15" ht="19.5" hidden="1" customHeight="1">
      <c r="B86" s="251" t="s">
        <v>2485</v>
      </c>
      <c r="C86" s="251" t="s">
        <v>2482</v>
      </c>
      <c r="D86" s="251" t="s">
        <v>2483</v>
      </c>
      <c r="E86" s="251" t="s">
        <v>2484</v>
      </c>
      <c r="G86" s="251" t="s">
        <v>2485</v>
      </c>
      <c r="H86" s="251" t="s">
        <v>2482</v>
      </c>
      <c r="I86" s="251" t="s">
        <v>2483</v>
      </c>
      <c r="J86" s="251" t="s">
        <v>2484</v>
      </c>
      <c r="L86" s="251" t="s">
        <v>2485</v>
      </c>
      <c r="M86" s="251" t="s">
        <v>2482</v>
      </c>
      <c r="N86" s="251" t="s">
        <v>2483</v>
      </c>
      <c r="O86" s="251" t="s">
        <v>2484</v>
      </c>
    </row>
    <row r="87" spans="2:15" ht="19.5" hidden="1" customHeight="1">
      <c r="B87" s="251" t="s">
        <v>2491</v>
      </c>
      <c r="C87" s="251" t="s">
        <v>2488</v>
      </c>
      <c r="D87" s="251" t="s">
        <v>2489</v>
      </c>
      <c r="E87" s="251" t="s">
        <v>2490</v>
      </c>
      <c r="G87" s="251" t="s">
        <v>2491</v>
      </c>
      <c r="H87" s="251" t="s">
        <v>2488</v>
      </c>
      <c r="I87" s="251" t="s">
        <v>2489</v>
      </c>
      <c r="J87" s="251" t="s">
        <v>2490</v>
      </c>
      <c r="L87" s="251" t="s">
        <v>2491</v>
      </c>
      <c r="M87" s="251" t="s">
        <v>2488</v>
      </c>
      <c r="N87" s="251" t="s">
        <v>2489</v>
      </c>
      <c r="O87" s="251" t="s">
        <v>2490</v>
      </c>
    </row>
    <row r="88" spans="2:15" ht="19.5" hidden="1" customHeight="1">
      <c r="B88" s="251" t="s">
        <v>2497</v>
      </c>
      <c r="C88" s="251" t="s">
        <v>2494</v>
      </c>
      <c r="D88" s="251" t="s">
        <v>2495</v>
      </c>
      <c r="E88" s="251" t="s">
        <v>2496</v>
      </c>
      <c r="G88" s="251" t="s">
        <v>2497</v>
      </c>
      <c r="H88" s="251" t="s">
        <v>2494</v>
      </c>
      <c r="I88" s="251" t="s">
        <v>2495</v>
      </c>
      <c r="J88" s="251" t="s">
        <v>2496</v>
      </c>
      <c r="L88" s="251" t="s">
        <v>2497</v>
      </c>
      <c r="M88" s="251" t="s">
        <v>2494</v>
      </c>
      <c r="N88" s="251" t="s">
        <v>2495</v>
      </c>
      <c r="O88" s="251" t="s">
        <v>2496</v>
      </c>
    </row>
    <row r="89" spans="2:15" ht="19.5" hidden="1" customHeight="1">
      <c r="B89" s="251" t="s">
        <v>2503</v>
      </c>
      <c r="C89" s="251" t="s">
        <v>2500</v>
      </c>
      <c r="D89" s="251" t="s">
        <v>2501</v>
      </c>
      <c r="E89" s="251" t="s">
        <v>2502</v>
      </c>
      <c r="G89" s="251" t="s">
        <v>2503</v>
      </c>
      <c r="H89" s="251" t="s">
        <v>2500</v>
      </c>
      <c r="I89" s="251" t="s">
        <v>2501</v>
      </c>
      <c r="J89" s="251" t="s">
        <v>2502</v>
      </c>
      <c r="L89" s="251" t="s">
        <v>2503</v>
      </c>
      <c r="M89" s="251" t="s">
        <v>2500</v>
      </c>
      <c r="N89" s="251" t="s">
        <v>2501</v>
      </c>
      <c r="O89" s="251" t="s">
        <v>2502</v>
      </c>
    </row>
    <row r="90" spans="2:15" ht="19.5" hidden="1" customHeight="1">
      <c r="B90" s="251" t="s">
        <v>2509</v>
      </c>
      <c r="C90" s="251" t="s">
        <v>2506</v>
      </c>
      <c r="D90" s="251" t="s">
        <v>2507</v>
      </c>
      <c r="E90" s="251" t="s">
        <v>2508</v>
      </c>
      <c r="G90" s="251" t="s">
        <v>2509</v>
      </c>
      <c r="H90" s="251" t="s">
        <v>2506</v>
      </c>
      <c r="I90" s="251" t="s">
        <v>2507</v>
      </c>
      <c r="J90" s="251" t="s">
        <v>2508</v>
      </c>
      <c r="L90" s="251" t="s">
        <v>2509</v>
      </c>
      <c r="M90" s="251" t="s">
        <v>2506</v>
      </c>
      <c r="N90" s="251" t="s">
        <v>2507</v>
      </c>
      <c r="O90" s="251" t="s">
        <v>2508</v>
      </c>
    </row>
    <row r="91" spans="2:15" ht="19.5" hidden="1" customHeight="1">
      <c r="B91" s="251" t="s">
        <v>2515</v>
      </c>
      <c r="C91" s="251" t="s">
        <v>2512</v>
      </c>
      <c r="D91" s="251" t="s">
        <v>2513</v>
      </c>
      <c r="E91" s="251" t="s">
        <v>2514</v>
      </c>
      <c r="G91" s="251" t="s">
        <v>2515</v>
      </c>
      <c r="H91" s="251" t="s">
        <v>2512</v>
      </c>
      <c r="I91" s="251" t="s">
        <v>2513</v>
      </c>
      <c r="J91" s="251" t="s">
        <v>2514</v>
      </c>
      <c r="L91" s="251" t="s">
        <v>2515</v>
      </c>
      <c r="M91" s="251" t="s">
        <v>2512</v>
      </c>
      <c r="N91" s="251" t="s">
        <v>2513</v>
      </c>
      <c r="O91" s="251" t="s">
        <v>2514</v>
      </c>
    </row>
    <row r="92" spans="2:15" ht="19.5" hidden="1" customHeight="1">
      <c r="B92" s="251" t="s">
        <v>2521</v>
      </c>
      <c r="C92" s="251" t="s">
        <v>2518</v>
      </c>
      <c r="D92" s="251" t="s">
        <v>2519</v>
      </c>
      <c r="E92" s="251" t="s">
        <v>2520</v>
      </c>
      <c r="G92" s="251" t="s">
        <v>2521</v>
      </c>
      <c r="H92" s="251" t="s">
        <v>2518</v>
      </c>
      <c r="I92" s="251" t="s">
        <v>2519</v>
      </c>
      <c r="J92" s="251" t="s">
        <v>2520</v>
      </c>
      <c r="L92" s="251" t="s">
        <v>2521</v>
      </c>
      <c r="M92" s="251" t="s">
        <v>2518</v>
      </c>
      <c r="N92" s="251" t="s">
        <v>2519</v>
      </c>
      <c r="O92" s="251" t="s">
        <v>2520</v>
      </c>
    </row>
    <row r="93" spans="2:15" ht="19.5" hidden="1" customHeight="1">
      <c r="B93" s="251" t="s">
        <v>2527</v>
      </c>
      <c r="C93" s="251" t="s">
        <v>2524</v>
      </c>
      <c r="D93" s="251" t="s">
        <v>2525</v>
      </c>
      <c r="E93" s="251" t="s">
        <v>2526</v>
      </c>
      <c r="G93" s="251" t="s">
        <v>2527</v>
      </c>
      <c r="H93" s="251" t="s">
        <v>2524</v>
      </c>
      <c r="I93" s="251" t="s">
        <v>2525</v>
      </c>
      <c r="J93" s="251" t="s">
        <v>2526</v>
      </c>
      <c r="L93" s="251" t="s">
        <v>2527</v>
      </c>
      <c r="M93" s="251" t="s">
        <v>2524</v>
      </c>
      <c r="N93" s="251" t="s">
        <v>2525</v>
      </c>
      <c r="O93" s="251" t="s">
        <v>2526</v>
      </c>
    </row>
    <row r="94" spans="2:15" ht="19.5" hidden="1" customHeight="1">
      <c r="B94" s="251" t="s">
        <v>2533</v>
      </c>
      <c r="C94" s="251" t="s">
        <v>2530</v>
      </c>
      <c r="D94" s="251" t="s">
        <v>2531</v>
      </c>
      <c r="E94" s="251" t="s">
        <v>2532</v>
      </c>
      <c r="G94" s="251" t="s">
        <v>2533</v>
      </c>
      <c r="H94" s="251" t="s">
        <v>2530</v>
      </c>
      <c r="I94" s="251" t="s">
        <v>2531</v>
      </c>
      <c r="J94" s="251" t="s">
        <v>2532</v>
      </c>
      <c r="L94" s="251" t="s">
        <v>2533</v>
      </c>
      <c r="M94" s="251" t="s">
        <v>2530</v>
      </c>
      <c r="N94" s="251" t="s">
        <v>2531</v>
      </c>
      <c r="O94" s="251" t="s">
        <v>2532</v>
      </c>
    </row>
    <row r="95" spans="2:15" ht="19.5" hidden="1" customHeight="1">
      <c r="B95" s="251" t="s">
        <v>2539</v>
      </c>
      <c r="C95" s="251" t="s">
        <v>2536</v>
      </c>
      <c r="D95" s="251" t="s">
        <v>2537</v>
      </c>
      <c r="E95" s="251" t="s">
        <v>2538</v>
      </c>
      <c r="G95" s="251" t="s">
        <v>2539</v>
      </c>
      <c r="H95" s="251" t="s">
        <v>2536</v>
      </c>
      <c r="I95" s="251" t="s">
        <v>2537</v>
      </c>
      <c r="J95" s="251" t="s">
        <v>2538</v>
      </c>
      <c r="L95" s="251" t="s">
        <v>2539</v>
      </c>
      <c r="M95" s="251" t="s">
        <v>2536</v>
      </c>
      <c r="N95" s="251" t="s">
        <v>2537</v>
      </c>
      <c r="O95" s="251" t="s">
        <v>2538</v>
      </c>
    </row>
    <row r="96" spans="2:15" ht="19.5" hidden="1" customHeight="1">
      <c r="B96" s="251" t="s">
        <v>2545</v>
      </c>
      <c r="C96" s="251" t="s">
        <v>2542</v>
      </c>
      <c r="D96" s="251" t="s">
        <v>2543</v>
      </c>
      <c r="E96" s="251" t="s">
        <v>2544</v>
      </c>
      <c r="G96" s="251" t="s">
        <v>2545</v>
      </c>
      <c r="H96" s="251" t="s">
        <v>2542</v>
      </c>
      <c r="I96" s="251" t="s">
        <v>2543</v>
      </c>
      <c r="J96" s="251" t="s">
        <v>2544</v>
      </c>
      <c r="L96" s="251" t="s">
        <v>2545</v>
      </c>
      <c r="M96" s="251" t="s">
        <v>2542</v>
      </c>
      <c r="N96" s="251" t="s">
        <v>2543</v>
      </c>
      <c r="O96" s="251" t="s">
        <v>2544</v>
      </c>
    </row>
    <row r="97" spans="2:15" ht="19.5" hidden="1" customHeight="1">
      <c r="B97" s="251" t="s">
        <v>2551</v>
      </c>
      <c r="C97" s="251" t="s">
        <v>2548</v>
      </c>
      <c r="D97" s="251" t="s">
        <v>2549</v>
      </c>
      <c r="E97" s="251" t="s">
        <v>2550</v>
      </c>
      <c r="G97" s="251" t="s">
        <v>2551</v>
      </c>
      <c r="H97" s="251" t="s">
        <v>2548</v>
      </c>
      <c r="I97" s="251" t="s">
        <v>2549</v>
      </c>
      <c r="J97" s="251" t="s">
        <v>2550</v>
      </c>
      <c r="L97" s="251" t="s">
        <v>2551</v>
      </c>
      <c r="M97" s="251" t="s">
        <v>2548</v>
      </c>
      <c r="N97" s="251" t="s">
        <v>2549</v>
      </c>
      <c r="O97" s="251" t="s">
        <v>2550</v>
      </c>
    </row>
    <row r="98" spans="2:15" ht="19.5" hidden="1" customHeight="1">
      <c r="B98" s="251" t="s">
        <v>2557</v>
      </c>
      <c r="C98" s="251" t="s">
        <v>2554</v>
      </c>
      <c r="D98" s="251" t="s">
        <v>2555</v>
      </c>
      <c r="E98" s="251" t="s">
        <v>2556</v>
      </c>
      <c r="G98" s="251" t="s">
        <v>2557</v>
      </c>
      <c r="H98" s="251" t="s">
        <v>2554</v>
      </c>
      <c r="I98" s="251" t="s">
        <v>2555</v>
      </c>
      <c r="J98" s="251" t="s">
        <v>2556</v>
      </c>
      <c r="L98" s="251" t="s">
        <v>2557</v>
      </c>
      <c r="M98" s="251" t="s">
        <v>2554</v>
      </c>
      <c r="N98" s="251" t="s">
        <v>2555</v>
      </c>
      <c r="O98" s="251" t="s">
        <v>2556</v>
      </c>
    </row>
    <row r="99" spans="2:15" ht="19.5" hidden="1" customHeight="1">
      <c r="B99" s="251" t="s">
        <v>2563</v>
      </c>
      <c r="C99" s="251" t="s">
        <v>2560</v>
      </c>
      <c r="D99" s="251" t="s">
        <v>2561</v>
      </c>
      <c r="E99" s="251" t="s">
        <v>2562</v>
      </c>
      <c r="G99" s="251" t="s">
        <v>2563</v>
      </c>
      <c r="H99" s="251" t="s">
        <v>2560</v>
      </c>
      <c r="I99" s="251" t="s">
        <v>2561</v>
      </c>
      <c r="J99" s="251" t="s">
        <v>2562</v>
      </c>
      <c r="L99" s="251" t="s">
        <v>2563</v>
      </c>
      <c r="M99" s="251" t="s">
        <v>2560</v>
      </c>
      <c r="N99" s="251" t="s">
        <v>2561</v>
      </c>
      <c r="O99" s="251" t="s">
        <v>2562</v>
      </c>
    </row>
    <row r="100" spans="2:15" ht="19.5" hidden="1" customHeight="1">
      <c r="B100" s="251" t="s">
        <v>2569</v>
      </c>
      <c r="C100" s="251" t="s">
        <v>2566</v>
      </c>
      <c r="D100" s="251" t="s">
        <v>2567</v>
      </c>
      <c r="E100" s="251" t="s">
        <v>2568</v>
      </c>
      <c r="G100" s="251" t="s">
        <v>2569</v>
      </c>
      <c r="H100" s="251" t="s">
        <v>2566</v>
      </c>
      <c r="I100" s="251" t="s">
        <v>2567</v>
      </c>
      <c r="J100" s="251" t="s">
        <v>2568</v>
      </c>
      <c r="L100" s="251" t="s">
        <v>2569</v>
      </c>
      <c r="M100" s="251" t="s">
        <v>2566</v>
      </c>
      <c r="N100" s="251" t="s">
        <v>2567</v>
      </c>
      <c r="O100" s="251" t="s">
        <v>2568</v>
      </c>
    </row>
    <row r="101" spans="2:15" ht="19.5" hidden="1" customHeight="1">
      <c r="B101" s="251" t="s">
        <v>2575</v>
      </c>
      <c r="C101" s="251" t="s">
        <v>2572</v>
      </c>
      <c r="D101" s="251" t="s">
        <v>2573</v>
      </c>
      <c r="E101" s="251" t="s">
        <v>2574</v>
      </c>
      <c r="G101" s="251" t="s">
        <v>2575</v>
      </c>
      <c r="H101" s="251" t="s">
        <v>2572</v>
      </c>
      <c r="I101" s="251" t="s">
        <v>2573</v>
      </c>
      <c r="J101" s="251" t="s">
        <v>2574</v>
      </c>
      <c r="L101" s="251" t="s">
        <v>2575</v>
      </c>
      <c r="M101" s="251" t="s">
        <v>2572</v>
      </c>
      <c r="N101" s="251" t="s">
        <v>2573</v>
      </c>
      <c r="O101" s="251" t="s">
        <v>2574</v>
      </c>
    </row>
    <row r="102" spans="2:15" ht="19.5" hidden="1" customHeight="1">
      <c r="B102" s="251" t="s">
        <v>2581</v>
      </c>
      <c r="C102" s="251" t="s">
        <v>2578</v>
      </c>
      <c r="D102" s="251" t="s">
        <v>2579</v>
      </c>
      <c r="E102" s="251" t="s">
        <v>2580</v>
      </c>
      <c r="G102" s="251" t="s">
        <v>2581</v>
      </c>
      <c r="H102" s="251" t="s">
        <v>2578</v>
      </c>
      <c r="I102" s="251" t="s">
        <v>2579</v>
      </c>
      <c r="J102" s="251" t="s">
        <v>2580</v>
      </c>
      <c r="L102" s="251" t="s">
        <v>2581</v>
      </c>
      <c r="M102" s="251" t="s">
        <v>2578</v>
      </c>
      <c r="N102" s="251" t="s">
        <v>2579</v>
      </c>
      <c r="O102" s="251" t="s">
        <v>2580</v>
      </c>
    </row>
    <row r="103" spans="2:15" ht="19.5" hidden="1" customHeight="1">
      <c r="B103" s="251" t="s">
        <v>2587</v>
      </c>
      <c r="C103" s="251" t="s">
        <v>2584</v>
      </c>
      <c r="D103" s="251" t="s">
        <v>2585</v>
      </c>
      <c r="E103" s="251" t="s">
        <v>2586</v>
      </c>
      <c r="G103" s="251" t="s">
        <v>2587</v>
      </c>
      <c r="H103" s="251" t="s">
        <v>2584</v>
      </c>
      <c r="I103" s="251" t="s">
        <v>2585</v>
      </c>
      <c r="J103" s="251" t="s">
        <v>2586</v>
      </c>
      <c r="L103" s="251" t="s">
        <v>2587</v>
      </c>
      <c r="M103" s="251" t="s">
        <v>2584</v>
      </c>
      <c r="N103" s="251" t="s">
        <v>2585</v>
      </c>
      <c r="O103" s="251" t="s">
        <v>2586</v>
      </c>
    </row>
    <row r="104" spans="2:15" ht="19.5" hidden="1" customHeight="1">
      <c r="B104" s="251" t="s">
        <v>2593</v>
      </c>
      <c r="C104" s="251" t="s">
        <v>2590</v>
      </c>
      <c r="D104" s="251" t="s">
        <v>2591</v>
      </c>
      <c r="E104" s="251" t="s">
        <v>2592</v>
      </c>
      <c r="G104" s="251" t="s">
        <v>2593</v>
      </c>
      <c r="H104" s="251" t="s">
        <v>2590</v>
      </c>
      <c r="I104" s="251" t="s">
        <v>2591</v>
      </c>
      <c r="J104" s="251" t="s">
        <v>2592</v>
      </c>
      <c r="L104" s="251" t="s">
        <v>2593</v>
      </c>
      <c r="M104" s="251" t="s">
        <v>2590</v>
      </c>
      <c r="N104" s="251" t="s">
        <v>2591</v>
      </c>
      <c r="O104" s="251" t="s">
        <v>2592</v>
      </c>
    </row>
    <row r="105" spans="2:15" ht="19.5" hidden="1" customHeight="1">
      <c r="B105" s="251" t="s">
        <v>2599</v>
      </c>
      <c r="C105" s="251" t="s">
        <v>2596</v>
      </c>
      <c r="D105" s="251" t="s">
        <v>2597</v>
      </c>
      <c r="E105" s="251" t="s">
        <v>2598</v>
      </c>
      <c r="G105" s="251" t="s">
        <v>2599</v>
      </c>
      <c r="H105" s="251" t="s">
        <v>2596</v>
      </c>
      <c r="I105" s="251" t="s">
        <v>2597</v>
      </c>
      <c r="J105" s="251" t="s">
        <v>2598</v>
      </c>
      <c r="L105" s="251" t="s">
        <v>2599</v>
      </c>
      <c r="M105" s="251" t="s">
        <v>2596</v>
      </c>
      <c r="N105" s="251" t="s">
        <v>2597</v>
      </c>
      <c r="O105" s="251" t="s">
        <v>2598</v>
      </c>
    </row>
    <row r="106" spans="2:15" ht="19.5" hidden="1" customHeight="1">
      <c r="B106" s="251" t="s">
        <v>2605</v>
      </c>
      <c r="C106" s="251" t="s">
        <v>2602</v>
      </c>
      <c r="D106" s="251" t="s">
        <v>2603</v>
      </c>
      <c r="E106" s="251" t="s">
        <v>2604</v>
      </c>
      <c r="G106" s="251" t="s">
        <v>2605</v>
      </c>
      <c r="H106" s="251" t="s">
        <v>2602</v>
      </c>
      <c r="I106" s="251" t="s">
        <v>2603</v>
      </c>
      <c r="J106" s="251" t="s">
        <v>2604</v>
      </c>
      <c r="L106" s="251" t="s">
        <v>2605</v>
      </c>
      <c r="M106" s="251" t="s">
        <v>2602</v>
      </c>
      <c r="N106" s="251" t="s">
        <v>2603</v>
      </c>
      <c r="O106" s="251" t="s">
        <v>2604</v>
      </c>
    </row>
    <row r="107" spans="2:15" ht="19.5" hidden="1" customHeight="1">
      <c r="B107" s="251" t="s">
        <v>2611</v>
      </c>
      <c r="C107" s="251" t="s">
        <v>2608</v>
      </c>
      <c r="D107" s="251" t="s">
        <v>2609</v>
      </c>
      <c r="E107" s="251" t="s">
        <v>2610</v>
      </c>
      <c r="G107" s="251" t="s">
        <v>2611</v>
      </c>
      <c r="H107" s="251" t="s">
        <v>2608</v>
      </c>
      <c r="I107" s="251" t="s">
        <v>2609</v>
      </c>
      <c r="J107" s="251" t="s">
        <v>2610</v>
      </c>
      <c r="L107" s="251" t="s">
        <v>2611</v>
      </c>
      <c r="M107" s="251" t="s">
        <v>2608</v>
      </c>
      <c r="N107" s="251" t="s">
        <v>2609</v>
      </c>
      <c r="O107" s="251" t="s">
        <v>2610</v>
      </c>
    </row>
    <row r="108" spans="2:15" ht="19.5" hidden="1" customHeight="1">
      <c r="B108" s="251" t="s">
        <v>2617</v>
      </c>
      <c r="C108" s="251" t="s">
        <v>2614</v>
      </c>
      <c r="D108" s="251" t="s">
        <v>2615</v>
      </c>
      <c r="E108" s="251" t="s">
        <v>2616</v>
      </c>
      <c r="G108" s="251" t="s">
        <v>2617</v>
      </c>
      <c r="H108" s="251" t="s">
        <v>2614</v>
      </c>
      <c r="I108" s="251" t="s">
        <v>2615</v>
      </c>
      <c r="J108" s="251" t="s">
        <v>2616</v>
      </c>
      <c r="L108" s="251" t="s">
        <v>2617</v>
      </c>
      <c r="M108" s="251" t="s">
        <v>2614</v>
      </c>
      <c r="N108" s="251" t="s">
        <v>2615</v>
      </c>
      <c r="O108" s="251" t="s">
        <v>2616</v>
      </c>
    </row>
    <row r="109" spans="2:15" ht="19.5" hidden="1" customHeight="1">
      <c r="B109" s="251" t="s">
        <v>2623</v>
      </c>
      <c r="C109" s="251" t="s">
        <v>2620</v>
      </c>
      <c r="D109" s="251" t="s">
        <v>2621</v>
      </c>
      <c r="E109" s="251" t="s">
        <v>2622</v>
      </c>
      <c r="G109" s="251" t="s">
        <v>2623</v>
      </c>
      <c r="H109" s="251" t="s">
        <v>2620</v>
      </c>
      <c r="I109" s="251" t="s">
        <v>2621</v>
      </c>
      <c r="J109" s="251" t="s">
        <v>2622</v>
      </c>
      <c r="L109" s="251" t="s">
        <v>2623</v>
      </c>
      <c r="M109" s="251" t="s">
        <v>2620</v>
      </c>
      <c r="N109" s="251" t="s">
        <v>2621</v>
      </c>
      <c r="O109" s="251" t="s">
        <v>2622</v>
      </c>
    </row>
    <row r="110" spans="2:15" ht="15.75" customHeight="1">
      <c r="B110" s="242" t="s">
        <v>2625</v>
      </c>
      <c r="C110" s="242" t="s">
        <v>2626</v>
      </c>
      <c r="D110" s="242" t="s">
        <v>2627</v>
      </c>
      <c r="E110" s="242" t="s">
        <v>2628</v>
      </c>
      <c r="G110" s="242" t="s">
        <v>2625</v>
      </c>
      <c r="H110" s="242" t="s">
        <v>2626</v>
      </c>
      <c r="I110" s="242" t="s">
        <v>2627</v>
      </c>
      <c r="J110" s="242" t="s">
        <v>2628</v>
      </c>
      <c r="L110" s="242" t="s">
        <v>2625</v>
      </c>
      <c r="M110" s="242" t="s">
        <v>2626</v>
      </c>
      <c r="N110" s="242" t="s">
        <v>2627</v>
      </c>
      <c r="O110" s="242" t="s">
        <v>2628</v>
      </c>
    </row>
    <row r="111" spans="2:15" ht="30" customHeight="1">
      <c r="B111" s="435" t="s">
        <v>1667</v>
      </c>
      <c r="C111" s="431"/>
      <c r="D111" s="431"/>
      <c r="E111" s="432"/>
      <c r="G111" s="435" t="s">
        <v>1669</v>
      </c>
      <c r="H111" s="431"/>
      <c r="I111" s="431"/>
      <c r="J111" s="432"/>
      <c r="L111" s="435" t="s">
        <v>1671</v>
      </c>
      <c r="M111" s="431"/>
      <c r="N111" s="431"/>
      <c r="O111" s="432"/>
    </row>
    <row r="112" spans="2:15" ht="15.75" customHeight="1">
      <c r="B112" s="218" t="str">
        <f ca="1">'WEEK 1'!D13</f>
        <v>Split Jerk</v>
      </c>
      <c r="C112" s="219">
        <f ca="1">'WEEK 1'!I13</f>
        <v>0</v>
      </c>
      <c r="D112" s="219">
        <f>'WEEK 1'!F13</f>
        <v>0</v>
      </c>
      <c r="E112" s="221">
        <f>'WEEK 1'!H13</f>
        <v>0</v>
      </c>
      <c r="G112" s="218" t="str">
        <f ca="1">'WEEK 1'!D14</f>
        <v>Front Squat</v>
      </c>
      <c r="H112" s="219">
        <f ca="1">'WEEK 1'!I14</f>
        <v>0</v>
      </c>
      <c r="I112" s="219">
        <f>'WEEK 1'!F14</f>
        <v>0</v>
      </c>
      <c r="J112" s="221">
        <f>'WEEK 1'!H14</f>
        <v>0</v>
      </c>
      <c r="L112" s="252" t="str">
        <f ca="1">'WEEK 1'!D15</f>
        <v>Push Press</v>
      </c>
      <c r="M112" s="253">
        <f ca="1">'WEEK 1'!I15</f>
        <v>0</v>
      </c>
      <c r="N112" s="253">
        <f>'WEEK 1'!F15</f>
        <v>0</v>
      </c>
      <c r="O112" s="254">
        <f>'WEEK 1'!H15</f>
        <v>0</v>
      </c>
    </row>
    <row r="113" spans="2:15" ht="15.75" customHeight="1">
      <c r="B113" s="223" t="str">
        <f ca="1">'WEEK 2'!D13</f>
        <v>Split Jerk</v>
      </c>
      <c r="C113" s="224">
        <f>'WEEK 2'!I13</f>
        <v>0</v>
      </c>
      <c r="D113" s="224">
        <f>'WEEK 2'!F13</f>
        <v>0</v>
      </c>
      <c r="E113" s="226">
        <f>'WEEK 2'!H13</f>
        <v>0</v>
      </c>
      <c r="G113" s="223" t="str">
        <f ca="1">'WEEK 2'!D14</f>
        <v>Front Squat</v>
      </c>
      <c r="H113" s="224">
        <f ca="1">'WEEK 2'!I14</f>
        <v>0</v>
      </c>
      <c r="I113" s="224">
        <f>'WEEK 2'!F14</f>
        <v>0</v>
      </c>
      <c r="J113" s="226">
        <f>'WEEK 2'!H14</f>
        <v>0</v>
      </c>
      <c r="L113" s="223" t="str">
        <f ca="1">'WEEK 2'!D15</f>
        <v>Push Press</v>
      </c>
      <c r="M113" s="224">
        <f ca="1">'WEEK 2'!I15</f>
        <v>0</v>
      </c>
      <c r="N113" s="224">
        <f>'WEEK 2'!F15</f>
        <v>0</v>
      </c>
      <c r="O113" s="226">
        <f>'WEEK 2'!H15</f>
        <v>0</v>
      </c>
    </row>
    <row r="114" spans="2:15" ht="15.75" customHeight="1">
      <c r="B114" s="218" t="str">
        <f ca="1">'WEEK 3'!D13</f>
        <v>Split Jerk</v>
      </c>
      <c r="C114" s="219">
        <f ca="1">'WEEK 3'!I13</f>
        <v>0</v>
      </c>
      <c r="D114" s="219">
        <f>'WEEK 3'!F13</f>
        <v>0</v>
      </c>
      <c r="E114" s="221">
        <f>'WEEK 3'!H13</f>
        <v>0</v>
      </c>
      <c r="G114" s="218" t="str">
        <f ca="1">'WEEK 3'!D14</f>
        <v>Front Squat</v>
      </c>
      <c r="H114" s="219">
        <f ca="1">'WEEK 3'!I14</f>
        <v>0</v>
      </c>
      <c r="I114" s="219">
        <f>'WEEK 3'!F14</f>
        <v>0</v>
      </c>
      <c r="J114" s="221">
        <f>'WEEK 3'!H14</f>
        <v>0</v>
      </c>
      <c r="L114" s="218" t="str">
        <f ca="1">'WEEK 3'!D15</f>
        <v>Push Press</v>
      </c>
      <c r="M114" s="219">
        <f ca="1">'WEEK 3'!I15</f>
        <v>0</v>
      </c>
      <c r="N114" s="219">
        <f>'WEEK 3'!F15</f>
        <v>0</v>
      </c>
      <c r="O114" s="221">
        <f>'WEEK 3'!H15</f>
        <v>0</v>
      </c>
    </row>
    <row r="115" spans="2:15" ht="15.75" customHeight="1">
      <c r="B115" s="223" t="str">
        <f ca="1">'WEEK 4'!D13</f>
        <v>Split Jerk</v>
      </c>
      <c r="C115" s="224">
        <f ca="1">'WEEK 4'!I13</f>
        <v>0</v>
      </c>
      <c r="D115" s="224">
        <f>'WEEK 4'!F13</f>
        <v>0</v>
      </c>
      <c r="E115" s="226">
        <f>'WEEK 4'!H13</f>
        <v>0</v>
      </c>
      <c r="G115" s="223" t="str">
        <f ca="1">'WEEK 4'!D14</f>
        <v>Front Squat</v>
      </c>
      <c r="H115" s="224">
        <f ca="1">'WEEK 4'!I14</f>
        <v>0</v>
      </c>
      <c r="I115" s="224">
        <f>'WEEK 4'!F14</f>
        <v>0</v>
      </c>
      <c r="J115" s="226">
        <f>'WEEK 4'!H14</f>
        <v>0</v>
      </c>
      <c r="L115" s="223" t="str">
        <f ca="1">'WEEK 4'!D15</f>
        <v>Push Press</v>
      </c>
      <c r="M115" s="224">
        <f ca="1">'WEEK 4'!I15</f>
        <v>0</v>
      </c>
      <c r="N115" s="224">
        <f>'WEEK 4'!F15</f>
        <v>0</v>
      </c>
      <c r="O115" s="226">
        <f>'WEEK 4'!H15</f>
        <v>0</v>
      </c>
    </row>
    <row r="116" spans="2:15" ht="15.75" customHeight="1">
      <c r="B116" s="218" t="e">
        <f>#REF!</f>
        <v>#REF!</v>
      </c>
      <c r="C116" s="219" t="e">
        <f>#REF!</f>
        <v>#REF!</v>
      </c>
      <c r="D116" s="219" t="e">
        <f>#REF!</f>
        <v>#REF!</v>
      </c>
      <c r="E116" s="221" t="e">
        <f>#REF!</f>
        <v>#REF!</v>
      </c>
      <c r="G116" s="218" t="e">
        <f>#REF!</f>
        <v>#REF!</v>
      </c>
      <c r="H116" s="219" t="e">
        <f>#REF!</f>
        <v>#REF!</v>
      </c>
      <c r="I116" s="219" t="e">
        <f>#REF!</f>
        <v>#REF!</v>
      </c>
      <c r="J116" s="221" t="e">
        <f>#REF!</f>
        <v>#REF!</v>
      </c>
      <c r="L116" s="218" t="e">
        <f>#REF!</f>
        <v>#REF!</v>
      </c>
      <c r="M116" s="219" t="e">
        <f>#REF!</f>
        <v>#REF!</v>
      </c>
      <c r="N116" s="219" t="e">
        <f>#REF!</f>
        <v>#REF!</v>
      </c>
      <c r="O116" s="221" t="e">
        <f>#REF!</f>
        <v>#REF!</v>
      </c>
    </row>
    <row r="117" spans="2:15" ht="15.75" customHeight="1">
      <c r="B117" s="223" t="e">
        <f>#REF!</f>
        <v>#REF!</v>
      </c>
      <c r="C117" s="224" t="e">
        <f>#REF!</f>
        <v>#REF!</v>
      </c>
      <c r="D117" s="224" t="e">
        <f>#REF!</f>
        <v>#REF!</v>
      </c>
      <c r="E117" s="226" t="e">
        <f>#REF!</f>
        <v>#REF!</v>
      </c>
      <c r="G117" s="223" t="e">
        <f>#REF!</f>
        <v>#REF!</v>
      </c>
      <c r="H117" s="224" t="e">
        <f>#REF!</f>
        <v>#REF!</v>
      </c>
      <c r="I117" s="224" t="e">
        <f>#REF!</f>
        <v>#REF!</v>
      </c>
      <c r="J117" s="226" t="e">
        <f>#REF!</f>
        <v>#REF!</v>
      </c>
      <c r="L117" s="223" t="e">
        <f>#REF!</f>
        <v>#REF!</v>
      </c>
      <c r="M117" s="224" t="e">
        <f>#REF!</f>
        <v>#REF!</v>
      </c>
      <c r="N117" s="224" t="e">
        <f>#REF!</f>
        <v>#REF!</v>
      </c>
      <c r="O117" s="226" t="e">
        <f>#REF!</f>
        <v>#REF!</v>
      </c>
    </row>
    <row r="118" spans="2:15" ht="15.75" customHeight="1">
      <c r="B118" s="218" t="e">
        <f>#REF!</f>
        <v>#REF!</v>
      </c>
      <c r="C118" s="219" t="e">
        <f>#REF!</f>
        <v>#REF!</v>
      </c>
      <c r="D118" s="219" t="e">
        <f>#REF!</f>
        <v>#REF!</v>
      </c>
      <c r="E118" s="221" t="e">
        <f>#REF!</f>
        <v>#REF!</v>
      </c>
      <c r="G118" s="218" t="e">
        <f>#REF!</f>
        <v>#REF!</v>
      </c>
      <c r="H118" s="219" t="e">
        <f>#REF!</f>
        <v>#REF!</v>
      </c>
      <c r="I118" s="219" t="e">
        <f>#REF!</f>
        <v>#REF!</v>
      </c>
      <c r="J118" s="221" t="e">
        <f>#REF!</f>
        <v>#REF!</v>
      </c>
      <c r="L118" s="218" t="e">
        <f>#REF!</f>
        <v>#REF!</v>
      </c>
      <c r="M118" s="219" t="e">
        <f>#REF!</f>
        <v>#REF!</v>
      </c>
      <c r="N118" s="219" t="e">
        <f>#REF!</f>
        <v>#REF!</v>
      </c>
      <c r="O118" s="221" t="e">
        <f>#REF!</f>
        <v>#REF!</v>
      </c>
    </row>
    <row r="119" spans="2:15" ht="15.75" customHeight="1">
      <c r="B119" s="223" t="e">
        <f>#REF!</f>
        <v>#REF!</v>
      </c>
      <c r="C119" s="224" t="e">
        <f>#REF!</f>
        <v>#REF!</v>
      </c>
      <c r="D119" s="224" t="e">
        <f>#REF!</f>
        <v>#REF!</v>
      </c>
      <c r="E119" s="226" t="e">
        <f>#REF!</f>
        <v>#REF!</v>
      </c>
      <c r="G119" s="223" t="e">
        <f>#REF!</f>
        <v>#REF!</v>
      </c>
      <c r="H119" s="224" t="e">
        <f>#REF!</f>
        <v>#REF!</v>
      </c>
      <c r="I119" s="224" t="e">
        <f>#REF!</f>
        <v>#REF!</v>
      </c>
      <c r="J119" s="226" t="e">
        <f>#REF!</f>
        <v>#REF!</v>
      </c>
      <c r="L119" s="223" t="e">
        <f>#REF!</f>
        <v>#REF!</v>
      </c>
      <c r="M119" s="224" t="e">
        <f>#REF!</f>
        <v>#REF!</v>
      </c>
      <c r="N119" s="224" t="e">
        <f>#REF!</f>
        <v>#REF!</v>
      </c>
      <c r="O119" s="226" t="e">
        <f>#REF!</f>
        <v>#REF!</v>
      </c>
    </row>
    <row r="120" spans="2:15" ht="15.75" customHeight="1">
      <c r="B120" s="218" t="e">
        <f>#REF!</f>
        <v>#REF!</v>
      </c>
      <c r="C120" s="219" t="e">
        <f>#REF!</f>
        <v>#REF!</v>
      </c>
      <c r="D120" s="219" t="e">
        <f>#REF!</f>
        <v>#REF!</v>
      </c>
      <c r="E120" s="221" t="e">
        <f>#REF!</f>
        <v>#REF!</v>
      </c>
      <c r="G120" s="218" t="e">
        <f>#REF!</f>
        <v>#REF!</v>
      </c>
      <c r="H120" s="219" t="e">
        <f>#REF!</f>
        <v>#REF!</v>
      </c>
      <c r="I120" s="219" t="e">
        <f>#REF!</f>
        <v>#REF!</v>
      </c>
      <c r="J120" s="221" t="e">
        <f>#REF!</f>
        <v>#REF!</v>
      </c>
      <c r="L120" s="218" t="e">
        <f>#REF!</f>
        <v>#REF!</v>
      </c>
      <c r="M120" s="219" t="e">
        <f>#REF!</f>
        <v>#REF!</v>
      </c>
      <c r="N120" s="219" t="e">
        <f>#REF!</f>
        <v>#REF!</v>
      </c>
      <c r="O120" s="221" t="e">
        <f>#REF!</f>
        <v>#REF!</v>
      </c>
    </row>
    <row r="121" spans="2:15" ht="15.75" customHeight="1">
      <c r="B121" s="223" t="e">
        <f>#REF!</f>
        <v>#REF!</v>
      </c>
      <c r="C121" s="224" t="e">
        <f>#REF!</f>
        <v>#REF!</v>
      </c>
      <c r="D121" s="224" t="e">
        <f>#REF!</f>
        <v>#REF!</v>
      </c>
      <c r="E121" s="226" t="e">
        <f>#REF!</f>
        <v>#REF!</v>
      </c>
      <c r="G121" s="223" t="e">
        <f>#REF!</f>
        <v>#REF!</v>
      </c>
      <c r="H121" s="224" t="e">
        <f>#REF!</f>
        <v>#REF!</v>
      </c>
      <c r="I121" s="224" t="e">
        <f>#REF!</f>
        <v>#REF!</v>
      </c>
      <c r="J121" s="226" t="e">
        <f>#REF!</f>
        <v>#REF!</v>
      </c>
      <c r="L121" s="223" t="e">
        <f>#REF!</f>
        <v>#REF!</v>
      </c>
      <c r="M121" s="224" t="e">
        <f>#REF!</f>
        <v>#REF!</v>
      </c>
      <c r="N121" s="224" t="e">
        <f>#REF!</f>
        <v>#REF!</v>
      </c>
      <c r="O121" s="226" t="e">
        <f>#REF!</f>
        <v>#REF!</v>
      </c>
    </row>
    <row r="122" spans="2:15" ht="15.75" customHeight="1">
      <c r="B122" s="218" t="e">
        <f>#REF!</f>
        <v>#REF!</v>
      </c>
      <c r="C122" s="219" t="e">
        <f>#REF!</f>
        <v>#REF!</v>
      </c>
      <c r="D122" s="219" t="e">
        <f>#REF!</f>
        <v>#REF!</v>
      </c>
      <c r="E122" s="221" t="e">
        <f>#REF!</f>
        <v>#REF!</v>
      </c>
      <c r="G122" s="218" t="e">
        <f>#REF!</f>
        <v>#REF!</v>
      </c>
      <c r="H122" s="219" t="e">
        <f>#REF!</f>
        <v>#REF!</v>
      </c>
      <c r="I122" s="219" t="e">
        <f>#REF!</f>
        <v>#REF!</v>
      </c>
      <c r="J122" s="221" t="e">
        <f>#REF!</f>
        <v>#REF!</v>
      </c>
      <c r="L122" s="218" t="e">
        <f>#REF!</f>
        <v>#REF!</v>
      </c>
      <c r="M122" s="219" t="e">
        <f>#REF!</f>
        <v>#REF!</v>
      </c>
      <c r="N122" s="219" t="e">
        <f>#REF!</f>
        <v>#REF!</v>
      </c>
      <c r="O122" s="221" t="e">
        <f>#REF!</f>
        <v>#REF!</v>
      </c>
    </row>
    <row r="123" spans="2:15" ht="15.75" customHeight="1">
      <c r="B123" s="223" t="e">
        <f>#REF!</f>
        <v>#REF!</v>
      </c>
      <c r="C123" s="224" t="e">
        <f>#REF!</f>
        <v>#REF!</v>
      </c>
      <c r="D123" s="224" t="e">
        <f>#REF!</f>
        <v>#REF!</v>
      </c>
      <c r="E123" s="226" t="e">
        <f>#REF!</f>
        <v>#REF!</v>
      </c>
      <c r="G123" s="223" t="e">
        <f>#REF!</f>
        <v>#REF!</v>
      </c>
      <c r="H123" s="224" t="e">
        <f>#REF!</f>
        <v>#REF!</v>
      </c>
      <c r="I123" s="224" t="e">
        <f>#REF!</f>
        <v>#REF!</v>
      </c>
      <c r="J123" s="226" t="e">
        <f>#REF!</f>
        <v>#REF!</v>
      </c>
      <c r="L123" s="223" t="e">
        <f>#REF!</f>
        <v>#REF!</v>
      </c>
      <c r="M123" s="224" t="e">
        <f>#REF!</f>
        <v>#REF!</v>
      </c>
      <c r="N123" s="224" t="e">
        <f>#REF!</f>
        <v>#REF!</v>
      </c>
      <c r="O123" s="226" t="e">
        <f>#REF!</f>
        <v>#REF!</v>
      </c>
    </row>
    <row r="124" spans="2:15" ht="15.75" customHeight="1">
      <c r="B124" s="218" t="e">
        <f>#REF!</f>
        <v>#REF!</v>
      </c>
      <c r="C124" s="219" t="e">
        <f>#REF!</f>
        <v>#REF!</v>
      </c>
      <c r="D124" s="219" t="e">
        <f>#REF!</f>
        <v>#REF!</v>
      </c>
      <c r="E124" s="221" t="e">
        <f>#REF!</f>
        <v>#REF!</v>
      </c>
      <c r="G124" s="218" t="e">
        <f>#REF!</f>
        <v>#REF!</v>
      </c>
      <c r="H124" s="219" t="e">
        <f>#REF!</f>
        <v>#REF!</v>
      </c>
      <c r="I124" s="219" t="e">
        <f>#REF!</f>
        <v>#REF!</v>
      </c>
      <c r="J124" s="221" t="e">
        <f>#REF!</f>
        <v>#REF!</v>
      </c>
      <c r="L124" s="218" t="e">
        <f>#REF!</f>
        <v>#REF!</v>
      </c>
      <c r="M124" s="219" t="e">
        <f>#REF!</f>
        <v>#REF!</v>
      </c>
      <c r="N124" s="219" t="e">
        <f>#REF!</f>
        <v>#REF!</v>
      </c>
      <c r="O124" s="221" t="e">
        <f>#REF!</f>
        <v>#REF!</v>
      </c>
    </row>
    <row r="125" spans="2:15" ht="15.75" customHeight="1">
      <c r="B125" s="223" t="e">
        <f>#REF!</f>
        <v>#REF!</v>
      </c>
      <c r="C125" s="224" t="e">
        <f>#REF!</f>
        <v>#REF!</v>
      </c>
      <c r="D125" s="224" t="e">
        <f>#REF!</f>
        <v>#REF!</v>
      </c>
      <c r="E125" s="226" t="e">
        <f>#REF!</f>
        <v>#REF!</v>
      </c>
      <c r="G125" s="223" t="e">
        <f>#REF!</f>
        <v>#REF!</v>
      </c>
      <c r="H125" s="224" t="e">
        <f>#REF!</f>
        <v>#REF!</v>
      </c>
      <c r="I125" s="224" t="e">
        <f>#REF!</f>
        <v>#REF!</v>
      </c>
      <c r="J125" s="226" t="e">
        <f>#REF!</f>
        <v>#REF!</v>
      </c>
      <c r="L125" s="223" t="e">
        <f>#REF!</f>
        <v>#REF!</v>
      </c>
      <c r="M125" s="224" t="e">
        <f>#REF!</f>
        <v>#REF!</v>
      </c>
      <c r="N125" s="224" t="e">
        <f>#REF!</f>
        <v>#REF!</v>
      </c>
      <c r="O125" s="226" t="e">
        <f>#REF!</f>
        <v>#REF!</v>
      </c>
    </row>
    <row r="126" spans="2:15" ht="15.75" customHeight="1">
      <c r="B126" s="218" t="e">
        <f>#REF!</f>
        <v>#REF!</v>
      </c>
      <c r="C126" s="219" t="e">
        <f>#REF!</f>
        <v>#REF!</v>
      </c>
      <c r="D126" s="219" t="e">
        <f>#REF!</f>
        <v>#REF!</v>
      </c>
      <c r="E126" s="221" t="e">
        <f>#REF!</f>
        <v>#REF!</v>
      </c>
      <c r="G126" s="218" t="e">
        <f>#REF!</f>
        <v>#REF!</v>
      </c>
      <c r="H126" s="219" t="e">
        <f>#REF!</f>
        <v>#REF!</v>
      </c>
      <c r="I126" s="219" t="e">
        <f>#REF!</f>
        <v>#REF!</v>
      </c>
      <c r="J126" s="221" t="e">
        <f>#REF!</f>
        <v>#REF!</v>
      </c>
      <c r="L126" s="218" t="e">
        <f>#REF!</f>
        <v>#REF!</v>
      </c>
      <c r="M126" s="219" t="e">
        <f>#REF!</f>
        <v>#REF!</v>
      </c>
      <c r="N126" s="219" t="e">
        <f>#REF!</f>
        <v>#REF!</v>
      </c>
      <c r="O126" s="221" t="e">
        <f>#REF!</f>
        <v>#REF!</v>
      </c>
    </row>
    <row r="127" spans="2:15" ht="15.75" customHeight="1">
      <c r="B127" s="235" t="e">
        <f>#REF!</f>
        <v>#REF!</v>
      </c>
      <c r="C127" s="236" t="e">
        <f>#REF!</f>
        <v>#REF!</v>
      </c>
      <c r="D127" s="236" t="e">
        <f>#REF!</f>
        <v>#REF!</v>
      </c>
      <c r="E127" s="238" t="e">
        <f>#REF!</f>
        <v>#REF!</v>
      </c>
      <c r="G127" s="235" t="e">
        <f>#REF!</f>
        <v>#REF!</v>
      </c>
      <c r="H127" s="236" t="e">
        <f>#REF!</f>
        <v>#REF!</v>
      </c>
      <c r="I127" s="236" t="e">
        <f>#REF!</f>
        <v>#REF!</v>
      </c>
      <c r="J127" s="238" t="e">
        <f>#REF!</f>
        <v>#REF!</v>
      </c>
      <c r="L127" s="235" t="e">
        <f>#REF!</f>
        <v>#REF!</v>
      </c>
      <c r="M127" s="236" t="e">
        <f>#REF!</f>
        <v>#REF!</v>
      </c>
      <c r="N127" s="236" t="e">
        <f>#REF!</f>
        <v>#REF!</v>
      </c>
      <c r="O127" s="238" t="e">
        <f>#REF!</f>
        <v>#REF!</v>
      </c>
    </row>
    <row r="128" spans="2:15" ht="15.75" hidden="1" customHeight="1">
      <c r="B128" s="251" t="s">
        <v>2414</v>
      </c>
      <c r="C128" s="251" t="s">
        <v>2411</v>
      </c>
      <c r="D128" s="251" t="s">
        <v>2412</v>
      </c>
      <c r="E128" s="251" t="s">
        <v>2413</v>
      </c>
      <c r="G128" s="251" t="s">
        <v>2414</v>
      </c>
      <c r="H128" s="251" t="s">
        <v>2411</v>
      </c>
      <c r="I128" s="251" t="s">
        <v>2412</v>
      </c>
      <c r="J128" s="251" t="s">
        <v>2413</v>
      </c>
      <c r="L128" s="251" t="s">
        <v>2414</v>
      </c>
      <c r="M128" s="251" t="s">
        <v>2411</v>
      </c>
      <c r="N128" s="251" t="s">
        <v>2412</v>
      </c>
      <c r="O128" s="251" t="s">
        <v>2413</v>
      </c>
    </row>
    <row r="129" spans="2:15" ht="15.75" hidden="1" customHeight="1">
      <c r="B129" s="251" t="s">
        <v>2419</v>
      </c>
      <c r="C129" s="251" t="s">
        <v>2416</v>
      </c>
      <c r="D129" s="251" t="s">
        <v>2417</v>
      </c>
      <c r="E129" s="251" t="s">
        <v>2418</v>
      </c>
      <c r="G129" s="251" t="s">
        <v>2419</v>
      </c>
      <c r="H129" s="251" t="s">
        <v>2416</v>
      </c>
      <c r="I129" s="251" t="s">
        <v>2417</v>
      </c>
      <c r="J129" s="251" t="s">
        <v>2418</v>
      </c>
      <c r="L129" s="251" t="s">
        <v>2419</v>
      </c>
      <c r="M129" s="251" t="s">
        <v>2416</v>
      </c>
      <c r="N129" s="251" t="s">
        <v>2417</v>
      </c>
      <c r="O129" s="251" t="s">
        <v>2418</v>
      </c>
    </row>
    <row r="130" spans="2:15" ht="15.75" hidden="1" customHeight="1">
      <c r="B130" s="251" t="s">
        <v>2425</v>
      </c>
      <c r="C130" s="251" t="s">
        <v>2422</v>
      </c>
      <c r="D130" s="251" t="s">
        <v>2423</v>
      </c>
      <c r="E130" s="251" t="s">
        <v>2424</v>
      </c>
      <c r="G130" s="251" t="s">
        <v>2425</v>
      </c>
      <c r="H130" s="251" t="s">
        <v>2422</v>
      </c>
      <c r="I130" s="251" t="s">
        <v>2423</v>
      </c>
      <c r="J130" s="251" t="s">
        <v>2424</v>
      </c>
      <c r="L130" s="251" t="s">
        <v>2425</v>
      </c>
      <c r="M130" s="251" t="s">
        <v>2422</v>
      </c>
      <c r="N130" s="251" t="s">
        <v>2423</v>
      </c>
      <c r="O130" s="251" t="s">
        <v>2424</v>
      </c>
    </row>
    <row r="131" spans="2:15" ht="15.75" hidden="1" customHeight="1">
      <c r="B131" s="251" t="s">
        <v>2431</v>
      </c>
      <c r="C131" s="251" t="s">
        <v>2428</v>
      </c>
      <c r="D131" s="251" t="s">
        <v>2429</v>
      </c>
      <c r="E131" s="251" t="s">
        <v>2430</v>
      </c>
      <c r="G131" s="251" t="s">
        <v>2431</v>
      </c>
      <c r="H131" s="251" t="s">
        <v>2428</v>
      </c>
      <c r="I131" s="251" t="s">
        <v>2429</v>
      </c>
      <c r="J131" s="251" t="s">
        <v>2430</v>
      </c>
      <c r="L131" s="251" t="s">
        <v>2431</v>
      </c>
      <c r="M131" s="251" t="s">
        <v>2428</v>
      </c>
      <c r="N131" s="251" t="s">
        <v>2429</v>
      </c>
      <c r="O131" s="251" t="s">
        <v>2430</v>
      </c>
    </row>
    <row r="132" spans="2:15" ht="15.75" hidden="1" customHeight="1">
      <c r="B132" s="251" t="s">
        <v>2437</v>
      </c>
      <c r="C132" s="251" t="s">
        <v>2434</v>
      </c>
      <c r="D132" s="251" t="s">
        <v>2435</v>
      </c>
      <c r="E132" s="251" t="s">
        <v>2436</v>
      </c>
      <c r="G132" s="251" t="s">
        <v>2437</v>
      </c>
      <c r="H132" s="251" t="s">
        <v>2434</v>
      </c>
      <c r="I132" s="251" t="s">
        <v>2435</v>
      </c>
      <c r="J132" s="251" t="s">
        <v>2436</v>
      </c>
      <c r="L132" s="251" t="s">
        <v>2437</v>
      </c>
      <c r="M132" s="251" t="s">
        <v>2434</v>
      </c>
      <c r="N132" s="251" t="s">
        <v>2435</v>
      </c>
      <c r="O132" s="251" t="s">
        <v>2436</v>
      </c>
    </row>
    <row r="133" spans="2:15" ht="15.75" hidden="1" customHeight="1">
      <c r="B133" s="251" t="s">
        <v>2443</v>
      </c>
      <c r="C133" s="251" t="s">
        <v>2440</v>
      </c>
      <c r="D133" s="251" t="s">
        <v>2441</v>
      </c>
      <c r="E133" s="251" t="s">
        <v>2442</v>
      </c>
      <c r="G133" s="251" t="s">
        <v>2443</v>
      </c>
      <c r="H133" s="251" t="s">
        <v>2440</v>
      </c>
      <c r="I133" s="251" t="s">
        <v>2441</v>
      </c>
      <c r="J133" s="251" t="s">
        <v>2442</v>
      </c>
      <c r="L133" s="251" t="s">
        <v>2443</v>
      </c>
      <c r="M133" s="251" t="s">
        <v>2440</v>
      </c>
      <c r="N133" s="251" t="s">
        <v>2441</v>
      </c>
      <c r="O133" s="251" t="s">
        <v>2442</v>
      </c>
    </row>
    <row r="134" spans="2:15" ht="15.75" hidden="1" customHeight="1">
      <c r="B134" s="251" t="s">
        <v>2449</v>
      </c>
      <c r="C134" s="251" t="s">
        <v>2446</v>
      </c>
      <c r="D134" s="251" t="s">
        <v>2447</v>
      </c>
      <c r="E134" s="251" t="s">
        <v>2448</v>
      </c>
      <c r="G134" s="251" t="s">
        <v>2449</v>
      </c>
      <c r="H134" s="251" t="s">
        <v>2446</v>
      </c>
      <c r="I134" s="251" t="s">
        <v>2447</v>
      </c>
      <c r="J134" s="251" t="s">
        <v>2448</v>
      </c>
      <c r="L134" s="251" t="s">
        <v>2449</v>
      </c>
      <c r="M134" s="251" t="s">
        <v>2446</v>
      </c>
      <c r="N134" s="251" t="s">
        <v>2447</v>
      </c>
      <c r="O134" s="251" t="s">
        <v>2448</v>
      </c>
    </row>
    <row r="135" spans="2:15" ht="15.75" hidden="1" customHeight="1">
      <c r="B135" s="251" t="s">
        <v>2455</v>
      </c>
      <c r="C135" s="251" t="s">
        <v>2452</v>
      </c>
      <c r="D135" s="251" t="s">
        <v>2453</v>
      </c>
      <c r="E135" s="251" t="s">
        <v>2454</v>
      </c>
      <c r="G135" s="251" t="s">
        <v>2455</v>
      </c>
      <c r="H135" s="251" t="s">
        <v>2452</v>
      </c>
      <c r="I135" s="251" t="s">
        <v>2453</v>
      </c>
      <c r="J135" s="251" t="s">
        <v>2454</v>
      </c>
      <c r="L135" s="251" t="s">
        <v>2455</v>
      </c>
      <c r="M135" s="251" t="s">
        <v>2452</v>
      </c>
      <c r="N135" s="251" t="s">
        <v>2453</v>
      </c>
      <c r="O135" s="251" t="s">
        <v>2454</v>
      </c>
    </row>
    <row r="136" spans="2:15" ht="15.75" hidden="1" customHeight="1">
      <c r="B136" s="251" t="s">
        <v>2461</v>
      </c>
      <c r="C136" s="251" t="s">
        <v>2458</v>
      </c>
      <c r="D136" s="251" t="s">
        <v>2459</v>
      </c>
      <c r="E136" s="251" t="s">
        <v>2460</v>
      </c>
      <c r="G136" s="251" t="s">
        <v>2461</v>
      </c>
      <c r="H136" s="251" t="s">
        <v>2458</v>
      </c>
      <c r="I136" s="251" t="s">
        <v>2459</v>
      </c>
      <c r="J136" s="251" t="s">
        <v>2460</v>
      </c>
      <c r="L136" s="251" t="s">
        <v>2461</v>
      </c>
      <c r="M136" s="251" t="s">
        <v>2458</v>
      </c>
      <c r="N136" s="251" t="s">
        <v>2459</v>
      </c>
      <c r="O136" s="251" t="s">
        <v>2460</v>
      </c>
    </row>
    <row r="137" spans="2:15" ht="15.75" hidden="1" customHeight="1">
      <c r="B137" s="251" t="s">
        <v>2467</v>
      </c>
      <c r="C137" s="251" t="s">
        <v>2464</v>
      </c>
      <c r="D137" s="251" t="s">
        <v>2465</v>
      </c>
      <c r="E137" s="251" t="s">
        <v>2466</v>
      </c>
      <c r="G137" s="251" t="s">
        <v>2467</v>
      </c>
      <c r="H137" s="251" t="s">
        <v>2464</v>
      </c>
      <c r="I137" s="251" t="s">
        <v>2465</v>
      </c>
      <c r="J137" s="251" t="s">
        <v>2466</v>
      </c>
      <c r="L137" s="251" t="s">
        <v>2467</v>
      </c>
      <c r="M137" s="251" t="s">
        <v>2464</v>
      </c>
      <c r="N137" s="251" t="s">
        <v>2465</v>
      </c>
      <c r="O137" s="251" t="s">
        <v>2466</v>
      </c>
    </row>
    <row r="138" spans="2:15" ht="15.75" hidden="1" customHeight="1">
      <c r="B138" s="251" t="s">
        <v>2473</v>
      </c>
      <c r="C138" s="251" t="s">
        <v>2470</v>
      </c>
      <c r="D138" s="251" t="s">
        <v>2471</v>
      </c>
      <c r="E138" s="251" t="s">
        <v>2472</v>
      </c>
      <c r="G138" s="251" t="s">
        <v>2473</v>
      </c>
      <c r="H138" s="251" t="s">
        <v>2470</v>
      </c>
      <c r="I138" s="251" t="s">
        <v>2471</v>
      </c>
      <c r="J138" s="251" t="s">
        <v>2472</v>
      </c>
      <c r="L138" s="251" t="s">
        <v>2473</v>
      </c>
      <c r="M138" s="251" t="s">
        <v>2470</v>
      </c>
      <c r="N138" s="251" t="s">
        <v>2471</v>
      </c>
      <c r="O138" s="251" t="s">
        <v>2472</v>
      </c>
    </row>
    <row r="139" spans="2:15" ht="15.75" hidden="1" customHeight="1">
      <c r="B139" s="251" t="s">
        <v>2479</v>
      </c>
      <c r="C139" s="251" t="s">
        <v>2476</v>
      </c>
      <c r="D139" s="251" t="s">
        <v>2477</v>
      </c>
      <c r="E139" s="251" t="s">
        <v>2478</v>
      </c>
      <c r="G139" s="251" t="s">
        <v>2479</v>
      </c>
      <c r="H139" s="251" t="s">
        <v>2476</v>
      </c>
      <c r="I139" s="251" t="s">
        <v>2477</v>
      </c>
      <c r="J139" s="251" t="s">
        <v>2478</v>
      </c>
      <c r="L139" s="251" t="s">
        <v>2479</v>
      </c>
      <c r="M139" s="251" t="s">
        <v>2476</v>
      </c>
      <c r="N139" s="251" t="s">
        <v>2477</v>
      </c>
      <c r="O139" s="251" t="s">
        <v>2478</v>
      </c>
    </row>
    <row r="140" spans="2:15" ht="15.75" hidden="1" customHeight="1">
      <c r="B140" s="251" t="s">
        <v>2485</v>
      </c>
      <c r="C140" s="251" t="s">
        <v>2482</v>
      </c>
      <c r="D140" s="251" t="s">
        <v>2483</v>
      </c>
      <c r="E140" s="251" t="s">
        <v>2484</v>
      </c>
      <c r="G140" s="251" t="s">
        <v>2485</v>
      </c>
      <c r="H140" s="251" t="s">
        <v>2482</v>
      </c>
      <c r="I140" s="251" t="s">
        <v>2483</v>
      </c>
      <c r="J140" s="251" t="s">
        <v>2484</v>
      </c>
      <c r="L140" s="251" t="s">
        <v>2485</v>
      </c>
      <c r="M140" s="251" t="s">
        <v>2482</v>
      </c>
      <c r="N140" s="251" t="s">
        <v>2483</v>
      </c>
      <c r="O140" s="251" t="s">
        <v>2484</v>
      </c>
    </row>
    <row r="141" spans="2:15" ht="15.75" hidden="1" customHeight="1">
      <c r="B141" s="251" t="s">
        <v>2491</v>
      </c>
      <c r="C141" s="251" t="s">
        <v>2488</v>
      </c>
      <c r="D141" s="251" t="s">
        <v>2489</v>
      </c>
      <c r="E141" s="251" t="s">
        <v>2490</v>
      </c>
      <c r="G141" s="251" t="s">
        <v>2491</v>
      </c>
      <c r="H141" s="251" t="s">
        <v>2488</v>
      </c>
      <c r="I141" s="251" t="s">
        <v>2489</v>
      </c>
      <c r="J141" s="251" t="s">
        <v>2490</v>
      </c>
      <c r="L141" s="251" t="s">
        <v>2491</v>
      </c>
      <c r="M141" s="251" t="s">
        <v>2488</v>
      </c>
      <c r="N141" s="251" t="s">
        <v>2489</v>
      </c>
      <c r="O141" s="251" t="s">
        <v>2490</v>
      </c>
    </row>
    <row r="142" spans="2:15" ht="15.75" hidden="1" customHeight="1">
      <c r="B142" s="251" t="s">
        <v>2497</v>
      </c>
      <c r="C142" s="251" t="s">
        <v>2494</v>
      </c>
      <c r="D142" s="251" t="s">
        <v>2495</v>
      </c>
      <c r="E142" s="251" t="s">
        <v>2496</v>
      </c>
      <c r="G142" s="251" t="s">
        <v>2497</v>
      </c>
      <c r="H142" s="251" t="s">
        <v>2494</v>
      </c>
      <c r="I142" s="251" t="s">
        <v>2495</v>
      </c>
      <c r="J142" s="251" t="s">
        <v>2496</v>
      </c>
      <c r="L142" s="251" t="s">
        <v>2497</v>
      </c>
      <c r="M142" s="251" t="s">
        <v>2494</v>
      </c>
      <c r="N142" s="251" t="s">
        <v>2495</v>
      </c>
      <c r="O142" s="251" t="s">
        <v>2496</v>
      </c>
    </row>
    <row r="143" spans="2:15" ht="15.75" hidden="1" customHeight="1">
      <c r="B143" s="251" t="s">
        <v>2503</v>
      </c>
      <c r="C143" s="251" t="s">
        <v>2500</v>
      </c>
      <c r="D143" s="251" t="s">
        <v>2501</v>
      </c>
      <c r="E143" s="251" t="s">
        <v>2502</v>
      </c>
      <c r="G143" s="251" t="s">
        <v>2503</v>
      </c>
      <c r="H143" s="251" t="s">
        <v>2500</v>
      </c>
      <c r="I143" s="251" t="s">
        <v>2501</v>
      </c>
      <c r="J143" s="251" t="s">
        <v>2502</v>
      </c>
      <c r="L143" s="251" t="s">
        <v>2503</v>
      </c>
      <c r="M143" s="251" t="s">
        <v>2500</v>
      </c>
      <c r="N143" s="251" t="s">
        <v>2501</v>
      </c>
      <c r="O143" s="251" t="s">
        <v>2502</v>
      </c>
    </row>
    <row r="144" spans="2:15" ht="15.75" hidden="1" customHeight="1">
      <c r="B144" s="251" t="s">
        <v>2509</v>
      </c>
      <c r="C144" s="251" t="s">
        <v>2506</v>
      </c>
      <c r="D144" s="251" t="s">
        <v>2507</v>
      </c>
      <c r="E144" s="251" t="s">
        <v>2508</v>
      </c>
      <c r="G144" s="251" t="s">
        <v>2509</v>
      </c>
      <c r="H144" s="251" t="s">
        <v>2506</v>
      </c>
      <c r="I144" s="251" t="s">
        <v>2507</v>
      </c>
      <c r="J144" s="251" t="s">
        <v>2508</v>
      </c>
      <c r="L144" s="251" t="s">
        <v>2509</v>
      </c>
      <c r="M144" s="251" t="s">
        <v>2506</v>
      </c>
      <c r="N144" s="251" t="s">
        <v>2507</v>
      </c>
      <c r="O144" s="251" t="s">
        <v>2508</v>
      </c>
    </row>
    <row r="145" spans="2:15" ht="15.75" hidden="1" customHeight="1">
      <c r="B145" s="251" t="s">
        <v>2515</v>
      </c>
      <c r="C145" s="251" t="s">
        <v>2512</v>
      </c>
      <c r="D145" s="251" t="s">
        <v>2513</v>
      </c>
      <c r="E145" s="251" t="s">
        <v>2514</v>
      </c>
      <c r="G145" s="251" t="s">
        <v>2515</v>
      </c>
      <c r="H145" s="251" t="s">
        <v>2512</v>
      </c>
      <c r="I145" s="251" t="s">
        <v>2513</v>
      </c>
      <c r="J145" s="251" t="s">
        <v>2514</v>
      </c>
      <c r="L145" s="251" t="s">
        <v>2515</v>
      </c>
      <c r="M145" s="251" t="s">
        <v>2512</v>
      </c>
      <c r="N145" s="251" t="s">
        <v>2513</v>
      </c>
      <c r="O145" s="251" t="s">
        <v>2514</v>
      </c>
    </row>
    <row r="146" spans="2:15" ht="15.75" hidden="1" customHeight="1">
      <c r="B146" s="251" t="s">
        <v>2521</v>
      </c>
      <c r="C146" s="251" t="s">
        <v>2518</v>
      </c>
      <c r="D146" s="251" t="s">
        <v>2519</v>
      </c>
      <c r="E146" s="251" t="s">
        <v>2520</v>
      </c>
      <c r="G146" s="251" t="s">
        <v>2521</v>
      </c>
      <c r="H146" s="251" t="s">
        <v>2518</v>
      </c>
      <c r="I146" s="251" t="s">
        <v>2519</v>
      </c>
      <c r="J146" s="251" t="s">
        <v>2520</v>
      </c>
      <c r="L146" s="251" t="s">
        <v>2521</v>
      </c>
      <c r="M146" s="251" t="s">
        <v>2518</v>
      </c>
      <c r="N146" s="251" t="s">
        <v>2519</v>
      </c>
      <c r="O146" s="251" t="s">
        <v>2520</v>
      </c>
    </row>
    <row r="147" spans="2:15" ht="15.75" hidden="1" customHeight="1">
      <c r="B147" s="251" t="s">
        <v>2527</v>
      </c>
      <c r="C147" s="251" t="s">
        <v>2524</v>
      </c>
      <c r="D147" s="251" t="s">
        <v>2525</v>
      </c>
      <c r="E147" s="251" t="s">
        <v>2526</v>
      </c>
      <c r="G147" s="251" t="s">
        <v>2527</v>
      </c>
      <c r="H147" s="251" t="s">
        <v>2524</v>
      </c>
      <c r="I147" s="251" t="s">
        <v>2525</v>
      </c>
      <c r="J147" s="251" t="s">
        <v>2526</v>
      </c>
      <c r="L147" s="251" t="s">
        <v>2527</v>
      </c>
      <c r="M147" s="251" t="s">
        <v>2524</v>
      </c>
      <c r="N147" s="251" t="s">
        <v>2525</v>
      </c>
      <c r="O147" s="251" t="s">
        <v>2526</v>
      </c>
    </row>
    <row r="148" spans="2:15" ht="15.75" hidden="1" customHeight="1">
      <c r="B148" s="251" t="s">
        <v>2533</v>
      </c>
      <c r="C148" s="251" t="s">
        <v>2530</v>
      </c>
      <c r="D148" s="251" t="s">
        <v>2531</v>
      </c>
      <c r="E148" s="251" t="s">
        <v>2532</v>
      </c>
      <c r="G148" s="251" t="s">
        <v>2533</v>
      </c>
      <c r="H148" s="251" t="s">
        <v>2530</v>
      </c>
      <c r="I148" s="251" t="s">
        <v>2531</v>
      </c>
      <c r="J148" s="251" t="s">
        <v>2532</v>
      </c>
      <c r="L148" s="251" t="s">
        <v>2533</v>
      </c>
      <c r="M148" s="251" t="s">
        <v>2530</v>
      </c>
      <c r="N148" s="251" t="s">
        <v>2531</v>
      </c>
      <c r="O148" s="251" t="s">
        <v>2532</v>
      </c>
    </row>
    <row r="149" spans="2:15" ht="15.75" hidden="1" customHeight="1">
      <c r="B149" s="251" t="s">
        <v>2539</v>
      </c>
      <c r="C149" s="251" t="s">
        <v>2536</v>
      </c>
      <c r="D149" s="251" t="s">
        <v>2537</v>
      </c>
      <c r="E149" s="251" t="s">
        <v>2538</v>
      </c>
      <c r="G149" s="251" t="s">
        <v>2539</v>
      </c>
      <c r="H149" s="251" t="s">
        <v>2536</v>
      </c>
      <c r="I149" s="251" t="s">
        <v>2537</v>
      </c>
      <c r="J149" s="251" t="s">
        <v>2538</v>
      </c>
      <c r="L149" s="251" t="s">
        <v>2539</v>
      </c>
      <c r="M149" s="251" t="s">
        <v>2536</v>
      </c>
      <c r="N149" s="251" t="s">
        <v>2537</v>
      </c>
      <c r="O149" s="251" t="s">
        <v>2538</v>
      </c>
    </row>
    <row r="150" spans="2:15" ht="15.75" hidden="1" customHeight="1">
      <c r="B150" s="251" t="s">
        <v>2545</v>
      </c>
      <c r="C150" s="251" t="s">
        <v>2542</v>
      </c>
      <c r="D150" s="251" t="s">
        <v>2543</v>
      </c>
      <c r="E150" s="251" t="s">
        <v>2544</v>
      </c>
      <c r="G150" s="251" t="s">
        <v>2545</v>
      </c>
      <c r="H150" s="251" t="s">
        <v>2542</v>
      </c>
      <c r="I150" s="251" t="s">
        <v>2543</v>
      </c>
      <c r="J150" s="251" t="s">
        <v>2544</v>
      </c>
      <c r="L150" s="251" t="s">
        <v>2545</v>
      </c>
      <c r="M150" s="251" t="s">
        <v>2542</v>
      </c>
      <c r="N150" s="251" t="s">
        <v>2543</v>
      </c>
      <c r="O150" s="251" t="s">
        <v>2544</v>
      </c>
    </row>
    <row r="151" spans="2:15" ht="15.75" hidden="1" customHeight="1">
      <c r="B151" s="251" t="s">
        <v>2551</v>
      </c>
      <c r="C151" s="251" t="s">
        <v>2548</v>
      </c>
      <c r="D151" s="251" t="s">
        <v>2549</v>
      </c>
      <c r="E151" s="251" t="s">
        <v>2550</v>
      </c>
      <c r="G151" s="251" t="s">
        <v>2551</v>
      </c>
      <c r="H151" s="251" t="s">
        <v>2548</v>
      </c>
      <c r="I151" s="251" t="s">
        <v>2549</v>
      </c>
      <c r="J151" s="251" t="s">
        <v>2550</v>
      </c>
      <c r="L151" s="251" t="s">
        <v>2551</v>
      </c>
      <c r="M151" s="251" t="s">
        <v>2548</v>
      </c>
      <c r="N151" s="251" t="s">
        <v>2549</v>
      </c>
      <c r="O151" s="251" t="s">
        <v>2550</v>
      </c>
    </row>
    <row r="152" spans="2:15" ht="15.75" hidden="1" customHeight="1">
      <c r="B152" s="251" t="s">
        <v>2557</v>
      </c>
      <c r="C152" s="251" t="s">
        <v>2554</v>
      </c>
      <c r="D152" s="251" t="s">
        <v>2555</v>
      </c>
      <c r="E152" s="251" t="s">
        <v>2556</v>
      </c>
      <c r="G152" s="251" t="s">
        <v>2557</v>
      </c>
      <c r="H152" s="251" t="s">
        <v>2554</v>
      </c>
      <c r="I152" s="251" t="s">
        <v>2555</v>
      </c>
      <c r="J152" s="251" t="s">
        <v>2556</v>
      </c>
      <c r="L152" s="251" t="s">
        <v>2557</v>
      </c>
      <c r="M152" s="251" t="s">
        <v>2554</v>
      </c>
      <c r="N152" s="251" t="s">
        <v>2555</v>
      </c>
      <c r="O152" s="251" t="s">
        <v>2556</v>
      </c>
    </row>
    <row r="153" spans="2:15" ht="15.75" hidden="1" customHeight="1">
      <c r="B153" s="251" t="s">
        <v>2563</v>
      </c>
      <c r="C153" s="251" t="s">
        <v>2560</v>
      </c>
      <c r="D153" s="251" t="s">
        <v>2561</v>
      </c>
      <c r="E153" s="251" t="s">
        <v>2562</v>
      </c>
      <c r="G153" s="251" t="s">
        <v>2563</v>
      </c>
      <c r="H153" s="251" t="s">
        <v>2560</v>
      </c>
      <c r="I153" s="251" t="s">
        <v>2561</v>
      </c>
      <c r="J153" s="251" t="s">
        <v>2562</v>
      </c>
      <c r="L153" s="251" t="s">
        <v>2563</v>
      </c>
      <c r="M153" s="251" t="s">
        <v>2560</v>
      </c>
      <c r="N153" s="251" t="s">
        <v>2561</v>
      </c>
      <c r="O153" s="251" t="s">
        <v>2562</v>
      </c>
    </row>
    <row r="154" spans="2:15" ht="15.75" hidden="1" customHeight="1">
      <c r="B154" s="251" t="s">
        <v>2569</v>
      </c>
      <c r="C154" s="251" t="s">
        <v>2566</v>
      </c>
      <c r="D154" s="251" t="s">
        <v>2567</v>
      </c>
      <c r="E154" s="251" t="s">
        <v>2568</v>
      </c>
      <c r="G154" s="251" t="s">
        <v>2569</v>
      </c>
      <c r="H154" s="251" t="s">
        <v>2566</v>
      </c>
      <c r="I154" s="251" t="s">
        <v>2567</v>
      </c>
      <c r="J154" s="251" t="s">
        <v>2568</v>
      </c>
      <c r="L154" s="251" t="s">
        <v>2569</v>
      </c>
      <c r="M154" s="251" t="s">
        <v>2566</v>
      </c>
      <c r="N154" s="251" t="s">
        <v>2567</v>
      </c>
      <c r="O154" s="251" t="s">
        <v>2568</v>
      </c>
    </row>
    <row r="155" spans="2:15" ht="15.75" hidden="1" customHeight="1">
      <c r="B155" s="251" t="s">
        <v>2575</v>
      </c>
      <c r="C155" s="251" t="s">
        <v>2572</v>
      </c>
      <c r="D155" s="251" t="s">
        <v>2573</v>
      </c>
      <c r="E155" s="251" t="s">
        <v>2574</v>
      </c>
      <c r="G155" s="251" t="s">
        <v>2575</v>
      </c>
      <c r="H155" s="251" t="s">
        <v>2572</v>
      </c>
      <c r="I155" s="251" t="s">
        <v>2573</v>
      </c>
      <c r="J155" s="251" t="s">
        <v>2574</v>
      </c>
      <c r="L155" s="251" t="s">
        <v>2575</v>
      </c>
      <c r="M155" s="251" t="s">
        <v>2572</v>
      </c>
      <c r="N155" s="251" t="s">
        <v>2573</v>
      </c>
      <c r="O155" s="251" t="s">
        <v>2574</v>
      </c>
    </row>
    <row r="156" spans="2:15" ht="15.75" hidden="1" customHeight="1">
      <c r="B156" s="251" t="s">
        <v>2581</v>
      </c>
      <c r="C156" s="251" t="s">
        <v>2578</v>
      </c>
      <c r="D156" s="251" t="s">
        <v>2579</v>
      </c>
      <c r="E156" s="251" t="s">
        <v>2580</v>
      </c>
      <c r="G156" s="251" t="s">
        <v>2581</v>
      </c>
      <c r="H156" s="251" t="s">
        <v>2578</v>
      </c>
      <c r="I156" s="251" t="s">
        <v>2579</v>
      </c>
      <c r="J156" s="251" t="s">
        <v>2580</v>
      </c>
      <c r="L156" s="251" t="s">
        <v>2581</v>
      </c>
      <c r="M156" s="251" t="s">
        <v>2578</v>
      </c>
      <c r="N156" s="251" t="s">
        <v>2579</v>
      </c>
      <c r="O156" s="251" t="s">
        <v>2580</v>
      </c>
    </row>
    <row r="157" spans="2:15" ht="15.75" hidden="1" customHeight="1">
      <c r="B157" s="251" t="s">
        <v>2587</v>
      </c>
      <c r="C157" s="251" t="s">
        <v>2584</v>
      </c>
      <c r="D157" s="251" t="s">
        <v>2585</v>
      </c>
      <c r="E157" s="251" t="s">
        <v>2586</v>
      </c>
      <c r="G157" s="251" t="s">
        <v>2587</v>
      </c>
      <c r="H157" s="251" t="s">
        <v>2584</v>
      </c>
      <c r="I157" s="251" t="s">
        <v>2585</v>
      </c>
      <c r="J157" s="251" t="s">
        <v>2586</v>
      </c>
      <c r="L157" s="251" t="s">
        <v>2587</v>
      </c>
      <c r="M157" s="251" t="s">
        <v>2584</v>
      </c>
      <c r="N157" s="251" t="s">
        <v>2585</v>
      </c>
      <c r="O157" s="251" t="s">
        <v>2586</v>
      </c>
    </row>
    <row r="158" spans="2:15" ht="15.75" hidden="1" customHeight="1">
      <c r="B158" s="251" t="s">
        <v>2593</v>
      </c>
      <c r="C158" s="251" t="s">
        <v>2590</v>
      </c>
      <c r="D158" s="251" t="s">
        <v>2591</v>
      </c>
      <c r="E158" s="251" t="s">
        <v>2592</v>
      </c>
      <c r="G158" s="251" t="s">
        <v>2593</v>
      </c>
      <c r="H158" s="251" t="s">
        <v>2590</v>
      </c>
      <c r="I158" s="251" t="s">
        <v>2591</v>
      </c>
      <c r="J158" s="251" t="s">
        <v>2592</v>
      </c>
      <c r="L158" s="251" t="s">
        <v>2593</v>
      </c>
      <c r="M158" s="251" t="s">
        <v>2590</v>
      </c>
      <c r="N158" s="251" t="s">
        <v>2591</v>
      </c>
      <c r="O158" s="251" t="s">
        <v>2592</v>
      </c>
    </row>
    <row r="159" spans="2:15" ht="15.75" hidden="1" customHeight="1">
      <c r="B159" s="251" t="s">
        <v>2599</v>
      </c>
      <c r="C159" s="251" t="s">
        <v>2596</v>
      </c>
      <c r="D159" s="251" t="s">
        <v>2597</v>
      </c>
      <c r="E159" s="251" t="s">
        <v>2598</v>
      </c>
      <c r="G159" s="251" t="s">
        <v>2599</v>
      </c>
      <c r="H159" s="251" t="s">
        <v>2596</v>
      </c>
      <c r="I159" s="251" t="s">
        <v>2597</v>
      </c>
      <c r="J159" s="251" t="s">
        <v>2598</v>
      </c>
      <c r="L159" s="251" t="s">
        <v>2599</v>
      </c>
      <c r="M159" s="251" t="s">
        <v>2596</v>
      </c>
      <c r="N159" s="251" t="s">
        <v>2597</v>
      </c>
      <c r="O159" s="251" t="s">
        <v>2598</v>
      </c>
    </row>
    <row r="160" spans="2:15" ht="15.75" hidden="1" customHeight="1">
      <c r="B160" s="251" t="s">
        <v>2605</v>
      </c>
      <c r="C160" s="251" t="s">
        <v>2602</v>
      </c>
      <c r="D160" s="251" t="s">
        <v>2603</v>
      </c>
      <c r="E160" s="251" t="s">
        <v>2604</v>
      </c>
      <c r="G160" s="251" t="s">
        <v>2605</v>
      </c>
      <c r="H160" s="251" t="s">
        <v>2602</v>
      </c>
      <c r="I160" s="251" t="s">
        <v>2603</v>
      </c>
      <c r="J160" s="251" t="s">
        <v>2604</v>
      </c>
      <c r="L160" s="251" t="s">
        <v>2605</v>
      </c>
      <c r="M160" s="251" t="s">
        <v>2602</v>
      </c>
      <c r="N160" s="251" t="s">
        <v>2603</v>
      </c>
      <c r="O160" s="251" t="s">
        <v>2604</v>
      </c>
    </row>
    <row r="161" spans="2:15" ht="15.75" hidden="1" customHeight="1">
      <c r="B161" s="251" t="s">
        <v>2611</v>
      </c>
      <c r="C161" s="251" t="s">
        <v>2608</v>
      </c>
      <c r="D161" s="251" t="s">
        <v>2609</v>
      </c>
      <c r="E161" s="251" t="s">
        <v>2610</v>
      </c>
      <c r="G161" s="251" t="s">
        <v>2611</v>
      </c>
      <c r="H161" s="251" t="s">
        <v>2608</v>
      </c>
      <c r="I161" s="251" t="s">
        <v>2609</v>
      </c>
      <c r="J161" s="251" t="s">
        <v>2610</v>
      </c>
      <c r="L161" s="251" t="s">
        <v>2611</v>
      </c>
      <c r="M161" s="251" t="s">
        <v>2608</v>
      </c>
      <c r="N161" s="251" t="s">
        <v>2609</v>
      </c>
      <c r="O161" s="251" t="s">
        <v>2610</v>
      </c>
    </row>
    <row r="162" spans="2:15" ht="15.75" hidden="1" customHeight="1">
      <c r="B162" s="251" t="s">
        <v>2617</v>
      </c>
      <c r="C162" s="251" t="s">
        <v>2614</v>
      </c>
      <c r="D162" s="251" t="s">
        <v>2615</v>
      </c>
      <c r="E162" s="251" t="s">
        <v>2616</v>
      </c>
      <c r="G162" s="251" t="s">
        <v>2617</v>
      </c>
      <c r="H162" s="251" t="s">
        <v>2614</v>
      </c>
      <c r="I162" s="251" t="s">
        <v>2615</v>
      </c>
      <c r="J162" s="251" t="s">
        <v>2616</v>
      </c>
      <c r="L162" s="251" t="s">
        <v>2617</v>
      </c>
      <c r="M162" s="251" t="s">
        <v>2614</v>
      </c>
      <c r="N162" s="251" t="s">
        <v>2615</v>
      </c>
      <c r="O162" s="251" t="s">
        <v>2616</v>
      </c>
    </row>
    <row r="163" spans="2:15" ht="15.75" hidden="1" customHeight="1">
      <c r="B163" s="251" t="s">
        <v>2623</v>
      </c>
      <c r="C163" s="251" t="s">
        <v>2620</v>
      </c>
      <c r="D163" s="251" t="s">
        <v>2621</v>
      </c>
      <c r="E163" s="251" t="s">
        <v>2622</v>
      </c>
      <c r="G163" s="251" t="s">
        <v>2623</v>
      </c>
      <c r="H163" s="251" t="s">
        <v>2620</v>
      </c>
      <c r="I163" s="251" t="s">
        <v>2621</v>
      </c>
      <c r="J163" s="251" t="s">
        <v>2622</v>
      </c>
      <c r="L163" s="251" t="s">
        <v>2623</v>
      </c>
      <c r="M163" s="251" t="s">
        <v>2620</v>
      </c>
      <c r="N163" s="251" t="s">
        <v>2621</v>
      </c>
      <c r="O163" s="251" t="s">
        <v>2622</v>
      </c>
    </row>
    <row r="164" spans="2:15" ht="15.75" customHeight="1">
      <c r="B164" s="242" t="s">
        <v>2625</v>
      </c>
      <c r="C164" s="242" t="s">
        <v>2626</v>
      </c>
      <c r="D164" s="242" t="s">
        <v>2627</v>
      </c>
      <c r="E164" s="242" t="s">
        <v>2628</v>
      </c>
      <c r="G164" s="242" t="s">
        <v>2625</v>
      </c>
      <c r="H164" s="242" t="s">
        <v>2626</v>
      </c>
      <c r="I164" s="242" t="s">
        <v>2627</v>
      </c>
      <c r="J164" s="242" t="s">
        <v>2628</v>
      </c>
      <c r="L164" s="242" t="s">
        <v>2625</v>
      </c>
      <c r="M164" s="242" t="s">
        <v>2626</v>
      </c>
      <c r="N164" s="242" t="s">
        <v>2627</v>
      </c>
      <c r="O164" s="242" t="s">
        <v>2628</v>
      </c>
    </row>
    <row r="165" spans="2:15" ht="30" customHeight="1">
      <c r="B165" s="435" t="s">
        <v>2027</v>
      </c>
      <c r="C165" s="431"/>
      <c r="D165" s="431"/>
      <c r="E165" s="432"/>
      <c r="G165" s="435" t="s">
        <v>2029</v>
      </c>
      <c r="H165" s="431"/>
      <c r="I165" s="431"/>
      <c r="J165" s="432"/>
      <c r="L165" s="435" t="s">
        <v>2031</v>
      </c>
      <c r="M165" s="431"/>
      <c r="N165" s="431"/>
      <c r="O165" s="432"/>
    </row>
    <row r="166" spans="2:15" ht="15.75" customHeight="1">
      <c r="B166" s="252" t="str">
        <f ca="1">'WEEK 1'!D16</f>
        <v>Snatch</v>
      </c>
      <c r="C166" s="253">
        <f ca="1">'WEEK 1'!I16</f>
        <v>0</v>
      </c>
      <c r="D166" s="253">
        <f>'WEEK 1'!F16</f>
        <v>0</v>
      </c>
      <c r="E166" s="254">
        <f>'WEEK 1'!H16</f>
        <v>0</v>
      </c>
      <c r="G166" s="218" t="str">
        <f ca="1">'WEEK 1'!D17</f>
        <v>Clean And Jerk</v>
      </c>
      <c r="H166" s="219">
        <f ca="1">'WEEK 1'!I17</f>
        <v>0</v>
      </c>
      <c r="I166" s="219">
        <f>'WEEK 1'!F17</f>
        <v>0</v>
      </c>
      <c r="J166" s="221">
        <f>'WEEK 1'!H17</f>
        <v>0</v>
      </c>
      <c r="L166" s="255" t="str">
        <f ca="1">'WEEK 1'!D18</f>
        <v>None</v>
      </c>
      <c r="M166" s="256">
        <f ca="1">'WEEK 1'!I18</f>
        <v>0</v>
      </c>
      <c r="N166" s="256">
        <f>'WEEK 1'!F18</f>
        <v>0</v>
      </c>
      <c r="O166" s="257">
        <f>'WEEK 1'!H18</f>
        <v>0</v>
      </c>
    </row>
    <row r="167" spans="2:15" ht="15.75" customHeight="1">
      <c r="B167" s="223" t="str">
        <f ca="1">'WEEK 2'!D16</f>
        <v>Snatch</v>
      </c>
      <c r="C167" s="224">
        <f ca="1">'WEEK 2'!I16</f>
        <v>0</v>
      </c>
      <c r="D167" s="224">
        <f>'WEEK 2'!F16</f>
        <v>0</v>
      </c>
      <c r="E167" s="226">
        <f>'WEEK 2'!H16</f>
        <v>0</v>
      </c>
      <c r="G167" s="223" t="str">
        <f ca="1">'WEEK 2'!D17</f>
        <v>Clean And Jerk</v>
      </c>
      <c r="H167" s="224">
        <f ca="1">'WEEK 2'!I17</f>
        <v>0</v>
      </c>
      <c r="I167" s="224">
        <f>'WEEK 2'!F17</f>
        <v>0</v>
      </c>
      <c r="J167" s="226">
        <f>'WEEK 2'!H17</f>
        <v>0</v>
      </c>
      <c r="L167" s="258" t="str">
        <f ca="1">'WEEK 2'!D18</f>
        <v>None</v>
      </c>
      <c r="M167" s="259">
        <f ca="1">'WEEK 2'!I18</f>
        <v>0</v>
      </c>
      <c r="N167" s="259">
        <f>'WEEK 2'!F18</f>
        <v>0</v>
      </c>
      <c r="O167" s="260">
        <f>'WEEK 2'!H18</f>
        <v>0</v>
      </c>
    </row>
    <row r="168" spans="2:15" ht="15.75" customHeight="1">
      <c r="B168" s="218" t="str">
        <f ca="1">'WEEK 3'!D16</f>
        <v>Snatch</v>
      </c>
      <c r="C168" s="219">
        <f ca="1">'WEEK 3'!I16</f>
        <v>0</v>
      </c>
      <c r="D168" s="219">
        <f>'WEEK 3'!F16</f>
        <v>0</v>
      </c>
      <c r="E168" s="221">
        <f>'WEEK 3'!H16</f>
        <v>0</v>
      </c>
      <c r="G168" s="218" t="str">
        <f ca="1">'WEEK 3'!D17</f>
        <v>Clean And Jerk</v>
      </c>
      <c r="H168" s="219">
        <f ca="1">'WEEK 3'!I17</f>
        <v>0</v>
      </c>
      <c r="I168" s="219">
        <f>'WEEK 3'!F17</f>
        <v>0</v>
      </c>
      <c r="J168" s="221">
        <f>'WEEK 3'!H17</f>
        <v>0</v>
      </c>
      <c r="L168" s="255" t="str">
        <f ca="1">'WEEK 3'!D18</f>
        <v>None</v>
      </c>
      <c r="M168" s="256">
        <f ca="1">'WEEK 3'!I18</f>
        <v>0</v>
      </c>
      <c r="N168" s="256">
        <f>'WEEK 3'!F18</f>
        <v>0</v>
      </c>
      <c r="O168" s="257">
        <f>'WEEK 3'!H18</f>
        <v>0</v>
      </c>
    </row>
    <row r="169" spans="2:15" ht="15.75" customHeight="1">
      <c r="B169" s="223" t="str">
        <f ca="1">'WEEK 4'!D16</f>
        <v>Snatch</v>
      </c>
      <c r="C169" s="224">
        <f ca="1">'WEEK 4'!I16</f>
        <v>0</v>
      </c>
      <c r="D169" s="224">
        <f>'WEEK 4'!F16</f>
        <v>0</v>
      </c>
      <c r="E169" s="226">
        <f>'WEEK 4'!H16</f>
        <v>0</v>
      </c>
      <c r="G169" s="223" t="str">
        <f ca="1">'WEEK 4'!D17</f>
        <v>Clean And Jerk</v>
      </c>
      <c r="H169" s="224">
        <f ca="1">'WEEK 4'!I17</f>
        <v>0</v>
      </c>
      <c r="I169" s="224">
        <f>'WEEK 4'!F17</f>
        <v>0</v>
      </c>
      <c r="J169" s="226">
        <f>'WEEK 4'!H17</f>
        <v>0</v>
      </c>
      <c r="L169" s="258" t="str">
        <f ca="1">'WEEK 4'!D18</f>
        <v>None</v>
      </c>
      <c r="M169" s="259">
        <f ca="1">'WEEK 4'!I18</f>
        <v>0</v>
      </c>
      <c r="N169" s="259">
        <f>'WEEK 4'!F18</f>
        <v>0</v>
      </c>
      <c r="O169" s="260">
        <f>'WEEK 4'!H18</f>
        <v>0</v>
      </c>
    </row>
    <row r="170" spans="2:15" ht="15.75" customHeight="1">
      <c r="B170" s="218" t="e">
        <f>#REF!</f>
        <v>#REF!</v>
      </c>
      <c r="C170" s="219" t="e">
        <f>#REF!</f>
        <v>#REF!</v>
      </c>
      <c r="D170" s="219" t="e">
        <f>#REF!</f>
        <v>#REF!</v>
      </c>
      <c r="E170" s="221" t="e">
        <f>#REF!</f>
        <v>#REF!</v>
      </c>
      <c r="G170" s="218" t="e">
        <f>#REF!</f>
        <v>#REF!</v>
      </c>
      <c r="H170" s="219" t="e">
        <f>#REF!</f>
        <v>#REF!</v>
      </c>
      <c r="I170" s="219" t="e">
        <f>#REF!</f>
        <v>#REF!</v>
      </c>
      <c r="J170" s="221" t="e">
        <f>#REF!</f>
        <v>#REF!</v>
      </c>
      <c r="L170" s="255" t="e">
        <f>#REF!</f>
        <v>#REF!</v>
      </c>
      <c r="M170" s="256" t="e">
        <f>#REF!</f>
        <v>#REF!</v>
      </c>
      <c r="N170" s="256" t="e">
        <f>#REF!</f>
        <v>#REF!</v>
      </c>
      <c r="O170" s="257" t="e">
        <f>#REF!</f>
        <v>#REF!</v>
      </c>
    </row>
    <row r="171" spans="2:15" ht="15.75" customHeight="1">
      <c r="B171" s="223" t="e">
        <f>#REF!</f>
        <v>#REF!</v>
      </c>
      <c r="C171" s="224" t="e">
        <f>#REF!</f>
        <v>#REF!</v>
      </c>
      <c r="D171" s="224" t="e">
        <f>#REF!</f>
        <v>#REF!</v>
      </c>
      <c r="E171" s="226" t="e">
        <f>#REF!</f>
        <v>#REF!</v>
      </c>
      <c r="G171" s="223" t="e">
        <f>#REF!</f>
        <v>#REF!</v>
      </c>
      <c r="H171" s="224" t="e">
        <f>#REF!</f>
        <v>#REF!</v>
      </c>
      <c r="I171" s="224" t="e">
        <f>#REF!</f>
        <v>#REF!</v>
      </c>
      <c r="J171" s="226" t="e">
        <f>#REF!</f>
        <v>#REF!</v>
      </c>
      <c r="L171" s="258" t="e">
        <f>#REF!</f>
        <v>#REF!</v>
      </c>
      <c r="M171" s="259" t="e">
        <f>#REF!</f>
        <v>#REF!</v>
      </c>
      <c r="N171" s="259" t="e">
        <f>#REF!</f>
        <v>#REF!</v>
      </c>
      <c r="O171" s="260" t="e">
        <f>#REF!</f>
        <v>#REF!</v>
      </c>
    </row>
    <row r="172" spans="2:15" ht="15.75" customHeight="1">
      <c r="B172" s="218" t="e">
        <f>#REF!</f>
        <v>#REF!</v>
      </c>
      <c r="C172" s="219" t="e">
        <f>#REF!</f>
        <v>#REF!</v>
      </c>
      <c r="D172" s="219" t="e">
        <f>#REF!</f>
        <v>#REF!</v>
      </c>
      <c r="E172" s="221" t="e">
        <f>#REF!</f>
        <v>#REF!</v>
      </c>
      <c r="G172" s="218" t="e">
        <f>#REF!</f>
        <v>#REF!</v>
      </c>
      <c r="H172" s="219" t="e">
        <f>#REF!</f>
        <v>#REF!</v>
      </c>
      <c r="I172" s="219" t="e">
        <f>#REF!</f>
        <v>#REF!</v>
      </c>
      <c r="J172" s="221" t="e">
        <f>#REF!</f>
        <v>#REF!</v>
      </c>
      <c r="L172" s="255" t="e">
        <f>#REF!</f>
        <v>#REF!</v>
      </c>
      <c r="M172" s="256" t="e">
        <f>#REF!</f>
        <v>#REF!</v>
      </c>
      <c r="N172" s="256" t="e">
        <f>#REF!</f>
        <v>#REF!</v>
      </c>
      <c r="O172" s="257" t="e">
        <f>#REF!</f>
        <v>#REF!</v>
      </c>
    </row>
    <row r="173" spans="2:15" ht="15.75" customHeight="1">
      <c r="B173" s="223" t="e">
        <f>#REF!</f>
        <v>#REF!</v>
      </c>
      <c r="C173" s="224" t="e">
        <f>#REF!</f>
        <v>#REF!</v>
      </c>
      <c r="D173" s="224" t="e">
        <f>#REF!</f>
        <v>#REF!</v>
      </c>
      <c r="E173" s="226" t="e">
        <f>#REF!</f>
        <v>#REF!</v>
      </c>
      <c r="G173" s="223" t="e">
        <f>#REF!</f>
        <v>#REF!</v>
      </c>
      <c r="H173" s="224" t="e">
        <f>#REF!</f>
        <v>#REF!</v>
      </c>
      <c r="I173" s="224" t="e">
        <f>#REF!</f>
        <v>#REF!</v>
      </c>
      <c r="J173" s="226" t="e">
        <f>#REF!</f>
        <v>#REF!</v>
      </c>
      <c r="L173" s="258" t="e">
        <f>#REF!</f>
        <v>#REF!</v>
      </c>
      <c r="M173" s="259" t="e">
        <f>#REF!</f>
        <v>#REF!</v>
      </c>
      <c r="N173" s="259" t="e">
        <f>#REF!</f>
        <v>#REF!</v>
      </c>
      <c r="O173" s="260" t="e">
        <f>#REF!</f>
        <v>#REF!</v>
      </c>
    </row>
    <row r="174" spans="2:15" ht="15.75" customHeight="1">
      <c r="B174" s="218" t="e">
        <f>#REF!</f>
        <v>#REF!</v>
      </c>
      <c r="C174" s="219" t="e">
        <f>#REF!</f>
        <v>#REF!</v>
      </c>
      <c r="D174" s="219" t="e">
        <f>#REF!</f>
        <v>#REF!</v>
      </c>
      <c r="E174" s="221" t="e">
        <f>#REF!</f>
        <v>#REF!</v>
      </c>
      <c r="G174" s="218" t="e">
        <f>#REF!</f>
        <v>#REF!</v>
      </c>
      <c r="H174" s="219" t="e">
        <f>#REF!</f>
        <v>#REF!</v>
      </c>
      <c r="I174" s="219" t="e">
        <f>#REF!</f>
        <v>#REF!</v>
      </c>
      <c r="J174" s="221" t="e">
        <f>#REF!</f>
        <v>#REF!</v>
      </c>
      <c r="L174" s="255" t="e">
        <f>#REF!</f>
        <v>#REF!</v>
      </c>
      <c r="M174" s="256" t="e">
        <f>#REF!</f>
        <v>#REF!</v>
      </c>
      <c r="N174" s="256" t="e">
        <f>#REF!</f>
        <v>#REF!</v>
      </c>
      <c r="O174" s="257" t="e">
        <f>#REF!</f>
        <v>#REF!</v>
      </c>
    </row>
    <row r="175" spans="2:15" ht="15.75" customHeight="1">
      <c r="B175" s="223" t="e">
        <f>#REF!</f>
        <v>#REF!</v>
      </c>
      <c r="C175" s="224" t="e">
        <f>#REF!</f>
        <v>#REF!</v>
      </c>
      <c r="D175" s="224" t="e">
        <f>#REF!</f>
        <v>#REF!</v>
      </c>
      <c r="E175" s="226" t="e">
        <f>#REF!</f>
        <v>#REF!</v>
      </c>
      <c r="G175" s="223" t="e">
        <f>#REF!</f>
        <v>#REF!</v>
      </c>
      <c r="H175" s="224" t="e">
        <f>#REF!</f>
        <v>#REF!</v>
      </c>
      <c r="I175" s="224" t="e">
        <f>#REF!</f>
        <v>#REF!</v>
      </c>
      <c r="J175" s="226" t="e">
        <f>#REF!</f>
        <v>#REF!</v>
      </c>
      <c r="L175" s="258" t="e">
        <f>#REF!</f>
        <v>#REF!</v>
      </c>
      <c r="M175" s="259" t="e">
        <f>#REF!</f>
        <v>#REF!</v>
      </c>
      <c r="N175" s="259" t="e">
        <f>#REF!</f>
        <v>#REF!</v>
      </c>
      <c r="O175" s="260" t="e">
        <f>#REF!</f>
        <v>#REF!</v>
      </c>
    </row>
    <row r="176" spans="2:15" ht="15.75" customHeight="1">
      <c r="B176" s="218" t="e">
        <f>#REF!</f>
        <v>#REF!</v>
      </c>
      <c r="C176" s="219" t="e">
        <f>#REF!</f>
        <v>#REF!</v>
      </c>
      <c r="D176" s="219" t="e">
        <f>#REF!</f>
        <v>#REF!</v>
      </c>
      <c r="E176" s="221" t="e">
        <f>#REF!</f>
        <v>#REF!</v>
      </c>
      <c r="G176" s="218" t="e">
        <f>#REF!</f>
        <v>#REF!</v>
      </c>
      <c r="H176" s="219" t="e">
        <f>#REF!</f>
        <v>#REF!</v>
      </c>
      <c r="I176" s="219" t="e">
        <f>#REF!</f>
        <v>#REF!</v>
      </c>
      <c r="J176" s="221" t="e">
        <f>#REF!</f>
        <v>#REF!</v>
      </c>
      <c r="L176" s="255" t="e">
        <f>#REF!</f>
        <v>#REF!</v>
      </c>
      <c r="M176" s="256" t="e">
        <f>#REF!</f>
        <v>#REF!</v>
      </c>
      <c r="N176" s="256" t="e">
        <f>#REF!</f>
        <v>#REF!</v>
      </c>
      <c r="O176" s="257" t="e">
        <f>#REF!</f>
        <v>#REF!</v>
      </c>
    </row>
    <row r="177" spans="2:15" ht="15.75" customHeight="1">
      <c r="B177" s="223" t="e">
        <f>#REF!</f>
        <v>#REF!</v>
      </c>
      <c r="C177" s="224" t="e">
        <f>#REF!</f>
        <v>#REF!</v>
      </c>
      <c r="D177" s="224" t="e">
        <f>#REF!</f>
        <v>#REF!</v>
      </c>
      <c r="E177" s="226" t="e">
        <f>#REF!</f>
        <v>#REF!</v>
      </c>
      <c r="G177" s="223" t="e">
        <f>#REF!</f>
        <v>#REF!</v>
      </c>
      <c r="H177" s="224" t="e">
        <f>#REF!</f>
        <v>#REF!</v>
      </c>
      <c r="I177" s="224" t="e">
        <f>#REF!</f>
        <v>#REF!</v>
      </c>
      <c r="J177" s="226" t="e">
        <f>#REF!</f>
        <v>#REF!</v>
      </c>
      <c r="L177" s="258" t="e">
        <f>#REF!</f>
        <v>#REF!</v>
      </c>
      <c r="M177" s="259" t="e">
        <f>#REF!</f>
        <v>#REF!</v>
      </c>
      <c r="N177" s="259" t="e">
        <f>#REF!</f>
        <v>#REF!</v>
      </c>
      <c r="O177" s="260" t="e">
        <f>#REF!</f>
        <v>#REF!</v>
      </c>
    </row>
    <row r="178" spans="2:15" ht="15.75" customHeight="1">
      <c r="B178" s="218" t="e">
        <f>#REF!</f>
        <v>#REF!</v>
      </c>
      <c r="C178" s="219" t="e">
        <f>#REF!</f>
        <v>#REF!</v>
      </c>
      <c r="D178" s="219" t="e">
        <f>#REF!</f>
        <v>#REF!</v>
      </c>
      <c r="E178" s="221" t="e">
        <f>#REF!</f>
        <v>#REF!</v>
      </c>
      <c r="G178" s="218" t="e">
        <f>#REF!</f>
        <v>#REF!</v>
      </c>
      <c r="H178" s="219" t="e">
        <f>#REF!</f>
        <v>#REF!</v>
      </c>
      <c r="I178" s="219" t="e">
        <f>#REF!</f>
        <v>#REF!</v>
      </c>
      <c r="J178" s="221" t="e">
        <f>#REF!</f>
        <v>#REF!</v>
      </c>
      <c r="L178" s="255" t="e">
        <f>#REF!</f>
        <v>#REF!</v>
      </c>
      <c r="M178" s="256" t="e">
        <f>#REF!</f>
        <v>#REF!</v>
      </c>
      <c r="N178" s="256" t="e">
        <f>#REF!</f>
        <v>#REF!</v>
      </c>
      <c r="O178" s="257" t="e">
        <f>#REF!</f>
        <v>#REF!</v>
      </c>
    </row>
    <row r="179" spans="2:15" ht="15.75" customHeight="1">
      <c r="B179" s="223" t="e">
        <f>#REF!</f>
        <v>#REF!</v>
      </c>
      <c r="C179" s="224" t="e">
        <f>#REF!</f>
        <v>#REF!</v>
      </c>
      <c r="D179" s="224" t="e">
        <f>#REF!</f>
        <v>#REF!</v>
      </c>
      <c r="E179" s="226" t="e">
        <f>#REF!</f>
        <v>#REF!</v>
      </c>
      <c r="G179" s="223" t="e">
        <f>#REF!</f>
        <v>#REF!</v>
      </c>
      <c r="H179" s="224" t="e">
        <f>#REF!</f>
        <v>#REF!</v>
      </c>
      <c r="I179" s="224" t="e">
        <f>#REF!</f>
        <v>#REF!</v>
      </c>
      <c r="J179" s="226" t="e">
        <f>#REF!</f>
        <v>#REF!</v>
      </c>
      <c r="L179" s="258" t="e">
        <f>#REF!</f>
        <v>#REF!</v>
      </c>
      <c r="M179" s="259" t="e">
        <f>#REF!</f>
        <v>#REF!</v>
      </c>
      <c r="N179" s="259" t="e">
        <f>#REF!</f>
        <v>#REF!</v>
      </c>
      <c r="O179" s="260" t="e">
        <f>#REF!</f>
        <v>#REF!</v>
      </c>
    </row>
    <row r="180" spans="2:15" ht="15.75" customHeight="1">
      <c r="B180" s="218" t="e">
        <f>#REF!</f>
        <v>#REF!</v>
      </c>
      <c r="C180" s="219" t="e">
        <f>#REF!</f>
        <v>#REF!</v>
      </c>
      <c r="D180" s="219" t="e">
        <f>#REF!</f>
        <v>#REF!</v>
      </c>
      <c r="E180" s="221" t="e">
        <f>#REF!</f>
        <v>#REF!</v>
      </c>
      <c r="G180" s="218" t="e">
        <f>#REF!</f>
        <v>#REF!</v>
      </c>
      <c r="H180" s="219" t="e">
        <f>#REF!</f>
        <v>#REF!</v>
      </c>
      <c r="I180" s="219" t="e">
        <f>#REF!</f>
        <v>#REF!</v>
      </c>
      <c r="J180" s="221" t="e">
        <f>#REF!</f>
        <v>#REF!</v>
      </c>
      <c r="L180" s="255" t="e">
        <f>#REF!</f>
        <v>#REF!</v>
      </c>
      <c r="M180" s="256" t="e">
        <f>#REF!</f>
        <v>#REF!</v>
      </c>
      <c r="N180" s="256" t="e">
        <f>#REF!</f>
        <v>#REF!</v>
      </c>
      <c r="O180" s="257" t="e">
        <f>#REF!</f>
        <v>#REF!</v>
      </c>
    </row>
    <row r="181" spans="2:15" ht="15.75" customHeight="1">
      <c r="B181" s="235" t="e">
        <f>#REF!</f>
        <v>#REF!</v>
      </c>
      <c r="C181" s="236" t="e">
        <f>#REF!</f>
        <v>#REF!</v>
      </c>
      <c r="D181" s="236" t="e">
        <f>#REF!</f>
        <v>#REF!</v>
      </c>
      <c r="E181" s="238" t="e">
        <f>#REF!</f>
        <v>#REF!</v>
      </c>
      <c r="G181" s="235" t="e">
        <f>#REF!</f>
        <v>#REF!</v>
      </c>
      <c r="H181" s="236" t="e">
        <f>#REF!</f>
        <v>#REF!</v>
      </c>
      <c r="I181" s="236" t="e">
        <f>#REF!</f>
        <v>#REF!</v>
      </c>
      <c r="J181" s="238" t="e">
        <f>#REF!</f>
        <v>#REF!</v>
      </c>
      <c r="L181" s="261" t="e">
        <f>#REF!</f>
        <v>#REF!</v>
      </c>
      <c r="M181" s="262" t="e">
        <f>#REF!</f>
        <v>#REF!</v>
      </c>
      <c r="N181" s="262" t="e">
        <f>#REF!</f>
        <v>#REF!</v>
      </c>
      <c r="O181" s="263" t="e">
        <f>#REF!</f>
        <v>#REF!</v>
      </c>
    </row>
    <row r="182" spans="2:15" ht="15.75" hidden="1" customHeight="1">
      <c r="B182" s="129" t="s">
        <v>2414</v>
      </c>
      <c r="C182" s="129" t="s">
        <v>2411</v>
      </c>
      <c r="D182" s="129" t="s">
        <v>2412</v>
      </c>
      <c r="E182" s="129" t="s">
        <v>2413</v>
      </c>
      <c r="G182" s="129" t="s">
        <v>2414</v>
      </c>
      <c r="H182" s="129" t="s">
        <v>2411</v>
      </c>
      <c r="I182" s="129" t="s">
        <v>2412</v>
      </c>
      <c r="J182" s="129" t="s">
        <v>2413</v>
      </c>
      <c r="L182" s="129" t="s">
        <v>2414</v>
      </c>
      <c r="M182" s="129" t="s">
        <v>2411</v>
      </c>
      <c r="N182" s="129" t="s">
        <v>2412</v>
      </c>
      <c r="O182" s="129" t="s">
        <v>2413</v>
      </c>
    </row>
    <row r="183" spans="2:15" ht="15.75" hidden="1" customHeight="1">
      <c r="B183" s="129" t="s">
        <v>2419</v>
      </c>
      <c r="C183" s="129" t="s">
        <v>2416</v>
      </c>
      <c r="D183" s="129" t="s">
        <v>2417</v>
      </c>
      <c r="E183" s="129" t="s">
        <v>2418</v>
      </c>
      <c r="G183" s="129" t="s">
        <v>2419</v>
      </c>
      <c r="H183" s="129" t="s">
        <v>2416</v>
      </c>
      <c r="I183" s="129" t="s">
        <v>2417</v>
      </c>
      <c r="J183" s="129" t="s">
        <v>2418</v>
      </c>
      <c r="L183" s="129" t="s">
        <v>2419</v>
      </c>
      <c r="M183" s="129" t="s">
        <v>2416</v>
      </c>
      <c r="N183" s="129" t="s">
        <v>2417</v>
      </c>
      <c r="O183" s="129" t="s">
        <v>2418</v>
      </c>
    </row>
    <row r="184" spans="2:15" ht="15.75" hidden="1" customHeight="1">
      <c r="B184" s="129" t="s">
        <v>2425</v>
      </c>
      <c r="C184" s="129" t="s">
        <v>2422</v>
      </c>
      <c r="D184" s="129" t="s">
        <v>2423</v>
      </c>
      <c r="E184" s="129" t="s">
        <v>2424</v>
      </c>
      <c r="G184" s="129" t="s">
        <v>2425</v>
      </c>
      <c r="H184" s="129" t="s">
        <v>2422</v>
      </c>
      <c r="I184" s="129" t="s">
        <v>2423</v>
      </c>
      <c r="J184" s="129" t="s">
        <v>2424</v>
      </c>
      <c r="L184" s="129" t="s">
        <v>2425</v>
      </c>
      <c r="M184" s="129" t="s">
        <v>2422</v>
      </c>
      <c r="N184" s="129" t="s">
        <v>2423</v>
      </c>
      <c r="O184" s="129" t="s">
        <v>2424</v>
      </c>
    </row>
    <row r="185" spans="2:15" ht="15.75" hidden="1" customHeight="1">
      <c r="B185" s="129" t="s">
        <v>2431</v>
      </c>
      <c r="C185" s="129" t="s">
        <v>2428</v>
      </c>
      <c r="D185" s="129" t="s">
        <v>2429</v>
      </c>
      <c r="E185" s="129" t="s">
        <v>2430</v>
      </c>
      <c r="G185" s="129" t="s">
        <v>2431</v>
      </c>
      <c r="H185" s="129" t="s">
        <v>2428</v>
      </c>
      <c r="I185" s="129" t="s">
        <v>2429</v>
      </c>
      <c r="J185" s="129" t="s">
        <v>2430</v>
      </c>
      <c r="L185" s="129" t="s">
        <v>2431</v>
      </c>
      <c r="M185" s="129" t="s">
        <v>2428</v>
      </c>
      <c r="N185" s="129" t="s">
        <v>2429</v>
      </c>
      <c r="O185" s="129" t="s">
        <v>2430</v>
      </c>
    </row>
    <row r="186" spans="2:15" ht="15.75" hidden="1" customHeight="1">
      <c r="B186" s="129" t="s">
        <v>2437</v>
      </c>
      <c r="C186" s="129" t="s">
        <v>2434</v>
      </c>
      <c r="D186" s="129" t="s">
        <v>2435</v>
      </c>
      <c r="E186" s="129" t="s">
        <v>2436</v>
      </c>
      <c r="G186" s="129" t="s">
        <v>2437</v>
      </c>
      <c r="H186" s="129" t="s">
        <v>2434</v>
      </c>
      <c r="I186" s="129" t="s">
        <v>2435</v>
      </c>
      <c r="J186" s="129" t="s">
        <v>2436</v>
      </c>
      <c r="L186" s="129" t="s">
        <v>2437</v>
      </c>
      <c r="M186" s="129" t="s">
        <v>2434</v>
      </c>
      <c r="N186" s="129" t="s">
        <v>2435</v>
      </c>
      <c r="O186" s="129" t="s">
        <v>2436</v>
      </c>
    </row>
    <row r="187" spans="2:15" ht="15.75" hidden="1" customHeight="1">
      <c r="B187" s="129" t="s">
        <v>2443</v>
      </c>
      <c r="C187" s="129" t="s">
        <v>2440</v>
      </c>
      <c r="D187" s="129" t="s">
        <v>2441</v>
      </c>
      <c r="E187" s="129" t="s">
        <v>2442</v>
      </c>
      <c r="G187" s="129" t="s">
        <v>2443</v>
      </c>
      <c r="H187" s="129" t="s">
        <v>2440</v>
      </c>
      <c r="I187" s="129" t="s">
        <v>2441</v>
      </c>
      <c r="J187" s="129" t="s">
        <v>2442</v>
      </c>
      <c r="L187" s="129" t="s">
        <v>2443</v>
      </c>
      <c r="M187" s="129" t="s">
        <v>2440</v>
      </c>
      <c r="N187" s="129" t="s">
        <v>2441</v>
      </c>
      <c r="O187" s="129" t="s">
        <v>2442</v>
      </c>
    </row>
    <row r="188" spans="2:15" ht="15.75" hidden="1" customHeight="1">
      <c r="B188" s="129" t="s">
        <v>2449</v>
      </c>
      <c r="C188" s="129" t="s">
        <v>2446</v>
      </c>
      <c r="D188" s="129" t="s">
        <v>2447</v>
      </c>
      <c r="E188" s="129" t="s">
        <v>2448</v>
      </c>
      <c r="G188" s="129" t="s">
        <v>2449</v>
      </c>
      <c r="H188" s="129" t="s">
        <v>2446</v>
      </c>
      <c r="I188" s="129" t="s">
        <v>2447</v>
      </c>
      <c r="J188" s="129" t="s">
        <v>2448</v>
      </c>
      <c r="L188" s="129" t="s">
        <v>2449</v>
      </c>
      <c r="M188" s="129" t="s">
        <v>2446</v>
      </c>
      <c r="N188" s="129" t="s">
        <v>2447</v>
      </c>
      <c r="O188" s="129" t="s">
        <v>2448</v>
      </c>
    </row>
    <row r="189" spans="2:15" ht="15.75" hidden="1" customHeight="1">
      <c r="B189" s="129" t="s">
        <v>2455</v>
      </c>
      <c r="C189" s="129" t="s">
        <v>2452</v>
      </c>
      <c r="D189" s="129" t="s">
        <v>2453</v>
      </c>
      <c r="E189" s="129" t="s">
        <v>2454</v>
      </c>
      <c r="G189" s="129" t="s">
        <v>2455</v>
      </c>
      <c r="H189" s="129" t="s">
        <v>2452</v>
      </c>
      <c r="I189" s="129" t="s">
        <v>2453</v>
      </c>
      <c r="J189" s="129" t="s">
        <v>2454</v>
      </c>
      <c r="L189" s="129" t="s">
        <v>2455</v>
      </c>
      <c r="M189" s="129" t="s">
        <v>2452</v>
      </c>
      <c r="N189" s="129" t="s">
        <v>2453</v>
      </c>
      <c r="O189" s="129" t="s">
        <v>2454</v>
      </c>
    </row>
    <row r="190" spans="2:15" ht="15.75" hidden="1" customHeight="1">
      <c r="B190" s="129" t="s">
        <v>2461</v>
      </c>
      <c r="C190" s="129" t="s">
        <v>2458</v>
      </c>
      <c r="D190" s="129" t="s">
        <v>2459</v>
      </c>
      <c r="E190" s="129" t="s">
        <v>2460</v>
      </c>
      <c r="G190" s="129" t="s">
        <v>2461</v>
      </c>
      <c r="H190" s="129" t="s">
        <v>2458</v>
      </c>
      <c r="I190" s="129" t="s">
        <v>2459</v>
      </c>
      <c r="J190" s="129" t="s">
        <v>2460</v>
      </c>
      <c r="L190" s="129" t="s">
        <v>2461</v>
      </c>
      <c r="M190" s="129" t="s">
        <v>2458</v>
      </c>
      <c r="N190" s="129" t="s">
        <v>2459</v>
      </c>
      <c r="O190" s="129" t="s">
        <v>2460</v>
      </c>
    </row>
    <row r="191" spans="2:15" ht="15.75" hidden="1" customHeight="1">
      <c r="B191" s="129" t="s">
        <v>2467</v>
      </c>
      <c r="C191" s="129" t="s">
        <v>2464</v>
      </c>
      <c r="D191" s="129" t="s">
        <v>2465</v>
      </c>
      <c r="E191" s="129" t="s">
        <v>2466</v>
      </c>
      <c r="G191" s="129" t="s">
        <v>2467</v>
      </c>
      <c r="H191" s="129" t="s">
        <v>2464</v>
      </c>
      <c r="I191" s="129" t="s">
        <v>2465</v>
      </c>
      <c r="J191" s="129" t="s">
        <v>2466</v>
      </c>
      <c r="L191" s="129" t="s">
        <v>2467</v>
      </c>
      <c r="M191" s="129" t="s">
        <v>2464</v>
      </c>
      <c r="N191" s="129" t="s">
        <v>2465</v>
      </c>
      <c r="O191" s="129" t="s">
        <v>2466</v>
      </c>
    </row>
    <row r="192" spans="2:15" ht="15.75" hidden="1" customHeight="1">
      <c r="B192" s="129" t="s">
        <v>2473</v>
      </c>
      <c r="C192" s="129" t="s">
        <v>2470</v>
      </c>
      <c r="D192" s="129" t="s">
        <v>2471</v>
      </c>
      <c r="E192" s="129" t="s">
        <v>2472</v>
      </c>
      <c r="G192" s="129" t="s">
        <v>2473</v>
      </c>
      <c r="H192" s="129" t="s">
        <v>2470</v>
      </c>
      <c r="I192" s="129" t="s">
        <v>2471</v>
      </c>
      <c r="J192" s="129" t="s">
        <v>2472</v>
      </c>
      <c r="L192" s="129" t="s">
        <v>2473</v>
      </c>
      <c r="M192" s="129" t="s">
        <v>2470</v>
      </c>
      <c r="N192" s="129" t="s">
        <v>2471</v>
      </c>
      <c r="O192" s="129" t="s">
        <v>2472</v>
      </c>
    </row>
    <row r="193" spans="2:15" ht="15.75" hidden="1" customHeight="1">
      <c r="B193" s="129" t="s">
        <v>2479</v>
      </c>
      <c r="C193" s="129" t="s">
        <v>2476</v>
      </c>
      <c r="D193" s="129" t="s">
        <v>2477</v>
      </c>
      <c r="E193" s="129" t="s">
        <v>2478</v>
      </c>
      <c r="G193" s="129" t="s">
        <v>2479</v>
      </c>
      <c r="H193" s="129" t="s">
        <v>2476</v>
      </c>
      <c r="I193" s="129" t="s">
        <v>2477</v>
      </c>
      <c r="J193" s="129" t="s">
        <v>2478</v>
      </c>
      <c r="L193" s="129" t="s">
        <v>2479</v>
      </c>
      <c r="M193" s="129" t="s">
        <v>2476</v>
      </c>
      <c r="N193" s="129" t="s">
        <v>2477</v>
      </c>
      <c r="O193" s="129" t="s">
        <v>2478</v>
      </c>
    </row>
    <row r="194" spans="2:15" ht="15.75" hidden="1" customHeight="1">
      <c r="B194" s="129" t="s">
        <v>2485</v>
      </c>
      <c r="C194" s="129" t="s">
        <v>2482</v>
      </c>
      <c r="D194" s="129" t="s">
        <v>2483</v>
      </c>
      <c r="E194" s="129" t="s">
        <v>2484</v>
      </c>
      <c r="G194" s="129" t="s">
        <v>2485</v>
      </c>
      <c r="H194" s="129" t="s">
        <v>2482</v>
      </c>
      <c r="I194" s="129" t="s">
        <v>2483</v>
      </c>
      <c r="J194" s="129" t="s">
        <v>2484</v>
      </c>
      <c r="L194" s="129" t="s">
        <v>2485</v>
      </c>
      <c r="M194" s="129" t="s">
        <v>2482</v>
      </c>
      <c r="N194" s="129" t="s">
        <v>2483</v>
      </c>
      <c r="O194" s="129" t="s">
        <v>2484</v>
      </c>
    </row>
    <row r="195" spans="2:15" ht="15.75" hidden="1" customHeight="1">
      <c r="B195" s="129" t="s">
        <v>2491</v>
      </c>
      <c r="C195" s="129" t="s">
        <v>2488</v>
      </c>
      <c r="D195" s="129" t="s">
        <v>2489</v>
      </c>
      <c r="E195" s="129" t="s">
        <v>2490</v>
      </c>
      <c r="G195" s="129" t="s">
        <v>2491</v>
      </c>
      <c r="H195" s="129" t="s">
        <v>2488</v>
      </c>
      <c r="I195" s="129" t="s">
        <v>2489</v>
      </c>
      <c r="J195" s="129" t="s">
        <v>2490</v>
      </c>
      <c r="L195" s="129" t="s">
        <v>2491</v>
      </c>
      <c r="M195" s="129" t="s">
        <v>2488</v>
      </c>
      <c r="N195" s="129" t="s">
        <v>2489</v>
      </c>
      <c r="O195" s="129" t="s">
        <v>2490</v>
      </c>
    </row>
    <row r="196" spans="2:15" ht="15.75" hidden="1" customHeight="1">
      <c r="B196" s="129" t="s">
        <v>2497</v>
      </c>
      <c r="C196" s="129" t="s">
        <v>2494</v>
      </c>
      <c r="D196" s="129" t="s">
        <v>2495</v>
      </c>
      <c r="E196" s="129" t="s">
        <v>2496</v>
      </c>
      <c r="G196" s="129" t="s">
        <v>2497</v>
      </c>
      <c r="H196" s="129" t="s">
        <v>2494</v>
      </c>
      <c r="I196" s="129" t="s">
        <v>2495</v>
      </c>
      <c r="J196" s="129" t="s">
        <v>2496</v>
      </c>
      <c r="L196" s="129" t="s">
        <v>2497</v>
      </c>
      <c r="M196" s="129" t="s">
        <v>2494</v>
      </c>
      <c r="N196" s="129" t="s">
        <v>2495</v>
      </c>
      <c r="O196" s="129" t="s">
        <v>2496</v>
      </c>
    </row>
    <row r="197" spans="2:15" ht="15.75" hidden="1" customHeight="1">
      <c r="B197" s="129" t="s">
        <v>2503</v>
      </c>
      <c r="C197" s="129" t="s">
        <v>2500</v>
      </c>
      <c r="D197" s="129" t="s">
        <v>2501</v>
      </c>
      <c r="E197" s="129" t="s">
        <v>2502</v>
      </c>
      <c r="G197" s="129" t="s">
        <v>2503</v>
      </c>
      <c r="H197" s="129" t="s">
        <v>2500</v>
      </c>
      <c r="I197" s="129" t="s">
        <v>2501</v>
      </c>
      <c r="J197" s="129" t="s">
        <v>2502</v>
      </c>
      <c r="L197" s="129" t="s">
        <v>2503</v>
      </c>
      <c r="M197" s="129" t="s">
        <v>2500</v>
      </c>
      <c r="N197" s="129" t="s">
        <v>2501</v>
      </c>
      <c r="O197" s="129" t="s">
        <v>2502</v>
      </c>
    </row>
    <row r="198" spans="2:15" ht="15.75" hidden="1" customHeight="1">
      <c r="B198" s="129" t="s">
        <v>2509</v>
      </c>
      <c r="C198" s="129" t="s">
        <v>2506</v>
      </c>
      <c r="D198" s="129" t="s">
        <v>2507</v>
      </c>
      <c r="E198" s="129" t="s">
        <v>2508</v>
      </c>
      <c r="G198" s="129" t="s">
        <v>2509</v>
      </c>
      <c r="H198" s="129" t="s">
        <v>2506</v>
      </c>
      <c r="I198" s="129" t="s">
        <v>2507</v>
      </c>
      <c r="J198" s="129" t="s">
        <v>2508</v>
      </c>
      <c r="L198" s="129" t="s">
        <v>2509</v>
      </c>
      <c r="M198" s="129" t="s">
        <v>2506</v>
      </c>
      <c r="N198" s="129" t="s">
        <v>2507</v>
      </c>
      <c r="O198" s="129" t="s">
        <v>2508</v>
      </c>
    </row>
    <row r="199" spans="2:15" ht="15.75" hidden="1" customHeight="1">
      <c r="B199" s="129" t="s">
        <v>2515</v>
      </c>
      <c r="C199" s="129" t="s">
        <v>2512</v>
      </c>
      <c r="D199" s="129" t="s">
        <v>2513</v>
      </c>
      <c r="E199" s="129" t="s">
        <v>2514</v>
      </c>
      <c r="G199" s="129" t="s">
        <v>2515</v>
      </c>
      <c r="H199" s="129" t="s">
        <v>2512</v>
      </c>
      <c r="I199" s="129" t="s">
        <v>2513</v>
      </c>
      <c r="J199" s="129" t="s">
        <v>2514</v>
      </c>
      <c r="L199" s="129" t="s">
        <v>2515</v>
      </c>
      <c r="M199" s="129" t="s">
        <v>2512</v>
      </c>
      <c r="N199" s="129" t="s">
        <v>2513</v>
      </c>
      <c r="O199" s="129" t="s">
        <v>2514</v>
      </c>
    </row>
    <row r="200" spans="2:15" ht="15.75" hidden="1" customHeight="1">
      <c r="B200" s="129" t="s">
        <v>2521</v>
      </c>
      <c r="C200" s="129" t="s">
        <v>2518</v>
      </c>
      <c r="D200" s="129" t="s">
        <v>2519</v>
      </c>
      <c r="E200" s="129" t="s">
        <v>2520</v>
      </c>
      <c r="G200" s="129" t="s">
        <v>2521</v>
      </c>
      <c r="H200" s="129" t="s">
        <v>2518</v>
      </c>
      <c r="I200" s="129" t="s">
        <v>2519</v>
      </c>
      <c r="J200" s="129" t="s">
        <v>2520</v>
      </c>
      <c r="L200" s="129" t="s">
        <v>2521</v>
      </c>
      <c r="M200" s="129" t="s">
        <v>2518</v>
      </c>
      <c r="N200" s="129" t="s">
        <v>2519</v>
      </c>
      <c r="O200" s="129" t="s">
        <v>2520</v>
      </c>
    </row>
    <row r="201" spans="2:15" ht="15.75" hidden="1" customHeight="1">
      <c r="B201" s="129" t="s">
        <v>2527</v>
      </c>
      <c r="C201" s="129" t="s">
        <v>2524</v>
      </c>
      <c r="D201" s="129" t="s">
        <v>2525</v>
      </c>
      <c r="E201" s="129" t="s">
        <v>2526</v>
      </c>
      <c r="G201" s="129" t="s">
        <v>2527</v>
      </c>
      <c r="H201" s="129" t="s">
        <v>2524</v>
      </c>
      <c r="I201" s="129" t="s">
        <v>2525</v>
      </c>
      <c r="J201" s="129" t="s">
        <v>2526</v>
      </c>
      <c r="L201" s="129" t="s">
        <v>2527</v>
      </c>
      <c r="M201" s="129" t="s">
        <v>2524</v>
      </c>
      <c r="N201" s="129" t="s">
        <v>2525</v>
      </c>
      <c r="O201" s="129" t="s">
        <v>2526</v>
      </c>
    </row>
    <row r="202" spans="2:15" ht="15.75" hidden="1" customHeight="1">
      <c r="B202" s="129" t="s">
        <v>2533</v>
      </c>
      <c r="C202" s="129" t="s">
        <v>2530</v>
      </c>
      <c r="D202" s="129" t="s">
        <v>2531</v>
      </c>
      <c r="E202" s="129" t="s">
        <v>2532</v>
      </c>
      <c r="G202" s="129" t="s">
        <v>2533</v>
      </c>
      <c r="H202" s="129" t="s">
        <v>2530</v>
      </c>
      <c r="I202" s="129" t="s">
        <v>2531</v>
      </c>
      <c r="J202" s="129" t="s">
        <v>2532</v>
      </c>
      <c r="L202" s="129" t="s">
        <v>2533</v>
      </c>
      <c r="M202" s="129" t="s">
        <v>2530</v>
      </c>
      <c r="N202" s="129" t="s">
        <v>2531</v>
      </c>
      <c r="O202" s="129" t="s">
        <v>2532</v>
      </c>
    </row>
    <row r="203" spans="2:15" ht="15.75" hidden="1" customHeight="1">
      <c r="B203" s="129" t="s">
        <v>2539</v>
      </c>
      <c r="C203" s="129" t="s">
        <v>2536</v>
      </c>
      <c r="D203" s="129" t="s">
        <v>2537</v>
      </c>
      <c r="E203" s="129" t="s">
        <v>2538</v>
      </c>
      <c r="G203" s="129" t="s">
        <v>2539</v>
      </c>
      <c r="H203" s="129" t="s">
        <v>2536</v>
      </c>
      <c r="I203" s="129" t="s">
        <v>2537</v>
      </c>
      <c r="J203" s="129" t="s">
        <v>2538</v>
      </c>
      <c r="L203" s="129" t="s">
        <v>2539</v>
      </c>
      <c r="M203" s="129" t="s">
        <v>2536</v>
      </c>
      <c r="N203" s="129" t="s">
        <v>2537</v>
      </c>
      <c r="O203" s="129" t="s">
        <v>2538</v>
      </c>
    </row>
    <row r="204" spans="2:15" ht="15.75" hidden="1" customHeight="1">
      <c r="B204" s="129" t="s">
        <v>2545</v>
      </c>
      <c r="C204" s="129" t="s">
        <v>2542</v>
      </c>
      <c r="D204" s="129" t="s">
        <v>2543</v>
      </c>
      <c r="E204" s="129" t="s">
        <v>2544</v>
      </c>
      <c r="G204" s="129" t="s">
        <v>2545</v>
      </c>
      <c r="H204" s="129" t="s">
        <v>2542</v>
      </c>
      <c r="I204" s="129" t="s">
        <v>2543</v>
      </c>
      <c r="J204" s="129" t="s">
        <v>2544</v>
      </c>
      <c r="L204" s="129" t="s">
        <v>2545</v>
      </c>
      <c r="M204" s="129" t="s">
        <v>2542</v>
      </c>
      <c r="N204" s="129" t="s">
        <v>2543</v>
      </c>
      <c r="O204" s="129" t="s">
        <v>2544</v>
      </c>
    </row>
    <row r="205" spans="2:15" ht="15.75" hidden="1" customHeight="1">
      <c r="B205" s="129" t="s">
        <v>2551</v>
      </c>
      <c r="C205" s="129" t="s">
        <v>2548</v>
      </c>
      <c r="D205" s="129" t="s">
        <v>2549</v>
      </c>
      <c r="E205" s="129" t="s">
        <v>2550</v>
      </c>
      <c r="G205" s="129" t="s">
        <v>2551</v>
      </c>
      <c r="H205" s="129" t="s">
        <v>2548</v>
      </c>
      <c r="I205" s="129" t="s">
        <v>2549</v>
      </c>
      <c r="J205" s="129" t="s">
        <v>2550</v>
      </c>
      <c r="L205" s="129" t="s">
        <v>2551</v>
      </c>
      <c r="M205" s="129" t="s">
        <v>2548</v>
      </c>
      <c r="N205" s="129" t="s">
        <v>2549</v>
      </c>
      <c r="O205" s="129" t="s">
        <v>2550</v>
      </c>
    </row>
    <row r="206" spans="2:15" ht="15.75" hidden="1" customHeight="1">
      <c r="B206" s="129" t="s">
        <v>2557</v>
      </c>
      <c r="C206" s="129" t="s">
        <v>2554</v>
      </c>
      <c r="D206" s="129" t="s">
        <v>2555</v>
      </c>
      <c r="E206" s="129" t="s">
        <v>2556</v>
      </c>
      <c r="G206" s="129" t="s">
        <v>2557</v>
      </c>
      <c r="H206" s="129" t="s">
        <v>2554</v>
      </c>
      <c r="I206" s="129" t="s">
        <v>2555</v>
      </c>
      <c r="J206" s="129" t="s">
        <v>2556</v>
      </c>
      <c r="L206" s="129" t="s">
        <v>2557</v>
      </c>
      <c r="M206" s="129" t="s">
        <v>2554</v>
      </c>
      <c r="N206" s="129" t="s">
        <v>2555</v>
      </c>
      <c r="O206" s="129" t="s">
        <v>2556</v>
      </c>
    </row>
    <row r="207" spans="2:15" ht="15.75" hidden="1" customHeight="1">
      <c r="B207" s="129" t="s">
        <v>2563</v>
      </c>
      <c r="C207" s="129" t="s">
        <v>2560</v>
      </c>
      <c r="D207" s="129" t="s">
        <v>2561</v>
      </c>
      <c r="E207" s="129" t="s">
        <v>2562</v>
      </c>
      <c r="G207" s="129" t="s">
        <v>2563</v>
      </c>
      <c r="H207" s="129" t="s">
        <v>2560</v>
      </c>
      <c r="I207" s="129" t="s">
        <v>2561</v>
      </c>
      <c r="J207" s="129" t="s">
        <v>2562</v>
      </c>
      <c r="L207" s="129" t="s">
        <v>2563</v>
      </c>
      <c r="M207" s="129" t="s">
        <v>2560</v>
      </c>
      <c r="N207" s="129" t="s">
        <v>2561</v>
      </c>
      <c r="O207" s="129" t="s">
        <v>2562</v>
      </c>
    </row>
    <row r="208" spans="2:15" ht="15.75" hidden="1" customHeight="1">
      <c r="B208" s="129" t="s">
        <v>2569</v>
      </c>
      <c r="C208" s="129" t="s">
        <v>2566</v>
      </c>
      <c r="D208" s="129" t="s">
        <v>2567</v>
      </c>
      <c r="E208" s="129" t="s">
        <v>2568</v>
      </c>
      <c r="G208" s="129" t="s">
        <v>2569</v>
      </c>
      <c r="H208" s="129" t="s">
        <v>2566</v>
      </c>
      <c r="I208" s="129" t="s">
        <v>2567</v>
      </c>
      <c r="J208" s="129" t="s">
        <v>2568</v>
      </c>
      <c r="L208" s="129" t="s">
        <v>2569</v>
      </c>
      <c r="M208" s="129" t="s">
        <v>2566</v>
      </c>
      <c r="N208" s="129" t="s">
        <v>2567</v>
      </c>
      <c r="O208" s="129" t="s">
        <v>2568</v>
      </c>
    </row>
    <row r="209" spans="2:15" ht="15.75" hidden="1" customHeight="1">
      <c r="B209" s="129" t="s">
        <v>2575</v>
      </c>
      <c r="C209" s="129" t="s">
        <v>2572</v>
      </c>
      <c r="D209" s="129" t="s">
        <v>2573</v>
      </c>
      <c r="E209" s="129" t="s">
        <v>2574</v>
      </c>
      <c r="G209" s="129" t="s">
        <v>2575</v>
      </c>
      <c r="H209" s="129" t="s">
        <v>2572</v>
      </c>
      <c r="I209" s="129" t="s">
        <v>2573</v>
      </c>
      <c r="J209" s="129" t="s">
        <v>2574</v>
      </c>
      <c r="L209" s="129" t="s">
        <v>2575</v>
      </c>
      <c r="M209" s="129" t="s">
        <v>2572</v>
      </c>
      <c r="N209" s="129" t="s">
        <v>2573</v>
      </c>
      <c r="O209" s="129" t="s">
        <v>2574</v>
      </c>
    </row>
    <row r="210" spans="2:15" ht="15.75" hidden="1" customHeight="1">
      <c r="B210" s="129" t="s">
        <v>2581</v>
      </c>
      <c r="C210" s="129" t="s">
        <v>2578</v>
      </c>
      <c r="D210" s="129" t="s">
        <v>2579</v>
      </c>
      <c r="E210" s="129" t="s">
        <v>2580</v>
      </c>
      <c r="G210" s="129" t="s">
        <v>2581</v>
      </c>
      <c r="H210" s="129" t="s">
        <v>2578</v>
      </c>
      <c r="I210" s="129" t="s">
        <v>2579</v>
      </c>
      <c r="J210" s="129" t="s">
        <v>2580</v>
      </c>
      <c r="L210" s="129" t="s">
        <v>2581</v>
      </c>
      <c r="M210" s="129" t="s">
        <v>2578</v>
      </c>
      <c r="N210" s="129" t="s">
        <v>2579</v>
      </c>
      <c r="O210" s="129" t="s">
        <v>2580</v>
      </c>
    </row>
    <row r="211" spans="2:15" ht="15.75" hidden="1" customHeight="1">
      <c r="B211" s="129" t="s">
        <v>2587</v>
      </c>
      <c r="C211" s="129" t="s">
        <v>2584</v>
      </c>
      <c r="D211" s="129" t="s">
        <v>2585</v>
      </c>
      <c r="E211" s="129" t="s">
        <v>2586</v>
      </c>
      <c r="G211" s="129" t="s">
        <v>2587</v>
      </c>
      <c r="H211" s="129" t="s">
        <v>2584</v>
      </c>
      <c r="I211" s="129" t="s">
        <v>2585</v>
      </c>
      <c r="J211" s="129" t="s">
        <v>2586</v>
      </c>
      <c r="L211" s="129" t="s">
        <v>2587</v>
      </c>
      <c r="M211" s="129" t="s">
        <v>2584</v>
      </c>
      <c r="N211" s="129" t="s">
        <v>2585</v>
      </c>
      <c r="O211" s="129" t="s">
        <v>2586</v>
      </c>
    </row>
    <row r="212" spans="2:15" ht="15.75" hidden="1" customHeight="1">
      <c r="B212" s="129" t="s">
        <v>2593</v>
      </c>
      <c r="C212" s="129" t="s">
        <v>2590</v>
      </c>
      <c r="D212" s="129" t="s">
        <v>2591</v>
      </c>
      <c r="E212" s="129" t="s">
        <v>2592</v>
      </c>
      <c r="G212" s="129" t="s">
        <v>2593</v>
      </c>
      <c r="H212" s="129" t="s">
        <v>2590</v>
      </c>
      <c r="I212" s="129" t="s">
        <v>2591</v>
      </c>
      <c r="J212" s="129" t="s">
        <v>2592</v>
      </c>
      <c r="L212" s="129" t="s">
        <v>2593</v>
      </c>
      <c r="M212" s="129" t="s">
        <v>2590</v>
      </c>
      <c r="N212" s="129" t="s">
        <v>2591</v>
      </c>
      <c r="O212" s="129" t="s">
        <v>2592</v>
      </c>
    </row>
    <row r="213" spans="2:15" ht="15.75" hidden="1" customHeight="1">
      <c r="B213" s="129" t="s">
        <v>2599</v>
      </c>
      <c r="C213" s="129" t="s">
        <v>2596</v>
      </c>
      <c r="D213" s="129" t="s">
        <v>2597</v>
      </c>
      <c r="E213" s="129" t="s">
        <v>2598</v>
      </c>
      <c r="G213" s="129" t="s">
        <v>2599</v>
      </c>
      <c r="H213" s="129" t="s">
        <v>2596</v>
      </c>
      <c r="I213" s="129" t="s">
        <v>2597</v>
      </c>
      <c r="J213" s="129" t="s">
        <v>2598</v>
      </c>
      <c r="L213" s="129" t="s">
        <v>2599</v>
      </c>
      <c r="M213" s="129" t="s">
        <v>2596</v>
      </c>
      <c r="N213" s="129" t="s">
        <v>2597</v>
      </c>
      <c r="O213" s="129" t="s">
        <v>2598</v>
      </c>
    </row>
    <row r="214" spans="2:15" ht="15.75" hidden="1" customHeight="1">
      <c r="B214" s="129" t="s">
        <v>2605</v>
      </c>
      <c r="C214" s="129" t="s">
        <v>2602</v>
      </c>
      <c r="D214" s="129" t="s">
        <v>2603</v>
      </c>
      <c r="E214" s="129" t="s">
        <v>2604</v>
      </c>
      <c r="G214" s="129" t="s">
        <v>2605</v>
      </c>
      <c r="H214" s="129" t="s">
        <v>2602</v>
      </c>
      <c r="I214" s="129" t="s">
        <v>2603</v>
      </c>
      <c r="J214" s="129" t="s">
        <v>2604</v>
      </c>
      <c r="L214" s="129" t="s">
        <v>2605</v>
      </c>
      <c r="M214" s="129" t="s">
        <v>2602</v>
      </c>
      <c r="N214" s="129" t="s">
        <v>2603</v>
      </c>
      <c r="O214" s="129" t="s">
        <v>2604</v>
      </c>
    </row>
    <row r="215" spans="2:15" ht="15.75" hidden="1" customHeight="1">
      <c r="B215" s="129" t="s">
        <v>2611</v>
      </c>
      <c r="C215" s="129" t="s">
        <v>2608</v>
      </c>
      <c r="D215" s="129" t="s">
        <v>2609</v>
      </c>
      <c r="E215" s="129" t="s">
        <v>2610</v>
      </c>
      <c r="G215" s="129" t="s">
        <v>2611</v>
      </c>
      <c r="H215" s="129" t="s">
        <v>2608</v>
      </c>
      <c r="I215" s="129" t="s">
        <v>2609</v>
      </c>
      <c r="J215" s="129" t="s">
        <v>2610</v>
      </c>
      <c r="L215" s="129" t="s">
        <v>2611</v>
      </c>
      <c r="M215" s="129" t="s">
        <v>2608</v>
      </c>
      <c r="N215" s="129" t="s">
        <v>2609</v>
      </c>
      <c r="O215" s="129" t="s">
        <v>2610</v>
      </c>
    </row>
    <row r="216" spans="2:15" ht="15.75" hidden="1" customHeight="1">
      <c r="B216" s="129" t="s">
        <v>2617</v>
      </c>
      <c r="C216" s="129" t="s">
        <v>2614</v>
      </c>
      <c r="D216" s="129" t="s">
        <v>2615</v>
      </c>
      <c r="E216" s="129" t="s">
        <v>2616</v>
      </c>
      <c r="G216" s="129" t="s">
        <v>2617</v>
      </c>
      <c r="H216" s="129" t="s">
        <v>2614</v>
      </c>
      <c r="I216" s="129" t="s">
        <v>2615</v>
      </c>
      <c r="J216" s="129" t="s">
        <v>2616</v>
      </c>
      <c r="L216" s="129" t="s">
        <v>2617</v>
      </c>
      <c r="M216" s="129" t="s">
        <v>2614</v>
      </c>
      <c r="N216" s="129" t="s">
        <v>2615</v>
      </c>
      <c r="O216" s="129" t="s">
        <v>2616</v>
      </c>
    </row>
    <row r="217" spans="2:15" ht="15.75" hidden="1" customHeight="1">
      <c r="B217" s="129" t="s">
        <v>2623</v>
      </c>
      <c r="C217" s="129" t="s">
        <v>2620</v>
      </c>
      <c r="D217" s="129" t="s">
        <v>2621</v>
      </c>
      <c r="E217" s="129" t="s">
        <v>2622</v>
      </c>
      <c r="G217" s="129" t="s">
        <v>2623</v>
      </c>
      <c r="H217" s="129" t="s">
        <v>2620</v>
      </c>
      <c r="I217" s="129" t="s">
        <v>2621</v>
      </c>
      <c r="J217" s="129" t="s">
        <v>2622</v>
      </c>
      <c r="L217" s="129" t="s">
        <v>2623</v>
      </c>
      <c r="M217" s="129" t="s">
        <v>2620</v>
      </c>
      <c r="N217" s="129" t="s">
        <v>2621</v>
      </c>
      <c r="O217" s="129" t="s">
        <v>2622</v>
      </c>
    </row>
    <row r="218" spans="2:15" ht="15.75" customHeight="1">
      <c r="B218" s="242" t="s">
        <v>2625</v>
      </c>
      <c r="C218" s="242" t="s">
        <v>2626</v>
      </c>
      <c r="D218" s="242" t="s">
        <v>2627</v>
      </c>
      <c r="E218" s="242" t="s">
        <v>2628</v>
      </c>
      <c r="G218" s="242" t="s">
        <v>2625</v>
      </c>
      <c r="H218" s="242" t="s">
        <v>2626</v>
      </c>
      <c r="I218" s="242" t="s">
        <v>2627</v>
      </c>
      <c r="J218" s="242" t="s">
        <v>2628</v>
      </c>
      <c r="L218" s="242" t="s">
        <v>2625</v>
      </c>
      <c r="M218" s="242" t="s">
        <v>2626</v>
      </c>
      <c r="N218" s="242" t="s">
        <v>2627</v>
      </c>
      <c r="O218" s="242" t="s">
        <v>2628</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65:E165"/>
    <mergeCell ref="G165:J165"/>
    <mergeCell ref="L165:O165"/>
    <mergeCell ref="B3:E3"/>
    <mergeCell ref="G3:J3"/>
    <mergeCell ref="B57:E57"/>
    <mergeCell ref="G57:J57"/>
    <mergeCell ref="L57:O57"/>
    <mergeCell ref="Q3:S3"/>
    <mergeCell ref="L3:O3"/>
    <mergeCell ref="G111:J111"/>
    <mergeCell ref="L111:O111"/>
    <mergeCell ref="B111:E11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A7" zoomScale="50" zoomScaleNormal="50" workbookViewId="0">
      <selection activeCell="Y179" sqref="Y179"/>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517" t="s">
        <v>150</v>
      </c>
      <c r="B2" s="457">
        <v>1</v>
      </c>
      <c r="C2" s="268"/>
      <c r="D2" s="458" t="s">
        <v>921</v>
      </c>
      <c r="E2" s="459"/>
      <c r="F2" s="459"/>
      <c r="G2" s="459"/>
      <c r="H2" s="460"/>
      <c r="I2" s="267"/>
      <c r="J2" s="458" t="s">
        <v>922</v>
      </c>
      <c r="K2" s="459"/>
      <c r="L2" s="459"/>
      <c r="M2" s="459"/>
      <c r="N2" s="460"/>
      <c r="O2" s="267"/>
      <c r="P2" s="458" t="s">
        <v>923</v>
      </c>
      <c r="Q2" s="459"/>
      <c r="R2" s="459"/>
      <c r="S2" s="459"/>
      <c r="T2" s="460"/>
      <c r="U2" s="267"/>
      <c r="V2" s="458" t="s">
        <v>924</v>
      </c>
      <c r="W2" s="459"/>
      <c r="X2" s="459"/>
      <c r="Y2" s="459"/>
      <c r="Z2" s="460"/>
      <c r="AB2" s="461" t="s">
        <v>162</v>
      </c>
      <c r="AC2" s="462"/>
      <c r="AD2" s="462"/>
      <c r="AE2" s="462"/>
      <c r="AF2" s="463"/>
    </row>
    <row r="3" spans="1:32" ht="10" customHeight="1" thickBot="1">
      <c r="A3" s="517"/>
      <c r="B3" s="457"/>
      <c r="C3" s="268"/>
      <c r="D3" s="269"/>
      <c r="E3" s="269"/>
      <c r="F3" s="269"/>
      <c r="G3" s="269"/>
      <c r="H3" s="269"/>
      <c r="I3" s="267"/>
      <c r="J3" s="269"/>
      <c r="K3" s="269"/>
      <c r="L3" s="269"/>
      <c r="M3" s="269"/>
      <c r="N3" s="269"/>
      <c r="O3" s="267"/>
      <c r="P3" s="269"/>
      <c r="Q3" s="269"/>
      <c r="R3" s="269"/>
      <c r="S3" s="269"/>
      <c r="T3" s="269"/>
      <c r="U3" s="269"/>
      <c r="V3" s="269"/>
      <c r="W3" s="269"/>
      <c r="X3" s="269"/>
      <c r="Y3" s="269"/>
      <c r="Z3" s="269"/>
      <c r="AA3" s="269"/>
      <c r="AB3" s="269"/>
      <c r="AC3" s="269"/>
      <c r="AD3" s="269"/>
      <c r="AE3" s="269"/>
      <c r="AF3" s="269"/>
    </row>
    <row r="4" spans="1:32" ht="85" customHeight="1">
      <c r="A4" s="517"/>
      <c r="B4" s="457"/>
      <c r="C4" s="268"/>
      <c r="D4" s="333" t="s">
        <v>2631</v>
      </c>
      <c r="E4" s="513" t="str">
        <f ca="1">OFFSET('PROGRAMMING SKELETON'!D118,B2-1,0)</f>
        <v>Power Clean</v>
      </c>
      <c r="F4" s="513"/>
      <c r="G4" s="513" t="str">
        <f ca="1">OFFSET('PROGRAMMING SKELETON'!D3,B2-1,0)</f>
        <v>3 reps x 5 sets @ RPE 8</v>
      </c>
      <c r="H4" s="514"/>
      <c r="I4" s="334"/>
      <c r="J4" s="335" t="s">
        <v>2631</v>
      </c>
      <c r="K4" s="515" t="str">
        <f ca="1">OFFSET('PROGRAMMING SKELETON'!D173,B2-1,0)</f>
        <v>Power Snatch</v>
      </c>
      <c r="L4" s="515"/>
      <c r="M4" s="515" t="str">
        <f ca="1">OFFSET('PROGRAMMING SKELETON'!G3,B2-1,0)</f>
        <v>2 reps x 6 sets @ RPE 8</v>
      </c>
      <c r="N4" s="516"/>
      <c r="O4" s="334"/>
      <c r="P4" s="335" t="s">
        <v>2631</v>
      </c>
      <c r="Q4" s="515" t="str">
        <f ca="1">OFFSET('PROGRAMMING SKELETON'!D228,B2-1,0)</f>
        <v>Split Jerk</v>
      </c>
      <c r="R4" s="515"/>
      <c r="S4" s="515" t="str">
        <f ca="1">OFFSET('PROGRAMMING SKELETON'!D57,B2-1,0)</f>
        <v>1 rep EMOM x 10 minutes (start ~60-65% or a weight you can do with great form and go up 2-5kg every 2 successful makes)</v>
      </c>
      <c r="T4" s="516"/>
      <c r="U4" s="334"/>
      <c r="V4" s="335" t="s">
        <v>2631</v>
      </c>
      <c r="W4" s="515" t="str">
        <f ca="1">OFFSET('PROGRAMMING SKELETON'!D282,B2-1,0)</f>
        <v>Snatch</v>
      </c>
      <c r="X4" s="515"/>
      <c r="Y4" s="515" t="str">
        <f ca="1">OFFSET('PROGRAMMING SKELETON'!G57,B2-1,0)</f>
        <v>2 reps x 8 sets @ RPE 7-8</v>
      </c>
      <c r="Z4" s="516"/>
      <c r="AA4" s="336"/>
      <c r="AB4" s="335" t="s">
        <v>2632</v>
      </c>
      <c r="AC4" s="497" t="str">
        <f ca="1">OFFSET('PROGRAMMING SKELETON'!J3,B2-1,0)</f>
        <v>30 min steady state Conditioning (RPE 6-7) x 1x/wk 
Every 2 min x 16 min, sprint 30s x 1x/wk</v>
      </c>
      <c r="AD4" s="500"/>
      <c r="AE4" s="500"/>
      <c r="AF4" s="499"/>
    </row>
    <row r="5" spans="1:32" ht="85" customHeight="1">
      <c r="A5" s="517"/>
      <c r="B5" s="457"/>
      <c r="C5" s="268"/>
      <c r="D5" s="337" t="s">
        <v>2633</v>
      </c>
      <c r="E5" s="511" t="str">
        <f ca="1">OFFSET('PROGRAMMING SKELETON'!G118,B2-1,0)</f>
        <v>Squat with belt</v>
      </c>
      <c r="F5" s="511"/>
      <c r="G5" s="511" t="str">
        <f ca="1">OFFSET('PROGRAMMING SKELETON'!E3,B2-1,0)</f>
        <v>1 @ 8, -20% from single x 5 reps x 3-5 sets</v>
      </c>
      <c r="H5" s="512"/>
      <c r="I5" s="334"/>
      <c r="J5" s="338" t="s">
        <v>2633</v>
      </c>
      <c r="K5" s="509" t="str">
        <f ca="1">OFFSET('PROGRAMMING SKELETON'!G173,B2-1,0)</f>
        <v>Deadlift with Belt</v>
      </c>
      <c r="L5" s="509"/>
      <c r="M5" s="509" t="str">
        <f ca="1">OFFSET('PROGRAMMING SKELETON'!H3,B2-1,0)</f>
        <v>•10 reps @ RPE 7
• 10 reps @ RPE 8
•10 reps @ RPE 9
•No back off sets</v>
      </c>
      <c r="N5" s="510"/>
      <c r="O5" s="334"/>
      <c r="P5" s="338" t="s">
        <v>2633</v>
      </c>
      <c r="Q5" s="509" t="str">
        <f ca="1">OFFSET('PROGRAMMING SKELETON'!G228,B2-1,0)</f>
        <v>Front Squat</v>
      </c>
      <c r="R5" s="509"/>
      <c r="S5" s="509" t="str">
        <f ca="1">OFFSET('PROGRAMMING SKELETON'!E57,B2-1,0)</f>
        <v>4 @ 7, 4 @ 8, 4 @ 9. Repeat 4 @ 9 x 1 set</v>
      </c>
      <c r="T5" s="510"/>
      <c r="U5" s="334"/>
      <c r="V5" s="338" t="s">
        <v>2633</v>
      </c>
      <c r="W5" s="509" t="str">
        <f ca="1">OFFSET('PROGRAMMING SKELETON'!G282,B2-1,0)</f>
        <v>Clean And Jerk</v>
      </c>
      <c r="X5" s="509"/>
      <c r="Y5" s="509" t="str">
        <f ca="1">OFFSET('PROGRAMMING SKELETON'!H57,B2-1,0)</f>
        <v>3 reps x 6 sets @ RPE 7-8</v>
      </c>
      <c r="Z5" s="510"/>
      <c r="AA5" s="336"/>
      <c r="AB5" s="338" t="s">
        <v>2634</v>
      </c>
      <c r="AC5" s="481" t="str">
        <f ca="1">OFFSET('PROGRAMMING SKELETON'!K3,B2-1,0)</f>
        <v>Upper Back work (Chins, pull ups, or rows) x 8 minute AMRAP 2x/wk</v>
      </c>
      <c r="AD5" s="490"/>
      <c r="AE5" s="490"/>
      <c r="AF5" s="483"/>
    </row>
    <row r="6" spans="1:32" ht="85" customHeight="1">
      <c r="A6" s="517"/>
      <c r="B6" s="457"/>
      <c r="C6" s="268"/>
      <c r="D6" s="337" t="s">
        <v>2635</v>
      </c>
      <c r="E6" s="511" t="str">
        <f ca="1">OFFSET('PROGRAMMING SKELETON'!J118,B2-1,0)</f>
        <v>Press with belt</v>
      </c>
      <c r="F6" s="511"/>
      <c r="G6" s="511" t="str">
        <f ca="1">OFFSET('PROGRAMMING SKELETON'!F3,B2-1,0)</f>
        <v>1 @ 8, -20% from single x 5 reps x 3-5 sets</v>
      </c>
      <c r="H6" s="512"/>
      <c r="I6" s="334"/>
      <c r="J6" s="339" t="s">
        <v>2635</v>
      </c>
      <c r="K6" s="509" t="str">
        <f ca="1">OFFSET('PROGRAMMING SKELETON'!J173,B2-1,0)</f>
        <v>Bench with 1-Sec Pause</v>
      </c>
      <c r="L6" s="509"/>
      <c r="M6" s="509" t="str">
        <f ca="1">OFFSET('PROGRAMMING SKELETON'!I3,B2-1,0)</f>
        <v>14-16 @ RPE 8, 3-5
MYOREPS</v>
      </c>
      <c r="N6" s="510"/>
      <c r="O6" s="334"/>
      <c r="P6" s="339" t="s">
        <v>2635</v>
      </c>
      <c r="Q6" s="509" t="str">
        <f ca="1">OFFSET('PROGRAMMING SKELETON'!J228,B2-1,0)</f>
        <v>Push Press</v>
      </c>
      <c r="R6" s="509"/>
      <c r="S6" s="509" t="str">
        <f ca="1">OFFSET('PROGRAMMING SKELETON'!F57,B2-1,0)</f>
        <v>4 @ 7, 4 @ 8, 4 @ 9. Repeat 4 @ 9 x 1 set</v>
      </c>
      <c r="T6" s="510"/>
      <c r="U6" s="334"/>
      <c r="V6" s="339" t="s">
        <v>2635</v>
      </c>
      <c r="W6" s="509" t="str">
        <f ca="1">OFFSET('PROGRAMMING SKELETON'!J282,B2-1,0)</f>
        <v>None</v>
      </c>
      <c r="X6" s="509"/>
      <c r="Y6" s="509" t="str">
        <f ca="1">OFFSET('PROGRAMMING SKELETON'!I57,B2-1,0)</f>
        <v>None</v>
      </c>
      <c r="Z6" s="510"/>
      <c r="AA6" s="336"/>
      <c r="AB6" s="339" t="s">
        <v>2636</v>
      </c>
      <c r="AC6" s="481" t="str">
        <f ca="1">OFFSET('PROGRAMMING SKELETON'!L3,B2-1,0)</f>
        <v>Ab work (isometric ideally) x 8 minute AMRAP 2x/wk</v>
      </c>
      <c r="AD6" s="490"/>
      <c r="AE6" s="490"/>
      <c r="AF6" s="483"/>
    </row>
    <row r="7" spans="1:32" ht="85" customHeight="1" thickBot="1">
      <c r="A7" s="517"/>
      <c r="B7" s="457"/>
      <c r="C7" s="268"/>
      <c r="D7" s="340" t="s">
        <v>2637</v>
      </c>
      <c r="E7" s="504"/>
      <c r="F7" s="504"/>
      <c r="G7" s="504"/>
      <c r="H7" s="505"/>
      <c r="I7" s="341"/>
      <c r="J7" s="342" t="s">
        <v>2637</v>
      </c>
      <c r="K7" s="506"/>
      <c r="L7" s="507"/>
      <c r="M7" s="507"/>
      <c r="N7" s="508"/>
      <c r="O7" s="341"/>
      <c r="P7" s="342" t="s">
        <v>2637</v>
      </c>
      <c r="Q7" s="506"/>
      <c r="R7" s="507"/>
      <c r="S7" s="507"/>
      <c r="T7" s="508"/>
      <c r="U7" s="341"/>
      <c r="V7" s="342" t="s">
        <v>2637</v>
      </c>
      <c r="W7" s="506"/>
      <c r="X7" s="507"/>
      <c r="Y7" s="507"/>
      <c r="Z7" s="508"/>
      <c r="AA7" s="343"/>
      <c r="AB7" s="344" t="s">
        <v>2638</v>
      </c>
      <c r="AC7" s="487" t="str">
        <f ca="1">OFFSET('PROGRAMMING SKELETON'!M3,B2-1,0)</f>
        <v>None</v>
      </c>
      <c r="AD7" s="488"/>
      <c r="AE7" s="488"/>
      <c r="AF7" s="489"/>
    </row>
    <row r="8" spans="1:32" ht="85" customHeight="1">
      <c r="A8" s="517"/>
      <c r="B8" s="457"/>
      <c r="C8" s="268"/>
      <c r="D8" s="345" t="s">
        <v>2639</v>
      </c>
      <c r="E8" s="473" t="str">
        <f ca="1">OFFSET('PROGRAMMING SKELETON'!M118,B2-1,0)</f>
        <v>GPP Or none</v>
      </c>
      <c r="F8" s="473"/>
      <c r="G8" s="473"/>
      <c r="H8" s="474"/>
      <c r="I8" s="341"/>
      <c r="J8" s="346" t="s">
        <v>2642</v>
      </c>
      <c r="K8" s="475" t="str">
        <f ca="1">OFFSET('PROGRAMMING SKELETON'!M174,B2-2,0)</f>
        <v>GPP Or none</v>
      </c>
      <c r="L8" s="475"/>
      <c r="M8" s="475"/>
      <c r="N8" s="476"/>
      <c r="O8" s="341"/>
      <c r="P8" s="346" t="s">
        <v>2641</v>
      </c>
      <c r="Q8" s="475" t="str">
        <f ca="1">OFFSET('PROGRAMMING SKELETON'!M229,B2-2,0)</f>
        <v>GPP Or none</v>
      </c>
      <c r="R8" s="475"/>
      <c r="S8" s="475"/>
      <c r="T8" s="476"/>
      <c r="U8" s="341"/>
      <c r="V8" s="346" t="s">
        <v>2640</v>
      </c>
      <c r="W8" s="475" t="str">
        <f ca="1">OFFSET('PROGRAMMING SKELETON'!M283,B2-2,0)</f>
        <v>GPP Or none</v>
      </c>
      <c r="X8" s="475"/>
      <c r="Y8" s="475"/>
      <c r="Z8" s="476"/>
      <c r="AA8" s="347"/>
      <c r="AB8" s="347"/>
      <c r="AC8" s="347"/>
      <c r="AD8" s="347"/>
      <c r="AE8" s="347"/>
      <c r="AF8" s="336"/>
    </row>
    <row r="9" spans="1:32" ht="85" customHeight="1" thickBot="1">
      <c r="A9" s="517"/>
      <c r="B9" s="457"/>
      <c r="C9" s="268"/>
      <c r="D9" s="348" t="s">
        <v>2637</v>
      </c>
      <c r="E9" s="477" t="str">
        <f ca="1">OFFSET('PROGRAMMING SKELETON'!N118,B2-1,0)</f>
        <v>GPP Or none</v>
      </c>
      <c r="F9" s="477"/>
      <c r="G9" s="477"/>
      <c r="H9" s="478"/>
      <c r="I9" s="341"/>
      <c r="J9" s="349" t="s">
        <v>2633</v>
      </c>
      <c r="K9" s="479" t="str">
        <f ca="1">OFFSET('PROGRAMMING SKELETON'!N174,B2-2,0)</f>
        <v>GPP Or none</v>
      </c>
      <c r="L9" s="479"/>
      <c r="M9" s="479"/>
      <c r="N9" s="480"/>
      <c r="O9" s="341"/>
      <c r="P9" s="349" t="s">
        <v>2633</v>
      </c>
      <c r="Q9" s="479" t="str">
        <f ca="1">OFFSET('PROGRAMMING SKELETON'!N229,B2-2,0)</f>
        <v>GPP Or none</v>
      </c>
      <c r="R9" s="479"/>
      <c r="S9" s="479"/>
      <c r="T9" s="480"/>
      <c r="U9" s="341"/>
      <c r="V9" s="349" t="s">
        <v>2633</v>
      </c>
      <c r="W9" s="479" t="str">
        <f ca="1">OFFSET('PROGRAMMING SKELETON'!N283,B2-2,0)</f>
        <v>GPP Or none</v>
      </c>
      <c r="X9" s="479"/>
      <c r="Y9" s="479"/>
      <c r="Z9" s="480"/>
      <c r="AA9" s="347"/>
      <c r="AB9" s="347"/>
      <c r="AC9" s="347"/>
      <c r="AD9" s="347"/>
      <c r="AE9" s="347"/>
      <c r="AF9" s="336"/>
    </row>
    <row r="10" spans="1:32" ht="20" customHeight="1" thickBot="1">
      <c r="A10" s="517"/>
      <c r="B10" s="270"/>
      <c r="C10" s="268"/>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6"/>
      <c r="AE10" s="276"/>
    </row>
    <row r="11" spans="1:32" ht="85" customHeight="1" thickBot="1">
      <c r="A11" s="517"/>
      <c r="B11" s="457">
        <v>2</v>
      </c>
      <c r="C11" s="268"/>
      <c r="D11" s="458" t="s">
        <v>921</v>
      </c>
      <c r="E11" s="459"/>
      <c r="F11" s="459"/>
      <c r="G11" s="459"/>
      <c r="H11" s="460"/>
      <c r="I11" s="267"/>
      <c r="J11" s="458" t="s">
        <v>922</v>
      </c>
      <c r="K11" s="459"/>
      <c r="L11" s="459"/>
      <c r="M11" s="459"/>
      <c r="N11" s="460"/>
      <c r="O11" s="267"/>
      <c r="P11" s="458" t="s">
        <v>923</v>
      </c>
      <c r="Q11" s="459"/>
      <c r="R11" s="459"/>
      <c r="S11" s="459"/>
      <c r="T11" s="460"/>
      <c r="U11" s="267"/>
      <c r="V11" s="458" t="s">
        <v>924</v>
      </c>
      <c r="W11" s="459"/>
      <c r="X11" s="459"/>
      <c r="Y11" s="459"/>
      <c r="Z11" s="460"/>
      <c r="AA11" s="265"/>
      <c r="AB11" s="461" t="s">
        <v>162</v>
      </c>
      <c r="AC11" s="462"/>
      <c r="AD11" s="462"/>
      <c r="AE11" s="462"/>
      <c r="AF11" s="463"/>
    </row>
    <row r="12" spans="1:32" ht="10" customHeight="1" thickBot="1">
      <c r="A12" s="517"/>
      <c r="B12" s="457"/>
      <c r="C12" s="268"/>
      <c r="D12" s="269"/>
      <c r="E12" s="269"/>
      <c r="F12" s="269"/>
      <c r="G12" s="269"/>
      <c r="H12" s="269"/>
      <c r="I12" s="267"/>
      <c r="J12" s="269"/>
      <c r="K12" s="269"/>
      <c r="L12" s="269"/>
      <c r="M12" s="269"/>
      <c r="N12" s="269"/>
      <c r="O12" s="267"/>
      <c r="P12" s="269"/>
      <c r="Q12" s="269"/>
      <c r="R12" s="269"/>
      <c r="S12" s="269"/>
      <c r="T12" s="269"/>
      <c r="U12" s="269"/>
      <c r="V12" s="269"/>
      <c r="W12" s="269"/>
      <c r="X12" s="269"/>
      <c r="Y12" s="269"/>
      <c r="Z12" s="269"/>
      <c r="AA12" s="269"/>
      <c r="AB12" s="269"/>
      <c r="AC12" s="269"/>
      <c r="AD12" s="269"/>
      <c r="AE12" s="269"/>
      <c r="AF12" s="269"/>
    </row>
    <row r="13" spans="1:32" ht="85" customHeight="1">
      <c r="A13" s="517"/>
      <c r="B13" s="457"/>
      <c r="C13" s="268"/>
      <c r="D13" s="333" t="s">
        <v>2631</v>
      </c>
      <c r="E13" s="513" t="str">
        <f ca="1">OFFSET('PROGRAMMING SKELETON'!D127,B11-10,0)</f>
        <v>Power Clean</v>
      </c>
      <c r="F13" s="513"/>
      <c r="G13" s="513" t="str">
        <f ca="1">OFFSET('PROGRAMMING SKELETON'!D12,B11-10,0)</f>
        <v>3 reps x 5 sets @ RPE 8</v>
      </c>
      <c r="H13" s="514"/>
      <c r="I13" s="334"/>
      <c r="J13" s="335" t="s">
        <v>2631</v>
      </c>
      <c r="K13" s="515" t="str">
        <f ca="1">OFFSET('PROGRAMMING SKELETON'!D182,B11-10,0)</f>
        <v>Power Snatch</v>
      </c>
      <c r="L13" s="515"/>
      <c r="M13" s="515" t="str">
        <f ca="1">OFFSET('PROGRAMMING SKELETON'!G12,B11-10,0)</f>
        <v>2 reps x 6 sets @ RPE 8</v>
      </c>
      <c r="N13" s="516"/>
      <c r="O13" s="334"/>
      <c r="P13" s="335" t="s">
        <v>2631</v>
      </c>
      <c r="Q13" s="515" t="str">
        <f ca="1">OFFSET('PROGRAMMING SKELETON'!D237,B11-10,0)</f>
        <v>Split Jerk</v>
      </c>
      <c r="R13" s="515"/>
      <c r="S13" s="515" t="str">
        <f ca="1">OFFSET('PROGRAMMING SKELETON'!D66,B11-10,0)</f>
        <v>1 rep EMOM x 12 minutes (start ~636-68% or a weight you can do with great form and go up 2-5kg every 2 successful makes)</v>
      </c>
      <c r="T13" s="516"/>
      <c r="U13" s="334"/>
      <c r="V13" s="335" t="s">
        <v>2631</v>
      </c>
      <c r="W13" s="515" t="str">
        <f ca="1">OFFSET('PROGRAMMING SKELETON'!D291,B11-10,0)</f>
        <v>Snatch</v>
      </c>
      <c r="X13" s="515"/>
      <c r="Y13" s="515" t="str">
        <f ca="1">OFFSET('PROGRAMMING SKELETON'!G66,B11-10,0)</f>
        <v>2 reps x 8 sets @ RPE 7-8</v>
      </c>
      <c r="Z13" s="516"/>
      <c r="AA13" s="336"/>
      <c r="AB13" s="335" t="s">
        <v>2632</v>
      </c>
      <c r="AC13" s="497" t="str">
        <f ca="1">OFFSET('PROGRAMMING SKELETON'!J12,B11-10,0)</f>
        <v>30 min steady state Conditioning (RPE 6-7) x 1x/wk 
Every 2 min x 16 min, sprint 30s x 1x/wk</v>
      </c>
      <c r="AD13" s="500"/>
      <c r="AE13" s="500"/>
      <c r="AF13" s="499"/>
    </row>
    <row r="14" spans="1:32" ht="85" customHeight="1">
      <c r="A14" s="517"/>
      <c r="B14" s="457"/>
      <c r="C14" s="268"/>
      <c r="D14" s="337" t="s">
        <v>2633</v>
      </c>
      <c r="E14" s="511" t="str">
        <f ca="1">OFFSET('PROGRAMMING SKELETON'!G127,B11-10,0)</f>
        <v>Squat with belt</v>
      </c>
      <c r="F14" s="511"/>
      <c r="G14" s="511" t="str">
        <f ca="1">OFFSET('PROGRAMMING SKELETON'!E12,B11-10,0)</f>
        <v>1 @ 8, -20% from single x 5 reps x 3-5 sets</v>
      </c>
      <c r="H14" s="512"/>
      <c r="I14" s="334"/>
      <c r="J14" s="338" t="s">
        <v>2633</v>
      </c>
      <c r="K14" s="509" t="str">
        <f ca="1">OFFSET('PROGRAMMING SKELETON'!G182,B11-10,0)</f>
        <v>Deadlift with Belt</v>
      </c>
      <c r="L14" s="509"/>
      <c r="M14" s="509" t="str">
        <f ca="1">OFFSET('PROGRAMMING SKELETON'!H12,B11-10,0)</f>
        <v>•10 reps @ RPE 7
• 10 reps @ RPE 8
•10 reps @ RPE 9
• Do 2 more sets of 10 within 10% of 10 @ 9</v>
      </c>
      <c r="N14" s="510"/>
      <c r="O14" s="334"/>
      <c r="P14" s="338" t="s">
        <v>2633</v>
      </c>
      <c r="Q14" s="509" t="str">
        <f ca="1">OFFSET('PROGRAMMING SKELETON'!G237,B11-10,0)</f>
        <v>Front Squat</v>
      </c>
      <c r="R14" s="509"/>
      <c r="S14" s="509" t="str">
        <f ca="1">OFFSET('PROGRAMMING SKELETON'!E66,B11-10,0)</f>
        <v>4 @ 7, 4 @ 8, 4 @ 9. Repeat 4 @ 9 x 2 sets (take 5% off bar if needed)</v>
      </c>
      <c r="T14" s="510"/>
      <c r="U14" s="334"/>
      <c r="V14" s="338" t="s">
        <v>2633</v>
      </c>
      <c r="W14" s="509" t="str">
        <f ca="1">OFFSET('PROGRAMMING SKELETON'!G291,B11-10,0)</f>
        <v>Clean And Jerk</v>
      </c>
      <c r="X14" s="509"/>
      <c r="Y14" s="509" t="str">
        <f ca="1">OFFSET('PROGRAMMING SKELETON'!H66,B11-10,0)</f>
        <v>3 reps x 6 sets @ RPE 7-8</v>
      </c>
      <c r="Z14" s="510"/>
      <c r="AA14" s="336"/>
      <c r="AB14" s="338" t="s">
        <v>2634</v>
      </c>
      <c r="AC14" s="481" t="str">
        <f ca="1">OFFSET('PROGRAMMING SKELETON'!K12,B11-10,0)</f>
        <v>Upper Back work (Chins, pull ups, or rows) x 8 minute AMRAP 2x/wk</v>
      </c>
      <c r="AD14" s="490"/>
      <c r="AE14" s="490"/>
      <c r="AF14" s="483"/>
    </row>
    <row r="15" spans="1:32" ht="85" customHeight="1">
      <c r="A15" s="517"/>
      <c r="B15" s="457"/>
      <c r="C15" s="268"/>
      <c r="D15" s="337" t="s">
        <v>2635</v>
      </c>
      <c r="E15" s="511" t="str">
        <f ca="1">OFFSET('PROGRAMMING SKELETON'!J127,B11-10,0)</f>
        <v>Press with belt</v>
      </c>
      <c r="F15" s="511"/>
      <c r="G15" s="511" t="str">
        <f ca="1">OFFSET('PROGRAMMING SKELETON'!F12,B11-10,0)</f>
        <v>1 @ 8, -20% from single x 5 reps x 3-5 sets</v>
      </c>
      <c r="H15" s="512"/>
      <c r="I15" s="334"/>
      <c r="J15" s="339" t="s">
        <v>2635</v>
      </c>
      <c r="K15" s="509" t="str">
        <f ca="1">OFFSET('PROGRAMMING SKELETON'!J182,B11-10,0)</f>
        <v>Bench with 1-Sec Pause</v>
      </c>
      <c r="L15" s="509"/>
      <c r="M15" s="509" t="str">
        <f ca="1">OFFSET('PROGRAMMING SKELETON'!I12,B11-10,0)</f>
        <v>14-16 @ RPE 8, 3-5
MYOREPS</v>
      </c>
      <c r="N15" s="510"/>
      <c r="O15" s="334"/>
      <c r="P15" s="339" t="s">
        <v>2635</v>
      </c>
      <c r="Q15" s="509" t="str">
        <f ca="1">OFFSET('PROGRAMMING SKELETON'!J237,B11-10,0)</f>
        <v>Push Press</v>
      </c>
      <c r="R15" s="509"/>
      <c r="S15" s="509" t="str">
        <f ca="1">OFFSET('PROGRAMMING SKELETON'!F66,B11-10,0)</f>
        <v>4 @ 7, 4 @ 8, 4 @ 9. Repeat 4 @ 9 x 2 sets (take 5% off bar if needed)</v>
      </c>
      <c r="T15" s="510"/>
      <c r="U15" s="334"/>
      <c r="V15" s="339" t="s">
        <v>2635</v>
      </c>
      <c r="W15" s="509" t="str">
        <f ca="1">OFFSET('PROGRAMMING SKELETON'!J291,B11-10,0)</f>
        <v>None</v>
      </c>
      <c r="X15" s="509"/>
      <c r="Y15" s="509" t="str">
        <f ca="1">OFFSET('PROGRAMMING SKELETON'!I66,B11-10,0)</f>
        <v>None</v>
      </c>
      <c r="Z15" s="510"/>
      <c r="AA15" s="336"/>
      <c r="AB15" s="339" t="s">
        <v>2636</v>
      </c>
      <c r="AC15" s="481" t="str">
        <f ca="1">OFFSET('PROGRAMMING SKELETON'!L12,B11-10,0)</f>
        <v>Ab work (isometric ideally) x 8 minute AMRAP 2x/wk</v>
      </c>
      <c r="AD15" s="490"/>
      <c r="AE15" s="490"/>
      <c r="AF15" s="483"/>
    </row>
    <row r="16" spans="1:32" ht="85" customHeight="1" thickBot="1">
      <c r="A16" s="517"/>
      <c r="B16" s="457"/>
      <c r="C16" s="268"/>
      <c r="D16" s="340" t="s">
        <v>2637</v>
      </c>
      <c r="E16" s="504"/>
      <c r="F16" s="504"/>
      <c r="G16" s="504"/>
      <c r="H16" s="505"/>
      <c r="I16" s="341"/>
      <c r="J16" s="342" t="s">
        <v>2637</v>
      </c>
      <c r="K16" s="506"/>
      <c r="L16" s="507"/>
      <c r="M16" s="507"/>
      <c r="N16" s="508"/>
      <c r="O16" s="341"/>
      <c r="P16" s="342" t="s">
        <v>2637</v>
      </c>
      <c r="Q16" s="506"/>
      <c r="R16" s="507"/>
      <c r="S16" s="507"/>
      <c r="T16" s="508"/>
      <c r="U16" s="341"/>
      <c r="V16" s="342" t="s">
        <v>2637</v>
      </c>
      <c r="W16" s="506"/>
      <c r="X16" s="507"/>
      <c r="Y16" s="507"/>
      <c r="Z16" s="508"/>
      <c r="AA16" s="343"/>
      <c r="AB16" s="344" t="s">
        <v>2638</v>
      </c>
      <c r="AC16" s="487" t="str">
        <f ca="1">OFFSET('PROGRAMMING SKELETON'!M12,B11-10,0)</f>
        <v>None</v>
      </c>
      <c r="AD16" s="488"/>
      <c r="AE16" s="488"/>
      <c r="AF16" s="489"/>
    </row>
    <row r="17" spans="1:32" ht="85" customHeight="1">
      <c r="A17" s="517"/>
      <c r="B17" s="457"/>
      <c r="C17" s="268"/>
      <c r="D17" s="345" t="s">
        <v>2639</v>
      </c>
      <c r="E17" s="473" t="str">
        <f ca="1">OFFSET('PROGRAMMING SKELETON'!M127,B11-10,0)</f>
        <v>GPP Or none</v>
      </c>
      <c r="F17" s="473"/>
      <c r="G17" s="473"/>
      <c r="H17" s="474"/>
      <c r="I17" s="341"/>
      <c r="J17" s="346" t="s">
        <v>2642</v>
      </c>
      <c r="K17" s="475" t="str">
        <f ca="1">OFFSET('PROGRAMMING SKELETON'!M183,B11-11,0)</f>
        <v>GPP Or none</v>
      </c>
      <c r="L17" s="475"/>
      <c r="M17" s="475"/>
      <c r="N17" s="476"/>
      <c r="O17" s="341"/>
      <c r="P17" s="346" t="s">
        <v>2641</v>
      </c>
      <c r="Q17" s="475" t="str">
        <f ca="1">OFFSET('PROGRAMMING SKELETON'!M238,B11-11,0)</f>
        <v>GPP Or none</v>
      </c>
      <c r="R17" s="475"/>
      <c r="S17" s="475"/>
      <c r="T17" s="476"/>
      <c r="U17" s="341"/>
      <c r="V17" s="346" t="s">
        <v>2640</v>
      </c>
      <c r="W17" s="475" t="str">
        <f ca="1">OFFSET('PROGRAMMING SKELETON'!M292,B11-11,0)</f>
        <v>GPP Or none</v>
      </c>
      <c r="X17" s="475"/>
      <c r="Y17" s="475"/>
      <c r="Z17" s="476"/>
      <c r="AA17" s="347"/>
      <c r="AB17" s="347"/>
      <c r="AC17" s="347"/>
      <c r="AD17" s="347"/>
      <c r="AE17" s="347"/>
      <c r="AF17" s="336"/>
    </row>
    <row r="18" spans="1:32" ht="85" customHeight="1" thickBot="1">
      <c r="A18" s="517"/>
      <c r="B18" s="457"/>
      <c r="C18" s="268"/>
      <c r="D18" s="348" t="s">
        <v>2637</v>
      </c>
      <c r="E18" s="477" t="str">
        <f ca="1">OFFSET('PROGRAMMING SKELETON'!N127,B11-10,0)</f>
        <v>GPP Or none</v>
      </c>
      <c r="F18" s="477"/>
      <c r="G18" s="477"/>
      <c r="H18" s="478"/>
      <c r="I18" s="341"/>
      <c r="J18" s="349" t="s">
        <v>2633</v>
      </c>
      <c r="K18" s="479" t="str">
        <f ca="1">OFFSET('PROGRAMMING SKELETON'!N183,B11-11,0)</f>
        <v>GPP Or none</v>
      </c>
      <c r="L18" s="479"/>
      <c r="M18" s="479"/>
      <c r="N18" s="480"/>
      <c r="O18" s="341"/>
      <c r="P18" s="349" t="s">
        <v>2633</v>
      </c>
      <c r="Q18" s="479" t="str">
        <f ca="1">OFFSET('PROGRAMMING SKELETON'!N238,B11-11,0)</f>
        <v>GPP Or none</v>
      </c>
      <c r="R18" s="479"/>
      <c r="S18" s="479"/>
      <c r="T18" s="480"/>
      <c r="U18" s="341"/>
      <c r="V18" s="349" t="s">
        <v>2633</v>
      </c>
      <c r="W18" s="479" t="str">
        <f ca="1">OFFSET('PROGRAMMING SKELETON'!N292,B11-11,0)</f>
        <v>GPP Or none</v>
      </c>
      <c r="X18" s="479"/>
      <c r="Y18" s="479"/>
      <c r="Z18" s="480"/>
      <c r="AA18" s="347"/>
      <c r="AB18" s="347"/>
      <c r="AC18" s="347"/>
      <c r="AD18" s="347"/>
      <c r="AE18" s="347"/>
      <c r="AF18" s="336"/>
    </row>
    <row r="19" spans="1:32" ht="10" customHeight="1" thickBot="1">
      <c r="A19" s="517"/>
      <c r="B19" s="272"/>
      <c r="C19" s="273"/>
      <c r="D19" s="272"/>
      <c r="E19" s="272"/>
      <c r="F19" s="272"/>
      <c r="G19" s="271"/>
      <c r="H19" s="272"/>
      <c r="I19" s="274"/>
      <c r="J19" s="272"/>
      <c r="K19" s="272"/>
      <c r="L19" s="271"/>
      <c r="M19" s="272"/>
      <c r="N19" s="272"/>
      <c r="O19" s="274"/>
      <c r="P19" s="272"/>
      <c r="Q19" s="271"/>
      <c r="R19" s="272"/>
      <c r="S19" s="272"/>
      <c r="T19" s="272"/>
      <c r="U19" s="274"/>
      <c r="V19" s="272"/>
      <c r="W19" s="272"/>
      <c r="X19" s="272"/>
      <c r="Y19" s="271"/>
      <c r="Z19" s="271"/>
      <c r="AA19" s="276"/>
      <c r="AB19" s="276"/>
      <c r="AC19" s="276"/>
      <c r="AD19" s="276"/>
      <c r="AE19" s="276"/>
    </row>
    <row r="20" spans="1:32" ht="85" customHeight="1" thickBot="1">
      <c r="A20" s="517"/>
      <c r="B20" s="457">
        <v>3</v>
      </c>
      <c r="C20" s="268"/>
      <c r="D20" s="458" t="s">
        <v>921</v>
      </c>
      <c r="E20" s="459"/>
      <c r="F20" s="459"/>
      <c r="G20" s="459"/>
      <c r="H20" s="460"/>
      <c r="I20" s="267"/>
      <c r="J20" s="458" t="s">
        <v>922</v>
      </c>
      <c r="K20" s="459"/>
      <c r="L20" s="459"/>
      <c r="M20" s="459"/>
      <c r="N20" s="460"/>
      <c r="O20" s="267"/>
      <c r="P20" s="458" t="s">
        <v>923</v>
      </c>
      <c r="Q20" s="459"/>
      <c r="R20" s="459"/>
      <c r="S20" s="459"/>
      <c r="T20" s="460"/>
      <c r="U20" s="267"/>
      <c r="V20" s="458" t="s">
        <v>924</v>
      </c>
      <c r="W20" s="459"/>
      <c r="X20" s="459"/>
      <c r="Y20" s="459"/>
      <c r="Z20" s="460"/>
      <c r="AA20" s="265"/>
      <c r="AB20" s="461" t="s">
        <v>162</v>
      </c>
      <c r="AC20" s="462"/>
      <c r="AD20" s="462"/>
      <c r="AE20" s="462"/>
      <c r="AF20" s="463"/>
    </row>
    <row r="21" spans="1:32" ht="20" customHeight="1" thickBot="1">
      <c r="A21" s="517"/>
      <c r="B21" s="457"/>
      <c r="C21" s="268"/>
      <c r="D21" s="269"/>
      <c r="E21" s="269"/>
      <c r="F21" s="269"/>
      <c r="G21" s="269"/>
      <c r="H21" s="269"/>
      <c r="I21" s="267"/>
      <c r="J21" s="269"/>
      <c r="K21" s="269"/>
      <c r="L21" s="269"/>
      <c r="M21" s="269"/>
      <c r="N21" s="269"/>
      <c r="O21" s="267"/>
      <c r="P21" s="269"/>
      <c r="Q21" s="269"/>
      <c r="R21" s="269"/>
      <c r="S21" s="269"/>
      <c r="T21" s="269"/>
      <c r="U21" s="269"/>
      <c r="V21" s="269"/>
      <c r="W21" s="269"/>
      <c r="X21" s="269"/>
      <c r="Y21" s="269"/>
      <c r="Z21" s="269"/>
      <c r="AA21" s="269"/>
      <c r="AB21" s="269"/>
      <c r="AC21" s="269"/>
      <c r="AD21" s="269"/>
      <c r="AE21" s="269"/>
      <c r="AF21" s="269"/>
    </row>
    <row r="22" spans="1:32" ht="85" customHeight="1">
      <c r="A22" s="517"/>
      <c r="B22" s="457"/>
      <c r="C22" s="268"/>
      <c r="D22" s="333" t="s">
        <v>2631</v>
      </c>
      <c r="E22" s="513" t="str">
        <f ca="1">OFFSET('PROGRAMMING SKELETON'!D136,B20-19,0)</f>
        <v>Power Clean</v>
      </c>
      <c r="F22" s="513"/>
      <c r="G22" s="513" t="str">
        <f ca="1">OFFSET('PROGRAMMING SKELETON'!D21,B20-19,0)</f>
        <v>3 reps x 5 sets @ RPE 8</v>
      </c>
      <c r="H22" s="514"/>
      <c r="I22" s="334"/>
      <c r="J22" s="335" t="s">
        <v>2631</v>
      </c>
      <c r="K22" s="515" t="str">
        <f ca="1">OFFSET('PROGRAMMING SKELETON'!D191,B20-19,0)</f>
        <v>Power Snatch</v>
      </c>
      <c r="L22" s="515"/>
      <c r="M22" s="515" t="str">
        <f ca="1">OFFSET('PROGRAMMING SKELETON'!G21,B20-19,0)</f>
        <v>2 reps x 6 sets @ RPE 8</v>
      </c>
      <c r="N22" s="516"/>
      <c r="O22" s="334"/>
      <c r="P22" s="335" t="s">
        <v>2631</v>
      </c>
      <c r="Q22" s="515" t="str">
        <f ca="1">OFFSET('PROGRAMMING SKELETON'!D246,B20-19,0)</f>
        <v>Split Jerk</v>
      </c>
      <c r="R22" s="515"/>
      <c r="S22" s="515" t="str">
        <f ca="1">OFFSET('PROGRAMMING SKELETON'!D75,B20-19,0)</f>
        <v>1 rep EMOM x 12 minutes (start ~70-73%  or a weight you can do with great form and go up 2-5kg every 2 successful makes)</v>
      </c>
      <c r="T22" s="516"/>
      <c r="U22" s="334"/>
      <c r="V22" s="335" t="s">
        <v>2631</v>
      </c>
      <c r="W22" s="515" t="str">
        <f ca="1">OFFSET('PROGRAMMING SKELETON'!D300,B20-19,0)</f>
        <v>Snatch</v>
      </c>
      <c r="X22" s="515"/>
      <c r="Y22" s="515" t="str">
        <f ca="1">OFFSET('PROGRAMMING SKELETON'!G75,B20-19,0)</f>
        <v>1 rep x 8 sets @ 8-9</v>
      </c>
      <c r="Z22" s="516"/>
      <c r="AA22" s="336"/>
      <c r="AB22" s="335" t="s">
        <v>2632</v>
      </c>
      <c r="AC22" s="497" t="str">
        <f ca="1">OFFSET('PROGRAMMING SKELETON'!J21,B20-19,0)</f>
        <v>30 min steady state Conditioning (RPE 6-7) x 1x/wk 
Every 2 min x 16 min, sprint 30s x 1x/wk</v>
      </c>
      <c r="AD22" s="500"/>
      <c r="AE22" s="500"/>
      <c r="AF22" s="499"/>
    </row>
    <row r="23" spans="1:32" ht="85" customHeight="1">
      <c r="A23" s="517"/>
      <c r="B23" s="457"/>
      <c r="C23" s="268"/>
      <c r="D23" s="337" t="s">
        <v>2633</v>
      </c>
      <c r="E23" s="511" t="str">
        <f ca="1">OFFSET('PROGRAMMING SKELETON'!G136,B20-19,0)</f>
        <v>Squat with belt</v>
      </c>
      <c r="F23" s="511"/>
      <c r="G23" s="511" t="str">
        <f ca="1">OFFSET('PROGRAMMING SKELETON'!E21,B20-19,0)</f>
        <v>1 @ 8, -17% from single x 4 reps x 3-5 sets</v>
      </c>
      <c r="H23" s="512"/>
      <c r="I23" s="334"/>
      <c r="J23" s="338" t="s">
        <v>2633</v>
      </c>
      <c r="K23" s="509" t="str">
        <f ca="1">OFFSET('PROGRAMMING SKELETON'!G191,B20-19,0)</f>
        <v>Deadlift with Belt</v>
      </c>
      <c r="L23" s="509"/>
      <c r="M23" s="509" t="str">
        <f ca="1">OFFSET('PROGRAMMING SKELETON'!H21,B20-19,0)</f>
        <v>•10 reps @ RPE 7
• 10 reps @ RPE 8
•10 reps @ RPE 9
• Do 2 more sets of 10 within 10% of 10 @ 9</v>
      </c>
      <c r="N23" s="510"/>
      <c r="O23" s="334"/>
      <c r="P23" s="338" t="s">
        <v>2633</v>
      </c>
      <c r="Q23" s="509" t="str">
        <f ca="1">OFFSET('PROGRAMMING SKELETON'!G246,B20-19,0)</f>
        <v>Front Squat</v>
      </c>
      <c r="R23" s="509"/>
      <c r="S23" s="509" t="str">
        <f ca="1">OFFSET('PROGRAMMING SKELETON'!E75,B20-19,0)</f>
        <v>3 @ 7, 3 @ 8, 3 @ 9. Repeat 3 @ 9 x 2 sets (take 5% off bar as needed)</v>
      </c>
      <c r="T23" s="510"/>
      <c r="U23" s="334"/>
      <c r="V23" s="338" t="s">
        <v>2633</v>
      </c>
      <c r="W23" s="509" t="str">
        <f ca="1">OFFSET('PROGRAMMING SKELETON'!G300,B20-19,0)</f>
        <v>Clean And Jerk</v>
      </c>
      <c r="X23" s="509"/>
      <c r="Y23" s="509" t="str">
        <f ca="1">OFFSET('PROGRAMMING SKELETON'!H75,B20-19,0)</f>
        <v>2 reps x 4 sets @ RPE 8-9</v>
      </c>
      <c r="Z23" s="510"/>
      <c r="AA23" s="336"/>
      <c r="AB23" s="338" t="s">
        <v>2634</v>
      </c>
      <c r="AC23" s="481" t="str">
        <f ca="1">OFFSET('PROGRAMMING SKELETON'!K21,B20-19,0)</f>
        <v>Upper Back work (Chins, pull ups, or rows) x 8 minute AMRAP 2x/wk</v>
      </c>
      <c r="AD23" s="490"/>
      <c r="AE23" s="490"/>
      <c r="AF23" s="483"/>
    </row>
    <row r="24" spans="1:32" ht="85" customHeight="1">
      <c r="A24" s="517"/>
      <c r="B24" s="457"/>
      <c r="C24" s="268"/>
      <c r="D24" s="337" t="s">
        <v>2635</v>
      </c>
      <c r="E24" s="511" t="str">
        <f ca="1">OFFSET('PROGRAMMING SKELETON'!J136,B20-19,0)</f>
        <v>Press with belt</v>
      </c>
      <c r="F24" s="511"/>
      <c r="G24" s="511" t="str">
        <f ca="1">OFFSET('PROGRAMMING SKELETON'!F21,B20-19,0)</f>
        <v>1 @ 8, -17% from single x 4 reps x 3-5 sets</v>
      </c>
      <c r="H24" s="512"/>
      <c r="I24" s="334"/>
      <c r="J24" s="339" t="s">
        <v>2635</v>
      </c>
      <c r="K24" s="509" t="str">
        <f ca="1">OFFSET('PROGRAMMING SKELETON'!J191,B20-19,0)</f>
        <v>Bench with 1-Sec Pause</v>
      </c>
      <c r="L24" s="509"/>
      <c r="M24" s="509" t="str">
        <f ca="1">OFFSET('PROGRAMMING SKELETON'!I21,B20-19,0)</f>
        <v>14-16 @ RPE 8, 3-5
MYOREPS</v>
      </c>
      <c r="N24" s="510"/>
      <c r="O24" s="334"/>
      <c r="P24" s="339" t="s">
        <v>2635</v>
      </c>
      <c r="Q24" s="509" t="str">
        <f ca="1">OFFSET('PROGRAMMING SKELETON'!J246,B20-19,0)</f>
        <v>Push Press</v>
      </c>
      <c r="R24" s="509"/>
      <c r="S24" s="509" t="str">
        <f ca="1">OFFSET('PROGRAMMING SKELETON'!F75,B20-19,0)</f>
        <v>3 @ 7, 3 @ 8, 3 @ 9. Repeat 3 @ 9 x 2 sets (take 5% off bar as needed)</v>
      </c>
      <c r="T24" s="510"/>
      <c r="U24" s="334"/>
      <c r="V24" s="339" t="s">
        <v>2635</v>
      </c>
      <c r="W24" s="509" t="str">
        <f ca="1">OFFSET('PROGRAMMING SKELETON'!J300,B20-19,0)</f>
        <v>None</v>
      </c>
      <c r="X24" s="509"/>
      <c r="Y24" s="509" t="str">
        <f ca="1">OFFSET('PROGRAMMING SKELETON'!I75,B20-19,0)</f>
        <v>None</v>
      </c>
      <c r="Z24" s="510"/>
      <c r="AA24" s="336"/>
      <c r="AB24" s="339" t="s">
        <v>2636</v>
      </c>
      <c r="AC24" s="481" t="str">
        <f ca="1">OFFSET('PROGRAMMING SKELETON'!L21,B20-19,0)</f>
        <v>Ab work (isometric ideally) x 8 minute AMRAP 2x/wk</v>
      </c>
      <c r="AD24" s="490"/>
      <c r="AE24" s="490"/>
      <c r="AF24" s="483"/>
    </row>
    <row r="25" spans="1:32" ht="85" customHeight="1" thickBot="1">
      <c r="A25" s="517"/>
      <c r="B25" s="457"/>
      <c r="C25" s="268"/>
      <c r="D25" s="340" t="s">
        <v>2637</v>
      </c>
      <c r="E25" s="504"/>
      <c r="F25" s="504"/>
      <c r="G25" s="504"/>
      <c r="H25" s="505"/>
      <c r="I25" s="341"/>
      <c r="J25" s="342" t="s">
        <v>2637</v>
      </c>
      <c r="K25" s="506"/>
      <c r="L25" s="507"/>
      <c r="M25" s="507"/>
      <c r="N25" s="508"/>
      <c r="O25" s="341"/>
      <c r="P25" s="342" t="s">
        <v>2637</v>
      </c>
      <c r="Q25" s="506"/>
      <c r="R25" s="507"/>
      <c r="S25" s="507"/>
      <c r="T25" s="508"/>
      <c r="U25" s="341"/>
      <c r="V25" s="342" t="s">
        <v>2637</v>
      </c>
      <c r="W25" s="506"/>
      <c r="X25" s="507"/>
      <c r="Y25" s="507"/>
      <c r="Z25" s="508"/>
      <c r="AA25" s="343"/>
      <c r="AB25" s="344" t="s">
        <v>2638</v>
      </c>
      <c r="AC25" s="487" t="str">
        <f ca="1">OFFSET('PROGRAMMING SKELETON'!M21,B20-19,0)</f>
        <v>None</v>
      </c>
      <c r="AD25" s="488"/>
      <c r="AE25" s="488"/>
      <c r="AF25" s="489"/>
    </row>
    <row r="26" spans="1:32" ht="85" customHeight="1">
      <c r="A26" s="517"/>
      <c r="B26" s="457"/>
      <c r="C26" s="268"/>
      <c r="D26" s="345" t="s">
        <v>2639</v>
      </c>
      <c r="E26" s="473" t="str">
        <f ca="1">OFFSET('PROGRAMMING SKELETON'!M136,B20-19,0)</f>
        <v>GPP Or none</v>
      </c>
      <c r="F26" s="473"/>
      <c r="G26" s="473"/>
      <c r="H26" s="474"/>
      <c r="I26" s="341"/>
      <c r="J26" s="346" t="s">
        <v>2642</v>
      </c>
      <c r="K26" s="475" t="str">
        <f ca="1">OFFSET('PROGRAMMING SKELETON'!M192,B20-20,0)</f>
        <v>GPP Or none</v>
      </c>
      <c r="L26" s="475"/>
      <c r="M26" s="475"/>
      <c r="N26" s="476"/>
      <c r="O26" s="341"/>
      <c r="P26" s="346" t="s">
        <v>2641</v>
      </c>
      <c r="Q26" s="475" t="str">
        <f ca="1">OFFSET('PROGRAMMING SKELETON'!M247,B20-20,0)</f>
        <v>GPP Or none</v>
      </c>
      <c r="R26" s="475"/>
      <c r="S26" s="475"/>
      <c r="T26" s="476"/>
      <c r="U26" s="341"/>
      <c r="V26" s="346" t="s">
        <v>2640</v>
      </c>
      <c r="W26" s="475" t="str">
        <f ca="1">OFFSET('PROGRAMMING SKELETON'!M301,B20-20,0)</f>
        <v>GPP Or none</v>
      </c>
      <c r="X26" s="475"/>
      <c r="Y26" s="475"/>
      <c r="Z26" s="476"/>
      <c r="AA26" s="347"/>
      <c r="AB26" s="347"/>
      <c r="AC26" s="347"/>
      <c r="AD26" s="347"/>
      <c r="AE26" s="347"/>
      <c r="AF26" s="336"/>
    </row>
    <row r="27" spans="1:32" ht="85" customHeight="1" thickBot="1">
      <c r="A27" s="517"/>
      <c r="B27" s="457"/>
      <c r="C27" s="268"/>
      <c r="D27" s="348" t="s">
        <v>2637</v>
      </c>
      <c r="E27" s="477" t="str">
        <f ca="1">OFFSET('PROGRAMMING SKELETON'!N136,B20-19,0)</f>
        <v>GPP Or none</v>
      </c>
      <c r="F27" s="477"/>
      <c r="G27" s="477"/>
      <c r="H27" s="478"/>
      <c r="I27" s="341"/>
      <c r="J27" s="349" t="s">
        <v>2633</v>
      </c>
      <c r="K27" s="479" t="str">
        <f ca="1">OFFSET('PROGRAMMING SKELETON'!N192,B20-20,0)</f>
        <v>GPP Or none</v>
      </c>
      <c r="L27" s="479"/>
      <c r="M27" s="479"/>
      <c r="N27" s="480"/>
      <c r="O27" s="341"/>
      <c r="P27" s="349" t="s">
        <v>2633</v>
      </c>
      <c r="Q27" s="479" t="str">
        <f ca="1">OFFSET('PROGRAMMING SKELETON'!N247,B20-20,0)</f>
        <v>GPP Or none</v>
      </c>
      <c r="R27" s="479"/>
      <c r="S27" s="479"/>
      <c r="T27" s="480"/>
      <c r="U27" s="341"/>
      <c r="V27" s="349" t="s">
        <v>2633</v>
      </c>
      <c r="W27" s="479" t="str">
        <f ca="1">OFFSET('PROGRAMMING SKELETON'!N301,B20-20,0)</f>
        <v>GPP Or none</v>
      </c>
      <c r="X27" s="479"/>
      <c r="Y27" s="479"/>
      <c r="Z27" s="480"/>
      <c r="AA27" s="347"/>
      <c r="AB27" s="347"/>
      <c r="AC27" s="347"/>
      <c r="AD27" s="347"/>
      <c r="AE27" s="347"/>
      <c r="AF27" s="336"/>
    </row>
    <row r="28" spans="1:32" ht="20" customHeight="1" thickBot="1">
      <c r="A28" s="517"/>
      <c r="B28" s="280"/>
      <c r="C28" s="273"/>
      <c r="D28" s="277"/>
      <c r="E28" s="278">
        <f ca="1">OFFSET('PROGRAMMING SKELETON'!BE14,B11-1,0)</f>
        <v>0</v>
      </c>
      <c r="F28" s="278"/>
      <c r="G28" s="278"/>
      <c r="H28" s="278"/>
      <c r="I28" s="274"/>
      <c r="J28" s="277"/>
      <c r="K28" s="278"/>
      <c r="L28" s="278"/>
      <c r="M28" s="278"/>
      <c r="N28" s="278"/>
      <c r="O28" s="274"/>
      <c r="P28" s="277"/>
      <c r="Q28" s="278"/>
      <c r="R28" s="278"/>
      <c r="S28" s="278"/>
      <c r="T28" s="278"/>
      <c r="U28" s="275"/>
      <c r="V28" s="279"/>
      <c r="W28" s="278"/>
      <c r="X28" s="278"/>
      <c r="Y28" s="278"/>
      <c r="Z28" s="278"/>
      <c r="AA28" s="276"/>
      <c r="AB28" s="276"/>
      <c r="AC28" s="276"/>
      <c r="AD28" s="276"/>
      <c r="AE28" s="276"/>
    </row>
    <row r="29" spans="1:32" ht="85" customHeight="1" thickBot="1">
      <c r="A29" s="517"/>
      <c r="B29" s="457">
        <v>4</v>
      </c>
      <c r="C29" s="268"/>
      <c r="D29" s="458" t="s">
        <v>921</v>
      </c>
      <c r="E29" s="459"/>
      <c r="F29" s="459"/>
      <c r="G29" s="459"/>
      <c r="H29" s="460"/>
      <c r="I29" s="267"/>
      <c r="J29" s="458" t="s">
        <v>922</v>
      </c>
      <c r="K29" s="459"/>
      <c r="L29" s="459"/>
      <c r="M29" s="459"/>
      <c r="N29" s="460"/>
      <c r="O29" s="267"/>
      <c r="P29" s="458" t="s">
        <v>923</v>
      </c>
      <c r="Q29" s="459"/>
      <c r="R29" s="459"/>
      <c r="S29" s="459"/>
      <c r="T29" s="460"/>
      <c r="U29" s="267"/>
      <c r="V29" s="458" t="s">
        <v>924</v>
      </c>
      <c r="W29" s="459"/>
      <c r="X29" s="459"/>
      <c r="Y29" s="459"/>
      <c r="Z29" s="460"/>
      <c r="AA29" s="265"/>
      <c r="AB29" s="461" t="s">
        <v>162</v>
      </c>
      <c r="AC29" s="462"/>
      <c r="AD29" s="462"/>
      <c r="AE29" s="462"/>
      <c r="AF29" s="463"/>
    </row>
    <row r="30" spans="1:32" ht="10" customHeight="1" thickBot="1">
      <c r="A30" s="517"/>
      <c r="B30" s="457"/>
      <c r="C30" s="268"/>
      <c r="D30" s="269"/>
      <c r="E30" s="269"/>
      <c r="F30" s="269"/>
      <c r="G30" s="269"/>
      <c r="H30" s="269"/>
      <c r="I30" s="267"/>
      <c r="J30" s="269"/>
      <c r="K30" s="269"/>
      <c r="L30" s="269"/>
      <c r="M30" s="269"/>
      <c r="N30" s="269"/>
      <c r="O30" s="267"/>
      <c r="P30" s="269"/>
      <c r="Q30" s="269"/>
      <c r="R30" s="269"/>
      <c r="S30" s="269"/>
      <c r="T30" s="269"/>
      <c r="U30" s="269"/>
      <c r="V30" s="269"/>
      <c r="W30" s="269"/>
      <c r="X30" s="269"/>
      <c r="Y30" s="269"/>
      <c r="Z30" s="269"/>
      <c r="AA30" s="269"/>
      <c r="AB30" s="269"/>
      <c r="AC30" s="269"/>
      <c r="AD30" s="269"/>
      <c r="AE30" s="269"/>
      <c r="AF30" s="269"/>
    </row>
    <row r="31" spans="1:32" ht="85" customHeight="1">
      <c r="A31" s="517"/>
      <c r="B31" s="457"/>
      <c r="C31" s="268"/>
      <c r="D31" s="333" t="s">
        <v>2631</v>
      </c>
      <c r="E31" s="513" t="str">
        <f ca="1">OFFSET('PROGRAMMING SKELETON'!D145,B29-28,0)</f>
        <v>Power Clean</v>
      </c>
      <c r="F31" s="513"/>
      <c r="G31" s="513" t="str">
        <f ca="1">OFFSET('PROGRAMMING SKELETON'!D30,B29-28,0)</f>
        <v>3 reps x 5 sets @ RPE 8</v>
      </c>
      <c r="H31" s="514"/>
      <c r="I31" s="334"/>
      <c r="J31" s="335" t="s">
        <v>2631</v>
      </c>
      <c r="K31" s="515" t="str">
        <f ca="1">OFFSET('PROGRAMMING SKELETON'!D200,B29-28,0)</f>
        <v>Power Snatch</v>
      </c>
      <c r="L31" s="515"/>
      <c r="M31" s="515" t="str">
        <f ca="1">OFFSET('PROGRAMMING SKELETON'!G30,B29-28,0)</f>
        <v>2 reps x 6 sets @ RPE 8</v>
      </c>
      <c r="N31" s="516"/>
      <c r="O31" s="334"/>
      <c r="P31" s="335" t="s">
        <v>2631</v>
      </c>
      <c r="Q31" s="515" t="str">
        <f ca="1">OFFSET('PROGRAMMING SKELETON'!D255,B29-28,0)</f>
        <v>Split Jerk</v>
      </c>
      <c r="R31" s="515"/>
      <c r="S31" s="515" t="str">
        <f ca="1">OFFSET('PROGRAMMING SKELETON'!D84,B29-28,0)</f>
        <v>1 rep EMOM x 12 minutes (start ~73-75%  or a weight you can do with great form and go up 2-5kg every 2 successful makes)</v>
      </c>
      <c r="T31" s="516"/>
      <c r="U31" s="334"/>
      <c r="V31" s="335" t="s">
        <v>2631</v>
      </c>
      <c r="W31" s="515" t="str">
        <f ca="1">OFFSET('PROGRAMMING SKELETON'!D309,B29-28,0)</f>
        <v>Snatch</v>
      </c>
      <c r="X31" s="515"/>
      <c r="Y31" s="515" t="str">
        <f ca="1">OFFSET('PROGRAMMING SKELETON'!G84,B29-28,0)</f>
        <v>1 rep x 8 sets @ 8-9</v>
      </c>
      <c r="Z31" s="516"/>
      <c r="AA31" s="336"/>
      <c r="AB31" s="335" t="s">
        <v>2632</v>
      </c>
      <c r="AC31" s="497" t="str">
        <f ca="1">OFFSET('PROGRAMMING SKELETON'!J30,B29-28,0)</f>
        <v>30 min steady state Conditioning (RPE 6-7) x 1x/wk 
Every 2 min x 16 min, sprint 30s x 1x/wk</v>
      </c>
      <c r="AD31" s="500"/>
      <c r="AE31" s="500"/>
      <c r="AF31" s="499"/>
    </row>
    <row r="32" spans="1:32" ht="85" customHeight="1">
      <c r="A32" s="517"/>
      <c r="B32" s="457"/>
      <c r="C32" s="268"/>
      <c r="D32" s="337" t="s">
        <v>2633</v>
      </c>
      <c r="E32" s="511" t="str">
        <f ca="1">OFFSET('PROGRAMMING SKELETON'!G145,B29-28,0)</f>
        <v>Squat with belt</v>
      </c>
      <c r="F32" s="511"/>
      <c r="G32" s="511" t="str">
        <f ca="1">OFFSET('PROGRAMMING SKELETON'!E30,B29-28,0)</f>
        <v>1 @ 8, -17% from single x 4 reps x 3-5 sets</v>
      </c>
      <c r="H32" s="512"/>
      <c r="I32" s="334"/>
      <c r="J32" s="338" t="s">
        <v>2633</v>
      </c>
      <c r="K32" s="509" t="str">
        <f ca="1">OFFSET('PROGRAMMING SKELETON'!G200,B29-28,0)</f>
        <v>Deadlift with Belt</v>
      </c>
      <c r="L32" s="509"/>
      <c r="M32" s="509" t="str">
        <f ca="1">OFFSET('PROGRAMMING SKELETON'!H30,B29-28,0)</f>
        <v>•10 reps @ RPE 7
• 10 reps @ RPE 8
•10 reps @ RPE 9
• Do 3 more sets of 10 within 10% of 10 @ 9</v>
      </c>
      <c r="N32" s="510"/>
      <c r="O32" s="334"/>
      <c r="P32" s="338" t="s">
        <v>2633</v>
      </c>
      <c r="Q32" s="509" t="str">
        <f ca="1">OFFSET('PROGRAMMING SKELETON'!G255,B29-28,0)</f>
        <v>Front Squat</v>
      </c>
      <c r="R32" s="509"/>
      <c r="S32" s="509" t="str">
        <f ca="1">OFFSET('PROGRAMMING SKELETON'!E84,B29-28,0)</f>
        <v>3 @ 7, 3 @ 8, 3 @ 9. Repeat 3 @ 9 x 2 sets (take 5% off bar as needed)</v>
      </c>
      <c r="T32" s="510"/>
      <c r="U32" s="334"/>
      <c r="V32" s="338" t="s">
        <v>2633</v>
      </c>
      <c r="W32" s="509" t="str">
        <f ca="1">OFFSET('PROGRAMMING SKELETON'!G309,B29-28,0)</f>
        <v>Clean And Jerk</v>
      </c>
      <c r="X32" s="509"/>
      <c r="Y32" s="509" t="str">
        <f ca="1">OFFSET('PROGRAMMING SKELETON'!H84,B29-28,0)</f>
        <v>2 reps x 4 sets @ RPE 8-9</v>
      </c>
      <c r="Z32" s="510"/>
      <c r="AA32" s="336"/>
      <c r="AB32" s="338" t="s">
        <v>2634</v>
      </c>
      <c r="AC32" s="481" t="str">
        <f ca="1">OFFSET('PROGRAMMING SKELETON'!K30,B29-28,0)</f>
        <v>Upper Back work (Chins, pull ups, or rows) x 8 minute AMRAP 2x/wk</v>
      </c>
      <c r="AD32" s="490"/>
      <c r="AE32" s="490"/>
      <c r="AF32" s="483"/>
    </row>
    <row r="33" spans="1:32" ht="85" customHeight="1">
      <c r="A33" s="517"/>
      <c r="B33" s="457"/>
      <c r="C33" s="268"/>
      <c r="D33" s="337" t="s">
        <v>2635</v>
      </c>
      <c r="E33" s="511" t="str">
        <f ca="1">OFFSET('PROGRAMMING SKELETON'!J145,B29-28,0)</f>
        <v>Press with belt</v>
      </c>
      <c r="F33" s="511"/>
      <c r="G33" s="511" t="str">
        <f ca="1">OFFSET('PROGRAMMING SKELETON'!F30,B29-28,0)</f>
        <v>1 @ 8, -17% from single x 4 reps x 3-5 sets</v>
      </c>
      <c r="H33" s="512"/>
      <c r="I33" s="334"/>
      <c r="J33" s="339" t="s">
        <v>2635</v>
      </c>
      <c r="K33" s="509" t="str">
        <f ca="1">OFFSET('PROGRAMMING SKELETON'!J200,B29-28,0)</f>
        <v>Bench with 1-Sec Pause</v>
      </c>
      <c r="L33" s="509"/>
      <c r="M33" s="509" t="str">
        <f ca="1">OFFSET('PROGRAMMING SKELETON'!I30,B29-28,0)</f>
        <v>14-16 @ RPE 8, 3-5
MYOREPS</v>
      </c>
      <c r="N33" s="510"/>
      <c r="O33" s="334"/>
      <c r="P33" s="339" t="s">
        <v>2635</v>
      </c>
      <c r="Q33" s="509" t="str">
        <f ca="1">OFFSET('PROGRAMMING SKELETON'!J255,B29-28,0)</f>
        <v>Push Press</v>
      </c>
      <c r="R33" s="509"/>
      <c r="S33" s="509" t="str">
        <f ca="1">OFFSET('PROGRAMMING SKELETON'!F84,B29-28,0)</f>
        <v>3 @ 7, 3 @ 8, 3 @ 9. Repeat 3 @ 9 x 2 sets (take 5% off bar as needed)</v>
      </c>
      <c r="T33" s="510"/>
      <c r="U33" s="334"/>
      <c r="V33" s="339" t="s">
        <v>2635</v>
      </c>
      <c r="W33" s="509" t="str">
        <f ca="1">OFFSET('PROGRAMMING SKELETON'!J309,B29-28,0)</f>
        <v>None</v>
      </c>
      <c r="X33" s="509"/>
      <c r="Y33" s="509" t="str">
        <f ca="1">OFFSET('PROGRAMMING SKELETON'!I84,B29-28,0)</f>
        <v>None</v>
      </c>
      <c r="Z33" s="510"/>
      <c r="AA33" s="336"/>
      <c r="AB33" s="339" t="s">
        <v>2636</v>
      </c>
      <c r="AC33" s="481" t="str">
        <f ca="1">OFFSET('PROGRAMMING SKELETON'!L30,B29-28,0)</f>
        <v>Ab work (isometric ideally) x 8 minute AMRAP 2x/wk</v>
      </c>
      <c r="AD33" s="490"/>
      <c r="AE33" s="490"/>
      <c r="AF33" s="483"/>
    </row>
    <row r="34" spans="1:32" ht="85" customHeight="1" thickBot="1">
      <c r="A34" s="517"/>
      <c r="B34" s="457"/>
      <c r="C34" s="268"/>
      <c r="D34" s="340" t="s">
        <v>2637</v>
      </c>
      <c r="E34" s="504"/>
      <c r="F34" s="504"/>
      <c r="G34" s="504"/>
      <c r="H34" s="505"/>
      <c r="I34" s="341"/>
      <c r="J34" s="342" t="s">
        <v>2637</v>
      </c>
      <c r="K34" s="506"/>
      <c r="L34" s="507"/>
      <c r="M34" s="507"/>
      <c r="N34" s="508"/>
      <c r="O34" s="341"/>
      <c r="P34" s="342" t="s">
        <v>2637</v>
      </c>
      <c r="Q34" s="506"/>
      <c r="R34" s="507"/>
      <c r="S34" s="507"/>
      <c r="T34" s="508"/>
      <c r="U34" s="341"/>
      <c r="V34" s="342" t="s">
        <v>2637</v>
      </c>
      <c r="W34" s="506"/>
      <c r="X34" s="507"/>
      <c r="Y34" s="507"/>
      <c r="Z34" s="508"/>
      <c r="AA34" s="343"/>
      <c r="AB34" s="344" t="s">
        <v>2638</v>
      </c>
      <c r="AC34" s="487" t="str">
        <f ca="1">OFFSET('PROGRAMMING SKELETON'!M30,B29-28,0)</f>
        <v>None</v>
      </c>
      <c r="AD34" s="488"/>
      <c r="AE34" s="488"/>
      <c r="AF34" s="489"/>
    </row>
    <row r="35" spans="1:32" ht="85" customHeight="1">
      <c r="A35" s="517"/>
      <c r="B35" s="457"/>
      <c r="C35" s="268"/>
      <c r="D35" s="345" t="s">
        <v>2639</v>
      </c>
      <c r="E35" s="473" t="str">
        <f ca="1">OFFSET('PROGRAMMING SKELETON'!M145,B29-28,0)</f>
        <v>GPP Or none</v>
      </c>
      <c r="F35" s="473"/>
      <c r="G35" s="473"/>
      <c r="H35" s="474"/>
      <c r="I35" s="341"/>
      <c r="J35" s="346" t="s">
        <v>2642</v>
      </c>
      <c r="K35" s="475" t="str">
        <f ca="1">OFFSET('PROGRAMMING SKELETON'!M201,B29-29,0)</f>
        <v>GPP Or none</v>
      </c>
      <c r="L35" s="475"/>
      <c r="M35" s="475"/>
      <c r="N35" s="476"/>
      <c r="O35" s="341"/>
      <c r="P35" s="346" t="s">
        <v>2641</v>
      </c>
      <c r="Q35" s="475" t="str">
        <f ca="1">OFFSET('PROGRAMMING SKELETON'!M256,B29-29,0)</f>
        <v>GPP Or none</v>
      </c>
      <c r="R35" s="475"/>
      <c r="S35" s="475"/>
      <c r="T35" s="476"/>
      <c r="U35" s="341"/>
      <c r="V35" s="346" t="s">
        <v>2640</v>
      </c>
      <c r="W35" s="475" t="str">
        <f ca="1">OFFSET('PROGRAMMING SKELETON'!M310,B29-29,0)</f>
        <v>GPP Or none</v>
      </c>
      <c r="X35" s="475"/>
      <c r="Y35" s="475"/>
      <c r="Z35" s="476"/>
      <c r="AA35" s="347"/>
      <c r="AB35" s="347"/>
      <c r="AC35" s="347"/>
      <c r="AD35" s="347"/>
      <c r="AE35" s="347"/>
      <c r="AF35" s="336"/>
    </row>
    <row r="36" spans="1:32" ht="85" customHeight="1" thickBot="1">
      <c r="A36" s="517"/>
      <c r="B36" s="457"/>
      <c r="C36" s="268"/>
      <c r="D36" s="348" t="s">
        <v>2637</v>
      </c>
      <c r="E36" s="477" t="str">
        <f ca="1">OFFSET('PROGRAMMING SKELETON'!N145,B29-28,0)</f>
        <v>GPP Or none</v>
      </c>
      <c r="F36" s="477"/>
      <c r="G36" s="477"/>
      <c r="H36" s="478"/>
      <c r="I36" s="341"/>
      <c r="J36" s="349" t="s">
        <v>2633</v>
      </c>
      <c r="K36" s="479" t="str">
        <f ca="1">OFFSET('PROGRAMMING SKELETON'!N201,B29-29,0)</f>
        <v>GPP Or none</v>
      </c>
      <c r="L36" s="479"/>
      <c r="M36" s="479"/>
      <c r="N36" s="480"/>
      <c r="O36" s="341"/>
      <c r="P36" s="349" t="s">
        <v>2633</v>
      </c>
      <c r="Q36" s="479" t="str">
        <f ca="1">OFFSET('PROGRAMMING SKELETON'!N256,B29-29,0)</f>
        <v>GPP Or none</v>
      </c>
      <c r="R36" s="479"/>
      <c r="S36" s="479"/>
      <c r="T36" s="480"/>
      <c r="U36" s="341"/>
      <c r="V36" s="349" t="s">
        <v>2633</v>
      </c>
      <c r="W36" s="479" t="str">
        <f ca="1">OFFSET('PROGRAMMING SKELETON'!N310,B29-29,0)</f>
        <v>GPP Or none</v>
      </c>
      <c r="X36" s="479"/>
      <c r="Y36" s="479"/>
      <c r="Z36" s="480"/>
      <c r="AA36" s="347"/>
      <c r="AB36" s="347"/>
      <c r="AC36" s="347"/>
      <c r="AD36" s="347"/>
      <c r="AE36" s="347"/>
      <c r="AF36" s="336"/>
    </row>
    <row r="37" spans="1:32" ht="20" customHeight="1">
      <c r="A37" s="517"/>
      <c r="B37" s="280" t="s">
        <v>162</v>
      </c>
      <c r="C37" s="273"/>
      <c r="D37" s="277"/>
      <c r="E37" s="278"/>
      <c r="F37" s="278"/>
      <c r="G37" s="278"/>
      <c r="H37" s="278"/>
      <c r="I37" s="274"/>
      <c r="J37" s="277"/>
      <c r="K37" s="278"/>
      <c r="L37" s="278"/>
      <c r="M37" s="278"/>
      <c r="N37" s="278"/>
      <c r="O37" s="274"/>
      <c r="P37" s="277"/>
      <c r="Q37" s="278"/>
      <c r="R37" s="278"/>
      <c r="S37" s="278"/>
      <c r="T37" s="278"/>
      <c r="U37" s="274"/>
      <c r="V37" s="277"/>
      <c r="W37" s="278"/>
      <c r="X37" s="278"/>
      <c r="Y37" s="278"/>
      <c r="Z37" s="278"/>
      <c r="AA37" s="276"/>
      <c r="AB37" s="276"/>
      <c r="AC37" s="276"/>
      <c r="AD37" s="276"/>
      <c r="AE37" s="276"/>
    </row>
    <row r="38" spans="1:32" ht="85" hidden="1" customHeight="1" thickBot="1">
      <c r="A38" s="517"/>
      <c r="B38" s="457">
        <v>5</v>
      </c>
      <c r="C38" s="268"/>
      <c r="D38" s="458" t="s">
        <v>921</v>
      </c>
      <c r="E38" s="459"/>
      <c r="F38" s="459"/>
      <c r="G38" s="459"/>
      <c r="H38" s="460"/>
      <c r="I38" s="267"/>
      <c r="J38" s="458" t="s">
        <v>922</v>
      </c>
      <c r="K38" s="459"/>
      <c r="L38" s="459"/>
      <c r="M38" s="459"/>
      <c r="N38" s="460"/>
      <c r="O38" s="267"/>
      <c r="P38" s="458" t="s">
        <v>923</v>
      </c>
      <c r="Q38" s="459"/>
      <c r="R38" s="459"/>
      <c r="S38" s="459"/>
      <c r="T38" s="460"/>
      <c r="U38" s="267"/>
      <c r="V38" s="458" t="s">
        <v>924</v>
      </c>
      <c r="W38" s="459"/>
      <c r="X38" s="459"/>
      <c r="Y38" s="459"/>
      <c r="Z38" s="460"/>
      <c r="AA38" s="265"/>
      <c r="AB38" s="461" t="s">
        <v>162</v>
      </c>
      <c r="AC38" s="462"/>
      <c r="AD38" s="462"/>
      <c r="AE38" s="462"/>
      <c r="AF38" s="463"/>
    </row>
    <row r="39" spans="1:32" ht="10" hidden="1" customHeight="1" thickBot="1">
      <c r="A39" s="517"/>
      <c r="B39" s="457"/>
      <c r="C39" s="268"/>
      <c r="D39" s="269"/>
      <c r="E39" s="269"/>
      <c r="F39" s="269"/>
      <c r="G39" s="269"/>
      <c r="H39" s="269"/>
      <c r="I39" s="267"/>
      <c r="J39" s="269"/>
      <c r="K39" s="269"/>
      <c r="L39" s="269"/>
      <c r="M39" s="269"/>
      <c r="N39" s="269"/>
      <c r="O39" s="267"/>
      <c r="P39" s="269"/>
      <c r="Q39" s="269"/>
      <c r="R39" s="269"/>
      <c r="S39" s="269"/>
      <c r="T39" s="269"/>
      <c r="U39" s="269"/>
      <c r="V39" s="269"/>
      <c r="W39" s="269"/>
      <c r="X39" s="269"/>
      <c r="Y39" s="269"/>
      <c r="Z39" s="269"/>
      <c r="AA39" s="269"/>
      <c r="AB39" s="269"/>
      <c r="AC39" s="269"/>
      <c r="AD39" s="269"/>
      <c r="AE39" s="269"/>
      <c r="AF39" s="269"/>
    </row>
    <row r="40" spans="1:32" ht="85" hidden="1" customHeight="1">
      <c r="A40" s="517"/>
      <c r="B40" s="457"/>
      <c r="C40" s="268"/>
      <c r="D40" s="333" t="s">
        <v>2631</v>
      </c>
      <c r="E40" s="513" t="str">
        <f ca="1">OFFSET('PROGRAMMING SKELETON'!D154,B38-37,0)</f>
        <v>None</v>
      </c>
      <c r="F40" s="513"/>
      <c r="G40" s="513" t="str">
        <f ca="1">OFFSET('PROGRAMMING SKELETON'!D39,B38-37,0)</f>
        <v>None</v>
      </c>
      <c r="H40" s="514"/>
      <c r="I40" s="334"/>
      <c r="J40" s="335" t="s">
        <v>2631</v>
      </c>
      <c r="K40" s="515" t="str">
        <f ca="1">OFFSET('PROGRAMMING SKELETON'!D209,B38-37,0)</f>
        <v>None</v>
      </c>
      <c r="L40" s="515"/>
      <c r="M40" s="515" t="str">
        <f ca="1">OFFSET('PROGRAMMING SKELETON'!G39,B38-37,0)</f>
        <v>None</v>
      </c>
      <c r="N40" s="516"/>
      <c r="O40" s="334"/>
      <c r="P40" s="335" t="s">
        <v>2631</v>
      </c>
      <c r="Q40" s="515" t="str">
        <f ca="1">OFFSET('PROGRAMMING SKELETON'!D264,B38-37,0)</f>
        <v>None</v>
      </c>
      <c r="R40" s="515"/>
      <c r="S40" s="515" t="str">
        <f ca="1">OFFSET('PROGRAMMING SKELETON'!D93,B38-37,0)</f>
        <v>None</v>
      </c>
      <c r="T40" s="516"/>
      <c r="U40" s="334"/>
      <c r="V40" s="335" t="s">
        <v>2631</v>
      </c>
      <c r="W40" s="515" t="str">
        <f ca="1">OFFSET('PROGRAMMING SKELETON'!D318,B38-37,0)</f>
        <v>None</v>
      </c>
      <c r="X40" s="515"/>
      <c r="Y40" s="515" t="str">
        <f ca="1">OFFSET('PROGRAMMING SKELETON'!G93,B38-37,0)</f>
        <v>None</v>
      </c>
      <c r="Z40" s="516"/>
      <c r="AA40" s="336"/>
      <c r="AB40" s="335" t="s">
        <v>2632</v>
      </c>
      <c r="AC40" s="497" t="str">
        <f ca="1">OFFSET('PROGRAMMING SKELETON'!J39,B38-37,0)</f>
        <v>None</v>
      </c>
      <c r="AD40" s="500"/>
      <c r="AE40" s="500"/>
      <c r="AF40" s="499"/>
    </row>
    <row r="41" spans="1:32" ht="85" hidden="1" customHeight="1">
      <c r="A41" s="517"/>
      <c r="B41" s="457"/>
      <c r="C41" s="268"/>
      <c r="D41" s="337" t="s">
        <v>2633</v>
      </c>
      <c r="E41" s="511" t="str">
        <f ca="1">OFFSET('PROGRAMMING SKELETON'!G154,B38-37,0)</f>
        <v>None</v>
      </c>
      <c r="F41" s="511"/>
      <c r="G41" s="511" t="str">
        <f ca="1">OFFSET('PROGRAMMING SKELETON'!E39,B38-37,0)</f>
        <v>None</v>
      </c>
      <c r="H41" s="512"/>
      <c r="I41" s="334"/>
      <c r="J41" s="338" t="s">
        <v>2633</v>
      </c>
      <c r="K41" s="509" t="str">
        <f ca="1">OFFSET('PROGRAMMING SKELETON'!G209,B38-37,0)</f>
        <v>None</v>
      </c>
      <c r="L41" s="509"/>
      <c r="M41" s="509" t="str">
        <f ca="1">OFFSET('PROGRAMMING SKELETON'!H39,B38-37,0)</f>
        <v>None</v>
      </c>
      <c r="N41" s="510"/>
      <c r="O41" s="334"/>
      <c r="P41" s="338" t="s">
        <v>2633</v>
      </c>
      <c r="Q41" s="509" t="str">
        <f ca="1">OFFSET('PROGRAMMING SKELETON'!G264,B38-37,0)</f>
        <v>None</v>
      </c>
      <c r="R41" s="509"/>
      <c r="S41" s="509" t="str">
        <f ca="1">OFFSET('PROGRAMMING SKELETON'!E93,B38-37,0)</f>
        <v>None</v>
      </c>
      <c r="T41" s="510"/>
      <c r="U41" s="334"/>
      <c r="V41" s="338" t="s">
        <v>2633</v>
      </c>
      <c r="W41" s="509" t="str">
        <f ca="1">OFFSET('PROGRAMMING SKELETON'!G318,B38-37,0)</f>
        <v>None</v>
      </c>
      <c r="X41" s="509"/>
      <c r="Y41" s="509" t="str">
        <f ca="1">OFFSET('PROGRAMMING SKELETON'!H93,B38-37,0)</f>
        <v>None</v>
      </c>
      <c r="Z41" s="510"/>
      <c r="AA41" s="336"/>
      <c r="AB41" s="338" t="s">
        <v>2634</v>
      </c>
      <c r="AC41" s="481" t="str">
        <f ca="1">OFFSET('PROGRAMMING SKELETON'!K39,B38-37,0)</f>
        <v>None</v>
      </c>
      <c r="AD41" s="490"/>
      <c r="AE41" s="490"/>
      <c r="AF41" s="483"/>
    </row>
    <row r="42" spans="1:32" ht="85" hidden="1" customHeight="1">
      <c r="A42" s="517"/>
      <c r="B42" s="457"/>
      <c r="C42" s="268"/>
      <c r="D42" s="337" t="s">
        <v>2635</v>
      </c>
      <c r="E42" s="511" t="str">
        <f ca="1">OFFSET('PROGRAMMING SKELETON'!J154,B38-37,0)</f>
        <v>None</v>
      </c>
      <c r="F42" s="511"/>
      <c r="G42" s="511" t="str">
        <f ca="1">OFFSET('PROGRAMMING SKELETON'!F39,B38-37,0)</f>
        <v>None</v>
      </c>
      <c r="H42" s="512"/>
      <c r="I42" s="334"/>
      <c r="J42" s="339" t="s">
        <v>2635</v>
      </c>
      <c r="K42" s="509" t="str">
        <f ca="1">OFFSET('PROGRAMMING SKELETON'!J209,B38-37,0)</f>
        <v>None</v>
      </c>
      <c r="L42" s="509"/>
      <c r="M42" s="509" t="str">
        <f ca="1">OFFSET('PROGRAMMING SKELETON'!I39,B38-37,0)</f>
        <v>None</v>
      </c>
      <c r="N42" s="510"/>
      <c r="O42" s="334"/>
      <c r="P42" s="339" t="s">
        <v>2635</v>
      </c>
      <c r="Q42" s="509" t="str">
        <f ca="1">OFFSET('PROGRAMMING SKELETON'!J264,B38-37,0)</f>
        <v>None</v>
      </c>
      <c r="R42" s="509"/>
      <c r="S42" s="509" t="str">
        <f ca="1">OFFSET('PROGRAMMING SKELETON'!F93,B38-37,0)</f>
        <v>None</v>
      </c>
      <c r="T42" s="510"/>
      <c r="U42" s="334"/>
      <c r="V42" s="339" t="s">
        <v>2635</v>
      </c>
      <c r="W42" s="509" t="str">
        <f ca="1">OFFSET('PROGRAMMING SKELETON'!J318,B38-37,0)</f>
        <v>None</v>
      </c>
      <c r="X42" s="509"/>
      <c r="Y42" s="509" t="str">
        <f ca="1">OFFSET('PROGRAMMING SKELETON'!I93,B38-37,0)</f>
        <v>None</v>
      </c>
      <c r="Z42" s="510"/>
      <c r="AA42" s="336"/>
      <c r="AB42" s="339" t="s">
        <v>2636</v>
      </c>
      <c r="AC42" s="481" t="str">
        <f ca="1">OFFSET('PROGRAMMING SKELETON'!L39,B38-37,0)</f>
        <v>None</v>
      </c>
      <c r="AD42" s="490"/>
      <c r="AE42" s="490"/>
      <c r="AF42" s="483"/>
    </row>
    <row r="43" spans="1:32" ht="85" hidden="1" customHeight="1" thickBot="1">
      <c r="A43" s="517"/>
      <c r="B43" s="457"/>
      <c r="C43" s="268"/>
      <c r="D43" s="340" t="s">
        <v>2637</v>
      </c>
      <c r="E43" s="504"/>
      <c r="F43" s="504"/>
      <c r="G43" s="504"/>
      <c r="H43" s="505"/>
      <c r="I43" s="341"/>
      <c r="J43" s="342" t="s">
        <v>2637</v>
      </c>
      <c r="K43" s="506"/>
      <c r="L43" s="507"/>
      <c r="M43" s="507"/>
      <c r="N43" s="508"/>
      <c r="O43" s="341"/>
      <c r="P43" s="342" t="s">
        <v>2637</v>
      </c>
      <c r="Q43" s="506"/>
      <c r="R43" s="507"/>
      <c r="S43" s="507"/>
      <c r="T43" s="508"/>
      <c r="U43" s="341"/>
      <c r="V43" s="342" t="s">
        <v>2637</v>
      </c>
      <c r="W43" s="506"/>
      <c r="X43" s="507"/>
      <c r="Y43" s="507"/>
      <c r="Z43" s="508"/>
      <c r="AA43" s="343"/>
      <c r="AB43" s="344" t="s">
        <v>2638</v>
      </c>
      <c r="AC43" s="487" t="str">
        <f ca="1">OFFSET('PROGRAMMING SKELETON'!M39,B38-37,0)</f>
        <v>None</v>
      </c>
      <c r="AD43" s="488"/>
      <c r="AE43" s="488"/>
      <c r="AF43" s="489"/>
    </row>
    <row r="44" spans="1:32" ht="85" hidden="1" customHeight="1">
      <c r="A44" s="517"/>
      <c r="B44" s="457"/>
      <c r="C44" s="268"/>
      <c r="D44" s="345" t="s">
        <v>2639</v>
      </c>
      <c r="E44" s="473" t="str">
        <f ca="1">OFFSET('PROGRAMMING SKELETON'!M154,B38-37,0)</f>
        <v>None</v>
      </c>
      <c r="F44" s="473"/>
      <c r="G44" s="473"/>
      <c r="H44" s="474"/>
      <c r="I44" s="341"/>
      <c r="J44" s="346" t="s">
        <v>2642</v>
      </c>
      <c r="K44" s="475" t="str">
        <f ca="1">OFFSET('PROGRAMMING SKELETON'!M210,B38-38,0)</f>
        <v>None</v>
      </c>
      <c r="L44" s="475"/>
      <c r="M44" s="475"/>
      <c r="N44" s="476"/>
      <c r="O44" s="341"/>
      <c r="P44" s="346" t="s">
        <v>2641</v>
      </c>
      <c r="Q44" s="475" t="str">
        <f ca="1">OFFSET('PROGRAMMING SKELETON'!M265,B38-38,0)</f>
        <v>None</v>
      </c>
      <c r="R44" s="475"/>
      <c r="S44" s="475"/>
      <c r="T44" s="476"/>
      <c r="U44" s="341"/>
      <c r="V44" s="346" t="s">
        <v>2640</v>
      </c>
      <c r="W44" s="475" t="str">
        <f ca="1">OFFSET('PROGRAMMING SKELETON'!M319,B38-38,0)</f>
        <v>None</v>
      </c>
      <c r="X44" s="475"/>
      <c r="Y44" s="475"/>
      <c r="Z44" s="476"/>
      <c r="AA44" s="347"/>
      <c r="AB44" s="347"/>
      <c r="AC44" s="347"/>
      <c r="AD44" s="347"/>
      <c r="AE44" s="347"/>
      <c r="AF44" s="336"/>
    </row>
    <row r="45" spans="1:32" ht="85" hidden="1" customHeight="1" thickBot="1">
      <c r="B45" s="457"/>
      <c r="C45" s="268"/>
      <c r="D45" s="348" t="s">
        <v>2637</v>
      </c>
      <c r="E45" s="477" t="str">
        <f ca="1">OFFSET('PROGRAMMING SKELETON'!N154,B38-37,0)</f>
        <v>None</v>
      </c>
      <c r="F45" s="477"/>
      <c r="G45" s="477"/>
      <c r="H45" s="478"/>
      <c r="I45" s="341"/>
      <c r="J45" s="349" t="s">
        <v>2633</v>
      </c>
      <c r="K45" s="479" t="str">
        <f ca="1">OFFSET('PROGRAMMING SKELETON'!N210,B38-38,0)</f>
        <v>None</v>
      </c>
      <c r="L45" s="479"/>
      <c r="M45" s="479"/>
      <c r="N45" s="480"/>
      <c r="O45" s="341"/>
      <c r="P45" s="349" t="s">
        <v>2633</v>
      </c>
      <c r="Q45" s="479" t="str">
        <f ca="1">OFFSET('PROGRAMMING SKELETON'!N265,B38-38,0)</f>
        <v>None</v>
      </c>
      <c r="R45" s="479"/>
      <c r="S45" s="479"/>
      <c r="T45" s="480"/>
      <c r="U45" s="341"/>
      <c r="V45" s="349" t="s">
        <v>2633</v>
      </c>
      <c r="W45" s="479" t="str">
        <f ca="1">OFFSET('PROGRAMMING SKELETON'!N319,B38-38,0)</f>
        <v>None</v>
      </c>
      <c r="X45" s="479"/>
      <c r="Y45" s="479"/>
      <c r="Z45" s="480"/>
      <c r="AA45" s="347"/>
      <c r="AB45" s="347"/>
      <c r="AC45" s="347"/>
      <c r="AD45" s="347"/>
      <c r="AE45" s="347"/>
      <c r="AF45" s="336"/>
    </row>
    <row r="46" spans="1:32" ht="20" hidden="1" customHeight="1" thickBot="1">
      <c r="B46" s="272"/>
      <c r="C46" s="272"/>
      <c r="D46" s="272"/>
      <c r="E46" s="272"/>
      <c r="F46" s="272"/>
      <c r="G46" s="271"/>
      <c r="H46" s="272"/>
      <c r="I46" s="272"/>
      <c r="J46" s="272"/>
      <c r="K46" s="271"/>
      <c r="L46" s="272"/>
      <c r="M46" s="272"/>
      <c r="N46" s="271"/>
      <c r="O46" s="272"/>
      <c r="P46" s="272"/>
      <c r="Q46" s="272"/>
      <c r="R46" s="272"/>
      <c r="S46" s="272"/>
      <c r="T46" s="271"/>
      <c r="U46" s="271"/>
      <c r="V46" s="271"/>
      <c r="W46" s="271"/>
      <c r="X46" s="271"/>
      <c r="Y46" s="271"/>
      <c r="Z46" s="271"/>
      <c r="AA46" s="276"/>
      <c r="AB46" s="276"/>
      <c r="AC46" s="276"/>
      <c r="AD46" s="276"/>
      <c r="AE46" s="276"/>
    </row>
    <row r="47" spans="1:32" ht="85" hidden="1" customHeight="1" thickBot="1">
      <c r="B47" s="457">
        <v>6</v>
      </c>
      <c r="C47" s="268"/>
      <c r="D47" s="458" t="s">
        <v>921</v>
      </c>
      <c r="E47" s="459"/>
      <c r="F47" s="459"/>
      <c r="G47" s="459"/>
      <c r="H47" s="460"/>
      <c r="I47" s="267"/>
      <c r="J47" s="458" t="s">
        <v>922</v>
      </c>
      <c r="K47" s="459"/>
      <c r="L47" s="459"/>
      <c r="M47" s="459"/>
      <c r="N47" s="460"/>
      <c r="O47" s="267"/>
      <c r="P47" s="458" t="s">
        <v>923</v>
      </c>
      <c r="Q47" s="459"/>
      <c r="R47" s="459"/>
      <c r="S47" s="459"/>
      <c r="T47" s="460"/>
      <c r="U47" s="267"/>
      <c r="V47" s="458" t="s">
        <v>924</v>
      </c>
      <c r="W47" s="459"/>
      <c r="X47" s="459"/>
      <c r="Y47" s="459"/>
      <c r="Z47" s="460"/>
      <c r="AA47" s="265"/>
      <c r="AB47" s="461" t="s">
        <v>162</v>
      </c>
      <c r="AC47" s="462"/>
      <c r="AD47" s="462"/>
      <c r="AE47" s="462"/>
      <c r="AF47" s="463"/>
    </row>
    <row r="48" spans="1:32" ht="10" hidden="1" customHeight="1" thickBot="1">
      <c r="B48" s="457"/>
      <c r="C48" s="268"/>
      <c r="D48" s="269"/>
      <c r="E48" s="269"/>
      <c r="F48" s="269"/>
      <c r="G48" s="269"/>
      <c r="H48" s="269"/>
      <c r="I48" s="267"/>
      <c r="J48" s="269"/>
      <c r="K48" s="269"/>
      <c r="L48" s="269"/>
      <c r="M48" s="269"/>
      <c r="N48" s="269"/>
      <c r="O48" s="267"/>
      <c r="P48" s="269"/>
      <c r="Q48" s="269"/>
      <c r="R48" s="269"/>
      <c r="S48" s="269"/>
      <c r="T48" s="269"/>
      <c r="U48" s="269"/>
      <c r="V48" s="269"/>
      <c r="W48" s="269"/>
      <c r="X48" s="269"/>
      <c r="Y48" s="269"/>
      <c r="Z48" s="269"/>
      <c r="AA48" s="269"/>
      <c r="AB48" s="269"/>
      <c r="AC48" s="269"/>
      <c r="AD48" s="269"/>
      <c r="AE48" s="269"/>
      <c r="AF48" s="269"/>
    </row>
    <row r="49" spans="2:32" ht="85" hidden="1" customHeight="1">
      <c r="B49" s="457"/>
      <c r="C49" s="268"/>
      <c r="D49" s="333" t="s">
        <v>2631</v>
      </c>
      <c r="E49" s="513" t="str">
        <f ca="1">OFFSET('PROGRAMMING SKELETON'!D163,B47-46,0)</f>
        <v>None</v>
      </c>
      <c r="F49" s="513"/>
      <c r="G49" s="513" t="str">
        <f ca="1">OFFSET('PROGRAMMING SKELETON'!D48,B47-46,0)</f>
        <v>None</v>
      </c>
      <c r="H49" s="514"/>
      <c r="I49" s="334"/>
      <c r="J49" s="335" t="s">
        <v>2631</v>
      </c>
      <c r="K49" s="515" t="str">
        <f ca="1">OFFSET('PROGRAMMING SKELETON'!D218,B47-46,0)</f>
        <v>None</v>
      </c>
      <c r="L49" s="515"/>
      <c r="M49" s="515" t="str">
        <f ca="1">OFFSET('PROGRAMMING SKELETON'!G48,B47-46,0)</f>
        <v>None</v>
      </c>
      <c r="N49" s="516"/>
      <c r="O49" s="334"/>
      <c r="P49" s="335" t="s">
        <v>2631</v>
      </c>
      <c r="Q49" s="515" t="str">
        <f ca="1">OFFSET('PROGRAMMING SKELETON'!D273,B47-46,0)</f>
        <v>None</v>
      </c>
      <c r="R49" s="515"/>
      <c r="S49" s="515" t="str">
        <f ca="1">OFFSET('PROGRAMMING SKELETON'!D102,B47-46,0)</f>
        <v>None</v>
      </c>
      <c r="T49" s="516"/>
      <c r="U49" s="334"/>
      <c r="V49" s="335" t="s">
        <v>2631</v>
      </c>
      <c r="W49" s="515" t="str">
        <f ca="1">OFFSET('PROGRAMMING SKELETON'!D327,B47-46,0)</f>
        <v>None</v>
      </c>
      <c r="X49" s="515"/>
      <c r="Y49" s="515" t="str">
        <f ca="1">OFFSET('PROGRAMMING SKELETON'!G102,B47-46,0)</f>
        <v>None</v>
      </c>
      <c r="Z49" s="516"/>
      <c r="AA49" s="336"/>
      <c r="AB49" s="335" t="s">
        <v>2632</v>
      </c>
      <c r="AC49" s="497" t="str">
        <f ca="1">OFFSET('PROGRAMMING SKELETON'!J48,B47-46,0)</f>
        <v>None</v>
      </c>
      <c r="AD49" s="500"/>
      <c r="AE49" s="500"/>
      <c r="AF49" s="499"/>
    </row>
    <row r="50" spans="2:32" ht="85" hidden="1" customHeight="1">
      <c r="B50" s="457"/>
      <c r="C50" s="268"/>
      <c r="D50" s="337" t="s">
        <v>2633</v>
      </c>
      <c r="E50" s="511" t="str">
        <f ca="1">OFFSET('PROGRAMMING SKELETON'!G163,B47-46,0)</f>
        <v>None</v>
      </c>
      <c r="F50" s="511"/>
      <c r="G50" s="511" t="str">
        <f ca="1">OFFSET('PROGRAMMING SKELETON'!E48,B47-46,0)</f>
        <v>None</v>
      </c>
      <c r="H50" s="512"/>
      <c r="I50" s="334"/>
      <c r="J50" s="338" t="s">
        <v>2633</v>
      </c>
      <c r="K50" s="509" t="str">
        <f ca="1">OFFSET('PROGRAMMING SKELETON'!G218,B47-46,0)</f>
        <v>None</v>
      </c>
      <c r="L50" s="509"/>
      <c r="M50" s="509" t="str">
        <f ca="1">OFFSET('PROGRAMMING SKELETON'!H48,B47-46,0)</f>
        <v>None</v>
      </c>
      <c r="N50" s="510"/>
      <c r="O50" s="334"/>
      <c r="P50" s="338" t="s">
        <v>2633</v>
      </c>
      <c r="Q50" s="509" t="str">
        <f ca="1">OFFSET('PROGRAMMING SKELETON'!G273,B47-46,0)</f>
        <v>None</v>
      </c>
      <c r="R50" s="509"/>
      <c r="S50" s="509" t="str">
        <f ca="1">OFFSET('PROGRAMMING SKELETON'!E102,B47-46,0)</f>
        <v>None</v>
      </c>
      <c r="T50" s="510"/>
      <c r="U50" s="334"/>
      <c r="V50" s="338" t="s">
        <v>2633</v>
      </c>
      <c r="W50" s="509" t="str">
        <f ca="1">OFFSET('PROGRAMMING SKELETON'!G327,B47-46,0)</f>
        <v>None</v>
      </c>
      <c r="X50" s="509"/>
      <c r="Y50" s="509" t="str">
        <f ca="1">OFFSET('PROGRAMMING SKELETON'!H102,B47-46,0)</f>
        <v>None</v>
      </c>
      <c r="Z50" s="510"/>
      <c r="AA50" s="336"/>
      <c r="AB50" s="338" t="s">
        <v>2634</v>
      </c>
      <c r="AC50" s="481" t="str">
        <f ca="1">OFFSET('PROGRAMMING SKELETON'!K48,B47-46,0)</f>
        <v>None</v>
      </c>
      <c r="AD50" s="490"/>
      <c r="AE50" s="490"/>
      <c r="AF50" s="483"/>
    </row>
    <row r="51" spans="2:32" ht="85" hidden="1" customHeight="1">
      <c r="B51" s="457"/>
      <c r="C51" s="268"/>
      <c r="D51" s="337" t="s">
        <v>2635</v>
      </c>
      <c r="E51" s="511" t="str">
        <f ca="1">OFFSET('PROGRAMMING SKELETON'!J163,B47-46,0)</f>
        <v>None</v>
      </c>
      <c r="F51" s="511"/>
      <c r="G51" s="511" t="str">
        <f ca="1">OFFSET('PROGRAMMING SKELETON'!F48,B47-46,0)</f>
        <v>None</v>
      </c>
      <c r="H51" s="512"/>
      <c r="I51" s="334"/>
      <c r="J51" s="339" t="s">
        <v>2635</v>
      </c>
      <c r="K51" s="509" t="str">
        <f ca="1">OFFSET('PROGRAMMING SKELETON'!J218,B47-46,0)</f>
        <v>None</v>
      </c>
      <c r="L51" s="509"/>
      <c r="M51" s="509" t="str">
        <f ca="1">OFFSET('PROGRAMMING SKELETON'!I48,B47-46,0)</f>
        <v>None</v>
      </c>
      <c r="N51" s="510"/>
      <c r="O51" s="334"/>
      <c r="P51" s="339" t="s">
        <v>2635</v>
      </c>
      <c r="Q51" s="509" t="str">
        <f ca="1">OFFSET('PROGRAMMING SKELETON'!J273,B47-46,0)</f>
        <v>None</v>
      </c>
      <c r="R51" s="509"/>
      <c r="S51" s="509" t="str">
        <f ca="1">OFFSET('PROGRAMMING SKELETON'!F102,B47-46,0)</f>
        <v>None</v>
      </c>
      <c r="T51" s="510"/>
      <c r="U51" s="334"/>
      <c r="V51" s="339" t="s">
        <v>2635</v>
      </c>
      <c r="W51" s="509" t="str">
        <f ca="1">OFFSET('PROGRAMMING SKELETON'!J327,B47-46,0)</f>
        <v>None</v>
      </c>
      <c r="X51" s="509"/>
      <c r="Y51" s="509" t="str">
        <f ca="1">OFFSET('PROGRAMMING SKELETON'!I102,B47-46,0)</f>
        <v>None</v>
      </c>
      <c r="Z51" s="510"/>
      <c r="AA51" s="336"/>
      <c r="AB51" s="339" t="s">
        <v>2636</v>
      </c>
      <c r="AC51" s="481" t="str">
        <f ca="1">OFFSET('PROGRAMMING SKELETON'!L48,B47-46,0)</f>
        <v>None</v>
      </c>
      <c r="AD51" s="490"/>
      <c r="AE51" s="490"/>
      <c r="AF51" s="483"/>
    </row>
    <row r="52" spans="2:32" ht="85" hidden="1" customHeight="1" thickBot="1">
      <c r="B52" s="457"/>
      <c r="C52" s="268"/>
      <c r="D52" s="340" t="s">
        <v>2637</v>
      </c>
      <c r="E52" s="504"/>
      <c r="F52" s="504"/>
      <c r="G52" s="504"/>
      <c r="H52" s="505"/>
      <c r="I52" s="341"/>
      <c r="J52" s="342" t="s">
        <v>2637</v>
      </c>
      <c r="K52" s="506"/>
      <c r="L52" s="507"/>
      <c r="M52" s="507"/>
      <c r="N52" s="508"/>
      <c r="O52" s="341"/>
      <c r="P52" s="342" t="s">
        <v>2637</v>
      </c>
      <c r="Q52" s="506"/>
      <c r="R52" s="507"/>
      <c r="S52" s="507"/>
      <c r="T52" s="508"/>
      <c r="U52" s="341"/>
      <c r="V52" s="342" t="s">
        <v>2637</v>
      </c>
      <c r="W52" s="506"/>
      <c r="X52" s="507"/>
      <c r="Y52" s="507"/>
      <c r="Z52" s="508"/>
      <c r="AA52" s="343"/>
      <c r="AB52" s="344" t="s">
        <v>2638</v>
      </c>
      <c r="AC52" s="487" t="str">
        <f ca="1">OFFSET('PROGRAMMING SKELETON'!M48,B47-46,0)</f>
        <v>None</v>
      </c>
      <c r="AD52" s="488"/>
      <c r="AE52" s="488"/>
      <c r="AF52" s="489"/>
    </row>
    <row r="53" spans="2:32" ht="85" hidden="1" customHeight="1">
      <c r="B53" s="457"/>
      <c r="C53" s="268"/>
      <c r="D53" s="345" t="s">
        <v>2639</v>
      </c>
      <c r="E53" s="473" t="str">
        <f ca="1">OFFSET('PROGRAMMING SKELETON'!M163,B47-46,0)</f>
        <v>None</v>
      </c>
      <c r="F53" s="473"/>
      <c r="G53" s="473"/>
      <c r="H53" s="474"/>
      <c r="I53" s="341"/>
      <c r="J53" s="346" t="s">
        <v>2642</v>
      </c>
      <c r="K53" s="475" t="str">
        <f ca="1">OFFSET('PROGRAMMING SKELETON'!M219,B47-47,0)</f>
        <v>None</v>
      </c>
      <c r="L53" s="475"/>
      <c r="M53" s="475"/>
      <c r="N53" s="476"/>
      <c r="O53" s="341"/>
      <c r="P53" s="346" t="s">
        <v>2641</v>
      </c>
      <c r="Q53" s="475" t="str">
        <f ca="1">OFFSET('PROGRAMMING SKELETON'!M274,B47-47,0)</f>
        <v>None</v>
      </c>
      <c r="R53" s="475"/>
      <c r="S53" s="475"/>
      <c r="T53" s="476"/>
      <c r="U53" s="341"/>
      <c r="V53" s="346" t="s">
        <v>2640</v>
      </c>
      <c r="W53" s="475" t="str">
        <f ca="1">OFFSET('PROGRAMMING SKELETON'!M328,B47-47,0)</f>
        <v>None</v>
      </c>
      <c r="X53" s="475"/>
      <c r="Y53" s="475"/>
      <c r="Z53" s="476"/>
      <c r="AA53" s="347"/>
      <c r="AB53" s="347"/>
      <c r="AC53" s="347"/>
      <c r="AD53" s="347"/>
      <c r="AE53" s="347"/>
      <c r="AF53" s="336"/>
    </row>
    <row r="54" spans="2:32" ht="85" hidden="1" customHeight="1" thickBot="1">
      <c r="B54" s="457"/>
      <c r="C54" s="268"/>
      <c r="D54" s="348" t="s">
        <v>2637</v>
      </c>
      <c r="E54" s="477" t="str">
        <f ca="1">OFFSET('PROGRAMMING SKELETON'!N163,B47-46,0)</f>
        <v>None</v>
      </c>
      <c r="F54" s="477"/>
      <c r="G54" s="477"/>
      <c r="H54" s="478"/>
      <c r="I54" s="341"/>
      <c r="J54" s="349" t="s">
        <v>2633</v>
      </c>
      <c r="K54" s="479" t="str">
        <f ca="1">OFFSET('PROGRAMMING SKELETON'!N219,B47-47,0)</f>
        <v>None</v>
      </c>
      <c r="L54" s="479"/>
      <c r="M54" s="479"/>
      <c r="N54" s="480"/>
      <c r="O54" s="341"/>
      <c r="P54" s="349" t="s">
        <v>2633</v>
      </c>
      <c r="Q54" s="479" t="str">
        <f ca="1">OFFSET('PROGRAMMING SKELETON'!N274,B47-47,0)</f>
        <v>None</v>
      </c>
      <c r="R54" s="479"/>
      <c r="S54" s="479"/>
      <c r="T54" s="480"/>
      <c r="U54" s="341"/>
      <c r="V54" s="349" t="s">
        <v>2633</v>
      </c>
      <c r="W54" s="479" t="str">
        <f ca="1">OFFSET('PROGRAMMING SKELETON'!N328,B47-47,0)</f>
        <v>None</v>
      </c>
      <c r="X54" s="479"/>
      <c r="Y54" s="479"/>
      <c r="Z54" s="480"/>
      <c r="AA54" s="347"/>
      <c r="AB54" s="347"/>
      <c r="AC54" s="347"/>
      <c r="AD54" s="347"/>
      <c r="AE54" s="347"/>
      <c r="AF54" s="336"/>
    </row>
    <row r="55" spans="2:32" ht="17" hidden="1" thickBot="1"/>
    <row r="56" spans="2:32" ht="85" hidden="1" customHeight="1" thickBot="1">
      <c r="B56" s="457">
        <v>7</v>
      </c>
      <c r="C56" s="268"/>
      <c r="D56" s="458" t="s">
        <v>921</v>
      </c>
      <c r="E56" s="459"/>
      <c r="F56" s="459"/>
      <c r="G56" s="459"/>
      <c r="H56" s="460"/>
      <c r="I56" s="267"/>
      <c r="J56" s="458" t="s">
        <v>922</v>
      </c>
      <c r="K56" s="459"/>
      <c r="L56" s="459"/>
      <c r="M56" s="459"/>
      <c r="N56" s="460"/>
      <c r="O56" s="267"/>
      <c r="P56" s="458" t="s">
        <v>923</v>
      </c>
      <c r="Q56" s="459"/>
      <c r="R56" s="459"/>
      <c r="S56" s="459"/>
      <c r="T56" s="460"/>
      <c r="U56" s="267"/>
      <c r="V56" s="458" t="s">
        <v>924</v>
      </c>
      <c r="W56" s="459"/>
      <c r="X56" s="459"/>
      <c r="Y56" s="459"/>
      <c r="Z56" s="460"/>
      <c r="AA56" s="265"/>
      <c r="AB56" s="461" t="s">
        <v>162</v>
      </c>
      <c r="AC56" s="462"/>
      <c r="AD56" s="462"/>
      <c r="AE56" s="462"/>
      <c r="AF56" s="463"/>
    </row>
    <row r="57" spans="2:32" ht="10" hidden="1" customHeight="1" thickBot="1">
      <c r="B57" s="457"/>
      <c r="C57" s="268"/>
      <c r="D57" s="269"/>
      <c r="E57" s="269"/>
      <c r="F57" s="269"/>
      <c r="G57" s="269"/>
      <c r="H57" s="269"/>
      <c r="I57" s="267"/>
      <c r="J57" s="269"/>
      <c r="K57" s="269"/>
      <c r="L57" s="269"/>
      <c r="M57" s="269"/>
      <c r="N57" s="269"/>
      <c r="O57" s="267"/>
      <c r="P57" s="269"/>
      <c r="Q57" s="269"/>
      <c r="R57" s="269"/>
      <c r="S57" s="269"/>
      <c r="T57" s="269"/>
      <c r="U57" s="269"/>
      <c r="V57" s="269"/>
      <c r="W57" s="269"/>
      <c r="X57" s="269"/>
      <c r="Y57" s="269"/>
      <c r="Z57" s="269"/>
      <c r="AA57" s="269"/>
      <c r="AB57" s="269"/>
      <c r="AC57" s="269"/>
      <c r="AD57" s="269"/>
      <c r="AE57" s="269"/>
      <c r="AF57" s="269"/>
    </row>
    <row r="58" spans="2:32" ht="85" hidden="1" customHeight="1">
      <c r="B58" s="457"/>
      <c r="C58" s="268"/>
      <c r="D58" s="333" t="s">
        <v>2631</v>
      </c>
      <c r="E58" s="513" t="str">
        <f ca="1">OFFSET('PROGRAMMING SKELETON'!D172,B56-55,0)</f>
        <v>None</v>
      </c>
      <c r="F58" s="513"/>
      <c r="G58" s="513" t="str">
        <f ca="1">OFFSET('PROGRAMMING SKELETON'!D57,B56-55,0)</f>
        <v>None</v>
      </c>
      <c r="H58" s="514"/>
      <c r="I58" s="334"/>
      <c r="J58" s="335" t="s">
        <v>2631</v>
      </c>
      <c r="K58" s="515" t="str">
        <f ca="1">OFFSET('PROGRAMMING SKELETON'!D227,B56-55,0)</f>
        <v>None</v>
      </c>
      <c r="L58" s="515"/>
      <c r="M58" s="515" t="str">
        <f ca="1">OFFSET('PROGRAMMING SKELETON'!G57,B56-55,0)</f>
        <v>None</v>
      </c>
      <c r="N58" s="516"/>
      <c r="O58" s="334"/>
      <c r="P58" s="335" t="s">
        <v>2631</v>
      </c>
      <c r="Q58" s="515" t="str">
        <f ca="1">OFFSET('PROGRAMMING SKELETON'!D282,B56-55,0)</f>
        <v>None</v>
      </c>
      <c r="R58" s="515"/>
      <c r="S58" s="515" t="str">
        <f ca="1">OFFSET('PROGRAMMING SKELETON'!D111,B56-55,0)</f>
        <v>None</v>
      </c>
      <c r="T58" s="516"/>
      <c r="U58" s="334"/>
      <c r="V58" s="335" t="s">
        <v>2631</v>
      </c>
      <c r="W58" s="515" t="str">
        <f ca="1">OFFSET('PROGRAMMING SKELETON'!D336,B56-55,0)</f>
        <v>None</v>
      </c>
      <c r="X58" s="515"/>
      <c r="Y58" s="515" t="str">
        <f ca="1">OFFSET('PROGRAMMING SKELETON'!G111,B56-55,0)</f>
        <v>None</v>
      </c>
      <c r="Z58" s="516"/>
      <c r="AA58" s="336"/>
      <c r="AB58" s="335" t="s">
        <v>2632</v>
      </c>
      <c r="AC58" s="497" t="str">
        <f ca="1">OFFSET('PROGRAMMING SKELETON'!J57,B56-55,0)</f>
        <v>None</v>
      </c>
      <c r="AD58" s="500"/>
      <c r="AE58" s="500"/>
      <c r="AF58" s="499"/>
    </row>
    <row r="59" spans="2:32" ht="85" hidden="1" customHeight="1">
      <c r="B59" s="457"/>
      <c r="C59" s="268"/>
      <c r="D59" s="337" t="s">
        <v>2633</v>
      </c>
      <c r="E59" s="511" t="str">
        <f ca="1">OFFSET('PROGRAMMING SKELETON'!G172,B56-55,0)</f>
        <v>None</v>
      </c>
      <c r="F59" s="511"/>
      <c r="G59" s="511" t="str">
        <f ca="1">OFFSET('PROGRAMMING SKELETON'!E57,B56-55,0)</f>
        <v>None</v>
      </c>
      <c r="H59" s="512"/>
      <c r="I59" s="334"/>
      <c r="J59" s="338" t="s">
        <v>2633</v>
      </c>
      <c r="K59" s="509" t="str">
        <f ca="1">OFFSET('PROGRAMMING SKELETON'!G227,B56-55,0)</f>
        <v>None</v>
      </c>
      <c r="L59" s="509"/>
      <c r="M59" s="509" t="str">
        <f ca="1">OFFSET('PROGRAMMING SKELETON'!H57,B56-55,0)</f>
        <v>None</v>
      </c>
      <c r="N59" s="510"/>
      <c r="O59" s="334"/>
      <c r="P59" s="338" t="s">
        <v>2633</v>
      </c>
      <c r="Q59" s="509" t="str">
        <f ca="1">OFFSET('PROGRAMMING SKELETON'!G282,B56-55,0)</f>
        <v>None</v>
      </c>
      <c r="R59" s="509"/>
      <c r="S59" s="509" t="str">
        <f ca="1">OFFSET('PROGRAMMING SKELETON'!E111,B56-55,0)</f>
        <v>None</v>
      </c>
      <c r="T59" s="510"/>
      <c r="U59" s="334"/>
      <c r="V59" s="338" t="s">
        <v>2633</v>
      </c>
      <c r="W59" s="509" t="str">
        <f ca="1">OFFSET('PROGRAMMING SKELETON'!G336,B56-55,0)</f>
        <v>None</v>
      </c>
      <c r="X59" s="509"/>
      <c r="Y59" s="509" t="str">
        <f ca="1">OFFSET('PROGRAMMING SKELETON'!H111,B56-55,0)</f>
        <v>None</v>
      </c>
      <c r="Z59" s="510"/>
      <c r="AA59" s="336"/>
      <c r="AB59" s="338" t="s">
        <v>2634</v>
      </c>
      <c r="AC59" s="481" t="str">
        <f ca="1">OFFSET('PROGRAMMING SKELETON'!K57,B56-55,0)</f>
        <v>None</v>
      </c>
      <c r="AD59" s="490"/>
      <c r="AE59" s="490"/>
      <c r="AF59" s="483"/>
    </row>
    <row r="60" spans="2:32" ht="85" hidden="1" customHeight="1">
      <c r="B60" s="457"/>
      <c r="C60" s="268"/>
      <c r="D60" s="337" t="s">
        <v>2635</v>
      </c>
      <c r="E60" s="511" t="str">
        <f ca="1">OFFSET('PROGRAMMING SKELETON'!J172,B56-55,0)</f>
        <v>None</v>
      </c>
      <c r="F60" s="511"/>
      <c r="G60" s="511" t="str">
        <f ca="1">OFFSET('PROGRAMMING SKELETON'!F57,B56-55,0)</f>
        <v>None</v>
      </c>
      <c r="H60" s="512"/>
      <c r="I60" s="334"/>
      <c r="J60" s="339" t="s">
        <v>2635</v>
      </c>
      <c r="K60" s="509" t="str">
        <f ca="1">OFFSET('PROGRAMMING SKELETON'!J227,B56-55,0)</f>
        <v>None</v>
      </c>
      <c r="L60" s="509"/>
      <c r="M60" s="509" t="str">
        <f ca="1">OFFSET('PROGRAMMING SKELETON'!I57,B56-55,0)</f>
        <v>None</v>
      </c>
      <c r="N60" s="510"/>
      <c r="O60" s="334"/>
      <c r="P60" s="339" t="s">
        <v>2635</v>
      </c>
      <c r="Q60" s="509" t="str">
        <f ca="1">OFFSET('PROGRAMMING SKELETON'!J282,B56-55,0)</f>
        <v>None</v>
      </c>
      <c r="R60" s="509"/>
      <c r="S60" s="509" t="str">
        <f ca="1">OFFSET('PROGRAMMING SKELETON'!F111,B56-55,0)</f>
        <v>None</v>
      </c>
      <c r="T60" s="510"/>
      <c r="U60" s="334"/>
      <c r="V60" s="339" t="s">
        <v>2635</v>
      </c>
      <c r="W60" s="509" t="str">
        <f ca="1">OFFSET('PROGRAMMING SKELETON'!J336,B56-55,0)</f>
        <v>None</v>
      </c>
      <c r="X60" s="509"/>
      <c r="Y60" s="509" t="str">
        <f ca="1">OFFSET('PROGRAMMING SKELETON'!I111,B56-55,0)</f>
        <v>None</v>
      </c>
      <c r="Z60" s="510"/>
      <c r="AA60" s="336"/>
      <c r="AB60" s="339" t="s">
        <v>2636</v>
      </c>
      <c r="AC60" s="481" t="str">
        <f ca="1">OFFSET('PROGRAMMING SKELETON'!L57,B56-55,0)</f>
        <v>None</v>
      </c>
      <c r="AD60" s="490"/>
      <c r="AE60" s="490"/>
      <c r="AF60" s="483"/>
    </row>
    <row r="61" spans="2:32" ht="85" hidden="1" customHeight="1" thickBot="1">
      <c r="B61" s="457"/>
      <c r="C61" s="268"/>
      <c r="D61" s="340" t="s">
        <v>2637</v>
      </c>
      <c r="E61" s="504"/>
      <c r="F61" s="504"/>
      <c r="G61" s="504"/>
      <c r="H61" s="505"/>
      <c r="I61" s="341"/>
      <c r="J61" s="342" t="s">
        <v>2637</v>
      </c>
      <c r="K61" s="506"/>
      <c r="L61" s="507"/>
      <c r="M61" s="507"/>
      <c r="N61" s="508"/>
      <c r="O61" s="341"/>
      <c r="P61" s="342" t="s">
        <v>2637</v>
      </c>
      <c r="Q61" s="506"/>
      <c r="R61" s="507"/>
      <c r="S61" s="507"/>
      <c r="T61" s="508"/>
      <c r="U61" s="341"/>
      <c r="V61" s="342" t="s">
        <v>2637</v>
      </c>
      <c r="W61" s="506"/>
      <c r="X61" s="507"/>
      <c r="Y61" s="507"/>
      <c r="Z61" s="508"/>
      <c r="AA61" s="343"/>
      <c r="AB61" s="344" t="s">
        <v>2638</v>
      </c>
      <c r="AC61" s="487" t="str">
        <f ca="1">OFFSET('PROGRAMMING SKELETON'!M57,B56-55,0)</f>
        <v>None</v>
      </c>
      <c r="AD61" s="488"/>
      <c r="AE61" s="488"/>
      <c r="AF61" s="489"/>
    </row>
    <row r="62" spans="2:32" ht="85" hidden="1" customHeight="1">
      <c r="B62" s="457"/>
      <c r="C62" s="268"/>
      <c r="D62" s="345" t="s">
        <v>2639</v>
      </c>
      <c r="E62" s="473" t="str">
        <f ca="1">OFFSET('PROGRAMMING SKELETON'!M172,B56-55,0)</f>
        <v>None</v>
      </c>
      <c r="F62" s="473"/>
      <c r="G62" s="473"/>
      <c r="H62" s="474"/>
      <c r="I62" s="341"/>
      <c r="J62" s="346" t="s">
        <v>2642</v>
      </c>
      <c r="K62" s="475" t="str">
        <f ca="1">OFFSET('PROGRAMMING SKELETON'!M174,B56-2,0)</f>
        <v>None</v>
      </c>
      <c r="L62" s="475"/>
      <c r="M62" s="475"/>
      <c r="N62" s="476"/>
      <c r="O62" s="341"/>
      <c r="P62" s="346" t="s">
        <v>2641</v>
      </c>
      <c r="Q62" s="475" t="str">
        <f ca="1">OFFSET('PROGRAMMING SKELETON'!M229,B56-2,0)</f>
        <v>None</v>
      </c>
      <c r="R62" s="475"/>
      <c r="S62" s="475"/>
      <c r="T62" s="476"/>
      <c r="U62" s="341"/>
      <c r="V62" s="346" t="s">
        <v>2640</v>
      </c>
      <c r="W62" s="475" t="str">
        <f ca="1">OFFSET('PROGRAMMING SKELETON'!M337,B56-20,0)</f>
        <v>Day 4 Supplement Week 43</v>
      </c>
      <c r="X62" s="475"/>
      <c r="Y62" s="475"/>
      <c r="Z62" s="476"/>
      <c r="AA62" s="347"/>
      <c r="AB62" s="347"/>
      <c r="AC62" s="347"/>
      <c r="AD62" s="347"/>
      <c r="AE62" s="347"/>
      <c r="AF62" s="336"/>
    </row>
    <row r="63" spans="2:32" ht="85" hidden="1" customHeight="1" thickBot="1">
      <c r="B63" s="457"/>
      <c r="C63" s="268"/>
      <c r="D63" s="348" t="s">
        <v>2637</v>
      </c>
      <c r="E63" s="477" t="str">
        <f ca="1">OFFSET('PROGRAMMING SKELETON'!N172,B56-55,0)</f>
        <v>None</v>
      </c>
      <c r="F63" s="477"/>
      <c r="G63" s="477"/>
      <c r="H63" s="478"/>
      <c r="I63" s="341"/>
      <c r="J63" s="349" t="s">
        <v>2633</v>
      </c>
      <c r="K63" s="479" t="str">
        <f ca="1">OFFSET('PROGRAMMING SKELETON'!N174,B56-2,0)</f>
        <v>None</v>
      </c>
      <c r="L63" s="479"/>
      <c r="M63" s="479"/>
      <c r="N63" s="480"/>
      <c r="O63" s="341"/>
      <c r="P63" s="349" t="s">
        <v>2633</v>
      </c>
      <c r="Q63" s="479" t="str">
        <f ca="1">OFFSET('PROGRAMMING SKELETON'!N229,B56-2,0)</f>
        <v>None</v>
      </c>
      <c r="R63" s="479"/>
      <c r="S63" s="479"/>
      <c r="T63" s="480"/>
      <c r="U63" s="341"/>
      <c r="V63" s="349" t="s">
        <v>2633</v>
      </c>
      <c r="W63" s="479" t="str">
        <f ca="1">OFFSET('PROGRAMMING SKELETON'!N337,B56-20,0)</f>
        <v>Notes Supplement 4 week 43</v>
      </c>
      <c r="X63" s="479"/>
      <c r="Y63" s="479"/>
      <c r="Z63" s="480"/>
      <c r="AA63" s="347"/>
      <c r="AB63" s="347"/>
      <c r="AC63" s="347"/>
      <c r="AD63" s="347"/>
      <c r="AE63" s="347"/>
      <c r="AF63" s="336"/>
    </row>
    <row r="64" spans="2:32" ht="20" hidden="1" customHeight="1" thickBot="1"/>
    <row r="65" spans="2:32" ht="85" hidden="1" customHeight="1" thickBot="1">
      <c r="B65" s="457">
        <v>8</v>
      </c>
      <c r="C65" s="268"/>
      <c r="D65" s="458" t="s">
        <v>921</v>
      </c>
      <c r="E65" s="459"/>
      <c r="F65" s="459"/>
      <c r="G65" s="459"/>
      <c r="H65" s="460"/>
      <c r="I65" s="267"/>
      <c r="J65" s="458" t="s">
        <v>922</v>
      </c>
      <c r="K65" s="459"/>
      <c r="L65" s="459"/>
      <c r="M65" s="459"/>
      <c r="N65" s="460"/>
      <c r="O65" s="267"/>
      <c r="P65" s="458" t="s">
        <v>923</v>
      </c>
      <c r="Q65" s="459"/>
      <c r="R65" s="459"/>
      <c r="S65" s="459"/>
      <c r="T65" s="460"/>
      <c r="U65" s="267"/>
      <c r="V65" s="458" t="s">
        <v>924</v>
      </c>
      <c r="W65" s="459"/>
      <c r="X65" s="459"/>
      <c r="Y65" s="459"/>
      <c r="Z65" s="460"/>
      <c r="AA65" s="265"/>
      <c r="AB65" s="461" t="s">
        <v>162</v>
      </c>
      <c r="AC65" s="462"/>
      <c r="AD65" s="462"/>
      <c r="AE65" s="462"/>
      <c r="AF65" s="463"/>
    </row>
    <row r="66" spans="2:32" ht="10" hidden="1" customHeight="1" thickBot="1">
      <c r="B66" s="457"/>
      <c r="C66" s="268"/>
      <c r="D66" s="269"/>
      <c r="E66" s="269"/>
      <c r="F66" s="269"/>
      <c r="G66" s="269"/>
      <c r="H66" s="269"/>
      <c r="I66" s="267"/>
      <c r="J66" s="269"/>
      <c r="K66" s="269"/>
      <c r="L66" s="269"/>
      <c r="M66" s="269"/>
      <c r="N66" s="269"/>
      <c r="O66" s="267"/>
      <c r="P66" s="269"/>
      <c r="Q66" s="269"/>
      <c r="R66" s="269"/>
      <c r="S66" s="269"/>
      <c r="T66" s="269"/>
      <c r="U66" s="269"/>
      <c r="V66" s="269"/>
      <c r="W66" s="269"/>
      <c r="X66" s="269"/>
      <c r="Y66" s="269"/>
      <c r="Z66" s="269"/>
      <c r="AA66" s="269"/>
      <c r="AB66" s="269"/>
      <c r="AC66" s="269"/>
      <c r="AD66" s="269"/>
      <c r="AE66" s="269"/>
      <c r="AF66" s="269"/>
    </row>
    <row r="67" spans="2:32" ht="85" hidden="1" customHeight="1">
      <c r="B67" s="457"/>
      <c r="C67" s="268"/>
      <c r="D67" s="333" t="s">
        <v>2631</v>
      </c>
      <c r="E67" s="513" t="str">
        <f ca="1">OFFSET('PROGRAMMING SKELETON'!D181,B65-64,0)</f>
        <v>None</v>
      </c>
      <c r="F67" s="513"/>
      <c r="G67" s="513" t="str">
        <f ca="1">OFFSET('PROGRAMMING SKELETON'!D66,B65-64,0)</f>
        <v>None</v>
      </c>
      <c r="H67" s="514"/>
      <c r="I67" s="334"/>
      <c r="J67" s="335" t="s">
        <v>2631</v>
      </c>
      <c r="K67" s="515" t="str">
        <f ca="1">OFFSET('PROGRAMMING SKELETON'!D236,B65-64,0)</f>
        <v>None</v>
      </c>
      <c r="L67" s="515"/>
      <c r="M67" s="515" t="str">
        <f ca="1">OFFSET('PROGRAMMING SKELETON'!G66,B65-64,0)</f>
        <v>None</v>
      </c>
      <c r="N67" s="516"/>
      <c r="O67" s="334"/>
      <c r="P67" s="335" t="s">
        <v>2631</v>
      </c>
      <c r="Q67" s="515" t="str">
        <f ca="1">OFFSET('PROGRAMMING SKELETON'!D291,B65-64,0)</f>
        <v>None</v>
      </c>
      <c r="R67" s="515"/>
      <c r="S67" s="515" t="str">
        <f ca="1">OFFSET('PROGRAMMING SKELETON'!D120,B65-64,0)</f>
        <v>None</v>
      </c>
      <c r="T67" s="516"/>
      <c r="U67" s="334"/>
      <c r="V67" s="335" t="s">
        <v>2631</v>
      </c>
      <c r="W67" s="515" t="str">
        <f ca="1">OFFSET('PROGRAMMING SKELETON'!D345,B65-64,0)</f>
        <v>None</v>
      </c>
      <c r="X67" s="515"/>
      <c r="Y67" s="515" t="str">
        <f ca="1">OFFSET('PROGRAMMING SKELETON'!G120,B65-64,0)</f>
        <v>None</v>
      </c>
      <c r="Z67" s="516"/>
      <c r="AA67" s="336"/>
      <c r="AB67" s="335" t="s">
        <v>2632</v>
      </c>
      <c r="AC67" s="497" t="str">
        <f ca="1">OFFSET('PROGRAMMING SKELETON'!J66,B65-64,0)</f>
        <v>None</v>
      </c>
      <c r="AD67" s="500"/>
      <c r="AE67" s="500"/>
      <c r="AF67" s="499"/>
    </row>
    <row r="68" spans="2:32" ht="85" hidden="1" customHeight="1">
      <c r="B68" s="457"/>
      <c r="C68" s="268"/>
      <c r="D68" s="337" t="s">
        <v>2633</v>
      </c>
      <c r="E68" s="511" t="str">
        <f ca="1">OFFSET('PROGRAMMING SKELETON'!G181,B65-64,0)</f>
        <v>None</v>
      </c>
      <c r="F68" s="511"/>
      <c r="G68" s="511" t="str">
        <f ca="1">OFFSET('PROGRAMMING SKELETON'!E66,B65-64,0)</f>
        <v>None</v>
      </c>
      <c r="H68" s="512"/>
      <c r="I68" s="334"/>
      <c r="J68" s="338" t="s">
        <v>2633</v>
      </c>
      <c r="K68" s="509" t="str">
        <f ca="1">OFFSET('PROGRAMMING SKELETON'!G236,B65-64,0)</f>
        <v>None</v>
      </c>
      <c r="L68" s="509"/>
      <c r="M68" s="509" t="str">
        <f ca="1">OFFSET('PROGRAMMING SKELETON'!H66,B65-64,0)</f>
        <v>None</v>
      </c>
      <c r="N68" s="510"/>
      <c r="O68" s="334"/>
      <c r="P68" s="338" t="s">
        <v>2633</v>
      </c>
      <c r="Q68" s="509" t="str">
        <f ca="1">OFFSET('PROGRAMMING SKELETON'!G291,B65-64,0)</f>
        <v>None</v>
      </c>
      <c r="R68" s="509"/>
      <c r="S68" s="509" t="str">
        <f ca="1">OFFSET('PROGRAMMING SKELETON'!E120,B65-64,0)</f>
        <v>None</v>
      </c>
      <c r="T68" s="510"/>
      <c r="U68" s="334"/>
      <c r="V68" s="338" t="s">
        <v>2633</v>
      </c>
      <c r="W68" s="509" t="str">
        <f ca="1">OFFSET('PROGRAMMING SKELETON'!G345,B65-64,0)</f>
        <v>None</v>
      </c>
      <c r="X68" s="509"/>
      <c r="Y68" s="509" t="str">
        <f ca="1">OFFSET('PROGRAMMING SKELETON'!H120,B65-64,0)</f>
        <v>None</v>
      </c>
      <c r="Z68" s="510"/>
      <c r="AA68" s="336"/>
      <c r="AB68" s="338" t="s">
        <v>2634</v>
      </c>
      <c r="AC68" s="481" t="str">
        <f ca="1">OFFSET('PROGRAMMING SKELETON'!K66,B65-64,0)</f>
        <v>None</v>
      </c>
      <c r="AD68" s="490"/>
      <c r="AE68" s="490"/>
      <c r="AF68" s="483"/>
    </row>
    <row r="69" spans="2:32" ht="85" hidden="1" customHeight="1">
      <c r="B69" s="457"/>
      <c r="C69" s="268"/>
      <c r="D69" s="337" t="s">
        <v>2635</v>
      </c>
      <c r="E69" s="511" t="str">
        <f ca="1">OFFSET('PROGRAMMING SKELETON'!J181,B65-64,0)</f>
        <v>None</v>
      </c>
      <c r="F69" s="511"/>
      <c r="G69" s="511" t="str">
        <f ca="1">OFFSET('PROGRAMMING SKELETON'!F66,B65-64,0)</f>
        <v>None</v>
      </c>
      <c r="H69" s="512"/>
      <c r="I69" s="334"/>
      <c r="J69" s="339" t="s">
        <v>2635</v>
      </c>
      <c r="K69" s="509" t="str">
        <f ca="1">OFFSET('PROGRAMMING SKELETON'!J236,B65-64,0)</f>
        <v>None</v>
      </c>
      <c r="L69" s="509"/>
      <c r="M69" s="509" t="str">
        <f ca="1">OFFSET('PROGRAMMING SKELETON'!I66,B65-64,0)</f>
        <v>None</v>
      </c>
      <c r="N69" s="510"/>
      <c r="O69" s="334"/>
      <c r="P69" s="339" t="s">
        <v>2635</v>
      </c>
      <c r="Q69" s="509" t="str">
        <f ca="1">OFFSET('PROGRAMMING SKELETON'!J291,B65-64,0)</f>
        <v>None</v>
      </c>
      <c r="R69" s="509"/>
      <c r="S69" s="509" t="str">
        <f ca="1">OFFSET('PROGRAMMING SKELETON'!F120,B65-64,0)</f>
        <v>None</v>
      </c>
      <c r="T69" s="510"/>
      <c r="U69" s="334"/>
      <c r="V69" s="339" t="s">
        <v>2635</v>
      </c>
      <c r="W69" s="509" t="str">
        <f ca="1">OFFSET('PROGRAMMING SKELETON'!J345,B65-64,0)</f>
        <v>None</v>
      </c>
      <c r="X69" s="509"/>
      <c r="Y69" s="509" t="str">
        <f ca="1">OFFSET('PROGRAMMING SKELETON'!I120,B65-64,0)</f>
        <v>None</v>
      </c>
      <c r="Z69" s="510"/>
      <c r="AA69" s="336"/>
      <c r="AB69" s="339" t="s">
        <v>2636</v>
      </c>
      <c r="AC69" s="481" t="str">
        <f ca="1">OFFSET('PROGRAMMING SKELETON'!L66,B65-64,0)</f>
        <v>None</v>
      </c>
      <c r="AD69" s="490"/>
      <c r="AE69" s="490"/>
      <c r="AF69" s="483"/>
    </row>
    <row r="70" spans="2:32" ht="85" hidden="1" customHeight="1" thickBot="1">
      <c r="B70" s="457"/>
      <c r="C70" s="268"/>
      <c r="D70" s="340" t="s">
        <v>2637</v>
      </c>
      <c r="E70" s="504"/>
      <c r="F70" s="504"/>
      <c r="G70" s="504"/>
      <c r="H70" s="505"/>
      <c r="I70" s="341"/>
      <c r="J70" s="342" t="s">
        <v>2637</v>
      </c>
      <c r="K70" s="506"/>
      <c r="L70" s="507"/>
      <c r="M70" s="507"/>
      <c r="N70" s="508"/>
      <c r="O70" s="341"/>
      <c r="P70" s="342" t="s">
        <v>2637</v>
      </c>
      <c r="Q70" s="506"/>
      <c r="R70" s="507"/>
      <c r="S70" s="507"/>
      <c r="T70" s="508"/>
      <c r="U70" s="341"/>
      <c r="V70" s="342" t="s">
        <v>2637</v>
      </c>
      <c r="W70" s="506"/>
      <c r="X70" s="507"/>
      <c r="Y70" s="507"/>
      <c r="Z70" s="508"/>
      <c r="AA70" s="343"/>
      <c r="AB70" s="344" t="s">
        <v>2638</v>
      </c>
      <c r="AC70" s="487" t="str">
        <f ca="1">OFFSET('PROGRAMMING SKELETON'!M66,B65-64,0)</f>
        <v>None</v>
      </c>
      <c r="AD70" s="488"/>
      <c r="AE70" s="488"/>
      <c r="AF70" s="489"/>
    </row>
    <row r="71" spans="2:32" ht="85" hidden="1" customHeight="1">
      <c r="B71" s="457"/>
      <c r="C71" s="268"/>
      <c r="D71" s="345" t="s">
        <v>2639</v>
      </c>
      <c r="E71" s="473" t="str">
        <f ca="1">OFFSET('PROGRAMMING SKELETON'!M181,B65-64,0)</f>
        <v>None</v>
      </c>
      <c r="F71" s="473"/>
      <c r="G71" s="473"/>
      <c r="H71" s="474"/>
      <c r="I71" s="341"/>
      <c r="J71" s="346" t="s">
        <v>2642</v>
      </c>
      <c r="K71" s="475" t="str">
        <f ca="1">OFFSET('PROGRAMMING SKELETON'!M174,B65-2,0)</f>
        <v>None</v>
      </c>
      <c r="L71" s="475"/>
      <c r="M71" s="475"/>
      <c r="N71" s="476"/>
      <c r="O71" s="341"/>
      <c r="P71" s="346" t="s">
        <v>2641</v>
      </c>
      <c r="Q71" s="475" t="str">
        <f ca="1">OFFSET('PROGRAMMING SKELETON'!M229,B65-2,0)</f>
        <v>None</v>
      </c>
      <c r="R71" s="475"/>
      <c r="S71" s="475"/>
      <c r="T71" s="476"/>
      <c r="U71" s="341"/>
      <c r="V71" s="346" t="s">
        <v>2640</v>
      </c>
      <c r="W71" s="475" t="str">
        <f ca="1">OFFSET('PROGRAMMING SKELETON'!M283,B65-2,0)</f>
        <v>None</v>
      </c>
      <c r="X71" s="475"/>
      <c r="Y71" s="475"/>
      <c r="Z71" s="476"/>
      <c r="AA71" s="347"/>
      <c r="AB71" s="347"/>
      <c r="AC71" s="347"/>
      <c r="AD71" s="347"/>
      <c r="AE71" s="347"/>
      <c r="AF71" s="336"/>
    </row>
    <row r="72" spans="2:32" ht="85" hidden="1" customHeight="1" thickBot="1">
      <c r="B72" s="457"/>
      <c r="C72" s="268"/>
      <c r="D72" s="348" t="s">
        <v>2637</v>
      </c>
      <c r="E72" s="477" t="str">
        <f ca="1">OFFSET('PROGRAMMING SKELETON'!N181,B65-64,0)</f>
        <v>None</v>
      </c>
      <c r="F72" s="477"/>
      <c r="G72" s="477"/>
      <c r="H72" s="478"/>
      <c r="I72" s="341"/>
      <c r="J72" s="349" t="s">
        <v>2633</v>
      </c>
      <c r="K72" s="479" t="str">
        <f ca="1">OFFSET('PROGRAMMING SKELETON'!N174,B65-2,0)</f>
        <v>None</v>
      </c>
      <c r="L72" s="479"/>
      <c r="M72" s="479"/>
      <c r="N72" s="480"/>
      <c r="O72" s="341"/>
      <c r="P72" s="349" t="s">
        <v>2633</v>
      </c>
      <c r="Q72" s="479" t="str">
        <f ca="1">OFFSET('PROGRAMMING SKELETON'!N229,B65-2,0)</f>
        <v>None</v>
      </c>
      <c r="R72" s="479"/>
      <c r="S72" s="479"/>
      <c r="T72" s="480"/>
      <c r="U72" s="341"/>
      <c r="V72" s="349" t="s">
        <v>2633</v>
      </c>
      <c r="W72" s="479" t="str">
        <f ca="1">OFFSET('PROGRAMMING SKELETON'!N283,B65-2,0)</f>
        <v>None</v>
      </c>
      <c r="X72" s="479"/>
      <c r="Y72" s="479"/>
      <c r="Z72" s="480"/>
      <c r="AA72" s="347"/>
      <c r="AB72" s="347"/>
      <c r="AC72" s="347"/>
      <c r="AD72" s="347"/>
      <c r="AE72" s="347"/>
      <c r="AF72" s="336"/>
    </row>
    <row r="73" spans="2:32" ht="20" customHeight="1"/>
    <row r="74" spans="2:32" ht="85" hidden="1" customHeight="1" thickBot="1">
      <c r="B74" s="457">
        <v>9</v>
      </c>
      <c r="C74" s="268"/>
      <c r="D74" s="458" t="s">
        <v>921</v>
      </c>
      <c r="E74" s="459"/>
      <c r="F74" s="459"/>
      <c r="G74" s="459"/>
      <c r="H74" s="460"/>
      <c r="I74" s="267"/>
      <c r="J74" s="458" t="s">
        <v>922</v>
      </c>
      <c r="K74" s="459"/>
      <c r="L74" s="459"/>
      <c r="M74" s="459"/>
      <c r="N74" s="460"/>
      <c r="O74" s="267"/>
      <c r="P74" s="458" t="s">
        <v>923</v>
      </c>
      <c r="Q74" s="459"/>
      <c r="R74" s="459"/>
      <c r="S74" s="459"/>
      <c r="T74" s="460"/>
      <c r="U74" s="267"/>
      <c r="V74" s="458" t="s">
        <v>924</v>
      </c>
      <c r="W74" s="459"/>
      <c r="X74" s="459"/>
      <c r="Y74" s="459"/>
      <c r="Z74" s="460"/>
      <c r="AA74" s="265"/>
      <c r="AB74" s="461" t="s">
        <v>162</v>
      </c>
      <c r="AC74" s="462"/>
      <c r="AD74" s="462"/>
      <c r="AE74" s="462"/>
      <c r="AF74" s="463"/>
    </row>
    <row r="75" spans="2:32" ht="10" hidden="1" customHeight="1" thickBot="1">
      <c r="B75" s="457"/>
      <c r="C75" s="268"/>
      <c r="D75" s="269"/>
      <c r="E75" s="269"/>
      <c r="F75" s="269"/>
      <c r="G75" s="269"/>
      <c r="H75" s="269"/>
      <c r="I75" s="267"/>
      <c r="J75" s="269"/>
      <c r="K75" s="269"/>
      <c r="L75" s="269"/>
      <c r="M75" s="269"/>
      <c r="N75" s="269"/>
      <c r="O75" s="267"/>
      <c r="P75" s="269"/>
      <c r="Q75" s="269"/>
      <c r="R75" s="269"/>
      <c r="S75" s="269"/>
      <c r="T75" s="269"/>
      <c r="U75" s="269"/>
      <c r="V75" s="269"/>
      <c r="W75" s="269"/>
      <c r="X75" s="269"/>
      <c r="Y75" s="269"/>
      <c r="Z75" s="269"/>
      <c r="AA75" s="269"/>
      <c r="AB75" s="269"/>
      <c r="AC75" s="269"/>
      <c r="AD75" s="269"/>
      <c r="AE75" s="269"/>
      <c r="AF75" s="269"/>
    </row>
    <row r="76" spans="2:32" ht="85" hidden="1" customHeight="1">
      <c r="B76" s="457"/>
      <c r="C76" s="268"/>
      <c r="D76" s="333" t="s">
        <v>2631</v>
      </c>
      <c r="E76" s="494" t="str">
        <f ca="1">OFFSET('PROGRAMMING SKELETON'!D190,B74-73,0)</f>
        <v>Slot 1 Week 9</v>
      </c>
      <c r="F76" s="495"/>
      <c r="G76" s="494" t="str">
        <f ca="1">OFFSET('PROGRAMMING SKELETON'!D75,B74-73,0)</f>
        <v>reps Slot 1 Week 9</v>
      </c>
      <c r="H76" s="496"/>
      <c r="I76" s="334"/>
      <c r="J76" s="335" t="s">
        <v>2631</v>
      </c>
      <c r="K76" s="497" t="str">
        <f ca="1">OFFSET('PROGRAMMING SKELETON'!D245,B74-73,0)</f>
        <v>Slot 4 Week 9</v>
      </c>
      <c r="L76" s="498"/>
      <c r="M76" s="497" t="str">
        <f ca="1">OFFSET('PROGRAMMING SKELETON'!G75,B74-73,0)</f>
        <v>reps Slot 4 Week 9</v>
      </c>
      <c r="N76" s="499"/>
      <c r="O76" s="334"/>
      <c r="P76" s="335" t="s">
        <v>2631</v>
      </c>
      <c r="Q76" s="497" t="str">
        <f ca="1">OFFSET('PROGRAMMING SKELETON'!D300,B74-73,0)</f>
        <v>Slot 7 Week 9</v>
      </c>
      <c r="R76" s="498"/>
      <c r="S76" s="497" t="str">
        <f ca="1">OFFSET('PROGRAMMING SKELETON'!D129,B74-73,0)</f>
        <v>reps Slot 7 Week 9</v>
      </c>
      <c r="T76" s="499"/>
      <c r="U76" s="334"/>
      <c r="V76" s="335" t="s">
        <v>2631</v>
      </c>
      <c r="W76" s="497" t="str">
        <f ca="1">OFFSET('PROGRAMMING SKELETON'!D354,B74-73,0)</f>
        <v>Slot 10 Week 9</v>
      </c>
      <c r="X76" s="498"/>
      <c r="Y76" s="497" t="str">
        <f ca="1">OFFSET('PROGRAMMING SKELETON'!G129,B74-73,0)</f>
        <v>reps Slot 10 Week 9</v>
      </c>
      <c r="Z76" s="499"/>
      <c r="AA76" s="336"/>
      <c r="AB76" s="335" t="s">
        <v>2632</v>
      </c>
      <c r="AC76" s="497" t="str">
        <f ca="1">OFFSET('PROGRAMMING SKELETON'!J75,B74-73,0)</f>
        <v>cardio week 9</v>
      </c>
      <c r="AD76" s="500"/>
      <c r="AE76" s="500"/>
      <c r="AF76" s="499"/>
    </row>
    <row r="77" spans="2:32" ht="85" hidden="1" customHeight="1">
      <c r="B77" s="457"/>
      <c r="C77" s="268"/>
      <c r="D77" s="337" t="s">
        <v>2633</v>
      </c>
      <c r="E77" s="491" t="str">
        <f ca="1">OFFSET('PROGRAMMING SKELETON'!G190,B74-73,0)</f>
        <v>Slot 2 Week 9</v>
      </c>
      <c r="F77" s="492"/>
      <c r="G77" s="491" t="str">
        <f ca="1">OFFSET('PROGRAMMING SKELETON'!E75,B74-73,0)</f>
        <v>reps Slot 2 Week 9</v>
      </c>
      <c r="H77" s="493"/>
      <c r="I77" s="334"/>
      <c r="J77" s="338" t="s">
        <v>2633</v>
      </c>
      <c r="K77" s="481" t="str">
        <f ca="1">OFFSET('PROGRAMMING SKELETON'!G245,B74-73,0)</f>
        <v>Slot 5 Week 9</v>
      </c>
      <c r="L77" s="482"/>
      <c r="M77" s="481" t="str">
        <f ca="1">OFFSET('PROGRAMMING SKELETON'!H75,B74-73,0)</f>
        <v>reps Slot 5 Week 9</v>
      </c>
      <c r="N77" s="483"/>
      <c r="O77" s="334"/>
      <c r="P77" s="338" t="s">
        <v>2633</v>
      </c>
      <c r="Q77" s="481" t="str">
        <f ca="1">OFFSET('PROGRAMMING SKELETON'!G300,B74-73,0)</f>
        <v>Slot 8 Week 9</v>
      </c>
      <c r="R77" s="482"/>
      <c r="S77" s="481" t="str">
        <f ca="1">OFFSET('PROGRAMMING SKELETON'!E129,B74-73,0)</f>
        <v>reps Slot 8 Week 9</v>
      </c>
      <c r="T77" s="483"/>
      <c r="U77" s="334"/>
      <c r="V77" s="338" t="s">
        <v>2633</v>
      </c>
      <c r="W77" s="481" t="str">
        <f ca="1">OFFSET('PROGRAMMING SKELETON'!G354,B74-73,0)</f>
        <v>Slot 11 Week 9</v>
      </c>
      <c r="X77" s="482"/>
      <c r="Y77" s="481" t="str">
        <f ca="1">OFFSET('PROGRAMMING SKELETON'!H129,B74-73,0)</f>
        <v>reps Slot 11 Week 9</v>
      </c>
      <c r="Z77" s="483"/>
      <c r="AA77" s="336"/>
      <c r="AB77" s="338" t="s">
        <v>2634</v>
      </c>
      <c r="AC77" s="481" t="str">
        <f ca="1">OFFSET('PROGRAMMING SKELETON'!K75,B74-73,0)</f>
        <v>upper back week 9</v>
      </c>
      <c r="AD77" s="490"/>
      <c r="AE77" s="490"/>
      <c r="AF77" s="483"/>
    </row>
    <row r="78" spans="2:32" ht="85" hidden="1" customHeight="1">
      <c r="B78" s="457"/>
      <c r="C78" s="268"/>
      <c r="D78" s="337" t="s">
        <v>2635</v>
      </c>
      <c r="E78" s="491" t="str">
        <f ca="1">OFFSET('PROGRAMMING SKELETON'!J190,B74-73,0)</f>
        <v>Slot 3 Week 9</v>
      </c>
      <c r="F78" s="492"/>
      <c r="G78" s="491" t="str">
        <f ca="1">OFFSET('PROGRAMMING SKELETON'!F75,B74-73,0)</f>
        <v>reps Slot 3 Week 9</v>
      </c>
      <c r="H78" s="493"/>
      <c r="I78" s="334"/>
      <c r="J78" s="339" t="s">
        <v>2635</v>
      </c>
      <c r="K78" s="481" t="str">
        <f ca="1">OFFSET('PROGRAMMING SKELETON'!J245,B74-73,0)</f>
        <v>Slot 6 Week 9</v>
      </c>
      <c r="L78" s="482"/>
      <c r="M78" s="481" t="str">
        <f ca="1">OFFSET('PROGRAMMING SKELETON'!I75,B74-73,0)</f>
        <v>reps Slot 6 Week 9</v>
      </c>
      <c r="N78" s="483"/>
      <c r="O78" s="334"/>
      <c r="P78" s="339" t="s">
        <v>2635</v>
      </c>
      <c r="Q78" s="481" t="str">
        <f ca="1">OFFSET('PROGRAMMING SKELETON'!J300,B74-73,0)</f>
        <v>Slot 9 Week 9</v>
      </c>
      <c r="R78" s="482"/>
      <c r="S78" s="481" t="str">
        <f ca="1">OFFSET('PROGRAMMING SKELETON'!F129,B74-73,0)</f>
        <v>reps Slot 9 Week 9</v>
      </c>
      <c r="T78" s="483"/>
      <c r="U78" s="334"/>
      <c r="V78" s="339" t="s">
        <v>2635</v>
      </c>
      <c r="W78" s="481" t="str">
        <f ca="1">OFFSET('PROGRAMMING SKELETON'!J354,B74-73,0)</f>
        <v>Slot 12 Week 9</v>
      </c>
      <c r="X78" s="482"/>
      <c r="Y78" s="481" t="str">
        <f ca="1">OFFSET('PROGRAMMING SKELETON'!I129,B74-73,0)</f>
        <v>reps Slot 12 Week 9</v>
      </c>
      <c r="Z78" s="483"/>
      <c r="AA78" s="336"/>
      <c r="AB78" s="339" t="s">
        <v>2636</v>
      </c>
      <c r="AC78" s="481" t="str">
        <f ca="1">OFFSET('PROGRAMMING SKELETON'!L75,B74-73,0)</f>
        <v>ab work week 9</v>
      </c>
      <c r="AD78" s="490"/>
      <c r="AE78" s="490"/>
      <c r="AF78" s="483"/>
    </row>
    <row r="79" spans="2:32" ht="85" hidden="1" customHeight="1" thickBot="1">
      <c r="B79" s="457"/>
      <c r="C79" s="268"/>
      <c r="D79" s="340" t="s">
        <v>2637</v>
      </c>
      <c r="E79" s="501"/>
      <c r="F79" s="502"/>
      <c r="G79" s="502"/>
      <c r="H79" s="503"/>
      <c r="I79" s="341"/>
      <c r="J79" s="342" t="s">
        <v>2637</v>
      </c>
      <c r="K79" s="484"/>
      <c r="L79" s="485"/>
      <c r="M79" s="485"/>
      <c r="N79" s="486"/>
      <c r="O79" s="341"/>
      <c r="P79" s="342" t="s">
        <v>2637</v>
      </c>
      <c r="Q79" s="484"/>
      <c r="R79" s="485"/>
      <c r="S79" s="485"/>
      <c r="T79" s="486"/>
      <c r="U79" s="341"/>
      <c r="V79" s="342" t="s">
        <v>2637</v>
      </c>
      <c r="W79" s="484"/>
      <c r="X79" s="485"/>
      <c r="Y79" s="485"/>
      <c r="Z79" s="486"/>
      <c r="AA79" s="343"/>
      <c r="AB79" s="344" t="s">
        <v>2638</v>
      </c>
      <c r="AC79" s="487" t="str">
        <f ca="1">OFFSET('PROGRAMMING SKELETON'!M75,B74-73,0)</f>
        <v>arm work week 9</v>
      </c>
      <c r="AD79" s="488"/>
      <c r="AE79" s="488"/>
      <c r="AF79" s="489"/>
    </row>
    <row r="80" spans="2:32" ht="85" hidden="1" customHeight="1">
      <c r="B80" s="457"/>
      <c r="C80" s="268"/>
      <c r="D80" s="345" t="s">
        <v>2639</v>
      </c>
      <c r="E80" s="473" t="str">
        <f ca="1">OFFSET('PROGRAMMING SKELETON'!M190,B74-73,0)</f>
        <v>Day 1 Supplement Week 9</v>
      </c>
      <c r="F80" s="473"/>
      <c r="G80" s="473"/>
      <c r="H80" s="474"/>
      <c r="I80" s="341"/>
      <c r="J80" s="346" t="s">
        <v>2642</v>
      </c>
      <c r="K80" s="475" t="str">
        <f ca="1">OFFSET('PROGRAMMING SKELETON'!M174,B74-2,0)</f>
        <v>Day 2 Supplement Week 9</v>
      </c>
      <c r="L80" s="475"/>
      <c r="M80" s="475"/>
      <c r="N80" s="476"/>
      <c r="O80" s="341"/>
      <c r="P80" s="346" t="s">
        <v>2641</v>
      </c>
      <c r="Q80" s="475" t="str">
        <f ca="1">OFFSET('PROGRAMMING SKELETON'!M229,B74-2,0)</f>
        <v>Day 3 Supplement Week 9</v>
      </c>
      <c r="R80" s="475"/>
      <c r="S80" s="475"/>
      <c r="T80" s="476"/>
      <c r="U80" s="341"/>
      <c r="V80" s="346" t="s">
        <v>2640</v>
      </c>
      <c r="W80" s="475" t="str">
        <f ca="1">OFFSET('PROGRAMMING SKELETON'!M283,B74-2,0)</f>
        <v>Day 4 Supplement Week 9</v>
      </c>
      <c r="X80" s="475"/>
      <c r="Y80" s="475"/>
      <c r="Z80" s="476"/>
      <c r="AA80" s="347"/>
      <c r="AB80" s="347"/>
      <c r="AC80" s="347"/>
      <c r="AD80" s="347"/>
      <c r="AE80" s="347"/>
      <c r="AF80" s="336"/>
    </row>
    <row r="81" spans="2:32" ht="85" hidden="1" customHeight="1" thickBot="1">
      <c r="B81" s="457"/>
      <c r="C81" s="268"/>
      <c r="D81" s="348" t="s">
        <v>2637</v>
      </c>
      <c r="E81" s="477" t="str">
        <f ca="1">OFFSET('PROGRAMMING SKELETON'!N190,B74-73,0)</f>
        <v>Notes Supplement 1 week 9</v>
      </c>
      <c r="F81" s="477"/>
      <c r="G81" s="477"/>
      <c r="H81" s="478"/>
      <c r="I81" s="341"/>
      <c r="J81" s="349" t="s">
        <v>2633</v>
      </c>
      <c r="K81" s="479" t="str">
        <f ca="1">OFFSET('PROGRAMMING SKELETON'!N174,B74-2,0)</f>
        <v>Notes Supplement 2 week 9</v>
      </c>
      <c r="L81" s="479"/>
      <c r="M81" s="479"/>
      <c r="N81" s="480"/>
      <c r="O81" s="341"/>
      <c r="P81" s="349" t="s">
        <v>2633</v>
      </c>
      <c r="Q81" s="479" t="str">
        <f ca="1">OFFSET('PROGRAMMING SKELETON'!N229,B74-2,0)</f>
        <v>Notes Supplement 3 week 9</v>
      </c>
      <c r="R81" s="479"/>
      <c r="S81" s="479"/>
      <c r="T81" s="480"/>
      <c r="U81" s="341"/>
      <c r="V81" s="349" t="s">
        <v>2633</v>
      </c>
      <c r="W81" s="479" t="str">
        <f ca="1">OFFSET('PROGRAMMING SKELETON'!N283,B74-2,0)</f>
        <v>Notes Supplement 4 week 9</v>
      </c>
      <c r="X81" s="479"/>
      <c r="Y81" s="479"/>
      <c r="Z81" s="480"/>
      <c r="AA81" s="347"/>
      <c r="AB81" s="347"/>
      <c r="AC81" s="347"/>
      <c r="AD81" s="347"/>
      <c r="AE81" s="347"/>
      <c r="AF81" s="336"/>
    </row>
    <row r="82" spans="2:32" ht="20" hidden="1" customHeight="1" thickBot="1"/>
    <row r="83" spans="2:32" ht="85" hidden="1" customHeight="1" thickBot="1">
      <c r="B83" s="457">
        <v>10</v>
      </c>
      <c r="C83" s="268"/>
      <c r="D83" s="458" t="s">
        <v>921</v>
      </c>
      <c r="E83" s="459"/>
      <c r="F83" s="459"/>
      <c r="G83" s="459"/>
      <c r="H83" s="460"/>
      <c r="I83" s="267"/>
      <c r="J83" s="458" t="s">
        <v>922</v>
      </c>
      <c r="K83" s="459"/>
      <c r="L83" s="459"/>
      <c r="M83" s="459"/>
      <c r="N83" s="460"/>
      <c r="O83" s="267"/>
      <c r="P83" s="458" t="s">
        <v>923</v>
      </c>
      <c r="Q83" s="459"/>
      <c r="R83" s="459"/>
      <c r="S83" s="459"/>
      <c r="T83" s="460"/>
      <c r="U83" s="267"/>
      <c r="V83" s="458" t="s">
        <v>924</v>
      </c>
      <c r="W83" s="459"/>
      <c r="X83" s="459"/>
      <c r="Y83" s="459"/>
      <c r="Z83" s="460"/>
      <c r="AA83" s="265"/>
      <c r="AB83" s="461" t="s">
        <v>162</v>
      </c>
      <c r="AC83" s="462"/>
      <c r="AD83" s="462"/>
      <c r="AE83" s="462"/>
      <c r="AF83" s="463"/>
    </row>
    <row r="84" spans="2:32" ht="10" hidden="1" customHeight="1" thickBot="1">
      <c r="B84" s="457"/>
      <c r="C84" s="268"/>
      <c r="D84" s="269"/>
      <c r="E84" s="269"/>
      <c r="F84" s="269"/>
      <c r="G84" s="269"/>
      <c r="H84" s="269"/>
      <c r="I84" s="267"/>
      <c r="J84" s="269"/>
      <c r="K84" s="269"/>
      <c r="L84" s="269"/>
      <c r="M84" s="269"/>
      <c r="N84" s="269"/>
      <c r="O84" s="267"/>
      <c r="P84" s="269"/>
      <c r="Q84" s="269"/>
      <c r="R84" s="269"/>
      <c r="S84" s="269"/>
      <c r="T84" s="269"/>
      <c r="U84" s="269"/>
      <c r="V84" s="269"/>
      <c r="W84" s="269"/>
      <c r="X84" s="269"/>
      <c r="Y84" s="269"/>
      <c r="Z84" s="269"/>
      <c r="AA84" s="269"/>
      <c r="AB84" s="269"/>
      <c r="AC84" s="269"/>
      <c r="AD84" s="269"/>
      <c r="AE84" s="269"/>
      <c r="AF84" s="269"/>
    </row>
    <row r="85" spans="2:32" ht="85" hidden="1" customHeight="1">
      <c r="B85" s="457"/>
      <c r="C85" s="268"/>
      <c r="D85" s="284" t="s">
        <v>2631</v>
      </c>
      <c r="E85" s="464" t="str">
        <f ca="1">OFFSET('PROGRAMMING SKELETON'!D199,B83-82,0)</f>
        <v>Slot 1 Week 10</v>
      </c>
      <c r="F85" s="464"/>
      <c r="G85" s="464" t="str">
        <f ca="1">OFFSET('PROGRAMMING SKELETON'!D84,B83-82,0)</f>
        <v>reps Slot 1 Week 10</v>
      </c>
      <c r="H85" s="465"/>
      <c r="I85" s="285"/>
      <c r="J85" s="286" t="s">
        <v>2631</v>
      </c>
      <c r="K85" s="466" t="str">
        <f ca="1">OFFSET('PROGRAMMING SKELETON'!D254,B83-82,0)</f>
        <v>Slot 4 Week 10</v>
      </c>
      <c r="L85" s="466"/>
      <c r="M85" s="466" t="str">
        <f ca="1">OFFSET('PROGRAMMING SKELETON'!G84,B83-82,0)</f>
        <v>reps Slot 4 Week 10</v>
      </c>
      <c r="N85" s="467"/>
      <c r="O85" s="285"/>
      <c r="P85" s="286" t="s">
        <v>2631</v>
      </c>
      <c r="Q85" s="466" t="str">
        <f ca="1">OFFSET('PROGRAMMING SKELETON'!D309,B83-82,0)</f>
        <v>Slot 7 Week 10</v>
      </c>
      <c r="R85" s="466"/>
      <c r="S85" s="466" t="str">
        <f ca="1">OFFSET('PROGRAMMING SKELETON'!D138,B83-82,0)</f>
        <v>reps Slot 7 Week 10</v>
      </c>
      <c r="T85" s="467"/>
      <c r="U85" s="285"/>
      <c r="V85" s="286" t="s">
        <v>2631</v>
      </c>
      <c r="W85" s="466" t="str">
        <f ca="1">OFFSET('PROGRAMMING SKELETON'!D363,B83-82,0)</f>
        <v>Slot 10 Week 10</v>
      </c>
      <c r="X85" s="466"/>
      <c r="Y85" s="466" t="str">
        <f ca="1">OFFSET('PROGRAMMING SKELETON'!G138,B83-82,0)</f>
        <v>reps Slot 10 Week 10</v>
      </c>
      <c r="Z85" s="467"/>
      <c r="AA85" s="287"/>
      <c r="AB85" s="286" t="s">
        <v>2632</v>
      </c>
      <c r="AC85" s="468" t="str">
        <f ca="1">OFFSET('PROGRAMMING SKELETON'!J84,B83-82,0)</f>
        <v>cardio week 10</v>
      </c>
      <c r="AD85" s="469"/>
      <c r="AE85" s="469"/>
      <c r="AF85" s="470"/>
    </row>
    <row r="86" spans="2:32" ht="85" hidden="1" customHeight="1">
      <c r="B86" s="457"/>
      <c r="C86" s="268"/>
      <c r="D86" s="283" t="s">
        <v>2633</v>
      </c>
      <c r="E86" s="455" t="str">
        <f ca="1">OFFSET('PROGRAMMING SKELETON'!G199,B83-82,0)</f>
        <v>Slot 2 Week 10</v>
      </c>
      <c r="F86" s="455"/>
      <c r="G86" s="455" t="str">
        <f ca="1">OFFSET('PROGRAMMING SKELETON'!E84,B83-82,0)</f>
        <v>reps Slot 2 Week 10</v>
      </c>
      <c r="H86" s="456"/>
      <c r="I86" s="285"/>
      <c r="J86" s="282" t="s">
        <v>2633</v>
      </c>
      <c r="K86" s="444" t="str">
        <f ca="1">OFFSET('PROGRAMMING SKELETON'!G254,B83-82,0)</f>
        <v>Slot 5 Week 10</v>
      </c>
      <c r="L86" s="444"/>
      <c r="M86" s="444" t="str">
        <f ca="1">OFFSET('PROGRAMMING SKELETON'!H84,B83-82,0)</f>
        <v>reps Slot 5 Week 10</v>
      </c>
      <c r="N86" s="445"/>
      <c r="O86" s="285"/>
      <c r="P86" s="282" t="s">
        <v>2633</v>
      </c>
      <c r="Q86" s="444" t="str">
        <f ca="1">OFFSET('PROGRAMMING SKELETON'!G309,B83-82,0)</f>
        <v>Slot 8 Week 10</v>
      </c>
      <c r="R86" s="444"/>
      <c r="S86" s="444" t="str">
        <f ca="1">OFFSET('PROGRAMMING SKELETON'!E138,B83-82,0)</f>
        <v>reps Slot 8 Week 10</v>
      </c>
      <c r="T86" s="445"/>
      <c r="U86" s="285"/>
      <c r="V86" s="282" t="s">
        <v>2633</v>
      </c>
      <c r="W86" s="444" t="str">
        <f ca="1">OFFSET('PROGRAMMING SKELETON'!G363,B83-82,0)</f>
        <v>Slot 11 Week 10</v>
      </c>
      <c r="X86" s="444"/>
      <c r="Y86" s="444" t="str">
        <f ca="1">OFFSET('PROGRAMMING SKELETON'!H138,B83-82,0)</f>
        <v>reps Slot 11 Week 10</v>
      </c>
      <c r="Z86" s="445"/>
      <c r="AA86" s="287"/>
      <c r="AB86" s="282" t="s">
        <v>2634</v>
      </c>
      <c r="AC86" s="452" t="str">
        <f ca="1">OFFSET('PROGRAMMING SKELETON'!K84,B83-82,0)</f>
        <v>upper back week 10</v>
      </c>
      <c r="AD86" s="453"/>
      <c r="AE86" s="453"/>
      <c r="AF86" s="454"/>
    </row>
    <row r="87" spans="2:32" ht="85" hidden="1" customHeight="1">
      <c r="B87" s="457"/>
      <c r="C87" s="268"/>
      <c r="D87" s="283" t="s">
        <v>2635</v>
      </c>
      <c r="E87" s="455" t="str">
        <f ca="1">OFFSET('PROGRAMMING SKELETON'!J199,B83-82,0)</f>
        <v>Slot 3 Week 10</v>
      </c>
      <c r="F87" s="455"/>
      <c r="G87" s="455" t="str">
        <f ca="1">OFFSET('PROGRAMMING SKELETON'!F84,B83-82,0)</f>
        <v>reps Slot 3 Week 10</v>
      </c>
      <c r="H87" s="456"/>
      <c r="I87" s="285"/>
      <c r="J87" s="281" t="s">
        <v>2635</v>
      </c>
      <c r="K87" s="444" t="str">
        <f ca="1">OFFSET('PROGRAMMING SKELETON'!J254,B83-82,0)</f>
        <v>Slot 6 Week 10</v>
      </c>
      <c r="L87" s="444"/>
      <c r="M87" s="444" t="str">
        <f ca="1">OFFSET('PROGRAMMING SKELETON'!I84,B83-82,0)</f>
        <v>reps Slot 6 Week 10</v>
      </c>
      <c r="N87" s="445"/>
      <c r="O87" s="285"/>
      <c r="P87" s="281" t="s">
        <v>2635</v>
      </c>
      <c r="Q87" s="444" t="str">
        <f ca="1">OFFSET('PROGRAMMING SKELETON'!J309,B83-82,0)</f>
        <v>Slot 9 Week 10</v>
      </c>
      <c r="R87" s="444"/>
      <c r="S87" s="444" t="str">
        <f ca="1">OFFSET('PROGRAMMING SKELETON'!F138,B83-82,0)</f>
        <v>reps Slot 9 Week 10</v>
      </c>
      <c r="T87" s="445"/>
      <c r="U87" s="285"/>
      <c r="V87" s="281" t="s">
        <v>2635</v>
      </c>
      <c r="W87" s="444" t="str">
        <f ca="1">OFFSET('PROGRAMMING SKELETON'!J363,B83-82,0)</f>
        <v>Slot 12 Week 10</v>
      </c>
      <c r="X87" s="444"/>
      <c r="Y87" s="444" t="str">
        <f ca="1">OFFSET('PROGRAMMING SKELETON'!I138,B83-82,0)</f>
        <v>reps Slot 12 Week 10</v>
      </c>
      <c r="Z87" s="445"/>
      <c r="AA87" s="287"/>
      <c r="AB87" s="281" t="s">
        <v>2636</v>
      </c>
      <c r="AC87" s="452" t="str">
        <f ca="1">OFFSET('PROGRAMMING SKELETON'!L84,B83-82,0)</f>
        <v>ab work week 10</v>
      </c>
      <c r="AD87" s="453"/>
      <c r="AE87" s="453"/>
      <c r="AF87" s="454"/>
    </row>
    <row r="88" spans="2:32" ht="85" hidden="1" customHeight="1" thickBot="1">
      <c r="B88" s="457"/>
      <c r="C88" s="268"/>
      <c r="D88" s="288" t="s">
        <v>2637</v>
      </c>
      <c r="E88" s="471"/>
      <c r="F88" s="471"/>
      <c r="G88" s="471"/>
      <c r="H88" s="472"/>
      <c r="I88" s="289"/>
      <c r="J88" s="290" t="s">
        <v>2637</v>
      </c>
      <c r="K88" s="446"/>
      <c r="L88" s="447"/>
      <c r="M88" s="447"/>
      <c r="N88" s="448"/>
      <c r="O88" s="289"/>
      <c r="P88" s="290" t="s">
        <v>2637</v>
      </c>
      <c r="Q88" s="446"/>
      <c r="R88" s="447"/>
      <c r="S88" s="447"/>
      <c r="T88" s="448"/>
      <c r="U88" s="289"/>
      <c r="V88" s="290" t="s">
        <v>2637</v>
      </c>
      <c r="W88" s="446"/>
      <c r="X88" s="447"/>
      <c r="Y88" s="447"/>
      <c r="Z88" s="448"/>
      <c r="AA88" s="291"/>
      <c r="AB88" s="292" t="s">
        <v>2638</v>
      </c>
      <c r="AC88" s="449" t="str">
        <f ca="1">OFFSET('PROGRAMMING SKELETON'!M84,B83-82,0)</f>
        <v>arm work week 10</v>
      </c>
      <c r="AD88" s="450"/>
      <c r="AE88" s="450"/>
      <c r="AF88" s="451"/>
    </row>
    <row r="89" spans="2:32" ht="85" hidden="1" customHeight="1">
      <c r="B89" s="457"/>
      <c r="C89" s="268"/>
      <c r="D89" s="293" t="s">
        <v>2639</v>
      </c>
      <c r="E89" s="436" t="str">
        <f ca="1">OFFSET('PROGRAMMING SKELETON'!M199,B83-81,0)</f>
        <v>Day 1 Supplement Week 11</v>
      </c>
      <c r="F89" s="436"/>
      <c r="G89" s="436"/>
      <c r="H89" s="437"/>
      <c r="I89" s="289"/>
      <c r="J89" s="294" t="s">
        <v>2642</v>
      </c>
      <c r="K89" s="438" t="str">
        <f ca="1">OFFSET('PROGRAMMING SKELETON'!M174,B83-2,0)</f>
        <v>Day 2 Supplement Week 10</v>
      </c>
      <c r="L89" s="438"/>
      <c r="M89" s="438"/>
      <c r="N89" s="439"/>
      <c r="O89" s="289"/>
      <c r="P89" s="294" t="s">
        <v>2641</v>
      </c>
      <c r="Q89" s="438" t="str">
        <f ca="1">OFFSET('PROGRAMMING SKELETON'!M229,B83-2,0)</f>
        <v>Day 3 Supplement Week 10</v>
      </c>
      <c r="R89" s="438"/>
      <c r="S89" s="438"/>
      <c r="T89" s="439"/>
      <c r="U89" s="289"/>
      <c r="V89" s="294" t="s">
        <v>2640</v>
      </c>
      <c r="W89" s="438" t="str">
        <f ca="1">OFFSET('PROGRAMMING SKELETON'!M283,B83-2,0)</f>
        <v>Day 4 Supplement Week 10</v>
      </c>
      <c r="X89" s="438"/>
      <c r="Y89" s="438"/>
      <c r="Z89" s="439"/>
      <c r="AA89" s="295"/>
      <c r="AB89" s="295"/>
      <c r="AC89" s="295"/>
      <c r="AD89" s="295"/>
      <c r="AE89" s="295"/>
      <c r="AF89" s="287"/>
    </row>
    <row r="90" spans="2:32" ht="85" hidden="1" customHeight="1" thickBot="1">
      <c r="B90" s="457"/>
      <c r="C90" s="268"/>
      <c r="D90" s="296" t="s">
        <v>2637</v>
      </c>
      <c r="E90" s="440" t="str">
        <f ca="1">OFFSET('PROGRAMMING SKELETON'!N199,B83-81,0)</f>
        <v>Notes Supplement 1 week 11</v>
      </c>
      <c r="F90" s="440"/>
      <c r="G90" s="440"/>
      <c r="H90" s="441"/>
      <c r="I90" s="289"/>
      <c r="J90" s="297" t="s">
        <v>2633</v>
      </c>
      <c r="K90" s="442" t="str">
        <f ca="1">OFFSET('PROGRAMMING SKELETON'!N174,B83-2,0)</f>
        <v>Notes Supplement 2 week 10</v>
      </c>
      <c r="L90" s="442"/>
      <c r="M90" s="442"/>
      <c r="N90" s="443"/>
      <c r="O90" s="289"/>
      <c r="P90" s="297" t="s">
        <v>2633</v>
      </c>
      <c r="Q90" s="442" t="str">
        <f ca="1">OFFSET('PROGRAMMING SKELETON'!N229,B83-2,0)</f>
        <v>Notes Supplement 3 week 10</v>
      </c>
      <c r="R90" s="442"/>
      <c r="S90" s="442"/>
      <c r="T90" s="443"/>
      <c r="U90" s="289"/>
      <c r="V90" s="297" t="s">
        <v>2633</v>
      </c>
      <c r="W90" s="442" t="str">
        <f ca="1">OFFSET('PROGRAMMING SKELETON'!N283,B83-2,0)</f>
        <v>Notes Supplement 4 week 10</v>
      </c>
      <c r="X90" s="442"/>
      <c r="Y90" s="442"/>
      <c r="Z90" s="443"/>
      <c r="AA90" s="295"/>
      <c r="AB90" s="295"/>
      <c r="AC90" s="295"/>
      <c r="AD90" s="295"/>
      <c r="AE90" s="295"/>
      <c r="AF90" s="287"/>
    </row>
    <row r="91" spans="2:32" ht="20" hidden="1" customHeight="1" thickBot="1"/>
    <row r="92" spans="2:32" ht="85" hidden="1" customHeight="1" thickBot="1">
      <c r="B92" s="457">
        <v>11</v>
      </c>
      <c r="C92" s="268"/>
      <c r="D92" s="458" t="s">
        <v>921</v>
      </c>
      <c r="E92" s="459"/>
      <c r="F92" s="459"/>
      <c r="G92" s="459"/>
      <c r="H92" s="460"/>
      <c r="I92" s="267"/>
      <c r="J92" s="458" t="s">
        <v>922</v>
      </c>
      <c r="K92" s="459"/>
      <c r="L92" s="459"/>
      <c r="M92" s="459"/>
      <c r="N92" s="460"/>
      <c r="O92" s="267"/>
      <c r="P92" s="458" t="s">
        <v>923</v>
      </c>
      <c r="Q92" s="459"/>
      <c r="R92" s="459"/>
      <c r="S92" s="459"/>
      <c r="T92" s="460"/>
      <c r="U92" s="267"/>
      <c r="V92" s="458" t="s">
        <v>924</v>
      </c>
      <c r="W92" s="459"/>
      <c r="X92" s="459"/>
      <c r="Y92" s="459"/>
      <c r="Z92" s="460"/>
      <c r="AA92" s="265"/>
      <c r="AB92" s="461" t="s">
        <v>162</v>
      </c>
      <c r="AC92" s="462"/>
      <c r="AD92" s="462"/>
      <c r="AE92" s="462"/>
      <c r="AF92" s="463"/>
    </row>
    <row r="93" spans="2:32" ht="10" hidden="1" customHeight="1" thickBot="1">
      <c r="B93" s="457"/>
      <c r="C93" s="268"/>
      <c r="D93" s="269"/>
      <c r="E93" s="269"/>
      <c r="F93" s="269"/>
      <c r="G93" s="269"/>
      <c r="H93" s="269"/>
      <c r="I93" s="267"/>
      <c r="J93" s="269"/>
      <c r="K93" s="269"/>
      <c r="L93" s="269"/>
      <c r="M93" s="269"/>
      <c r="N93" s="269"/>
      <c r="O93" s="267"/>
      <c r="P93" s="269"/>
      <c r="Q93" s="269"/>
      <c r="R93" s="269"/>
      <c r="S93" s="269"/>
      <c r="T93" s="269"/>
      <c r="U93" s="269"/>
      <c r="V93" s="269"/>
      <c r="W93" s="269"/>
      <c r="X93" s="269"/>
      <c r="Y93" s="269"/>
      <c r="Z93" s="269"/>
      <c r="AA93" s="269"/>
      <c r="AB93" s="269"/>
      <c r="AC93" s="269"/>
      <c r="AD93" s="269"/>
      <c r="AE93" s="269"/>
      <c r="AF93" s="269"/>
    </row>
    <row r="94" spans="2:32" ht="85" hidden="1" customHeight="1">
      <c r="B94" s="457"/>
      <c r="C94" s="268"/>
      <c r="D94" s="284" t="s">
        <v>2631</v>
      </c>
      <c r="E94" s="464" t="str">
        <f ca="1">OFFSET('PROGRAMMING SKELETON'!D208,B92-91,0)</f>
        <v>Slot 1 Week 11</v>
      </c>
      <c r="F94" s="464"/>
      <c r="G94" s="464" t="str">
        <f ca="1">OFFSET('PROGRAMMING SKELETON'!D93,B92-91,0)</f>
        <v>reps Slot 1 Week 11</v>
      </c>
      <c r="H94" s="465"/>
      <c r="I94" s="285"/>
      <c r="J94" s="286" t="s">
        <v>2631</v>
      </c>
      <c r="K94" s="466" t="str">
        <f ca="1">OFFSET('PROGRAMMING SKELETON'!D263,B92-91,0)</f>
        <v>Slot 4 Week 11</v>
      </c>
      <c r="L94" s="466"/>
      <c r="M94" s="466" t="str">
        <f ca="1">OFFSET('PROGRAMMING SKELETON'!G93,B92-91,0)</f>
        <v>reps Slot 4 Week 11</v>
      </c>
      <c r="N94" s="467"/>
      <c r="O94" s="285"/>
      <c r="P94" s="286" t="s">
        <v>2631</v>
      </c>
      <c r="Q94" s="466" t="str">
        <f ca="1">OFFSET('PROGRAMMING SKELETON'!D318,B92-91,0)</f>
        <v>Slot 7 Week 11</v>
      </c>
      <c r="R94" s="466"/>
      <c r="S94" s="466" t="str">
        <f ca="1">OFFSET('PROGRAMMING SKELETON'!D147,B92-91,0)</f>
        <v>reps Slot 7 Week 11</v>
      </c>
      <c r="T94" s="467"/>
      <c r="U94" s="285"/>
      <c r="V94" s="286" t="s">
        <v>2631</v>
      </c>
      <c r="W94" s="466" t="str">
        <f ca="1">OFFSET('PROGRAMMING SKELETON'!D372,B92-91,0)</f>
        <v>Slot 10 Week 11</v>
      </c>
      <c r="X94" s="466"/>
      <c r="Y94" s="466" t="str">
        <f ca="1">OFFSET('PROGRAMMING SKELETON'!G147,B92-91,0)</f>
        <v>reps Slot 10 Week 11</v>
      </c>
      <c r="Z94" s="467"/>
      <c r="AA94" s="287"/>
      <c r="AB94" s="286" t="s">
        <v>2632</v>
      </c>
      <c r="AC94" s="468" t="str">
        <f ca="1">OFFSET('PROGRAMMING SKELETON'!J93,B92-91,0)</f>
        <v>cardio week 11</v>
      </c>
      <c r="AD94" s="469"/>
      <c r="AE94" s="469"/>
      <c r="AF94" s="470"/>
    </row>
    <row r="95" spans="2:32" ht="85" hidden="1" customHeight="1">
      <c r="B95" s="457"/>
      <c r="C95" s="268"/>
      <c r="D95" s="283" t="s">
        <v>2633</v>
      </c>
      <c r="E95" s="455" t="str">
        <f ca="1">OFFSET('PROGRAMMING SKELETON'!G208,B92-91,0)</f>
        <v>Slot 2 Week 11</v>
      </c>
      <c r="F95" s="455"/>
      <c r="G95" s="455" t="str">
        <f ca="1">OFFSET('PROGRAMMING SKELETON'!E93,B92-91,0)</f>
        <v>reps Slot 2 Week 11</v>
      </c>
      <c r="H95" s="456"/>
      <c r="I95" s="285"/>
      <c r="J95" s="282" t="s">
        <v>2633</v>
      </c>
      <c r="K95" s="444" t="str">
        <f ca="1">OFFSET('PROGRAMMING SKELETON'!G263,B92-91,0)</f>
        <v>Slot 5 Week 11</v>
      </c>
      <c r="L95" s="444"/>
      <c r="M95" s="444" t="str">
        <f ca="1">OFFSET('PROGRAMMING SKELETON'!H93,B92-91,0)</f>
        <v>reps Slot 5 Week 11</v>
      </c>
      <c r="N95" s="445"/>
      <c r="O95" s="285"/>
      <c r="P95" s="282" t="s">
        <v>2633</v>
      </c>
      <c r="Q95" s="444" t="str">
        <f ca="1">OFFSET('PROGRAMMING SKELETON'!G318,B92-91,0)</f>
        <v>Slot 8 Week 11</v>
      </c>
      <c r="R95" s="444"/>
      <c r="S95" s="444" t="str">
        <f ca="1">OFFSET('PROGRAMMING SKELETON'!E147,B92-91,0)</f>
        <v>reps Slot 8 Week 11</v>
      </c>
      <c r="T95" s="445"/>
      <c r="U95" s="285"/>
      <c r="V95" s="282" t="s">
        <v>2633</v>
      </c>
      <c r="W95" s="444" t="str">
        <f ca="1">OFFSET('PROGRAMMING SKELETON'!G372,B92-91,0)</f>
        <v>Slot 11 Week 11</v>
      </c>
      <c r="X95" s="444"/>
      <c r="Y95" s="444" t="str">
        <f ca="1">OFFSET('PROGRAMMING SKELETON'!H147,B92-91,0)</f>
        <v>reps Slot 11 Week 11</v>
      </c>
      <c r="Z95" s="445"/>
      <c r="AA95" s="287"/>
      <c r="AB95" s="282" t="s">
        <v>2634</v>
      </c>
      <c r="AC95" s="452" t="str">
        <f ca="1">OFFSET('PROGRAMMING SKELETON'!K93,B92-91,0)</f>
        <v>upper back week 11</v>
      </c>
      <c r="AD95" s="453"/>
      <c r="AE95" s="453"/>
      <c r="AF95" s="454"/>
    </row>
    <row r="96" spans="2:32" ht="85" hidden="1" customHeight="1">
      <c r="B96" s="457"/>
      <c r="C96" s="268"/>
      <c r="D96" s="283" t="s">
        <v>2635</v>
      </c>
      <c r="E96" s="455" t="str">
        <f ca="1">OFFSET('PROGRAMMING SKELETON'!J208,B92-91,0)</f>
        <v>Slot 3 Week 11</v>
      </c>
      <c r="F96" s="455"/>
      <c r="G96" s="455" t="str">
        <f ca="1">OFFSET('PROGRAMMING SKELETON'!F93,B92-91,0)</f>
        <v>reps Slot 3 Week 11</v>
      </c>
      <c r="H96" s="456"/>
      <c r="I96" s="285"/>
      <c r="J96" s="281" t="s">
        <v>2635</v>
      </c>
      <c r="K96" s="444" t="str">
        <f ca="1">OFFSET('PROGRAMMING SKELETON'!J263,B92-91,0)</f>
        <v>Slot 6 Week 11</v>
      </c>
      <c r="L96" s="444"/>
      <c r="M96" s="444" t="str">
        <f ca="1">OFFSET('PROGRAMMING SKELETON'!I93,B92-91,0)</f>
        <v>reps Slot 6 Week 11</v>
      </c>
      <c r="N96" s="445"/>
      <c r="O96" s="285"/>
      <c r="P96" s="281" t="s">
        <v>2635</v>
      </c>
      <c r="Q96" s="444" t="str">
        <f ca="1">OFFSET('PROGRAMMING SKELETON'!J318,B92-91,0)</f>
        <v>Slot 9 Week 11</v>
      </c>
      <c r="R96" s="444"/>
      <c r="S96" s="444" t="str">
        <f ca="1">OFFSET('PROGRAMMING SKELETON'!F147,B92-91,0)</f>
        <v>reps Slot 9 Week 11</v>
      </c>
      <c r="T96" s="445"/>
      <c r="U96" s="285"/>
      <c r="V96" s="281" t="s">
        <v>2635</v>
      </c>
      <c r="W96" s="444" t="str">
        <f ca="1">OFFSET('PROGRAMMING SKELETON'!J372,B92-91,0)</f>
        <v>Slot 12 Week 11</v>
      </c>
      <c r="X96" s="444"/>
      <c r="Y96" s="444" t="str">
        <f ca="1">OFFSET('PROGRAMMING SKELETON'!I147,B92-91,0)</f>
        <v>reps Slot 12 Week 11</v>
      </c>
      <c r="Z96" s="445"/>
      <c r="AA96" s="287"/>
      <c r="AB96" s="281" t="s">
        <v>2636</v>
      </c>
      <c r="AC96" s="452" t="str">
        <f ca="1">OFFSET('PROGRAMMING SKELETON'!L93,B92-91,0)</f>
        <v>ab work week 11</v>
      </c>
      <c r="AD96" s="453"/>
      <c r="AE96" s="453"/>
      <c r="AF96" s="454"/>
    </row>
    <row r="97" spans="2:32" ht="85" hidden="1" customHeight="1" thickBot="1">
      <c r="B97" s="457"/>
      <c r="C97" s="268"/>
      <c r="D97" s="288" t="s">
        <v>2637</v>
      </c>
      <c r="E97" s="471"/>
      <c r="F97" s="471"/>
      <c r="G97" s="471"/>
      <c r="H97" s="472"/>
      <c r="I97" s="289"/>
      <c r="J97" s="290" t="s">
        <v>2637</v>
      </c>
      <c r="K97" s="446"/>
      <c r="L97" s="447"/>
      <c r="M97" s="447"/>
      <c r="N97" s="448"/>
      <c r="O97" s="289"/>
      <c r="P97" s="290" t="s">
        <v>2637</v>
      </c>
      <c r="Q97" s="446"/>
      <c r="R97" s="447"/>
      <c r="S97" s="447"/>
      <c r="T97" s="448"/>
      <c r="U97" s="289"/>
      <c r="V97" s="290" t="s">
        <v>2637</v>
      </c>
      <c r="W97" s="446"/>
      <c r="X97" s="447"/>
      <c r="Y97" s="447"/>
      <c r="Z97" s="448"/>
      <c r="AA97" s="291"/>
      <c r="AB97" s="292" t="s">
        <v>2638</v>
      </c>
      <c r="AC97" s="449" t="str">
        <f ca="1">OFFSET('PROGRAMMING SKELETON'!M93,B92-91,0)</f>
        <v>arm work week 11</v>
      </c>
      <c r="AD97" s="450"/>
      <c r="AE97" s="450"/>
      <c r="AF97" s="451"/>
    </row>
    <row r="98" spans="2:32" ht="85" hidden="1" customHeight="1">
      <c r="B98" s="457"/>
      <c r="C98" s="268"/>
      <c r="D98" s="293" t="s">
        <v>2639</v>
      </c>
      <c r="E98" s="436" t="str">
        <f ca="1">OFFSET('PROGRAMMING SKELETON'!M208,B92-91,0)</f>
        <v>Day 1 Supplement Week 11</v>
      </c>
      <c r="F98" s="436"/>
      <c r="G98" s="436"/>
      <c r="H98" s="437"/>
      <c r="I98" s="289"/>
      <c r="J98" s="294" t="s">
        <v>2642</v>
      </c>
      <c r="K98" s="438" t="str">
        <f ca="1">OFFSET('PROGRAMMING SKELETON'!M174,B92-2,0)</f>
        <v>Day 2 Supplement Week 11</v>
      </c>
      <c r="L98" s="438"/>
      <c r="M98" s="438"/>
      <c r="N98" s="439"/>
      <c r="O98" s="289"/>
      <c r="P98" s="294" t="s">
        <v>2641</v>
      </c>
      <c r="Q98" s="438" t="str">
        <f ca="1">OFFSET('PROGRAMMING SKELETON'!M229,B92-2,0)</f>
        <v>Day 3 Supplement Week 11</v>
      </c>
      <c r="R98" s="438"/>
      <c r="S98" s="438"/>
      <c r="T98" s="439"/>
      <c r="U98" s="289"/>
      <c r="V98" s="294" t="s">
        <v>2640</v>
      </c>
      <c r="W98" s="438" t="str">
        <f ca="1">OFFSET('PROGRAMMING SKELETON'!M283,B92-2,0)</f>
        <v>Day 4 Supplement Week 11</v>
      </c>
      <c r="X98" s="438"/>
      <c r="Y98" s="438"/>
      <c r="Z98" s="439"/>
      <c r="AA98" s="295"/>
      <c r="AB98" s="295"/>
      <c r="AC98" s="295"/>
      <c r="AD98" s="295"/>
      <c r="AE98" s="295"/>
      <c r="AF98" s="287"/>
    </row>
    <row r="99" spans="2:32" ht="85" hidden="1" customHeight="1" thickBot="1">
      <c r="B99" s="457"/>
      <c r="C99" s="268"/>
      <c r="D99" s="296" t="s">
        <v>2637</v>
      </c>
      <c r="E99" s="440" t="str">
        <f ca="1">OFFSET('PROGRAMMING SKELETON'!N208,B92-91,0)</f>
        <v>Notes Supplement 1 week 11</v>
      </c>
      <c r="F99" s="440"/>
      <c r="G99" s="440"/>
      <c r="H99" s="441"/>
      <c r="I99" s="289"/>
      <c r="J99" s="297" t="s">
        <v>2633</v>
      </c>
      <c r="K99" s="442" t="str">
        <f ca="1">OFFSET('PROGRAMMING SKELETON'!N174,B92-2,0)</f>
        <v>Notes Supplement 2 week 11</v>
      </c>
      <c r="L99" s="442"/>
      <c r="M99" s="442"/>
      <c r="N99" s="443"/>
      <c r="O99" s="289"/>
      <c r="P99" s="297" t="s">
        <v>2633</v>
      </c>
      <c r="Q99" s="442" t="str">
        <f ca="1">OFFSET('PROGRAMMING SKELETON'!N229,B92-2,0)</f>
        <v>Notes Supplement 3 week 11</v>
      </c>
      <c r="R99" s="442"/>
      <c r="S99" s="442"/>
      <c r="T99" s="443"/>
      <c r="U99" s="289"/>
      <c r="V99" s="297" t="s">
        <v>2633</v>
      </c>
      <c r="W99" s="442" t="str">
        <f ca="1">OFFSET('PROGRAMMING SKELETON'!N283,B92-2,0)</f>
        <v>Notes Supplement 4 week 11</v>
      </c>
      <c r="X99" s="442"/>
      <c r="Y99" s="442"/>
      <c r="Z99" s="443"/>
      <c r="AA99" s="295"/>
      <c r="AB99" s="295"/>
      <c r="AC99" s="295"/>
      <c r="AD99" s="295"/>
      <c r="AE99" s="295"/>
      <c r="AF99" s="287"/>
    </row>
    <row r="100" spans="2:32" ht="10" hidden="1" customHeight="1" thickBot="1"/>
    <row r="101" spans="2:32" ht="85" hidden="1" customHeight="1" thickBot="1">
      <c r="B101" s="457">
        <v>12</v>
      </c>
      <c r="C101" s="268"/>
      <c r="D101" s="458" t="s">
        <v>921</v>
      </c>
      <c r="E101" s="459"/>
      <c r="F101" s="459"/>
      <c r="G101" s="459"/>
      <c r="H101" s="460"/>
      <c r="I101" s="267"/>
      <c r="J101" s="458" t="s">
        <v>922</v>
      </c>
      <c r="K101" s="459"/>
      <c r="L101" s="459"/>
      <c r="M101" s="459"/>
      <c r="N101" s="460"/>
      <c r="O101" s="267"/>
      <c r="P101" s="458" t="s">
        <v>923</v>
      </c>
      <c r="Q101" s="459"/>
      <c r="R101" s="459"/>
      <c r="S101" s="459"/>
      <c r="T101" s="460"/>
      <c r="U101" s="267"/>
      <c r="V101" s="458" t="s">
        <v>924</v>
      </c>
      <c r="W101" s="459"/>
      <c r="X101" s="459"/>
      <c r="Y101" s="459"/>
      <c r="Z101" s="460"/>
      <c r="AA101" s="265"/>
      <c r="AB101" s="461" t="s">
        <v>162</v>
      </c>
      <c r="AC101" s="462"/>
      <c r="AD101" s="462"/>
      <c r="AE101" s="462"/>
      <c r="AF101" s="463"/>
    </row>
    <row r="102" spans="2:32" ht="10" hidden="1" customHeight="1" thickBot="1">
      <c r="B102" s="457"/>
      <c r="C102" s="268"/>
      <c r="D102" s="269"/>
      <c r="E102" s="269"/>
      <c r="F102" s="269"/>
      <c r="G102" s="269"/>
      <c r="H102" s="269"/>
      <c r="I102" s="267"/>
      <c r="J102" s="269"/>
      <c r="K102" s="269"/>
      <c r="L102" s="269"/>
      <c r="M102" s="269"/>
      <c r="N102" s="269"/>
      <c r="O102" s="267"/>
      <c r="P102" s="269"/>
      <c r="Q102" s="269"/>
      <c r="R102" s="269"/>
      <c r="S102" s="269"/>
      <c r="T102" s="269"/>
      <c r="U102" s="269"/>
      <c r="V102" s="269"/>
      <c r="W102" s="269"/>
      <c r="X102" s="269"/>
      <c r="Y102" s="269"/>
      <c r="Z102" s="269"/>
      <c r="AA102" s="269"/>
      <c r="AB102" s="269"/>
      <c r="AC102" s="269"/>
      <c r="AD102" s="269"/>
      <c r="AE102" s="269"/>
      <c r="AF102" s="269"/>
    </row>
    <row r="103" spans="2:32" ht="85" hidden="1" customHeight="1">
      <c r="B103" s="457"/>
      <c r="C103" s="268"/>
      <c r="D103" s="284" t="s">
        <v>2631</v>
      </c>
      <c r="E103" s="464" t="str">
        <f ca="1">OFFSET('PROGRAMMING SKELETON'!D217,B101-100,0)</f>
        <v>Slot 1 Week 12</v>
      </c>
      <c r="F103" s="464"/>
      <c r="G103" s="464" t="str">
        <f ca="1">OFFSET('PROGRAMMING SKELETON'!D102,B101-100,0)</f>
        <v>reps Slot 1 Week 12</v>
      </c>
      <c r="H103" s="465"/>
      <c r="I103" s="285"/>
      <c r="J103" s="286" t="s">
        <v>2631</v>
      </c>
      <c r="K103" s="466" t="str">
        <f ca="1">OFFSET('PROGRAMMING SKELETON'!D272,B101-100,0)</f>
        <v>Slot 4 Week 12</v>
      </c>
      <c r="L103" s="466"/>
      <c r="M103" s="466" t="str">
        <f ca="1">OFFSET('PROGRAMMING SKELETON'!G102,B101-100,0)</f>
        <v>reps Slot 4 Week 12</v>
      </c>
      <c r="N103" s="467"/>
      <c r="O103" s="285"/>
      <c r="P103" s="286" t="s">
        <v>2631</v>
      </c>
      <c r="Q103" s="466" t="str">
        <f ca="1">OFFSET('PROGRAMMING SKELETON'!D327,B101-100,0)</f>
        <v>Slot 7 Week 12</v>
      </c>
      <c r="R103" s="466"/>
      <c r="S103" s="466" t="str">
        <f ca="1">OFFSET('PROGRAMMING SKELETON'!D156,B101-100,0)</f>
        <v>reps Slot 7 Week 12</v>
      </c>
      <c r="T103" s="467"/>
      <c r="U103" s="285"/>
      <c r="V103" s="286" t="s">
        <v>2631</v>
      </c>
      <c r="W103" s="466" t="str">
        <f ca="1">OFFSET('PROGRAMMING SKELETON'!D381,B101-100,0)</f>
        <v>Slot 10 Week 12</v>
      </c>
      <c r="X103" s="466"/>
      <c r="Y103" s="466" t="str">
        <f ca="1">OFFSET('PROGRAMMING SKELETON'!G156,B101-100,0)</f>
        <v>reps Slot 10 Week 12</v>
      </c>
      <c r="Z103" s="467"/>
      <c r="AA103" s="287"/>
      <c r="AB103" s="286" t="s">
        <v>2632</v>
      </c>
      <c r="AC103" s="468" t="str">
        <f ca="1">OFFSET('PROGRAMMING SKELETON'!J102,B101-100,0)</f>
        <v>cardio week 12</v>
      </c>
      <c r="AD103" s="469"/>
      <c r="AE103" s="469"/>
      <c r="AF103" s="470"/>
    </row>
    <row r="104" spans="2:32" ht="85" hidden="1" customHeight="1">
      <c r="B104" s="457"/>
      <c r="C104" s="268"/>
      <c r="D104" s="283" t="s">
        <v>2633</v>
      </c>
      <c r="E104" s="455" t="str">
        <f ca="1">OFFSET('PROGRAMMING SKELETON'!G217,B101-100,0)</f>
        <v>Slot 2 Week 12</v>
      </c>
      <c r="F104" s="455"/>
      <c r="G104" s="455" t="str">
        <f ca="1">OFFSET('PROGRAMMING SKELETON'!E102,B101-100,0)</f>
        <v>reps Slot 2 Week 12</v>
      </c>
      <c r="H104" s="456"/>
      <c r="I104" s="285"/>
      <c r="J104" s="282" t="s">
        <v>2633</v>
      </c>
      <c r="K104" s="444" t="str">
        <f ca="1">OFFSET('PROGRAMMING SKELETON'!G272,B101-100,0)</f>
        <v>Slot 5 Week 12</v>
      </c>
      <c r="L104" s="444"/>
      <c r="M104" s="444" t="str">
        <f ca="1">OFFSET('PROGRAMMING SKELETON'!H102,B101-100,0)</f>
        <v>reps Slot 5 Week 12</v>
      </c>
      <c r="N104" s="445"/>
      <c r="O104" s="285"/>
      <c r="P104" s="282" t="s">
        <v>2633</v>
      </c>
      <c r="Q104" s="444" t="str">
        <f ca="1">OFFSET('PROGRAMMING SKELETON'!G327,B101-100,0)</f>
        <v>Slot 8 Week 12</v>
      </c>
      <c r="R104" s="444"/>
      <c r="S104" s="444" t="str">
        <f ca="1">OFFSET('PROGRAMMING SKELETON'!E156,B101-100,0)</f>
        <v>reps Slot 8 Week 12</v>
      </c>
      <c r="T104" s="445"/>
      <c r="U104" s="285"/>
      <c r="V104" s="282" t="s">
        <v>2633</v>
      </c>
      <c r="W104" s="444" t="str">
        <f ca="1">OFFSET('PROGRAMMING SKELETON'!G381,B101-100,0)</f>
        <v>Slot 11 Week 12</v>
      </c>
      <c r="X104" s="444"/>
      <c r="Y104" s="444" t="str">
        <f ca="1">OFFSET('PROGRAMMING SKELETON'!H156,B101-100,0)</f>
        <v>reps Slot 11 Week 12</v>
      </c>
      <c r="Z104" s="445"/>
      <c r="AA104" s="287"/>
      <c r="AB104" s="282" t="s">
        <v>2634</v>
      </c>
      <c r="AC104" s="452" t="str">
        <f ca="1">OFFSET('PROGRAMMING SKELETON'!K102,B101-100,0)</f>
        <v>upper back week 12</v>
      </c>
      <c r="AD104" s="453"/>
      <c r="AE104" s="453"/>
      <c r="AF104" s="454"/>
    </row>
    <row r="105" spans="2:32" ht="85" hidden="1" customHeight="1">
      <c r="B105" s="457"/>
      <c r="C105" s="268"/>
      <c r="D105" s="283" t="s">
        <v>2635</v>
      </c>
      <c r="E105" s="455" t="str">
        <f ca="1">OFFSET('PROGRAMMING SKELETON'!J217,B101-100,0)</f>
        <v>Slot 3 Week 12</v>
      </c>
      <c r="F105" s="455"/>
      <c r="G105" s="455" t="str">
        <f ca="1">OFFSET('PROGRAMMING SKELETON'!F102,B101-100,0)</f>
        <v>reps Slot 3 Week 12</v>
      </c>
      <c r="H105" s="456"/>
      <c r="I105" s="285"/>
      <c r="J105" s="281" t="s">
        <v>2635</v>
      </c>
      <c r="K105" s="444" t="str">
        <f ca="1">OFFSET('PROGRAMMING SKELETON'!J272,B101-100,0)</f>
        <v>Slot 6 Week 12</v>
      </c>
      <c r="L105" s="444"/>
      <c r="M105" s="444" t="str">
        <f ca="1">OFFSET('PROGRAMMING SKELETON'!I102,B101-100,0)</f>
        <v>reps Slot 6 Week 12</v>
      </c>
      <c r="N105" s="445"/>
      <c r="O105" s="285"/>
      <c r="P105" s="281" t="s">
        <v>2635</v>
      </c>
      <c r="Q105" s="444" t="str">
        <f ca="1">OFFSET('PROGRAMMING SKELETON'!J327,B101-100,0)</f>
        <v>Slot 9 Week 12</v>
      </c>
      <c r="R105" s="444"/>
      <c r="S105" s="444" t="str">
        <f ca="1">OFFSET('PROGRAMMING SKELETON'!F156,B101-100,0)</f>
        <v>reps Slot 9 Week 12</v>
      </c>
      <c r="T105" s="445"/>
      <c r="U105" s="285"/>
      <c r="V105" s="281" t="s">
        <v>2635</v>
      </c>
      <c r="W105" s="444" t="str">
        <f ca="1">OFFSET('PROGRAMMING SKELETON'!J381,B101-100,0)</f>
        <v>Slot 12 Week 12</v>
      </c>
      <c r="X105" s="444"/>
      <c r="Y105" s="444" t="str">
        <f ca="1">OFFSET('PROGRAMMING SKELETON'!I156,B101-100,0)</f>
        <v>reps Slot 12 Week 12</v>
      </c>
      <c r="Z105" s="445"/>
      <c r="AA105" s="287"/>
      <c r="AB105" s="281" t="s">
        <v>2636</v>
      </c>
      <c r="AC105" s="452" t="str">
        <f ca="1">OFFSET('PROGRAMMING SKELETON'!L102,B101-100,0)</f>
        <v>ab work week 12</v>
      </c>
      <c r="AD105" s="453"/>
      <c r="AE105" s="453"/>
      <c r="AF105" s="454"/>
    </row>
    <row r="106" spans="2:32" ht="85" hidden="1" customHeight="1" thickBot="1">
      <c r="B106" s="457"/>
      <c r="C106" s="268"/>
      <c r="D106" s="288" t="s">
        <v>2637</v>
      </c>
      <c r="E106" s="471"/>
      <c r="F106" s="471"/>
      <c r="G106" s="471"/>
      <c r="H106" s="472"/>
      <c r="I106" s="289"/>
      <c r="J106" s="290" t="s">
        <v>2637</v>
      </c>
      <c r="K106" s="446"/>
      <c r="L106" s="447"/>
      <c r="M106" s="447"/>
      <c r="N106" s="448"/>
      <c r="O106" s="289"/>
      <c r="P106" s="290" t="s">
        <v>2637</v>
      </c>
      <c r="Q106" s="446"/>
      <c r="R106" s="447"/>
      <c r="S106" s="447"/>
      <c r="T106" s="448"/>
      <c r="U106" s="289"/>
      <c r="V106" s="290" t="s">
        <v>2637</v>
      </c>
      <c r="W106" s="446"/>
      <c r="X106" s="447"/>
      <c r="Y106" s="447"/>
      <c r="Z106" s="448"/>
      <c r="AA106" s="291"/>
      <c r="AB106" s="292" t="s">
        <v>2638</v>
      </c>
      <c r="AC106" s="449" t="str">
        <f ca="1">OFFSET('PROGRAMMING SKELETON'!M102,B101-100,0)</f>
        <v>arm work week 12</v>
      </c>
      <c r="AD106" s="450"/>
      <c r="AE106" s="450"/>
      <c r="AF106" s="451"/>
    </row>
    <row r="107" spans="2:32" ht="85" hidden="1" customHeight="1">
      <c r="B107" s="457"/>
      <c r="C107" s="268"/>
      <c r="D107" s="293" t="s">
        <v>2639</v>
      </c>
      <c r="E107" s="436" t="str">
        <f ca="1">OFFSET('PROGRAMMING SKELETON'!M217,B101-100,0)</f>
        <v>Day 1 Supplement Week 12</v>
      </c>
      <c r="F107" s="436"/>
      <c r="G107" s="436"/>
      <c r="H107" s="437"/>
      <c r="I107" s="289"/>
      <c r="J107" s="294" t="s">
        <v>2642</v>
      </c>
      <c r="K107" s="438" t="str">
        <f ca="1">OFFSET('PROGRAMMING SKELETON'!M174,B101-2,0)</f>
        <v>Day 2 Supplement Week 12</v>
      </c>
      <c r="L107" s="438"/>
      <c r="M107" s="438"/>
      <c r="N107" s="439"/>
      <c r="O107" s="289"/>
      <c r="P107" s="294" t="s">
        <v>2641</v>
      </c>
      <c r="Q107" s="438" t="str">
        <f ca="1">OFFSET('PROGRAMMING SKELETON'!M229,B101-2,0)</f>
        <v>Day 3 Supplement Week 12</v>
      </c>
      <c r="R107" s="438"/>
      <c r="S107" s="438"/>
      <c r="T107" s="439"/>
      <c r="U107" s="289"/>
      <c r="V107" s="294" t="s">
        <v>2640</v>
      </c>
      <c r="W107" s="438" t="str">
        <f ca="1">OFFSET('PROGRAMMING SKELETON'!M283,B101-2,0)</f>
        <v>Day 4 Supplement Week 12</v>
      </c>
      <c r="X107" s="438"/>
      <c r="Y107" s="438"/>
      <c r="Z107" s="439"/>
      <c r="AA107" s="295"/>
      <c r="AB107" s="295"/>
      <c r="AC107" s="295"/>
      <c r="AD107" s="295"/>
      <c r="AE107" s="295"/>
      <c r="AF107" s="287"/>
    </row>
    <row r="108" spans="2:32" ht="85" hidden="1" customHeight="1" thickBot="1">
      <c r="B108" s="457"/>
      <c r="C108" s="268"/>
      <c r="D108" s="296" t="s">
        <v>2637</v>
      </c>
      <c r="E108" s="440" t="str">
        <f ca="1">OFFSET('PROGRAMMING SKELETON'!N217,B101-100,0)</f>
        <v>Notes Supplement 1 week 12</v>
      </c>
      <c r="F108" s="440"/>
      <c r="G108" s="440"/>
      <c r="H108" s="441"/>
      <c r="I108" s="289"/>
      <c r="J108" s="297" t="s">
        <v>2633</v>
      </c>
      <c r="K108" s="442" t="str">
        <f ca="1">OFFSET('PROGRAMMING SKELETON'!N174,B101-2,0)</f>
        <v>Notes Supplement 2 week 12</v>
      </c>
      <c r="L108" s="442"/>
      <c r="M108" s="442"/>
      <c r="N108" s="443"/>
      <c r="O108" s="289"/>
      <c r="P108" s="297" t="s">
        <v>2633</v>
      </c>
      <c r="Q108" s="442" t="str">
        <f ca="1">OFFSET('PROGRAMMING SKELETON'!N229,B101-2,0)</f>
        <v>Notes Supplement 3 week 12</v>
      </c>
      <c r="R108" s="442"/>
      <c r="S108" s="442"/>
      <c r="T108" s="443"/>
      <c r="U108" s="289"/>
      <c r="V108" s="297" t="s">
        <v>2633</v>
      </c>
      <c r="W108" s="442" t="str">
        <f ca="1">OFFSET('PROGRAMMING SKELETON'!N283,B101-2,0)</f>
        <v>Notes Supplement 4 week 12</v>
      </c>
      <c r="X108" s="442"/>
      <c r="Y108" s="442"/>
      <c r="Z108" s="443"/>
      <c r="AA108" s="295"/>
      <c r="AB108" s="295"/>
      <c r="AC108" s="295"/>
      <c r="AD108" s="295"/>
      <c r="AE108" s="295"/>
      <c r="AF108" s="287"/>
    </row>
    <row r="109" spans="2:32" ht="20" hidden="1" customHeight="1" thickBot="1"/>
    <row r="110" spans="2:32" ht="85" hidden="1" customHeight="1" thickBot="1">
      <c r="B110" s="457">
        <v>13</v>
      </c>
      <c r="C110" s="268"/>
      <c r="D110" s="458" t="s">
        <v>921</v>
      </c>
      <c r="E110" s="459"/>
      <c r="F110" s="459"/>
      <c r="G110" s="459"/>
      <c r="H110" s="460"/>
      <c r="I110" s="267"/>
      <c r="J110" s="458" t="s">
        <v>922</v>
      </c>
      <c r="K110" s="459"/>
      <c r="L110" s="459"/>
      <c r="M110" s="459"/>
      <c r="N110" s="460"/>
      <c r="O110" s="267"/>
      <c r="P110" s="458" t="s">
        <v>923</v>
      </c>
      <c r="Q110" s="459"/>
      <c r="R110" s="459"/>
      <c r="S110" s="459"/>
      <c r="T110" s="460"/>
      <c r="U110" s="267"/>
      <c r="V110" s="458" t="s">
        <v>924</v>
      </c>
      <c r="W110" s="459"/>
      <c r="X110" s="459"/>
      <c r="Y110" s="459"/>
      <c r="Z110" s="460"/>
      <c r="AA110" s="265"/>
      <c r="AB110" s="461" t="s">
        <v>162</v>
      </c>
      <c r="AC110" s="462"/>
      <c r="AD110" s="462"/>
      <c r="AE110" s="462"/>
      <c r="AF110" s="463"/>
    </row>
    <row r="111" spans="2:32" ht="10" hidden="1" customHeight="1" thickBot="1">
      <c r="B111" s="457"/>
      <c r="C111" s="268"/>
      <c r="D111" s="269"/>
      <c r="E111" s="269"/>
      <c r="F111" s="269"/>
      <c r="G111" s="269"/>
      <c r="H111" s="269"/>
      <c r="I111" s="267"/>
      <c r="J111" s="269"/>
      <c r="K111" s="269"/>
      <c r="L111" s="269"/>
      <c r="M111" s="269"/>
      <c r="N111" s="269"/>
      <c r="O111" s="267"/>
      <c r="P111" s="269"/>
      <c r="Q111" s="269"/>
      <c r="R111" s="269"/>
      <c r="S111" s="269"/>
      <c r="T111" s="269"/>
      <c r="U111" s="269"/>
      <c r="V111" s="269"/>
      <c r="W111" s="269"/>
      <c r="X111" s="269"/>
      <c r="Y111" s="269"/>
      <c r="Z111" s="269"/>
      <c r="AA111" s="269"/>
      <c r="AB111" s="269"/>
      <c r="AC111" s="269"/>
      <c r="AD111" s="269"/>
      <c r="AE111" s="269"/>
      <c r="AF111" s="269"/>
    </row>
    <row r="112" spans="2:32" ht="85" hidden="1" customHeight="1">
      <c r="B112" s="457"/>
      <c r="C112" s="268"/>
      <c r="D112" s="284" t="s">
        <v>2631</v>
      </c>
      <c r="E112" s="464" t="str">
        <f ca="1">OFFSET('PROGRAMMING SKELETON'!D118,B110-1,0)</f>
        <v>Slot 1 Week 13</v>
      </c>
      <c r="F112" s="464"/>
      <c r="G112" s="464" t="str">
        <f ca="1">OFFSET('PROGRAMMING SKELETON'!D3,B110-1,0)</f>
        <v>reps Slot 1 Week 13</v>
      </c>
      <c r="H112" s="465"/>
      <c r="I112" s="285"/>
      <c r="J112" s="286" t="s">
        <v>2631</v>
      </c>
      <c r="K112" s="466" t="str">
        <f ca="1">OFFSET('PROGRAMMING SKELETON'!D281,B110-54,0)</f>
        <v>Slot 7 Week 13</v>
      </c>
      <c r="L112" s="466"/>
      <c r="M112" s="466" t="str">
        <f ca="1">OFFSET('PROGRAMMING SKELETON'!G3,B110-1,0)</f>
        <v>reps Slot 4 Week 13</v>
      </c>
      <c r="N112" s="467"/>
      <c r="O112" s="285"/>
      <c r="P112" s="286" t="s">
        <v>2631</v>
      </c>
      <c r="Q112" s="466" t="str">
        <f ca="1">OFFSET('PROGRAMMING SKELETON'!D255,B110-28,0)</f>
        <v>Slot 7 Week 13</v>
      </c>
      <c r="R112" s="466"/>
      <c r="S112" s="466" t="str">
        <f ca="1">OFFSET('PROGRAMMING SKELETON'!D57,B110-1,0)</f>
        <v>reps Slot 7 Week 13</v>
      </c>
      <c r="T112" s="467"/>
      <c r="U112" s="285"/>
      <c r="V112" s="286" t="s">
        <v>2631</v>
      </c>
      <c r="W112" s="466" t="str">
        <f ca="1">OFFSET('PROGRAMMING SKELETON'!D282,B110-1,0)</f>
        <v>Slot 10 Week 13</v>
      </c>
      <c r="X112" s="466"/>
      <c r="Y112" s="466" t="str">
        <f ca="1">OFFSET('PROGRAMMING SKELETON'!G57,B110-1,0)</f>
        <v>reps Slot 10 Week 13</v>
      </c>
      <c r="Z112" s="467"/>
      <c r="AA112" s="287"/>
      <c r="AB112" s="286" t="s">
        <v>2632</v>
      </c>
      <c r="AC112" s="468" t="str">
        <f ca="1">OFFSET('PROGRAMMING SKELETON'!J3,B110-1,0)</f>
        <v>cardio week 13</v>
      </c>
      <c r="AD112" s="469"/>
      <c r="AE112" s="469"/>
      <c r="AF112" s="470"/>
    </row>
    <row r="113" spans="2:32" ht="85" hidden="1" customHeight="1">
      <c r="B113" s="457"/>
      <c r="C113" s="268"/>
      <c r="D113" s="283" t="s">
        <v>2633</v>
      </c>
      <c r="E113" s="455" t="str">
        <f ca="1">OFFSET('PROGRAMMING SKELETON'!G118,B110-1,0)</f>
        <v>Slot 2 Week 13</v>
      </c>
      <c r="F113" s="455"/>
      <c r="G113" s="455" t="str">
        <f ca="1">OFFSET('PROGRAMMING SKELETON'!E3,B110-1,0)</f>
        <v>reps Slot 2 Week 13</v>
      </c>
      <c r="H113" s="456"/>
      <c r="I113" s="285"/>
      <c r="J113" s="282" t="s">
        <v>2633</v>
      </c>
      <c r="K113" s="444" t="str">
        <f ca="1">OFFSET('PROGRAMMING SKELETON'!G281,B110-54,0)</f>
        <v>Slot 8 Week 13</v>
      </c>
      <c r="L113" s="444"/>
      <c r="M113" s="444" t="str">
        <f ca="1">OFFSET('PROGRAMMING SKELETON'!H3,B110-1,0)</f>
        <v>reps Slot 5 Week 13</v>
      </c>
      <c r="N113" s="445"/>
      <c r="O113" s="285"/>
      <c r="P113" s="282" t="s">
        <v>2633</v>
      </c>
      <c r="Q113" s="444" t="str">
        <f ca="1">OFFSET('PROGRAMMING SKELETON'!G255,B110-28,0)</f>
        <v>Slot 8 Week 13</v>
      </c>
      <c r="R113" s="444"/>
      <c r="S113" s="444" t="str">
        <f ca="1">OFFSET('PROGRAMMING SKELETON'!E57,B110-1,0)</f>
        <v>reps Slot 8 Week 13</v>
      </c>
      <c r="T113" s="445"/>
      <c r="U113" s="285"/>
      <c r="V113" s="282" t="s">
        <v>2633</v>
      </c>
      <c r="W113" s="444" t="str">
        <f ca="1">OFFSET('PROGRAMMING SKELETON'!G282,B110-1,0)</f>
        <v>Slot 11 Week 13</v>
      </c>
      <c r="X113" s="444"/>
      <c r="Y113" s="444" t="str">
        <f ca="1">OFFSET('PROGRAMMING SKELETON'!H57,B110-1,0)</f>
        <v>reps Slot 11 Week 13</v>
      </c>
      <c r="Z113" s="445"/>
      <c r="AA113" s="287"/>
      <c r="AB113" s="282" t="s">
        <v>2634</v>
      </c>
      <c r="AC113" s="452" t="str">
        <f ca="1">OFFSET('PROGRAMMING SKELETON'!K3,B110-1,0)</f>
        <v>upper back week 13</v>
      </c>
      <c r="AD113" s="453"/>
      <c r="AE113" s="453"/>
      <c r="AF113" s="454"/>
    </row>
    <row r="114" spans="2:32" ht="85" hidden="1" customHeight="1">
      <c r="B114" s="457"/>
      <c r="C114" s="268"/>
      <c r="D114" s="283" t="s">
        <v>2635</v>
      </c>
      <c r="E114" s="455" t="str">
        <f ca="1">OFFSET('PROGRAMMING SKELETON'!J118,B110-1,0)</f>
        <v>Slot 3 Week 13</v>
      </c>
      <c r="F114" s="455"/>
      <c r="G114" s="455" t="str">
        <f ca="1">OFFSET('PROGRAMMING SKELETON'!F3,B110-1,0)</f>
        <v>reps Slot 3 Week 13</v>
      </c>
      <c r="H114" s="456"/>
      <c r="I114" s="285"/>
      <c r="J114" s="281" t="s">
        <v>2635</v>
      </c>
      <c r="K114" s="444" t="str">
        <f ca="1">OFFSET('PROGRAMMING SKELETON'!J281,B110-54,0)</f>
        <v>Slot 9 Week 13</v>
      </c>
      <c r="L114" s="444"/>
      <c r="M114" s="444" t="str">
        <f ca="1">OFFSET('PROGRAMMING SKELETON'!I3,B110-1,0)</f>
        <v>reps Slot 6 Week 13</v>
      </c>
      <c r="N114" s="445"/>
      <c r="O114" s="285"/>
      <c r="P114" s="281" t="s">
        <v>2635</v>
      </c>
      <c r="Q114" s="444" t="str">
        <f ca="1">OFFSET('PROGRAMMING SKELETON'!J255,B110-28,0)</f>
        <v>Slot 9 Week 13</v>
      </c>
      <c r="R114" s="444"/>
      <c r="S114" s="444" t="str">
        <f ca="1">OFFSET('PROGRAMMING SKELETON'!F57,B110-1,0)</f>
        <v>reps Slot 9 Week 13</v>
      </c>
      <c r="T114" s="445"/>
      <c r="U114" s="285"/>
      <c r="V114" s="281" t="s">
        <v>2635</v>
      </c>
      <c r="W114" s="444" t="str">
        <f ca="1">OFFSET('PROGRAMMING SKELETON'!J282,B110-1,0)</f>
        <v>Slot 12 Week 13</v>
      </c>
      <c r="X114" s="444"/>
      <c r="Y114" s="444" t="str">
        <f ca="1">OFFSET('PROGRAMMING SKELETON'!I57,B110-1,0)</f>
        <v>reps Slot 12 Week 13</v>
      </c>
      <c r="Z114" s="445"/>
      <c r="AA114" s="287"/>
      <c r="AB114" s="281" t="s">
        <v>2636</v>
      </c>
      <c r="AC114" s="452" t="str">
        <f ca="1">OFFSET('PROGRAMMING SKELETON'!L3,B110-1,0)</f>
        <v>ab work week 13</v>
      </c>
      <c r="AD114" s="453"/>
      <c r="AE114" s="453"/>
      <c r="AF114" s="454"/>
    </row>
    <row r="115" spans="2:32" ht="85" hidden="1" customHeight="1" thickBot="1">
      <c r="B115" s="457"/>
      <c r="C115" s="268"/>
      <c r="D115" s="288" t="s">
        <v>2637</v>
      </c>
      <c r="E115" s="471"/>
      <c r="F115" s="471"/>
      <c r="G115" s="471"/>
      <c r="H115" s="472"/>
      <c r="I115" s="289"/>
      <c r="J115" s="290" t="s">
        <v>2637</v>
      </c>
      <c r="K115" s="446"/>
      <c r="L115" s="447"/>
      <c r="M115" s="447"/>
      <c r="N115" s="448"/>
      <c r="O115" s="289"/>
      <c r="P115" s="290" t="s">
        <v>2637</v>
      </c>
      <c r="Q115" s="446"/>
      <c r="R115" s="447"/>
      <c r="S115" s="447"/>
      <c r="T115" s="448"/>
      <c r="U115" s="289"/>
      <c r="V115" s="290" t="s">
        <v>2637</v>
      </c>
      <c r="W115" s="446"/>
      <c r="X115" s="447"/>
      <c r="Y115" s="447"/>
      <c r="Z115" s="448"/>
      <c r="AA115" s="291"/>
      <c r="AB115" s="292" t="s">
        <v>2638</v>
      </c>
      <c r="AC115" s="449" t="str">
        <f ca="1">OFFSET('PROGRAMMING SKELETON'!M3,B110-1,0)</f>
        <v>arm work week 13</v>
      </c>
      <c r="AD115" s="450"/>
      <c r="AE115" s="450"/>
      <c r="AF115" s="451"/>
    </row>
    <row r="116" spans="2:32" ht="85" hidden="1" customHeight="1">
      <c r="B116" s="457"/>
      <c r="C116" s="268"/>
      <c r="D116" s="293" t="s">
        <v>2639</v>
      </c>
      <c r="E116" s="436" t="str">
        <f ca="1">OFFSET('PROGRAMMING SKELETON'!M118,B110-1,0)</f>
        <v>Day 1 Supplement Week 13</v>
      </c>
      <c r="F116" s="436"/>
      <c r="G116" s="436"/>
      <c r="H116" s="437"/>
      <c r="I116" s="289"/>
      <c r="J116" s="294" t="s">
        <v>2642</v>
      </c>
      <c r="K116" s="438" t="str">
        <f ca="1">OFFSET('PROGRAMMING SKELETON'!M174,B110-2,0)</f>
        <v>Day 2 Supplement Week 13</v>
      </c>
      <c r="L116" s="438"/>
      <c r="M116" s="438"/>
      <c r="N116" s="439"/>
      <c r="O116" s="289"/>
      <c r="P116" s="294" t="s">
        <v>2641</v>
      </c>
      <c r="Q116" s="438" t="str">
        <f ca="1">OFFSET('PROGRAMMING SKELETON'!N229,B110-2,0)</f>
        <v>Notes Supplement 3 week 13</v>
      </c>
      <c r="R116" s="438"/>
      <c r="S116" s="438"/>
      <c r="T116" s="439"/>
      <c r="U116" s="289"/>
      <c r="V116" s="294" t="s">
        <v>2640</v>
      </c>
      <c r="W116" s="438" t="str">
        <f ca="1">OFFSET('PROGRAMMING SKELETON'!M283,B110-2,0)</f>
        <v>Day 4 Supplement Week 13</v>
      </c>
      <c r="X116" s="438"/>
      <c r="Y116" s="438"/>
      <c r="Z116" s="439"/>
      <c r="AA116" s="295"/>
      <c r="AB116" s="295"/>
      <c r="AC116" s="295"/>
      <c r="AD116" s="295"/>
      <c r="AE116" s="295"/>
      <c r="AF116" s="287"/>
    </row>
    <row r="117" spans="2:32" ht="85" hidden="1" customHeight="1" thickBot="1">
      <c r="B117" s="457"/>
      <c r="C117" s="268"/>
      <c r="D117" s="296" t="s">
        <v>2637</v>
      </c>
      <c r="E117" s="440" t="str">
        <f ca="1">OFFSET('PROGRAMMING SKELETON'!N118,B110-1,0)</f>
        <v>Notes Supplement 1 week 13</v>
      </c>
      <c r="F117" s="440"/>
      <c r="G117" s="440"/>
      <c r="H117" s="441"/>
      <c r="I117" s="289"/>
      <c r="J117" s="297" t="s">
        <v>2633</v>
      </c>
      <c r="K117" s="442" t="str">
        <f ca="1">OFFSET('PROGRAMMING SKELETON'!N174,B110-2,0)</f>
        <v>Notes Supplement 2 week 13</v>
      </c>
      <c r="L117" s="442"/>
      <c r="M117" s="442"/>
      <c r="N117" s="443"/>
      <c r="O117" s="289"/>
      <c r="P117" s="297" t="s">
        <v>2633</v>
      </c>
      <c r="Q117" s="442" t="str">
        <f ca="1">OFFSET('PROGRAMMING SKELETON'!N229,B110-2,0)</f>
        <v>Notes Supplement 3 week 13</v>
      </c>
      <c r="R117" s="442"/>
      <c r="S117" s="442"/>
      <c r="T117" s="443"/>
      <c r="U117" s="289"/>
      <c r="V117" s="297" t="s">
        <v>2633</v>
      </c>
      <c r="W117" s="442" t="str">
        <f ca="1">OFFSET('PROGRAMMING SKELETON'!N283,B110-2,0)</f>
        <v>Notes Supplement 4 week 13</v>
      </c>
      <c r="X117" s="442"/>
      <c r="Y117" s="442"/>
      <c r="Z117" s="443"/>
      <c r="AA117" s="295"/>
      <c r="AB117" s="295"/>
      <c r="AC117" s="295"/>
      <c r="AD117" s="295"/>
      <c r="AE117" s="295"/>
      <c r="AF117" s="287"/>
    </row>
    <row r="118" spans="2:32" ht="20" hidden="1" customHeight="1" thickBot="1"/>
    <row r="119" spans="2:32" ht="85" hidden="1" customHeight="1" thickBot="1">
      <c r="B119" s="457">
        <v>14</v>
      </c>
      <c r="C119" s="268"/>
      <c r="D119" s="458" t="s">
        <v>921</v>
      </c>
      <c r="E119" s="459"/>
      <c r="F119" s="459"/>
      <c r="G119" s="459"/>
      <c r="H119" s="460"/>
      <c r="I119" s="267"/>
      <c r="J119" s="458" t="s">
        <v>922</v>
      </c>
      <c r="K119" s="459"/>
      <c r="L119" s="459"/>
      <c r="M119" s="459"/>
      <c r="N119" s="460"/>
      <c r="O119" s="267"/>
      <c r="P119" s="458" t="s">
        <v>923</v>
      </c>
      <c r="Q119" s="459"/>
      <c r="R119" s="459"/>
      <c r="S119" s="459"/>
      <c r="T119" s="460"/>
      <c r="U119" s="267"/>
      <c r="V119" s="458" t="s">
        <v>924</v>
      </c>
      <c r="W119" s="459"/>
      <c r="X119" s="459"/>
      <c r="Y119" s="459"/>
      <c r="Z119" s="460"/>
      <c r="AA119" s="265"/>
      <c r="AB119" s="461" t="s">
        <v>162</v>
      </c>
      <c r="AC119" s="462"/>
      <c r="AD119" s="462"/>
      <c r="AE119" s="462"/>
      <c r="AF119" s="463"/>
    </row>
    <row r="120" spans="2:32" ht="10" hidden="1" customHeight="1" thickBot="1">
      <c r="B120" s="457"/>
      <c r="C120" s="268"/>
      <c r="D120" s="269"/>
      <c r="E120" s="269"/>
      <c r="F120" s="269"/>
      <c r="G120" s="269"/>
      <c r="H120" s="269"/>
      <c r="I120" s="267"/>
      <c r="J120" s="269"/>
      <c r="K120" s="269"/>
      <c r="L120" s="269"/>
      <c r="M120" s="269"/>
      <c r="N120" s="269"/>
      <c r="O120" s="267"/>
      <c r="P120" s="269"/>
      <c r="Q120" s="269"/>
      <c r="R120" s="269"/>
      <c r="S120" s="269"/>
      <c r="T120" s="269"/>
      <c r="U120" s="269"/>
      <c r="V120" s="269"/>
      <c r="W120" s="269"/>
      <c r="X120" s="269"/>
      <c r="Y120" s="269"/>
      <c r="Z120" s="269"/>
      <c r="AA120" s="269"/>
      <c r="AB120" s="269"/>
      <c r="AC120" s="269"/>
      <c r="AD120" s="269"/>
      <c r="AE120" s="269"/>
      <c r="AF120" s="269"/>
    </row>
    <row r="121" spans="2:32" ht="85" hidden="1" customHeight="1">
      <c r="B121" s="457"/>
      <c r="C121" s="268"/>
      <c r="D121" s="284" t="s">
        <v>2631</v>
      </c>
      <c r="E121" s="464" t="str">
        <f ca="1">OFFSET('PROGRAMMING SKELETON'!D118,B119-1,0)</f>
        <v>Slot 1 Week 14</v>
      </c>
      <c r="F121" s="464"/>
      <c r="G121" s="464" t="str">
        <f ca="1">OFFSET('PROGRAMMING SKELETON'!D3,B119-1,0)</f>
        <v>reps Slot 1 Week 14</v>
      </c>
      <c r="H121" s="465"/>
      <c r="I121" s="285"/>
      <c r="J121" s="286" t="s">
        <v>2631</v>
      </c>
      <c r="K121" s="466" t="str">
        <f ca="1">OFFSET('PROGRAMMING SKELETON'!D173,B119-1,0)</f>
        <v>Slot 4 Week 14</v>
      </c>
      <c r="L121" s="466"/>
      <c r="M121" s="466" t="str">
        <f ca="1">OFFSET('PROGRAMMING SKELETON'!G3,B119-1,0)</f>
        <v>reps Slot 4 Week 14</v>
      </c>
      <c r="N121" s="467"/>
      <c r="O121" s="285"/>
      <c r="P121" s="286" t="s">
        <v>2631</v>
      </c>
      <c r="Q121" s="466" t="str">
        <f ca="1">OFFSET('PROGRAMMING SKELETON'!D228,B119-1,0)</f>
        <v>Slot 7 Week 14</v>
      </c>
      <c r="R121" s="466"/>
      <c r="S121" s="466" t="str">
        <f ca="1">OFFSET('PROGRAMMING SKELETON'!D57,B119-1,0)</f>
        <v>reps Slot 7 Week 14</v>
      </c>
      <c r="T121" s="467"/>
      <c r="U121" s="285"/>
      <c r="V121" s="286" t="s">
        <v>2631</v>
      </c>
      <c r="W121" s="466" t="str">
        <f ca="1">OFFSET('PROGRAMMING SKELETON'!D288,B119-1,0)</f>
        <v>Slot 10 Week 20</v>
      </c>
      <c r="X121" s="466"/>
      <c r="Y121" s="466" t="str">
        <f ca="1">OFFSET('PROGRAMMING SKELETON'!G57,B119-1,0)</f>
        <v>reps Slot 10 Week 14</v>
      </c>
      <c r="Z121" s="467"/>
      <c r="AA121" s="287"/>
      <c r="AB121" s="286" t="s">
        <v>2632</v>
      </c>
      <c r="AC121" s="468" t="str">
        <f ca="1">OFFSET('PROGRAMMING SKELETON'!J3,B119-1,0)</f>
        <v>cardio week 14</v>
      </c>
      <c r="AD121" s="469"/>
      <c r="AE121" s="469"/>
      <c r="AF121" s="470"/>
    </row>
    <row r="122" spans="2:32" ht="85" hidden="1" customHeight="1">
      <c r="B122" s="457"/>
      <c r="C122" s="268"/>
      <c r="D122" s="283" t="s">
        <v>2633</v>
      </c>
      <c r="E122" s="455" t="str">
        <f ca="1">OFFSET('PROGRAMMING SKELETON'!G118,B119-1,0)</f>
        <v>Slot 2 Week 14</v>
      </c>
      <c r="F122" s="455"/>
      <c r="G122" s="455" t="str">
        <f ca="1">OFFSET('PROGRAMMING SKELETON'!E3,B119-1,0)</f>
        <v>reps Slot 2 Week 14</v>
      </c>
      <c r="H122" s="456"/>
      <c r="I122" s="285"/>
      <c r="J122" s="282" t="s">
        <v>2633</v>
      </c>
      <c r="K122" s="444" t="str">
        <f ca="1">OFFSET('PROGRAMMING SKELETON'!G173,B119-1,0)</f>
        <v>Slot 5 Week 14</v>
      </c>
      <c r="L122" s="444"/>
      <c r="M122" s="444" t="str">
        <f ca="1">OFFSET('PROGRAMMING SKELETON'!H3,B119-1,0)</f>
        <v>reps Slot 5 Week 14</v>
      </c>
      <c r="N122" s="445"/>
      <c r="O122" s="285"/>
      <c r="P122" s="282" t="s">
        <v>2633</v>
      </c>
      <c r="Q122" s="444" t="str">
        <f ca="1">OFFSET('PROGRAMMING SKELETON'!G228,B119-1,0)</f>
        <v>Slot 8 Week 14</v>
      </c>
      <c r="R122" s="444"/>
      <c r="S122" s="444" t="str">
        <f ca="1">OFFSET('PROGRAMMING SKELETON'!E57,B119-1,0)</f>
        <v>reps Slot 8 Week 14</v>
      </c>
      <c r="T122" s="445"/>
      <c r="U122" s="285"/>
      <c r="V122" s="282" t="s">
        <v>2633</v>
      </c>
      <c r="W122" s="444" t="str">
        <f ca="1">OFFSET('PROGRAMMING SKELETON'!G288,B119-1,0)</f>
        <v>Slot 11 Week 20</v>
      </c>
      <c r="X122" s="444"/>
      <c r="Y122" s="444" t="str">
        <f ca="1">OFFSET('PROGRAMMING SKELETON'!H57,B119-1,0)</f>
        <v>reps Slot 11 Week 14</v>
      </c>
      <c r="Z122" s="445"/>
      <c r="AA122" s="287"/>
      <c r="AB122" s="282" t="s">
        <v>2634</v>
      </c>
      <c r="AC122" s="452" t="str">
        <f ca="1">OFFSET('PROGRAMMING SKELETON'!K3,B119-1,0)</f>
        <v>upper back week 14</v>
      </c>
      <c r="AD122" s="453"/>
      <c r="AE122" s="453"/>
      <c r="AF122" s="454"/>
    </row>
    <row r="123" spans="2:32" ht="85" hidden="1" customHeight="1">
      <c r="B123" s="457"/>
      <c r="C123" s="268"/>
      <c r="D123" s="283" t="s">
        <v>2635</v>
      </c>
      <c r="E123" s="455" t="str">
        <f ca="1">OFFSET('PROGRAMMING SKELETON'!J118,B119-1,0)</f>
        <v>Slot 3 Week 14</v>
      </c>
      <c r="F123" s="455"/>
      <c r="G123" s="455" t="str">
        <f ca="1">OFFSET('PROGRAMMING SKELETON'!F3,B119-1,0)</f>
        <v>reps Slot 3 Week 14</v>
      </c>
      <c r="H123" s="456"/>
      <c r="I123" s="285"/>
      <c r="J123" s="281" t="s">
        <v>2635</v>
      </c>
      <c r="K123" s="444" t="str">
        <f ca="1">OFFSET('PROGRAMMING SKELETON'!J173,B119-1,0)</f>
        <v>Slot 6 Week 14</v>
      </c>
      <c r="L123" s="444"/>
      <c r="M123" s="444" t="str">
        <f ca="1">OFFSET('PROGRAMMING SKELETON'!I3,B119-1,0)</f>
        <v>reps Slot 6 Week 14</v>
      </c>
      <c r="N123" s="445"/>
      <c r="O123" s="285"/>
      <c r="P123" s="281" t="s">
        <v>2635</v>
      </c>
      <c r="Q123" s="444" t="str">
        <f ca="1">OFFSET('PROGRAMMING SKELETON'!J228,B119-1,0)</f>
        <v>Slot 9 Week 14</v>
      </c>
      <c r="R123" s="444"/>
      <c r="S123" s="444" t="str">
        <f ca="1">OFFSET('PROGRAMMING SKELETON'!F57,B119-1,0)</f>
        <v>reps Slot 9 Week 14</v>
      </c>
      <c r="T123" s="445"/>
      <c r="U123" s="285"/>
      <c r="V123" s="281" t="s">
        <v>2635</v>
      </c>
      <c r="W123" s="444" t="str">
        <f ca="1">OFFSET('PROGRAMMING SKELETON'!J288,B119-1,0)</f>
        <v>Slot 12 Week 20</v>
      </c>
      <c r="X123" s="444"/>
      <c r="Y123" s="444" t="str">
        <f ca="1">OFFSET('PROGRAMMING SKELETON'!I57,B119-1,0)</f>
        <v>reps Slot 12 Week 14</v>
      </c>
      <c r="Z123" s="445"/>
      <c r="AA123" s="287"/>
      <c r="AB123" s="281" t="s">
        <v>2636</v>
      </c>
      <c r="AC123" s="452" t="str">
        <f ca="1">OFFSET('PROGRAMMING SKELETON'!L3,B119-1,0)</f>
        <v>ab work week 14</v>
      </c>
      <c r="AD123" s="453"/>
      <c r="AE123" s="453"/>
      <c r="AF123" s="454"/>
    </row>
    <row r="124" spans="2:32" ht="85" hidden="1" customHeight="1" thickBot="1">
      <c r="B124" s="457"/>
      <c r="C124" s="268"/>
      <c r="D124" s="288" t="s">
        <v>2637</v>
      </c>
      <c r="E124" s="471"/>
      <c r="F124" s="471"/>
      <c r="G124" s="471"/>
      <c r="H124" s="472"/>
      <c r="I124" s="289"/>
      <c r="J124" s="290" t="s">
        <v>2637</v>
      </c>
      <c r="K124" s="446"/>
      <c r="L124" s="447"/>
      <c r="M124" s="447"/>
      <c r="N124" s="448"/>
      <c r="O124" s="289"/>
      <c r="P124" s="290" t="s">
        <v>2637</v>
      </c>
      <c r="Q124" s="446"/>
      <c r="R124" s="447"/>
      <c r="S124" s="447"/>
      <c r="T124" s="448"/>
      <c r="U124" s="289"/>
      <c r="V124" s="290" t="s">
        <v>2637</v>
      </c>
      <c r="W124" s="446"/>
      <c r="X124" s="447"/>
      <c r="Y124" s="447"/>
      <c r="Z124" s="448"/>
      <c r="AA124" s="291"/>
      <c r="AB124" s="292" t="s">
        <v>2638</v>
      </c>
      <c r="AC124" s="449" t="str">
        <f ca="1">OFFSET('PROGRAMMING SKELETON'!M3,B119-1,0)</f>
        <v>arm work week 14</v>
      </c>
      <c r="AD124" s="450"/>
      <c r="AE124" s="450"/>
      <c r="AF124" s="451"/>
    </row>
    <row r="125" spans="2:32" ht="85" hidden="1" customHeight="1">
      <c r="B125" s="457"/>
      <c r="C125" s="268"/>
      <c r="D125" s="293" t="s">
        <v>2639</v>
      </c>
      <c r="E125" s="436" t="str">
        <f ca="1">OFFSET('PROGRAMMING SKELETON'!M118,B119-1,0)</f>
        <v>Day 1 Supplement Week 14</v>
      </c>
      <c r="F125" s="436"/>
      <c r="G125" s="436"/>
      <c r="H125" s="437"/>
      <c r="I125" s="289"/>
      <c r="J125" s="294" t="s">
        <v>2642</v>
      </c>
      <c r="K125" s="438" t="str">
        <f ca="1">OFFSET('PROGRAMMING SKELETON'!M174,B119-2,0)</f>
        <v>Day 2 Supplement Week 14</v>
      </c>
      <c r="L125" s="438"/>
      <c r="M125" s="438"/>
      <c r="N125" s="439"/>
      <c r="O125" s="289"/>
      <c r="P125" s="294" t="s">
        <v>2641</v>
      </c>
      <c r="Q125" s="438" t="str">
        <f ca="1">OFFSET('PROGRAMMING SKELETON'!M229,B119-2,0)</f>
        <v>Day 3 Supplement Week 14</v>
      </c>
      <c r="R125" s="438"/>
      <c r="S125" s="438"/>
      <c r="T125" s="439"/>
      <c r="U125" s="289"/>
      <c r="V125" s="294" t="s">
        <v>2640</v>
      </c>
      <c r="W125" s="438" t="str">
        <f ca="1">OFFSET('PROGRAMMING SKELETON'!M301,B119-20,0)</f>
        <v>Day 4 Supplement Week 14</v>
      </c>
      <c r="X125" s="438"/>
      <c r="Y125" s="438"/>
      <c r="Z125" s="439"/>
      <c r="AA125" s="295"/>
      <c r="AB125" s="295"/>
      <c r="AC125" s="295"/>
      <c r="AD125" s="295"/>
      <c r="AE125" s="295"/>
      <c r="AF125" s="287"/>
    </row>
    <row r="126" spans="2:32" ht="85" hidden="1" customHeight="1" thickBot="1">
      <c r="B126" s="457"/>
      <c r="C126" s="268"/>
      <c r="D126" s="296" t="s">
        <v>2637</v>
      </c>
      <c r="E126" s="440" t="str">
        <f ca="1">OFFSET('PROGRAMMING SKELETON'!N118,B119-1,0)</f>
        <v>Notes Supplement 1 week 14</v>
      </c>
      <c r="F126" s="440"/>
      <c r="G126" s="440"/>
      <c r="H126" s="441"/>
      <c r="I126" s="289"/>
      <c r="J126" s="297" t="s">
        <v>2633</v>
      </c>
      <c r="K126" s="442" t="str">
        <f ca="1">OFFSET('PROGRAMMING SKELETON'!N174,B119-2,0)</f>
        <v>Notes Supplement 2 week 14</v>
      </c>
      <c r="L126" s="442"/>
      <c r="M126" s="442"/>
      <c r="N126" s="443"/>
      <c r="O126" s="289"/>
      <c r="P126" s="297" t="s">
        <v>2633</v>
      </c>
      <c r="Q126" s="442" t="str">
        <f ca="1">OFFSET('PROGRAMMING SKELETON'!N229,B119-2,0)</f>
        <v>Notes Supplement 3 week 14</v>
      </c>
      <c r="R126" s="442"/>
      <c r="S126" s="442"/>
      <c r="T126" s="443"/>
      <c r="U126" s="289"/>
      <c r="V126" s="297" t="s">
        <v>2633</v>
      </c>
      <c r="W126" s="442" t="str">
        <f ca="1">OFFSET('PROGRAMMING SKELETON'!N301,B119-20,0)</f>
        <v>Notes Supplement 4 week 14</v>
      </c>
      <c r="X126" s="442"/>
      <c r="Y126" s="442"/>
      <c r="Z126" s="443"/>
      <c r="AA126" s="295"/>
      <c r="AB126" s="295"/>
      <c r="AC126" s="295"/>
      <c r="AD126" s="295"/>
      <c r="AE126" s="295"/>
      <c r="AF126" s="287"/>
    </row>
    <row r="127" spans="2:32" ht="20" hidden="1" customHeight="1" thickBot="1"/>
    <row r="128" spans="2:32" ht="85" hidden="1" customHeight="1" thickBot="1">
      <c r="B128" s="457">
        <v>15</v>
      </c>
      <c r="C128" s="268"/>
      <c r="D128" s="458" t="s">
        <v>921</v>
      </c>
      <c r="E128" s="459"/>
      <c r="F128" s="459"/>
      <c r="G128" s="459"/>
      <c r="H128" s="460"/>
      <c r="I128" s="267"/>
      <c r="J128" s="458" t="s">
        <v>922</v>
      </c>
      <c r="K128" s="459"/>
      <c r="L128" s="459"/>
      <c r="M128" s="459"/>
      <c r="N128" s="460"/>
      <c r="O128" s="267"/>
      <c r="P128" s="458" t="s">
        <v>923</v>
      </c>
      <c r="Q128" s="459"/>
      <c r="R128" s="459"/>
      <c r="S128" s="459"/>
      <c r="T128" s="460"/>
      <c r="U128" s="267"/>
      <c r="V128" s="458" t="s">
        <v>924</v>
      </c>
      <c r="W128" s="459"/>
      <c r="X128" s="459"/>
      <c r="Y128" s="459"/>
      <c r="Z128" s="460"/>
      <c r="AA128" s="265"/>
      <c r="AB128" s="461" t="s">
        <v>162</v>
      </c>
      <c r="AC128" s="462"/>
      <c r="AD128" s="462"/>
      <c r="AE128" s="462"/>
      <c r="AF128" s="463"/>
    </row>
    <row r="129" spans="2:32" ht="10" hidden="1" customHeight="1" thickBot="1">
      <c r="B129" s="457"/>
      <c r="C129" s="268"/>
      <c r="D129" s="269"/>
      <c r="E129" s="269"/>
      <c r="F129" s="269"/>
      <c r="G129" s="269"/>
      <c r="H129" s="269"/>
      <c r="I129" s="267"/>
      <c r="J129" s="269"/>
      <c r="K129" s="269"/>
      <c r="L129" s="269"/>
      <c r="M129" s="269"/>
      <c r="N129" s="269"/>
      <c r="O129" s="267"/>
      <c r="P129" s="269"/>
      <c r="Q129" s="269"/>
      <c r="R129" s="269"/>
      <c r="S129" s="269"/>
      <c r="T129" s="269"/>
      <c r="U129" s="269"/>
      <c r="V129" s="269"/>
      <c r="W129" s="269"/>
      <c r="X129" s="269"/>
      <c r="Y129" s="269"/>
      <c r="Z129" s="269"/>
      <c r="AA129" s="269"/>
      <c r="AB129" s="269"/>
      <c r="AC129" s="269"/>
      <c r="AD129" s="269"/>
      <c r="AE129" s="269"/>
      <c r="AF129" s="269"/>
    </row>
    <row r="130" spans="2:32" ht="85" hidden="1" customHeight="1">
      <c r="B130" s="457"/>
      <c r="C130" s="268"/>
      <c r="D130" s="284" t="s">
        <v>2631</v>
      </c>
      <c r="E130" s="464" t="str">
        <f ca="1">OFFSET('PROGRAMMING SKELETON'!D118,B128-1,0)</f>
        <v>Slot 1 Week 15</v>
      </c>
      <c r="F130" s="464"/>
      <c r="G130" s="464" t="str">
        <f ca="1">OFFSET('PROGRAMMING SKELETON'!D3,B128-1,0)</f>
        <v>reps Slot 1 Week 15</v>
      </c>
      <c r="H130" s="465"/>
      <c r="I130" s="285"/>
      <c r="J130" s="286" t="s">
        <v>2631</v>
      </c>
      <c r="K130" s="466" t="str">
        <f ca="1">OFFSET('PROGRAMMING SKELETON'!D173,B128-1,0)</f>
        <v>Slot 4 Week 15</v>
      </c>
      <c r="L130" s="466"/>
      <c r="M130" s="466" t="str">
        <f ca="1">OFFSET('PROGRAMMING SKELETON'!G3,B128-1,0)</f>
        <v>reps Slot 4 Week 15</v>
      </c>
      <c r="N130" s="467"/>
      <c r="O130" s="285"/>
      <c r="P130" s="286" t="s">
        <v>2631</v>
      </c>
      <c r="Q130" s="466" t="str">
        <f ca="1">OFFSET('PROGRAMMING SKELETON'!D228,B128-1,0)</f>
        <v>Slot 7 Week 15</v>
      </c>
      <c r="R130" s="466"/>
      <c r="S130" s="466" t="str">
        <f ca="1">OFFSET('PROGRAMMING SKELETON'!D57,B128-1,0)</f>
        <v>reps Slot 7 Week 15</v>
      </c>
      <c r="T130" s="467"/>
      <c r="U130" s="285"/>
      <c r="V130" s="286" t="s">
        <v>2631</v>
      </c>
      <c r="W130" s="466" t="str">
        <f ca="1">OFFSET('PROGRAMMING SKELETON'!D282,B128-1,0)</f>
        <v>Slot 10 Week 15</v>
      </c>
      <c r="X130" s="466"/>
      <c r="Y130" s="466" t="str">
        <f ca="1">OFFSET('PROGRAMMING SKELETON'!G57,B128-1,0)</f>
        <v>reps Slot 10 Week 15</v>
      </c>
      <c r="Z130" s="467"/>
      <c r="AA130" s="287"/>
      <c r="AB130" s="286" t="s">
        <v>2632</v>
      </c>
      <c r="AC130" s="468" t="str">
        <f ca="1">OFFSET('PROGRAMMING SKELETON'!J3,B128-1,0)</f>
        <v>cardio week 15</v>
      </c>
      <c r="AD130" s="469"/>
      <c r="AE130" s="469"/>
      <c r="AF130" s="470"/>
    </row>
    <row r="131" spans="2:32" ht="85" hidden="1" customHeight="1">
      <c r="B131" s="457"/>
      <c r="C131" s="268"/>
      <c r="D131" s="283" t="s">
        <v>2633</v>
      </c>
      <c r="E131" s="455" t="str">
        <f ca="1">OFFSET('PROGRAMMING SKELETON'!G118,B128-1,0)</f>
        <v>Slot 2 Week 15</v>
      </c>
      <c r="F131" s="455"/>
      <c r="G131" s="455" t="str">
        <f ca="1">OFFSET('PROGRAMMING SKELETON'!E3,B128-1,0)</f>
        <v>reps Slot 2 Week 15</v>
      </c>
      <c r="H131" s="456"/>
      <c r="I131" s="285"/>
      <c r="J131" s="282" t="s">
        <v>2633</v>
      </c>
      <c r="K131" s="444" t="str">
        <f ca="1">OFFSET('PROGRAMMING SKELETON'!G173,B128-1,0)</f>
        <v>Slot 5 Week 15</v>
      </c>
      <c r="L131" s="444"/>
      <c r="M131" s="444" t="str">
        <f ca="1">OFFSET('PROGRAMMING SKELETON'!H3,B128-1,0)</f>
        <v>reps Slot 5 Week 15</v>
      </c>
      <c r="N131" s="445"/>
      <c r="O131" s="285"/>
      <c r="P131" s="282" t="s">
        <v>2633</v>
      </c>
      <c r="Q131" s="444" t="str">
        <f ca="1">OFFSET('PROGRAMMING SKELETON'!G228,B128-1,0)</f>
        <v>Slot 8 Week 15</v>
      </c>
      <c r="R131" s="444"/>
      <c r="S131" s="444" t="str">
        <f ca="1">OFFSET('PROGRAMMING SKELETON'!E57,B128-1,0)</f>
        <v>reps Slot 8 Week 15</v>
      </c>
      <c r="T131" s="445"/>
      <c r="U131" s="285"/>
      <c r="V131" s="282" t="s">
        <v>2633</v>
      </c>
      <c r="W131" s="444" t="str">
        <f ca="1">OFFSET('PROGRAMMING SKELETON'!G282,B128-1,0)</f>
        <v>Slot 11 Week 15</v>
      </c>
      <c r="X131" s="444"/>
      <c r="Y131" s="444" t="str">
        <f ca="1">OFFSET('PROGRAMMING SKELETON'!H57,B128-1,0)</f>
        <v>reps Slot 11 Week 15</v>
      </c>
      <c r="Z131" s="445"/>
      <c r="AA131" s="287"/>
      <c r="AB131" s="282" t="s">
        <v>2634</v>
      </c>
      <c r="AC131" s="452" t="str">
        <f ca="1">OFFSET('PROGRAMMING SKELETON'!K3,B128-1,0)</f>
        <v>upper back week 15</v>
      </c>
      <c r="AD131" s="453"/>
      <c r="AE131" s="453"/>
      <c r="AF131" s="454"/>
    </row>
    <row r="132" spans="2:32" ht="85" hidden="1" customHeight="1">
      <c r="B132" s="457"/>
      <c r="C132" s="268"/>
      <c r="D132" s="283" t="s">
        <v>2635</v>
      </c>
      <c r="E132" s="455" t="str">
        <f ca="1">OFFSET('PROGRAMMING SKELETON'!J118,B128-1,0)</f>
        <v>Slot 3 Week 15</v>
      </c>
      <c r="F132" s="455"/>
      <c r="G132" s="455" t="str">
        <f ca="1">OFFSET('PROGRAMMING SKELETON'!F3,B128-1,0)</f>
        <v>reps Slot 3 Week 15</v>
      </c>
      <c r="H132" s="456"/>
      <c r="I132" s="285"/>
      <c r="J132" s="281" t="s">
        <v>2635</v>
      </c>
      <c r="K132" s="444" t="str">
        <f ca="1">OFFSET('PROGRAMMING SKELETON'!J173,B128-1,0)</f>
        <v>Slot 6 Week 15</v>
      </c>
      <c r="L132" s="444"/>
      <c r="M132" s="444" t="str">
        <f ca="1">OFFSET('PROGRAMMING SKELETON'!I3,B128-1,0)</f>
        <v>reps Slot 6 Week 15</v>
      </c>
      <c r="N132" s="445"/>
      <c r="O132" s="285"/>
      <c r="P132" s="281" t="s">
        <v>2635</v>
      </c>
      <c r="Q132" s="444" t="str">
        <f ca="1">OFFSET('PROGRAMMING SKELETON'!J228,B128-1,0)</f>
        <v>Slot 9 Week 15</v>
      </c>
      <c r="R132" s="444"/>
      <c r="S132" s="444" t="str">
        <f ca="1">OFFSET('PROGRAMMING SKELETON'!F57,B128-1,0)</f>
        <v>reps Slot 9 Week 15</v>
      </c>
      <c r="T132" s="445"/>
      <c r="U132" s="285"/>
      <c r="V132" s="281" t="s">
        <v>2635</v>
      </c>
      <c r="W132" s="444" t="str">
        <f ca="1">OFFSET('PROGRAMMING SKELETON'!J282,B128-1,0)</f>
        <v>Slot 12 Week 15</v>
      </c>
      <c r="X132" s="444"/>
      <c r="Y132" s="444" t="str">
        <f ca="1">OFFSET('PROGRAMMING SKELETON'!I57,B128-1,0)</f>
        <v>reps Slot 12 Week 15</v>
      </c>
      <c r="Z132" s="445"/>
      <c r="AA132" s="287"/>
      <c r="AB132" s="281" t="s">
        <v>2636</v>
      </c>
      <c r="AC132" s="452" t="str">
        <f ca="1">OFFSET('PROGRAMMING SKELETON'!L3,B128-1,0)</f>
        <v>ab work week 15</v>
      </c>
      <c r="AD132" s="453"/>
      <c r="AE132" s="453"/>
      <c r="AF132" s="454"/>
    </row>
    <row r="133" spans="2:32" ht="85" hidden="1" customHeight="1" thickBot="1">
      <c r="B133" s="457"/>
      <c r="C133" s="268"/>
      <c r="D133" s="288" t="s">
        <v>2637</v>
      </c>
      <c r="E133" s="471"/>
      <c r="F133" s="471"/>
      <c r="G133" s="471"/>
      <c r="H133" s="472"/>
      <c r="I133" s="289"/>
      <c r="J133" s="290" t="s">
        <v>2637</v>
      </c>
      <c r="K133" s="446"/>
      <c r="L133" s="447"/>
      <c r="M133" s="447"/>
      <c r="N133" s="448"/>
      <c r="O133" s="289"/>
      <c r="P133" s="290" t="s">
        <v>2637</v>
      </c>
      <c r="Q133" s="446"/>
      <c r="R133" s="447"/>
      <c r="S133" s="447"/>
      <c r="T133" s="448"/>
      <c r="U133" s="289"/>
      <c r="V133" s="290" t="s">
        <v>2637</v>
      </c>
      <c r="W133" s="446"/>
      <c r="X133" s="447"/>
      <c r="Y133" s="447"/>
      <c r="Z133" s="448"/>
      <c r="AA133" s="291"/>
      <c r="AB133" s="292" t="s">
        <v>2638</v>
      </c>
      <c r="AC133" s="449" t="str">
        <f ca="1">OFFSET('PROGRAMMING SKELETON'!M3,B128-1,0)</f>
        <v>arm work week 15</v>
      </c>
      <c r="AD133" s="450"/>
      <c r="AE133" s="450"/>
      <c r="AF133" s="451"/>
    </row>
    <row r="134" spans="2:32" ht="85" hidden="1" customHeight="1">
      <c r="B134" s="457"/>
      <c r="C134" s="268"/>
      <c r="D134" s="293" t="s">
        <v>2639</v>
      </c>
      <c r="E134" s="436" t="str">
        <f ca="1">OFFSET('PROGRAMMING SKELETON'!M118,B128-1,0)</f>
        <v>Day 1 Supplement Week 15</v>
      </c>
      <c r="F134" s="436"/>
      <c r="G134" s="436"/>
      <c r="H134" s="437"/>
      <c r="I134" s="289"/>
      <c r="J134" s="294" t="s">
        <v>2642</v>
      </c>
      <c r="K134" s="438" t="str">
        <f ca="1">OFFSET('PROGRAMMING SKELETON'!M174,B128-2,0)</f>
        <v>Day 2 Supplement Week 15</v>
      </c>
      <c r="L134" s="438"/>
      <c r="M134" s="438"/>
      <c r="N134" s="439"/>
      <c r="O134" s="289"/>
      <c r="P134" s="294" t="s">
        <v>2641</v>
      </c>
      <c r="Q134" s="438" t="str">
        <f ca="1">OFFSET('PROGRAMMING SKELETON'!M229,B119-1,0)</f>
        <v>Day 3 Supplement Week 15</v>
      </c>
      <c r="R134" s="438"/>
      <c r="S134" s="438"/>
      <c r="T134" s="439"/>
      <c r="U134" s="289"/>
      <c r="V134" s="294" t="s">
        <v>2640</v>
      </c>
      <c r="W134" s="438" t="str">
        <f ca="1">OFFSET('PROGRAMMING SKELETON'!M283,B128-2,0)</f>
        <v>Day 4 Supplement Week 15</v>
      </c>
      <c r="X134" s="438"/>
      <c r="Y134" s="438"/>
      <c r="Z134" s="439"/>
      <c r="AA134" s="295"/>
      <c r="AB134" s="295"/>
      <c r="AC134" s="295"/>
      <c r="AD134" s="295"/>
      <c r="AE134" s="295"/>
      <c r="AF134" s="287"/>
    </row>
    <row r="135" spans="2:32" ht="85" hidden="1" customHeight="1" thickBot="1">
      <c r="B135" s="457"/>
      <c r="C135" s="268"/>
      <c r="D135" s="296" t="s">
        <v>2637</v>
      </c>
      <c r="E135" s="440" t="str">
        <f ca="1">OFFSET('PROGRAMMING SKELETON'!N118,B128-1,0)</f>
        <v>Notes Supplement 1 week 15</v>
      </c>
      <c r="F135" s="440"/>
      <c r="G135" s="440"/>
      <c r="H135" s="441"/>
      <c r="I135" s="289"/>
      <c r="J135" s="297" t="s">
        <v>2633</v>
      </c>
      <c r="K135" s="442" t="str">
        <f ca="1">OFFSET('PROGRAMMING SKELETON'!N174,B128-2,0)</f>
        <v>Notes Supplement 2 week 15</v>
      </c>
      <c r="L135" s="442"/>
      <c r="M135" s="442"/>
      <c r="N135" s="443"/>
      <c r="O135" s="289"/>
      <c r="P135" s="297" t="s">
        <v>2633</v>
      </c>
      <c r="Q135" s="442" t="str">
        <f ca="1">OFFSET('PROGRAMMING SKELETON'!N230,B119-2,0)</f>
        <v>Notes Supplement 3 week 15</v>
      </c>
      <c r="R135" s="442"/>
      <c r="S135" s="442"/>
      <c r="T135" s="443"/>
      <c r="U135" s="289"/>
      <c r="V135" s="297" t="s">
        <v>2633</v>
      </c>
      <c r="W135" s="442" t="str">
        <f ca="1">OFFSET('PROGRAMMING SKELETON'!N283,B128-2,0)</f>
        <v>Notes Supplement 4 week 15</v>
      </c>
      <c r="X135" s="442"/>
      <c r="Y135" s="442"/>
      <c r="Z135" s="443"/>
      <c r="AA135" s="295"/>
      <c r="AB135" s="295"/>
      <c r="AC135" s="295"/>
      <c r="AD135" s="295"/>
      <c r="AE135" s="295"/>
      <c r="AF135" s="287"/>
    </row>
    <row r="136" spans="2:32" ht="20" hidden="1" customHeight="1" thickBot="1"/>
    <row r="137" spans="2:32" ht="85" hidden="1" customHeight="1" thickBot="1">
      <c r="B137" s="457">
        <v>16</v>
      </c>
      <c r="C137" s="268"/>
      <c r="D137" s="458" t="s">
        <v>921</v>
      </c>
      <c r="E137" s="459"/>
      <c r="F137" s="459"/>
      <c r="G137" s="459"/>
      <c r="H137" s="460"/>
      <c r="I137" s="267"/>
      <c r="J137" s="458" t="s">
        <v>922</v>
      </c>
      <c r="K137" s="459"/>
      <c r="L137" s="459"/>
      <c r="M137" s="459"/>
      <c r="N137" s="460"/>
      <c r="O137" s="267"/>
      <c r="P137" s="458" t="s">
        <v>923</v>
      </c>
      <c r="Q137" s="459"/>
      <c r="R137" s="459"/>
      <c r="S137" s="459"/>
      <c r="T137" s="460"/>
      <c r="U137" s="267"/>
      <c r="V137" s="458" t="s">
        <v>924</v>
      </c>
      <c r="W137" s="459"/>
      <c r="X137" s="459"/>
      <c r="Y137" s="459"/>
      <c r="Z137" s="460"/>
      <c r="AA137" s="265"/>
      <c r="AB137" s="461" t="s">
        <v>162</v>
      </c>
      <c r="AC137" s="462"/>
      <c r="AD137" s="462"/>
      <c r="AE137" s="462"/>
      <c r="AF137" s="463"/>
    </row>
    <row r="138" spans="2:32" ht="10" hidden="1" customHeight="1" thickBot="1">
      <c r="B138" s="457"/>
      <c r="C138" s="268"/>
      <c r="D138" s="269"/>
      <c r="E138" s="269"/>
      <c r="F138" s="269"/>
      <c r="G138" s="269"/>
      <c r="H138" s="269"/>
      <c r="I138" s="267"/>
      <c r="J138" s="269"/>
      <c r="K138" s="269"/>
      <c r="L138" s="269"/>
      <c r="M138" s="269"/>
      <c r="N138" s="269"/>
      <c r="O138" s="267"/>
      <c r="P138" s="269"/>
      <c r="Q138" s="269"/>
      <c r="R138" s="269"/>
      <c r="S138" s="269"/>
      <c r="T138" s="269"/>
      <c r="U138" s="269"/>
      <c r="V138" s="269"/>
      <c r="W138" s="269"/>
      <c r="X138" s="269"/>
      <c r="Y138" s="269"/>
      <c r="Z138" s="269"/>
      <c r="AA138" s="269"/>
      <c r="AB138" s="269"/>
      <c r="AC138" s="269"/>
      <c r="AD138" s="269"/>
      <c r="AE138" s="269"/>
      <c r="AF138" s="269"/>
    </row>
    <row r="139" spans="2:32" ht="85" hidden="1" customHeight="1">
      <c r="B139" s="457"/>
      <c r="C139" s="268"/>
      <c r="D139" s="284" t="s">
        <v>2631</v>
      </c>
      <c r="E139" s="464" t="str">
        <f ca="1">OFFSET('PROGRAMMING SKELETON'!D118,B137-1,0)</f>
        <v>Slot 1 Week 16</v>
      </c>
      <c r="F139" s="464"/>
      <c r="G139" s="464" t="str">
        <f ca="1">OFFSET('PROGRAMMING SKELETON'!D3,B137-1,0)</f>
        <v>reps Slot 1 Week 16</v>
      </c>
      <c r="H139" s="465"/>
      <c r="I139" s="285"/>
      <c r="J139" s="286" t="s">
        <v>2631</v>
      </c>
      <c r="K139" s="466" t="str">
        <f ca="1">OFFSET('PROGRAMMING SKELETON'!D173,B137-1,0)</f>
        <v>Slot 4 Week 16</v>
      </c>
      <c r="L139" s="466"/>
      <c r="M139" s="466" t="str">
        <f ca="1">OFFSET('PROGRAMMING SKELETON'!G3,B137-1,0)</f>
        <v>reps Slot 4 Week 16</v>
      </c>
      <c r="N139" s="467"/>
      <c r="O139" s="285"/>
      <c r="P139" s="286" t="s">
        <v>2631</v>
      </c>
      <c r="Q139" s="466" t="str">
        <f ca="1">OFFSET('PROGRAMMING SKELETON'!D228,B137-1,0)</f>
        <v>Slot 7 Week 16</v>
      </c>
      <c r="R139" s="466"/>
      <c r="S139" s="466" t="str">
        <f ca="1">OFFSET('PROGRAMMING SKELETON'!D57,B137-1,0)</f>
        <v>reps Slot 7 Week 16</v>
      </c>
      <c r="T139" s="467"/>
      <c r="U139" s="285"/>
      <c r="V139" s="286" t="s">
        <v>2631</v>
      </c>
      <c r="W139" s="466" t="str">
        <f ca="1">OFFSET('PROGRAMMING SKELETON'!D282,B137-1,0)</f>
        <v>Slot 10 Week 16</v>
      </c>
      <c r="X139" s="466"/>
      <c r="Y139" s="466" t="str">
        <f ca="1">OFFSET('PROGRAMMING SKELETON'!G57,B137-1,0)</f>
        <v>reps Slot 10 Week 16</v>
      </c>
      <c r="Z139" s="467"/>
      <c r="AA139" s="287"/>
      <c r="AB139" s="286" t="s">
        <v>2632</v>
      </c>
      <c r="AC139" s="468" t="str">
        <f ca="1">OFFSET('PROGRAMMING SKELETON'!J3,B137-1,0)</f>
        <v>cardio week 16</v>
      </c>
      <c r="AD139" s="469"/>
      <c r="AE139" s="469"/>
      <c r="AF139" s="470"/>
    </row>
    <row r="140" spans="2:32" ht="85" hidden="1" customHeight="1">
      <c r="B140" s="457"/>
      <c r="C140" s="268"/>
      <c r="D140" s="283" t="s">
        <v>2633</v>
      </c>
      <c r="E140" s="455" t="str">
        <f ca="1">OFFSET('PROGRAMMING SKELETON'!G118,B137-1,0)</f>
        <v>Slot 2 Week 16</v>
      </c>
      <c r="F140" s="455"/>
      <c r="G140" s="455" t="str">
        <f ca="1">OFFSET('PROGRAMMING SKELETON'!E3,B137-1,0)</f>
        <v>reps Slot 2 Week 16</v>
      </c>
      <c r="H140" s="456"/>
      <c r="I140" s="285"/>
      <c r="J140" s="282" t="s">
        <v>2633</v>
      </c>
      <c r="K140" s="444" t="str">
        <f ca="1">OFFSET('PROGRAMMING SKELETON'!G173,B137-1,0)</f>
        <v>Slot 5 Week 16</v>
      </c>
      <c r="L140" s="444"/>
      <c r="M140" s="444" t="str">
        <f ca="1">OFFSET('PROGRAMMING SKELETON'!H3,B137-1,0)</f>
        <v>reps Slot 5 Week 16</v>
      </c>
      <c r="N140" s="445"/>
      <c r="O140" s="285"/>
      <c r="P140" s="282" t="s">
        <v>2633</v>
      </c>
      <c r="Q140" s="444" t="str">
        <f ca="1">OFFSET('PROGRAMMING SKELETON'!G228,B137-1,0)</f>
        <v>Slot 8 Week 16</v>
      </c>
      <c r="R140" s="444"/>
      <c r="S140" s="444" t="str">
        <f ca="1">OFFSET('PROGRAMMING SKELETON'!E57,B137-1,0)</f>
        <v>reps Slot 8 Week 16</v>
      </c>
      <c r="T140" s="445"/>
      <c r="U140" s="285"/>
      <c r="V140" s="282" t="s">
        <v>2633</v>
      </c>
      <c r="W140" s="444" t="str">
        <f ca="1">OFFSET('PROGRAMMING SKELETON'!G282,B137-1,0)</f>
        <v>Slot 11 Week 16</v>
      </c>
      <c r="X140" s="444"/>
      <c r="Y140" s="444" t="str">
        <f ca="1">OFFSET('PROGRAMMING SKELETON'!H57,B137-1,0)</f>
        <v>reps Slot 11 Week 16</v>
      </c>
      <c r="Z140" s="445"/>
      <c r="AA140" s="287"/>
      <c r="AB140" s="282" t="s">
        <v>2634</v>
      </c>
      <c r="AC140" s="452" t="str">
        <f ca="1">OFFSET('PROGRAMMING SKELETON'!K3,B137-1,0)</f>
        <v>upper back week 16</v>
      </c>
      <c r="AD140" s="453"/>
      <c r="AE140" s="453"/>
      <c r="AF140" s="454"/>
    </row>
    <row r="141" spans="2:32" ht="85" hidden="1" customHeight="1">
      <c r="B141" s="457"/>
      <c r="C141" s="268"/>
      <c r="D141" s="283" t="s">
        <v>2635</v>
      </c>
      <c r="E141" s="455" t="str">
        <f ca="1">OFFSET('PROGRAMMING SKELETON'!J118,B137-1,0)</f>
        <v>Slot 3 Week 16</v>
      </c>
      <c r="F141" s="455"/>
      <c r="G141" s="455" t="str">
        <f ca="1">OFFSET('PROGRAMMING SKELETON'!F3,B137-1,0)</f>
        <v>reps Slot 3 Week 16</v>
      </c>
      <c r="H141" s="456"/>
      <c r="I141" s="285"/>
      <c r="J141" s="281" t="s">
        <v>2635</v>
      </c>
      <c r="K141" s="444" t="str">
        <f ca="1">OFFSET('PROGRAMMING SKELETON'!J173,B137-1,0)</f>
        <v>Slot 6 Week 16</v>
      </c>
      <c r="L141" s="444"/>
      <c r="M141" s="444" t="str">
        <f ca="1">OFFSET('PROGRAMMING SKELETON'!I3,B137-1,0)</f>
        <v>reps Slot 6 Week 16</v>
      </c>
      <c r="N141" s="445"/>
      <c r="O141" s="285"/>
      <c r="P141" s="281" t="s">
        <v>2635</v>
      </c>
      <c r="Q141" s="444" t="str">
        <f ca="1">OFFSET('PROGRAMMING SKELETON'!J228,B137-1,0)</f>
        <v>Slot 9 Week 16</v>
      </c>
      <c r="R141" s="444"/>
      <c r="S141" s="444" t="str">
        <f ca="1">OFFSET('PROGRAMMING SKELETON'!F57,B137-1,0)</f>
        <v>reps Slot 9 Week 16</v>
      </c>
      <c r="T141" s="445"/>
      <c r="U141" s="285"/>
      <c r="V141" s="281" t="s">
        <v>2635</v>
      </c>
      <c r="W141" s="444" t="str">
        <f ca="1">OFFSET('PROGRAMMING SKELETON'!J282,B137-1,0)</f>
        <v>Slot 12 Week 16</v>
      </c>
      <c r="X141" s="444"/>
      <c r="Y141" s="444" t="str">
        <f ca="1">OFFSET('PROGRAMMING SKELETON'!I57,B137-1,0)</f>
        <v>reps Slot 12 Week 16</v>
      </c>
      <c r="Z141" s="445"/>
      <c r="AA141" s="287"/>
      <c r="AB141" s="281" t="s">
        <v>2636</v>
      </c>
      <c r="AC141" s="452" t="str">
        <f ca="1">OFFSET('PROGRAMMING SKELETON'!L3,B137-1,0)</f>
        <v>ab work week 16</v>
      </c>
      <c r="AD141" s="453"/>
      <c r="AE141" s="453"/>
      <c r="AF141" s="454"/>
    </row>
    <row r="142" spans="2:32" ht="85" hidden="1" customHeight="1" thickBot="1">
      <c r="B142" s="457"/>
      <c r="C142" s="268"/>
      <c r="D142" s="288" t="s">
        <v>2637</v>
      </c>
      <c r="E142" s="471"/>
      <c r="F142" s="471"/>
      <c r="G142" s="471"/>
      <c r="H142" s="472"/>
      <c r="I142" s="289"/>
      <c r="J142" s="290" t="s">
        <v>2637</v>
      </c>
      <c r="K142" s="446"/>
      <c r="L142" s="447"/>
      <c r="M142" s="447"/>
      <c r="N142" s="448"/>
      <c r="O142" s="289"/>
      <c r="P142" s="290" t="s">
        <v>2637</v>
      </c>
      <c r="Q142" s="446"/>
      <c r="R142" s="447"/>
      <c r="S142" s="447"/>
      <c r="T142" s="448"/>
      <c r="U142" s="289"/>
      <c r="V142" s="290" t="s">
        <v>2637</v>
      </c>
      <c r="W142" s="446"/>
      <c r="X142" s="447"/>
      <c r="Y142" s="447"/>
      <c r="Z142" s="448"/>
      <c r="AA142" s="291"/>
      <c r="AB142" s="292" t="s">
        <v>2638</v>
      </c>
      <c r="AC142" s="449" t="str">
        <f ca="1">OFFSET('PROGRAMMING SKELETON'!M3,B137-1,0)</f>
        <v>arm work week 16</v>
      </c>
      <c r="AD142" s="450"/>
      <c r="AE142" s="450"/>
      <c r="AF142" s="451"/>
    </row>
    <row r="143" spans="2:32" ht="85" hidden="1" customHeight="1">
      <c r="B143" s="457"/>
      <c r="C143" s="268"/>
      <c r="D143" s="293" t="s">
        <v>2639</v>
      </c>
      <c r="E143" s="436" t="str">
        <f ca="1">OFFSET('PROGRAMMING SKELETON'!M118,B137-1,0)</f>
        <v>Day 1 Supplement Week 16</v>
      </c>
      <c r="F143" s="436"/>
      <c r="G143" s="436"/>
      <c r="H143" s="437"/>
      <c r="I143" s="289"/>
      <c r="J143" s="294" t="s">
        <v>2642</v>
      </c>
      <c r="K143" s="438" t="str">
        <f ca="1">OFFSET('PROGRAMMING SKELETON'!M174,B137-2,0)</f>
        <v>Day 2 Supplement Week 16</v>
      </c>
      <c r="L143" s="438"/>
      <c r="M143" s="438"/>
      <c r="N143" s="439"/>
      <c r="O143" s="289"/>
      <c r="P143" s="294" t="s">
        <v>2641</v>
      </c>
      <c r="Q143" s="438" t="str">
        <f ca="1">OFFSET('PROGRAMMING SKELETON'!M229,B137-2,0)</f>
        <v>Day 3 Supplement Week 16</v>
      </c>
      <c r="R143" s="438"/>
      <c r="S143" s="438"/>
      <c r="T143" s="439"/>
      <c r="U143" s="289"/>
      <c r="V143" s="294" t="s">
        <v>2640</v>
      </c>
      <c r="W143" s="438" t="str">
        <f ca="1">OFFSET('PROGRAMMING SKELETON'!M283,B137-2,0)</f>
        <v>Day 4 Supplement Week 16</v>
      </c>
      <c r="X143" s="438"/>
      <c r="Y143" s="438"/>
      <c r="Z143" s="439"/>
      <c r="AA143" s="295"/>
      <c r="AB143" s="295"/>
      <c r="AC143" s="295"/>
      <c r="AD143" s="295"/>
      <c r="AE143" s="295"/>
      <c r="AF143" s="287"/>
    </row>
    <row r="144" spans="2:32" ht="85" hidden="1" customHeight="1" thickBot="1">
      <c r="B144" s="457"/>
      <c r="C144" s="268"/>
      <c r="D144" s="296" t="s">
        <v>2637</v>
      </c>
      <c r="E144" s="440" t="str">
        <f ca="1">OFFSET('PROGRAMMING SKELETON'!N118,B137-1,0)</f>
        <v>Notes Supplement 1 week 16</v>
      </c>
      <c r="F144" s="440"/>
      <c r="G144" s="440"/>
      <c r="H144" s="441"/>
      <c r="I144" s="289"/>
      <c r="J144" s="297" t="s">
        <v>2633</v>
      </c>
      <c r="K144" s="442" t="str">
        <f ca="1">OFFSET('PROGRAMMING SKELETON'!N174,B137-2,0)</f>
        <v>Notes Supplement 2 week 16</v>
      </c>
      <c r="L144" s="442"/>
      <c r="M144" s="442"/>
      <c r="N144" s="443"/>
      <c r="O144" s="289"/>
      <c r="P144" s="297" t="s">
        <v>2633</v>
      </c>
      <c r="Q144" s="442" t="str">
        <f ca="1">OFFSET('PROGRAMMING SKELETON'!N229,B137-2,0)</f>
        <v>Notes Supplement 3 week 16</v>
      </c>
      <c r="R144" s="442"/>
      <c r="S144" s="442"/>
      <c r="T144" s="443"/>
      <c r="U144" s="289"/>
      <c r="V144" s="297" t="s">
        <v>2633</v>
      </c>
      <c r="W144" s="442" t="str">
        <f ca="1">OFFSET('PROGRAMMING SKELETON'!N283,B137-2,0)</f>
        <v>Notes Supplement 4 week 16</v>
      </c>
      <c r="X144" s="442"/>
      <c r="Y144" s="442"/>
      <c r="Z144" s="443"/>
      <c r="AA144" s="295"/>
      <c r="AB144" s="295"/>
      <c r="AC144" s="295"/>
      <c r="AD144" s="295"/>
      <c r="AE144" s="295"/>
      <c r="AF144" s="287"/>
    </row>
    <row r="145" ht="85" customHeight="1"/>
    <row r="146" ht="85" customHeight="1"/>
  </sheetData>
  <mergeCells count="737">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AB2:AF2"/>
    <mergeCell ref="AC4:AF4"/>
    <mergeCell ref="AC5:AF5"/>
    <mergeCell ref="AC6:AF6"/>
    <mergeCell ref="AC7:AF7"/>
    <mergeCell ref="Q14:R14"/>
    <mergeCell ref="S14:T14"/>
    <mergeCell ref="W14:X14"/>
    <mergeCell ref="Y14:Z14"/>
    <mergeCell ref="AC14:AF14"/>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B38:AF38"/>
    <mergeCell ref="E40:F40"/>
    <mergeCell ref="G40:H40"/>
    <mergeCell ref="K40:L40"/>
    <mergeCell ref="M40:N40"/>
    <mergeCell ref="Q40:R40"/>
    <mergeCell ref="S40:T40"/>
    <mergeCell ref="W40:X40"/>
    <mergeCell ref="Y40:Z40"/>
    <mergeCell ref="AC40:AF40"/>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V56:Z56"/>
    <mergeCell ref="AB56:AF56"/>
    <mergeCell ref="E58:F58"/>
    <mergeCell ref="G58:H58"/>
    <mergeCell ref="K58:L58"/>
    <mergeCell ref="M58:N58"/>
    <mergeCell ref="Q58:R58"/>
    <mergeCell ref="S58:T58"/>
    <mergeCell ref="W58:X58"/>
    <mergeCell ref="Y58:Z58"/>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W62:Z62"/>
    <mergeCell ref="E63:H63"/>
    <mergeCell ref="K63:N63"/>
    <mergeCell ref="Q63:T63"/>
    <mergeCell ref="W63:Z63"/>
    <mergeCell ref="Q60:R60"/>
    <mergeCell ref="S60:T60"/>
    <mergeCell ref="W60:X60"/>
    <mergeCell ref="Y60:Z60"/>
    <mergeCell ref="V65:Z65"/>
    <mergeCell ref="AB65:AF65"/>
    <mergeCell ref="E67:F67"/>
    <mergeCell ref="G67:H67"/>
    <mergeCell ref="K67:L67"/>
    <mergeCell ref="M67:N67"/>
    <mergeCell ref="W67:X67"/>
    <mergeCell ref="Y67:Z67"/>
    <mergeCell ref="AC67:AF67"/>
    <mergeCell ref="W68:X68"/>
    <mergeCell ref="Y68:Z68"/>
    <mergeCell ref="AC68:AF68"/>
    <mergeCell ref="E69:F69"/>
    <mergeCell ref="G69:H69"/>
    <mergeCell ref="K69:L69"/>
    <mergeCell ref="M69:N69"/>
    <mergeCell ref="Q69:R69"/>
    <mergeCell ref="S69:T69"/>
    <mergeCell ref="W69:X69"/>
    <mergeCell ref="Y69:Z69"/>
    <mergeCell ref="Q71:T71"/>
    <mergeCell ref="W71:Z71"/>
    <mergeCell ref="E72:H72"/>
    <mergeCell ref="K72:N72"/>
    <mergeCell ref="Q72:T72"/>
    <mergeCell ref="W72:Z72"/>
    <mergeCell ref="AC69:AF69"/>
    <mergeCell ref="E70:H70"/>
    <mergeCell ref="K70:N70"/>
    <mergeCell ref="Q70:T70"/>
    <mergeCell ref="W70:Z70"/>
    <mergeCell ref="AC70:AF70"/>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AC79:AF79"/>
    <mergeCell ref="S77:T77"/>
    <mergeCell ref="W77:X77"/>
    <mergeCell ref="Y77:Z77"/>
    <mergeCell ref="AC77:AF77"/>
    <mergeCell ref="E78:F78"/>
    <mergeCell ref="G78:H78"/>
    <mergeCell ref="K78:L78"/>
    <mergeCell ref="M78:N78"/>
    <mergeCell ref="Q78:R78"/>
    <mergeCell ref="S78:T78"/>
    <mergeCell ref="E80:H80"/>
    <mergeCell ref="K80:N80"/>
    <mergeCell ref="Q80:T80"/>
    <mergeCell ref="W80:Z80"/>
    <mergeCell ref="E81:H81"/>
    <mergeCell ref="K81:N81"/>
    <mergeCell ref="Q81:T81"/>
    <mergeCell ref="W81:Z81"/>
    <mergeCell ref="W78:X78"/>
    <mergeCell ref="Y78:Z78"/>
    <mergeCell ref="W79:Z7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AC97:AF97"/>
    <mergeCell ref="S95:T95"/>
    <mergeCell ref="W95:X95"/>
    <mergeCell ref="Y95:Z95"/>
    <mergeCell ref="AC95:AF95"/>
    <mergeCell ref="E96:F96"/>
    <mergeCell ref="G96:H96"/>
    <mergeCell ref="K96:L96"/>
    <mergeCell ref="M96:N96"/>
    <mergeCell ref="Q96:R96"/>
    <mergeCell ref="S96:T96"/>
    <mergeCell ref="E98:H98"/>
    <mergeCell ref="K98:N98"/>
    <mergeCell ref="Q98:T98"/>
    <mergeCell ref="W98:Z98"/>
    <mergeCell ref="E99:H99"/>
    <mergeCell ref="K99:N99"/>
    <mergeCell ref="Q99:T99"/>
    <mergeCell ref="W99:Z99"/>
    <mergeCell ref="W96:X96"/>
    <mergeCell ref="Y96:Z96"/>
    <mergeCell ref="W97:Z97"/>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AC106:AF106"/>
    <mergeCell ref="S104:T104"/>
    <mergeCell ref="W104:X104"/>
    <mergeCell ref="Y104:Z104"/>
    <mergeCell ref="AC104:AF104"/>
    <mergeCell ref="E105:F105"/>
    <mergeCell ref="G105:H105"/>
    <mergeCell ref="K105:L105"/>
    <mergeCell ref="M105:N105"/>
    <mergeCell ref="Q105:R105"/>
    <mergeCell ref="S105:T105"/>
    <mergeCell ref="E107:H107"/>
    <mergeCell ref="K107:N107"/>
    <mergeCell ref="Q107:T107"/>
    <mergeCell ref="W107:Z107"/>
    <mergeCell ref="E108:H108"/>
    <mergeCell ref="K108:N108"/>
    <mergeCell ref="Q108:T108"/>
    <mergeCell ref="W108:Z108"/>
    <mergeCell ref="W105:X105"/>
    <mergeCell ref="Y105:Z105"/>
    <mergeCell ref="W106:Z106"/>
    <mergeCell ref="V110:Z110"/>
    <mergeCell ref="AB110:AF110"/>
    <mergeCell ref="E112:F112"/>
    <mergeCell ref="G112:H112"/>
    <mergeCell ref="K112:L112"/>
    <mergeCell ref="M112:N112"/>
    <mergeCell ref="Q112:R112"/>
    <mergeCell ref="S112:T112"/>
    <mergeCell ref="W112:X112"/>
    <mergeCell ref="Y112:Z112"/>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E116:H116"/>
    <mergeCell ref="K116:N116"/>
    <mergeCell ref="Q116:T116"/>
    <mergeCell ref="W116:Z116"/>
    <mergeCell ref="E117:H117"/>
    <mergeCell ref="K117:N117"/>
    <mergeCell ref="Q117:T117"/>
    <mergeCell ref="W117:Z117"/>
    <mergeCell ref="S114:T114"/>
    <mergeCell ref="W114:X114"/>
    <mergeCell ref="Y114:Z114"/>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AC124:AF124"/>
    <mergeCell ref="S122:T122"/>
    <mergeCell ref="W122:X122"/>
    <mergeCell ref="Y122:Z122"/>
    <mergeCell ref="AC122:AF122"/>
    <mergeCell ref="E123:F123"/>
    <mergeCell ref="G123:H123"/>
    <mergeCell ref="K123:L123"/>
    <mergeCell ref="M123:N123"/>
    <mergeCell ref="Q123:R123"/>
    <mergeCell ref="S123:T123"/>
    <mergeCell ref="E125:H125"/>
    <mergeCell ref="K125:N125"/>
    <mergeCell ref="Q125:T125"/>
    <mergeCell ref="W125:Z125"/>
    <mergeCell ref="E126:H126"/>
    <mergeCell ref="K126:N126"/>
    <mergeCell ref="Q126:T126"/>
    <mergeCell ref="W126:Z126"/>
    <mergeCell ref="W123:X123"/>
    <mergeCell ref="Y123:Z123"/>
    <mergeCell ref="W124:Z124"/>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AC133:AF133"/>
    <mergeCell ref="S131:T131"/>
    <mergeCell ref="W131:X131"/>
    <mergeCell ref="Y131:Z131"/>
    <mergeCell ref="AC131:AF131"/>
    <mergeCell ref="E132:F132"/>
    <mergeCell ref="G132:H132"/>
    <mergeCell ref="K132:L132"/>
    <mergeCell ref="M132:N132"/>
    <mergeCell ref="Q132:R132"/>
    <mergeCell ref="S132:T132"/>
    <mergeCell ref="E134:H134"/>
    <mergeCell ref="K134:N134"/>
    <mergeCell ref="Q134:T134"/>
    <mergeCell ref="W134:Z134"/>
    <mergeCell ref="E135:H135"/>
    <mergeCell ref="K135:N135"/>
    <mergeCell ref="Q135:T135"/>
    <mergeCell ref="W135:Z135"/>
    <mergeCell ref="W132:X132"/>
    <mergeCell ref="Y132:Z132"/>
    <mergeCell ref="W133:Z133"/>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AC142:AF142"/>
    <mergeCell ref="S140:T140"/>
    <mergeCell ref="W140:X140"/>
    <mergeCell ref="Y140:Z140"/>
    <mergeCell ref="AC140:AF140"/>
    <mergeCell ref="E141:F141"/>
    <mergeCell ref="G141:H141"/>
    <mergeCell ref="K141:L141"/>
    <mergeCell ref="M141:N141"/>
    <mergeCell ref="Q141:R141"/>
    <mergeCell ref="S141:T141"/>
    <mergeCell ref="E143:H143"/>
    <mergeCell ref="K143:N143"/>
    <mergeCell ref="Q143:T143"/>
    <mergeCell ref="W143:Z143"/>
    <mergeCell ref="E144:H144"/>
    <mergeCell ref="K144:N144"/>
    <mergeCell ref="Q144:T144"/>
    <mergeCell ref="W144:Z144"/>
    <mergeCell ref="W141:X141"/>
    <mergeCell ref="Y141:Z141"/>
    <mergeCell ref="W142:Z142"/>
  </mergeCells>
  <conditionalFormatting sqref="E5:E7 G5:G6">
    <cfRule type="cellIs" dxfId="502" priority="412" operator="equal">
      <formula>0</formula>
    </cfRule>
  </conditionalFormatting>
  <conditionalFormatting sqref="K7:N7 K5:K6 M5:M6">
    <cfRule type="cellIs" dxfId="501" priority="410" operator="equal">
      <formula>0</formula>
    </cfRule>
  </conditionalFormatting>
  <conditionalFormatting sqref="E4 G4">
    <cfRule type="cellIs" dxfId="500" priority="411" operator="equal">
      <formula>0</formula>
    </cfRule>
  </conditionalFormatting>
  <conditionalFormatting sqref="K4 M4">
    <cfRule type="cellIs" dxfId="499" priority="409" operator="equal">
      <formula>0</formula>
    </cfRule>
  </conditionalFormatting>
  <conditionalFormatting sqref="Q7:T7 Q5:Q6 S5:S6">
    <cfRule type="cellIs" dxfId="498" priority="408" operator="equal">
      <formula>0</formula>
    </cfRule>
  </conditionalFormatting>
  <conditionalFormatting sqref="Q4 S4">
    <cfRule type="cellIs" dxfId="497" priority="407" operator="equal">
      <formula>0</formula>
    </cfRule>
  </conditionalFormatting>
  <conditionalFormatting sqref="E28 G28">
    <cfRule type="cellIs" dxfId="496" priority="381" operator="equal">
      <formula>0</formula>
    </cfRule>
  </conditionalFormatting>
  <conditionalFormatting sqref="K28 M28">
    <cfRule type="cellIs" dxfId="495" priority="379" operator="equal">
      <formula>0</formula>
    </cfRule>
  </conditionalFormatting>
  <conditionalFormatting sqref="Q28 S28">
    <cfRule type="cellIs" dxfId="494" priority="377" operator="equal">
      <formula>0</formula>
    </cfRule>
  </conditionalFormatting>
  <conditionalFormatting sqref="W28">
    <cfRule type="cellIs" dxfId="493" priority="375" operator="equal">
      <formula>0</formula>
    </cfRule>
  </conditionalFormatting>
  <conditionalFormatting sqref="W37:Z37">
    <cfRule type="cellIs" dxfId="492" priority="374" operator="equal">
      <formula>0</formula>
    </cfRule>
  </conditionalFormatting>
  <conditionalFormatting sqref="Q37:T37">
    <cfRule type="cellIs" dxfId="491" priority="372" operator="equal">
      <formula>0</formula>
    </cfRule>
  </conditionalFormatting>
  <conditionalFormatting sqref="K37:N37">
    <cfRule type="cellIs" dxfId="490" priority="370" operator="equal">
      <formula>0</formula>
    </cfRule>
  </conditionalFormatting>
  <conditionalFormatting sqref="E37:H37">
    <cfRule type="cellIs" dxfId="489" priority="368" operator="equal">
      <formula>0</formula>
    </cfRule>
  </conditionalFormatting>
  <conditionalFormatting sqref="AC5">
    <cfRule type="cellIs" dxfId="488" priority="338" operator="equal">
      <formula>0</formula>
    </cfRule>
  </conditionalFormatting>
  <conditionalFormatting sqref="AC4">
    <cfRule type="cellIs" dxfId="487" priority="337" operator="equal">
      <formula>0</formula>
    </cfRule>
  </conditionalFormatting>
  <conditionalFormatting sqref="AC6">
    <cfRule type="cellIs" dxfId="486" priority="336" operator="equal">
      <formula>0</formula>
    </cfRule>
  </conditionalFormatting>
  <conditionalFormatting sqref="AC7">
    <cfRule type="cellIs" dxfId="485" priority="335" operator="equal">
      <formula>0</formula>
    </cfRule>
  </conditionalFormatting>
  <conditionalFormatting sqref="E9">
    <cfRule type="cellIs" dxfId="484" priority="334" operator="equal">
      <formula>0</formula>
    </cfRule>
  </conditionalFormatting>
  <conditionalFormatting sqref="K9">
    <cfRule type="cellIs" dxfId="483" priority="332" operator="equal">
      <formula>0</formula>
    </cfRule>
  </conditionalFormatting>
  <conditionalFormatting sqref="E8">
    <cfRule type="cellIs" dxfId="482" priority="333" operator="equal">
      <formula>0</formula>
    </cfRule>
  </conditionalFormatting>
  <conditionalFormatting sqref="K8">
    <cfRule type="cellIs" dxfId="481" priority="331" operator="equal">
      <formula>0</formula>
    </cfRule>
  </conditionalFormatting>
  <conditionalFormatting sqref="Q9">
    <cfRule type="cellIs" dxfId="480" priority="330" operator="equal">
      <formula>0</formula>
    </cfRule>
  </conditionalFormatting>
  <conditionalFormatting sqref="Q8">
    <cfRule type="cellIs" dxfId="479" priority="329" operator="equal">
      <formula>0</formula>
    </cfRule>
  </conditionalFormatting>
  <conditionalFormatting sqref="W7:Z7 W5:W6 Y5:Y6">
    <cfRule type="cellIs" dxfId="478" priority="324" operator="equal">
      <formula>0</formula>
    </cfRule>
  </conditionalFormatting>
  <conditionalFormatting sqref="W4 Y4">
    <cfRule type="cellIs" dxfId="477" priority="323" operator="equal">
      <formula>0</formula>
    </cfRule>
  </conditionalFormatting>
  <conditionalFormatting sqref="W9">
    <cfRule type="cellIs" dxfId="476" priority="322" operator="equal">
      <formula>0</formula>
    </cfRule>
  </conditionalFormatting>
  <conditionalFormatting sqref="W8">
    <cfRule type="cellIs" dxfId="475" priority="321" operator="equal">
      <formula>0</formula>
    </cfRule>
  </conditionalFormatting>
  <conditionalFormatting sqref="E14:E16 G14:G15">
    <cfRule type="cellIs" dxfId="474" priority="300" operator="equal">
      <formula>0</formula>
    </cfRule>
  </conditionalFormatting>
  <conditionalFormatting sqref="K16:N16 K14:K15 M14:M15">
    <cfRule type="cellIs" dxfId="473" priority="298" operator="equal">
      <formula>0</formula>
    </cfRule>
  </conditionalFormatting>
  <conditionalFormatting sqref="E13 G13">
    <cfRule type="cellIs" dxfId="472" priority="299" operator="equal">
      <formula>0</formula>
    </cfRule>
  </conditionalFormatting>
  <conditionalFormatting sqref="K13 M13">
    <cfRule type="cellIs" dxfId="471" priority="297" operator="equal">
      <formula>0</formula>
    </cfRule>
  </conditionalFormatting>
  <conditionalFormatting sqref="Q16:T16 Q14:Q15 S14:S15">
    <cfRule type="cellIs" dxfId="470" priority="296" operator="equal">
      <formula>0</formula>
    </cfRule>
  </conditionalFormatting>
  <conditionalFormatting sqref="Q13 S13">
    <cfRule type="cellIs" dxfId="469" priority="295" operator="equal">
      <formula>0</formula>
    </cfRule>
  </conditionalFormatting>
  <conditionalFormatting sqref="AC14">
    <cfRule type="cellIs" dxfId="468" priority="294" operator="equal">
      <formula>0</formula>
    </cfRule>
  </conditionalFormatting>
  <conditionalFormatting sqref="AC13">
    <cfRule type="cellIs" dxfId="467" priority="293" operator="equal">
      <formula>0</formula>
    </cfRule>
  </conditionalFormatting>
  <conditionalFormatting sqref="AC15">
    <cfRule type="cellIs" dxfId="466" priority="292" operator="equal">
      <formula>0</formula>
    </cfRule>
  </conditionalFormatting>
  <conditionalFormatting sqref="AC16">
    <cfRule type="cellIs" dxfId="465" priority="291" operator="equal">
      <formula>0</formula>
    </cfRule>
  </conditionalFormatting>
  <conditionalFormatting sqref="E18">
    <cfRule type="cellIs" dxfId="464" priority="290" operator="equal">
      <formula>0</formula>
    </cfRule>
  </conditionalFormatting>
  <conditionalFormatting sqref="K18">
    <cfRule type="cellIs" dxfId="463" priority="288" operator="equal">
      <formula>0</formula>
    </cfRule>
  </conditionalFormatting>
  <conditionalFormatting sqref="E17">
    <cfRule type="cellIs" dxfId="462" priority="289" operator="equal">
      <formula>0</formula>
    </cfRule>
  </conditionalFormatting>
  <conditionalFormatting sqref="K17">
    <cfRule type="cellIs" dxfId="461" priority="287" operator="equal">
      <formula>0</formula>
    </cfRule>
  </conditionalFormatting>
  <conditionalFormatting sqref="Q18">
    <cfRule type="cellIs" dxfId="460" priority="286" operator="equal">
      <formula>0</formula>
    </cfRule>
  </conditionalFormatting>
  <conditionalFormatting sqref="Q17">
    <cfRule type="cellIs" dxfId="459" priority="285" operator="equal">
      <formula>0</formula>
    </cfRule>
  </conditionalFormatting>
  <conditionalFormatting sqref="W16:Z16 W14:W15 Y14:Y15">
    <cfRule type="cellIs" dxfId="458" priority="284" operator="equal">
      <formula>0</formula>
    </cfRule>
  </conditionalFormatting>
  <conditionalFormatting sqref="W13 Y13">
    <cfRule type="cellIs" dxfId="457" priority="283" operator="equal">
      <formula>0</formula>
    </cfRule>
  </conditionalFormatting>
  <conditionalFormatting sqref="W18">
    <cfRule type="cellIs" dxfId="456" priority="282" operator="equal">
      <formula>0</formula>
    </cfRule>
  </conditionalFormatting>
  <conditionalFormatting sqref="W17">
    <cfRule type="cellIs" dxfId="455" priority="281" operator="equal">
      <formula>0</formula>
    </cfRule>
  </conditionalFormatting>
  <conditionalFormatting sqref="E23:E25 G23:G24">
    <cfRule type="cellIs" dxfId="454" priority="280" operator="equal">
      <formula>0</formula>
    </cfRule>
  </conditionalFormatting>
  <conditionalFormatting sqref="K25:N25 K23:K24 M23:M24">
    <cfRule type="cellIs" dxfId="453" priority="278" operator="equal">
      <formula>0</formula>
    </cfRule>
  </conditionalFormatting>
  <conditionalFormatting sqref="E22 G22">
    <cfRule type="cellIs" dxfId="452" priority="279" operator="equal">
      <formula>0</formula>
    </cfRule>
  </conditionalFormatting>
  <conditionalFormatting sqref="K22 M22">
    <cfRule type="cellIs" dxfId="451" priority="277" operator="equal">
      <formula>0</formula>
    </cfRule>
  </conditionalFormatting>
  <conditionalFormatting sqref="Q25:T25 Q23:Q24 S23:S24">
    <cfRule type="cellIs" dxfId="450" priority="276" operator="equal">
      <formula>0</formula>
    </cfRule>
  </conditionalFormatting>
  <conditionalFormatting sqref="Q22 S22">
    <cfRule type="cellIs" dxfId="449" priority="275" operator="equal">
      <formula>0</formula>
    </cfRule>
  </conditionalFormatting>
  <conditionalFormatting sqref="AC23">
    <cfRule type="cellIs" dxfId="448" priority="274" operator="equal">
      <formula>0</formula>
    </cfRule>
  </conditionalFormatting>
  <conditionalFormatting sqref="AC22">
    <cfRule type="cellIs" dxfId="447" priority="273" operator="equal">
      <formula>0</formula>
    </cfRule>
  </conditionalFormatting>
  <conditionalFormatting sqref="AC24">
    <cfRule type="cellIs" dxfId="446" priority="272" operator="equal">
      <formula>0</formula>
    </cfRule>
  </conditionalFormatting>
  <conditionalFormatting sqref="AC25">
    <cfRule type="cellIs" dxfId="445" priority="271" operator="equal">
      <formula>0</formula>
    </cfRule>
  </conditionalFormatting>
  <conditionalFormatting sqref="E27">
    <cfRule type="cellIs" dxfId="444" priority="270" operator="equal">
      <formula>0</formula>
    </cfRule>
  </conditionalFormatting>
  <conditionalFormatting sqref="K27">
    <cfRule type="cellIs" dxfId="443" priority="268" operator="equal">
      <formula>0</formula>
    </cfRule>
  </conditionalFormatting>
  <conditionalFormatting sqref="E26">
    <cfRule type="cellIs" dxfId="442" priority="269" operator="equal">
      <formula>0</formula>
    </cfRule>
  </conditionalFormatting>
  <conditionalFormatting sqref="K26">
    <cfRule type="cellIs" dxfId="441" priority="267" operator="equal">
      <formula>0</formula>
    </cfRule>
  </conditionalFormatting>
  <conditionalFormatting sqref="Q27">
    <cfRule type="cellIs" dxfId="440" priority="266" operator="equal">
      <formula>0</formula>
    </cfRule>
  </conditionalFormatting>
  <conditionalFormatting sqref="Q26">
    <cfRule type="cellIs" dxfId="439" priority="265" operator="equal">
      <formula>0</formula>
    </cfRule>
  </conditionalFormatting>
  <conditionalFormatting sqref="W25:Z25 W23:W24 Y23:Y24">
    <cfRule type="cellIs" dxfId="438" priority="264" operator="equal">
      <formula>0</formula>
    </cfRule>
  </conditionalFormatting>
  <conditionalFormatting sqref="W22 Y22">
    <cfRule type="cellIs" dxfId="437" priority="263" operator="equal">
      <formula>0</formula>
    </cfRule>
  </conditionalFormatting>
  <conditionalFormatting sqref="W27">
    <cfRule type="cellIs" dxfId="436" priority="262" operator="equal">
      <formula>0</formula>
    </cfRule>
  </conditionalFormatting>
  <conditionalFormatting sqref="W26">
    <cfRule type="cellIs" dxfId="435" priority="261" operator="equal">
      <formula>0</formula>
    </cfRule>
  </conditionalFormatting>
  <conditionalFormatting sqref="E32:E34 G32:G33">
    <cfRule type="cellIs" dxfId="434" priority="260" operator="equal">
      <formula>0</formula>
    </cfRule>
  </conditionalFormatting>
  <conditionalFormatting sqref="K34:N34 K32:K33 M32:M33">
    <cfRule type="cellIs" dxfId="433" priority="258" operator="equal">
      <formula>0</formula>
    </cfRule>
  </conditionalFormatting>
  <conditionalFormatting sqref="E31 G31">
    <cfRule type="cellIs" dxfId="432" priority="259" operator="equal">
      <formula>0</formula>
    </cfRule>
  </conditionalFormatting>
  <conditionalFormatting sqref="K31 M31">
    <cfRule type="cellIs" dxfId="431" priority="257" operator="equal">
      <formula>0</formula>
    </cfRule>
  </conditionalFormatting>
  <conditionalFormatting sqref="Q34:T34 Q32:Q33 S32:S33">
    <cfRule type="cellIs" dxfId="430" priority="256" operator="equal">
      <formula>0</formula>
    </cfRule>
  </conditionalFormatting>
  <conditionalFormatting sqref="Q31 S31">
    <cfRule type="cellIs" dxfId="429" priority="255" operator="equal">
      <formula>0</formula>
    </cfRule>
  </conditionalFormatting>
  <conditionalFormatting sqref="AC32">
    <cfRule type="cellIs" dxfId="428" priority="254" operator="equal">
      <formula>0</formula>
    </cfRule>
  </conditionalFormatting>
  <conditionalFormatting sqref="AC31">
    <cfRule type="cellIs" dxfId="427" priority="253" operator="equal">
      <formula>0</formula>
    </cfRule>
  </conditionalFormatting>
  <conditionalFormatting sqref="AC33">
    <cfRule type="cellIs" dxfId="426" priority="252" operator="equal">
      <formula>0</formula>
    </cfRule>
  </conditionalFormatting>
  <conditionalFormatting sqref="AC34">
    <cfRule type="cellIs" dxfId="425" priority="251" operator="equal">
      <formula>0</formula>
    </cfRule>
  </conditionalFormatting>
  <conditionalFormatting sqref="E36">
    <cfRule type="cellIs" dxfId="424" priority="250" operator="equal">
      <formula>0</formula>
    </cfRule>
  </conditionalFormatting>
  <conditionalFormatting sqref="K36">
    <cfRule type="cellIs" dxfId="423" priority="248" operator="equal">
      <formula>0</formula>
    </cfRule>
  </conditionalFormatting>
  <conditionalFormatting sqref="E35">
    <cfRule type="cellIs" dxfId="422" priority="249" operator="equal">
      <formula>0</formula>
    </cfRule>
  </conditionalFormatting>
  <conditionalFormatting sqref="K35">
    <cfRule type="cellIs" dxfId="421" priority="247" operator="equal">
      <formula>0</formula>
    </cfRule>
  </conditionalFormatting>
  <conditionalFormatting sqref="Q36">
    <cfRule type="cellIs" dxfId="420" priority="246" operator="equal">
      <formula>0</formula>
    </cfRule>
  </conditionalFormatting>
  <conditionalFormatting sqref="Q35">
    <cfRule type="cellIs" dxfId="419" priority="245" operator="equal">
      <formula>0</formula>
    </cfRule>
  </conditionalFormatting>
  <conditionalFormatting sqref="W34:Z34 W32:W33 Y32:Y33">
    <cfRule type="cellIs" dxfId="418" priority="244" operator="equal">
      <formula>0</formula>
    </cfRule>
  </conditionalFormatting>
  <conditionalFormatting sqref="W31 Y31">
    <cfRule type="cellIs" dxfId="417" priority="243" operator="equal">
      <formula>0</formula>
    </cfRule>
  </conditionalFormatting>
  <conditionalFormatting sqref="W36">
    <cfRule type="cellIs" dxfId="416" priority="242" operator="equal">
      <formula>0</formula>
    </cfRule>
  </conditionalFormatting>
  <conditionalFormatting sqref="W35">
    <cfRule type="cellIs" dxfId="415" priority="241" operator="equal">
      <formula>0</formula>
    </cfRule>
  </conditionalFormatting>
  <conditionalFormatting sqref="E41:E43 G41:G42">
    <cfRule type="cellIs" dxfId="414" priority="240" operator="equal">
      <formula>0</formula>
    </cfRule>
  </conditionalFormatting>
  <conditionalFormatting sqref="K43:N43 K41:K42 M41:M42">
    <cfRule type="cellIs" dxfId="413" priority="238" operator="equal">
      <formula>0</formula>
    </cfRule>
  </conditionalFormatting>
  <conditionalFormatting sqref="E40 G40">
    <cfRule type="cellIs" dxfId="412" priority="239" operator="equal">
      <formula>0</formula>
    </cfRule>
  </conditionalFormatting>
  <conditionalFormatting sqref="K40 M40">
    <cfRule type="cellIs" dxfId="411" priority="237" operator="equal">
      <formula>0</formula>
    </cfRule>
  </conditionalFormatting>
  <conditionalFormatting sqref="Q43:T43 Q41:Q42 S41:S42">
    <cfRule type="cellIs" dxfId="410" priority="236" operator="equal">
      <formula>0</formula>
    </cfRule>
  </conditionalFormatting>
  <conditionalFormatting sqref="Q40 S40">
    <cfRule type="cellIs" dxfId="409" priority="235" operator="equal">
      <formula>0</formula>
    </cfRule>
  </conditionalFormatting>
  <conditionalFormatting sqref="AC41">
    <cfRule type="cellIs" dxfId="408" priority="234" operator="equal">
      <formula>0</formula>
    </cfRule>
  </conditionalFormatting>
  <conditionalFormatting sqref="AC40">
    <cfRule type="cellIs" dxfId="407" priority="233" operator="equal">
      <formula>0</formula>
    </cfRule>
  </conditionalFormatting>
  <conditionalFormatting sqref="AC42">
    <cfRule type="cellIs" dxfId="406" priority="232" operator="equal">
      <formula>0</formula>
    </cfRule>
  </conditionalFormatting>
  <conditionalFormatting sqref="AC43">
    <cfRule type="cellIs" dxfId="405" priority="231" operator="equal">
      <formula>0</formula>
    </cfRule>
  </conditionalFormatting>
  <conditionalFormatting sqref="E45">
    <cfRule type="cellIs" dxfId="404" priority="230" operator="equal">
      <formula>0</formula>
    </cfRule>
  </conditionalFormatting>
  <conditionalFormatting sqref="K45">
    <cfRule type="cellIs" dxfId="403" priority="228" operator="equal">
      <formula>0</formula>
    </cfRule>
  </conditionalFormatting>
  <conditionalFormatting sqref="E44">
    <cfRule type="cellIs" dxfId="402" priority="229" operator="equal">
      <formula>0</formula>
    </cfRule>
  </conditionalFormatting>
  <conditionalFormatting sqref="K44">
    <cfRule type="cellIs" dxfId="401" priority="227" operator="equal">
      <formula>0</formula>
    </cfRule>
  </conditionalFormatting>
  <conditionalFormatting sqref="Q45">
    <cfRule type="cellIs" dxfId="400" priority="226" operator="equal">
      <formula>0</formula>
    </cfRule>
  </conditionalFormatting>
  <conditionalFormatting sqref="Q44">
    <cfRule type="cellIs" dxfId="399" priority="225" operator="equal">
      <formula>0</formula>
    </cfRule>
  </conditionalFormatting>
  <conditionalFormatting sqref="W43:Z43 W41:W42 Y41:Y42">
    <cfRule type="cellIs" dxfId="398" priority="224" operator="equal">
      <formula>0</formula>
    </cfRule>
  </conditionalFormatting>
  <conditionalFormatting sqref="W40 Y40">
    <cfRule type="cellIs" dxfId="397" priority="223" operator="equal">
      <formula>0</formula>
    </cfRule>
  </conditionalFormatting>
  <conditionalFormatting sqref="W45">
    <cfRule type="cellIs" dxfId="396" priority="222" operator="equal">
      <formula>0</formula>
    </cfRule>
  </conditionalFormatting>
  <conditionalFormatting sqref="W44">
    <cfRule type="cellIs" dxfId="395" priority="221" operator="equal">
      <formula>0</formula>
    </cfRule>
  </conditionalFormatting>
  <conditionalFormatting sqref="E50:E52 G50:G51">
    <cfRule type="cellIs" dxfId="394" priority="220" operator="equal">
      <formula>0</formula>
    </cfRule>
  </conditionalFormatting>
  <conditionalFormatting sqref="K52:N52 K50:K51 M50:M51">
    <cfRule type="cellIs" dxfId="393" priority="218" operator="equal">
      <formula>0</formula>
    </cfRule>
  </conditionalFormatting>
  <conditionalFormatting sqref="E49 G49">
    <cfRule type="cellIs" dxfId="392" priority="219" operator="equal">
      <formula>0</formula>
    </cfRule>
  </conditionalFormatting>
  <conditionalFormatting sqref="K49 M49">
    <cfRule type="cellIs" dxfId="391" priority="217" operator="equal">
      <formula>0</formula>
    </cfRule>
  </conditionalFormatting>
  <conditionalFormatting sqref="Q52:T52 Q50:Q51 S50:S51">
    <cfRule type="cellIs" dxfId="390" priority="216" operator="equal">
      <formula>0</formula>
    </cfRule>
  </conditionalFormatting>
  <conditionalFormatting sqref="Q49 S49">
    <cfRule type="cellIs" dxfId="389" priority="215" operator="equal">
      <formula>0</formula>
    </cfRule>
  </conditionalFormatting>
  <conditionalFormatting sqref="AC50">
    <cfRule type="cellIs" dxfId="388" priority="214" operator="equal">
      <formula>0</formula>
    </cfRule>
  </conditionalFormatting>
  <conditionalFormatting sqref="AC49">
    <cfRule type="cellIs" dxfId="387" priority="213" operator="equal">
      <formula>0</formula>
    </cfRule>
  </conditionalFormatting>
  <conditionalFormatting sqref="AC51">
    <cfRule type="cellIs" dxfId="386" priority="212" operator="equal">
      <formula>0</formula>
    </cfRule>
  </conditionalFormatting>
  <conditionalFormatting sqref="AC52">
    <cfRule type="cellIs" dxfId="385" priority="211" operator="equal">
      <formula>0</formula>
    </cfRule>
  </conditionalFormatting>
  <conditionalFormatting sqref="E54">
    <cfRule type="cellIs" dxfId="384" priority="210" operator="equal">
      <formula>0</formula>
    </cfRule>
  </conditionalFormatting>
  <conditionalFormatting sqref="K54">
    <cfRule type="cellIs" dxfId="383" priority="208" operator="equal">
      <formula>0</formula>
    </cfRule>
  </conditionalFormatting>
  <conditionalFormatting sqref="E53">
    <cfRule type="cellIs" dxfId="382" priority="209" operator="equal">
      <formula>0</formula>
    </cfRule>
  </conditionalFormatting>
  <conditionalFormatting sqref="K53">
    <cfRule type="cellIs" dxfId="381" priority="207" operator="equal">
      <formula>0</formula>
    </cfRule>
  </conditionalFormatting>
  <conditionalFormatting sqref="Q54">
    <cfRule type="cellIs" dxfId="380" priority="206" operator="equal">
      <formula>0</formula>
    </cfRule>
  </conditionalFormatting>
  <conditionalFormatting sqref="Q53">
    <cfRule type="cellIs" dxfId="379" priority="205" operator="equal">
      <formula>0</formula>
    </cfRule>
  </conditionalFormatting>
  <conditionalFormatting sqref="W52:Z52 W50:W51 Y50:Y51">
    <cfRule type="cellIs" dxfId="378" priority="204" operator="equal">
      <formula>0</formula>
    </cfRule>
  </conditionalFormatting>
  <conditionalFormatting sqref="W49 Y49">
    <cfRule type="cellIs" dxfId="377" priority="203" operator="equal">
      <formula>0</formula>
    </cfRule>
  </conditionalFormatting>
  <conditionalFormatting sqref="W54">
    <cfRule type="cellIs" dxfId="376" priority="202" operator="equal">
      <formula>0</formula>
    </cfRule>
  </conditionalFormatting>
  <conditionalFormatting sqref="W53">
    <cfRule type="cellIs" dxfId="375" priority="201" operator="equal">
      <formula>0</formula>
    </cfRule>
  </conditionalFormatting>
  <conditionalFormatting sqref="E59:E61 G59:G60">
    <cfRule type="cellIs" dxfId="374" priority="200" operator="equal">
      <formula>0</formula>
    </cfRule>
  </conditionalFormatting>
  <conditionalFormatting sqref="K61:N61 K59:K60 M59:M60">
    <cfRule type="cellIs" dxfId="373" priority="198" operator="equal">
      <formula>0</formula>
    </cfRule>
  </conditionalFormatting>
  <conditionalFormatting sqref="E58 G58">
    <cfRule type="cellIs" dxfId="372" priority="199" operator="equal">
      <formula>0</formula>
    </cfRule>
  </conditionalFormatting>
  <conditionalFormatting sqref="K58 M58">
    <cfRule type="cellIs" dxfId="371" priority="197" operator="equal">
      <formula>0</formula>
    </cfRule>
  </conditionalFormatting>
  <conditionalFormatting sqref="Q61:T61 Q59:Q60 S59:S60">
    <cfRule type="cellIs" dxfId="370" priority="196" operator="equal">
      <formula>0</formula>
    </cfRule>
  </conditionalFormatting>
  <conditionalFormatting sqref="Q58 S58">
    <cfRule type="cellIs" dxfId="369" priority="195" operator="equal">
      <formula>0</formula>
    </cfRule>
  </conditionalFormatting>
  <conditionalFormatting sqref="AC59">
    <cfRule type="cellIs" dxfId="368" priority="194" operator="equal">
      <formula>0</formula>
    </cfRule>
  </conditionalFormatting>
  <conditionalFormatting sqref="AC58">
    <cfRule type="cellIs" dxfId="367" priority="193" operator="equal">
      <formula>0</formula>
    </cfRule>
  </conditionalFormatting>
  <conditionalFormatting sqref="AC60">
    <cfRule type="cellIs" dxfId="366" priority="192" operator="equal">
      <formula>0</formula>
    </cfRule>
  </conditionalFormatting>
  <conditionalFormatting sqref="AC61">
    <cfRule type="cellIs" dxfId="365" priority="191" operator="equal">
      <formula>0</formula>
    </cfRule>
  </conditionalFormatting>
  <conditionalFormatting sqref="E63">
    <cfRule type="cellIs" dxfId="364" priority="190" operator="equal">
      <formula>0</formula>
    </cfRule>
  </conditionalFormatting>
  <conditionalFormatting sqref="K63">
    <cfRule type="cellIs" dxfId="363" priority="188" operator="equal">
      <formula>0</formula>
    </cfRule>
  </conditionalFormatting>
  <conditionalFormatting sqref="E62">
    <cfRule type="cellIs" dxfId="362" priority="189" operator="equal">
      <formula>0</formula>
    </cfRule>
  </conditionalFormatting>
  <conditionalFormatting sqref="K62">
    <cfRule type="cellIs" dxfId="361" priority="187" operator="equal">
      <formula>0</formula>
    </cfRule>
  </conditionalFormatting>
  <conditionalFormatting sqref="Q63">
    <cfRule type="cellIs" dxfId="360" priority="186" operator="equal">
      <formula>0</formula>
    </cfRule>
  </conditionalFormatting>
  <conditionalFormatting sqref="Q62">
    <cfRule type="cellIs" dxfId="359" priority="185" operator="equal">
      <formula>0</formula>
    </cfRule>
  </conditionalFormatting>
  <conditionalFormatting sqref="W61:Z61 W59:W60 Y59:Y60">
    <cfRule type="cellIs" dxfId="358" priority="184" operator="equal">
      <formula>0</formula>
    </cfRule>
  </conditionalFormatting>
  <conditionalFormatting sqref="W58 Y58">
    <cfRule type="cellIs" dxfId="357" priority="183" operator="equal">
      <formula>0</formula>
    </cfRule>
  </conditionalFormatting>
  <conditionalFormatting sqref="W63">
    <cfRule type="cellIs" dxfId="356" priority="182" operator="equal">
      <formula>0</formula>
    </cfRule>
  </conditionalFormatting>
  <conditionalFormatting sqref="W62">
    <cfRule type="cellIs" dxfId="355" priority="181" operator="equal">
      <formula>0</formula>
    </cfRule>
  </conditionalFormatting>
  <conditionalFormatting sqref="E68:E70 G68:G69">
    <cfRule type="cellIs" dxfId="354" priority="180" operator="equal">
      <formula>0</formula>
    </cfRule>
  </conditionalFormatting>
  <conditionalFormatting sqref="K70:N70 K68:K69 M68:M69">
    <cfRule type="cellIs" dxfId="353" priority="178" operator="equal">
      <formula>0</formula>
    </cfRule>
  </conditionalFormatting>
  <conditionalFormatting sqref="E67 G67">
    <cfRule type="cellIs" dxfId="352" priority="179" operator="equal">
      <formula>0</formula>
    </cfRule>
  </conditionalFormatting>
  <conditionalFormatting sqref="K67 M67">
    <cfRule type="cellIs" dxfId="351" priority="177" operator="equal">
      <formula>0</formula>
    </cfRule>
  </conditionalFormatting>
  <conditionalFormatting sqref="Q70:T70 Q68:Q69 S68:S69">
    <cfRule type="cellIs" dxfId="350" priority="176" operator="equal">
      <formula>0</formula>
    </cfRule>
  </conditionalFormatting>
  <conditionalFormatting sqref="Q67 S67">
    <cfRule type="cellIs" dxfId="349" priority="175" operator="equal">
      <formula>0</formula>
    </cfRule>
  </conditionalFormatting>
  <conditionalFormatting sqref="AC68">
    <cfRule type="cellIs" dxfId="348" priority="174" operator="equal">
      <formula>0</formula>
    </cfRule>
  </conditionalFormatting>
  <conditionalFormatting sqref="AC67">
    <cfRule type="cellIs" dxfId="347" priority="173" operator="equal">
      <formula>0</formula>
    </cfRule>
  </conditionalFormatting>
  <conditionalFormatting sqref="AC69">
    <cfRule type="cellIs" dxfId="346" priority="172" operator="equal">
      <formula>0</formula>
    </cfRule>
  </conditionalFormatting>
  <conditionalFormatting sqref="AC70">
    <cfRule type="cellIs" dxfId="345" priority="171" operator="equal">
      <formula>0</formula>
    </cfRule>
  </conditionalFormatting>
  <conditionalFormatting sqref="E72">
    <cfRule type="cellIs" dxfId="344" priority="170" operator="equal">
      <formula>0</formula>
    </cfRule>
  </conditionalFormatting>
  <conditionalFormatting sqref="K72">
    <cfRule type="cellIs" dxfId="343" priority="168" operator="equal">
      <formula>0</formula>
    </cfRule>
  </conditionalFormatting>
  <conditionalFormatting sqref="E71">
    <cfRule type="cellIs" dxfId="342" priority="169" operator="equal">
      <formula>0</formula>
    </cfRule>
  </conditionalFormatting>
  <conditionalFormatting sqref="K71">
    <cfRule type="cellIs" dxfId="341" priority="167" operator="equal">
      <formula>0</formula>
    </cfRule>
  </conditionalFormatting>
  <conditionalFormatting sqref="Q72">
    <cfRule type="cellIs" dxfId="340" priority="166" operator="equal">
      <formula>0</formula>
    </cfRule>
  </conditionalFormatting>
  <conditionalFormatting sqref="Q71">
    <cfRule type="cellIs" dxfId="339" priority="165" operator="equal">
      <formula>0</formula>
    </cfRule>
  </conditionalFormatting>
  <conditionalFormatting sqref="W70:Z70 W68:W69 Y68:Y69">
    <cfRule type="cellIs" dxfId="338" priority="164" operator="equal">
      <formula>0</formula>
    </cfRule>
  </conditionalFormatting>
  <conditionalFormatting sqref="W67 Y67">
    <cfRule type="cellIs" dxfId="337" priority="163" operator="equal">
      <formula>0</formula>
    </cfRule>
  </conditionalFormatting>
  <conditionalFormatting sqref="W72">
    <cfRule type="cellIs" dxfId="336" priority="162" operator="equal">
      <formula>0</formula>
    </cfRule>
  </conditionalFormatting>
  <conditionalFormatting sqref="W71">
    <cfRule type="cellIs" dxfId="335" priority="161" operator="equal">
      <formula>0</formula>
    </cfRule>
  </conditionalFormatting>
  <conditionalFormatting sqref="E77:E79 G77:G78">
    <cfRule type="cellIs" dxfId="334" priority="160" operator="equal">
      <formula>0</formula>
    </cfRule>
  </conditionalFormatting>
  <conditionalFormatting sqref="K79:N79 K77:K78 M77:M78">
    <cfRule type="cellIs" dxfId="333" priority="158" operator="equal">
      <formula>0</formula>
    </cfRule>
  </conditionalFormatting>
  <conditionalFormatting sqref="E76 G76">
    <cfRule type="cellIs" dxfId="332" priority="159" operator="equal">
      <formula>0</formula>
    </cfRule>
  </conditionalFormatting>
  <conditionalFormatting sqref="K76 M76">
    <cfRule type="cellIs" dxfId="331" priority="157" operator="equal">
      <formula>0</formula>
    </cfRule>
  </conditionalFormatting>
  <conditionalFormatting sqref="Q79:T79 Q77:Q78 S77:S78">
    <cfRule type="cellIs" dxfId="330" priority="156" operator="equal">
      <formula>0</formula>
    </cfRule>
  </conditionalFormatting>
  <conditionalFormatting sqref="Q76 S76">
    <cfRule type="cellIs" dxfId="329" priority="155" operator="equal">
      <formula>0</formula>
    </cfRule>
  </conditionalFormatting>
  <conditionalFormatting sqref="AC77">
    <cfRule type="cellIs" dxfId="328" priority="154" operator="equal">
      <formula>0</formula>
    </cfRule>
  </conditionalFormatting>
  <conditionalFormatting sqref="AC76">
    <cfRule type="cellIs" dxfId="327" priority="153" operator="equal">
      <formula>0</formula>
    </cfRule>
  </conditionalFormatting>
  <conditionalFormatting sqref="AC78">
    <cfRule type="cellIs" dxfId="326" priority="152" operator="equal">
      <formula>0</formula>
    </cfRule>
  </conditionalFormatting>
  <conditionalFormatting sqref="AC79">
    <cfRule type="cellIs" dxfId="325" priority="151" operator="equal">
      <formula>0</formula>
    </cfRule>
  </conditionalFormatting>
  <conditionalFormatting sqref="E81">
    <cfRule type="cellIs" dxfId="324" priority="150" operator="equal">
      <formula>0</formula>
    </cfRule>
  </conditionalFormatting>
  <conditionalFormatting sqref="K81">
    <cfRule type="cellIs" dxfId="323" priority="148" operator="equal">
      <formula>0</formula>
    </cfRule>
  </conditionalFormatting>
  <conditionalFormatting sqref="E80">
    <cfRule type="cellIs" dxfId="322" priority="149" operator="equal">
      <formula>0</formula>
    </cfRule>
  </conditionalFormatting>
  <conditionalFormatting sqref="K80">
    <cfRule type="cellIs" dxfId="321" priority="147" operator="equal">
      <formula>0</formula>
    </cfRule>
  </conditionalFormatting>
  <conditionalFormatting sqref="Q81">
    <cfRule type="cellIs" dxfId="320" priority="146" operator="equal">
      <formula>0</formula>
    </cfRule>
  </conditionalFormatting>
  <conditionalFormatting sqref="Q80">
    <cfRule type="cellIs" dxfId="319" priority="145" operator="equal">
      <formula>0</formula>
    </cfRule>
  </conditionalFormatting>
  <conditionalFormatting sqref="W79:Z79 W77:W78 Y77:Y78">
    <cfRule type="cellIs" dxfId="318" priority="144" operator="equal">
      <formula>0</formula>
    </cfRule>
  </conditionalFormatting>
  <conditionalFormatting sqref="W76 Y76">
    <cfRule type="cellIs" dxfId="317" priority="143" operator="equal">
      <formula>0</formula>
    </cfRule>
  </conditionalFormatting>
  <conditionalFormatting sqref="W81">
    <cfRule type="cellIs" dxfId="316" priority="142" operator="equal">
      <formula>0</formula>
    </cfRule>
  </conditionalFormatting>
  <conditionalFormatting sqref="W80">
    <cfRule type="cellIs" dxfId="315" priority="141" operator="equal">
      <formula>0</formula>
    </cfRule>
  </conditionalFormatting>
  <conditionalFormatting sqref="E86:E88 G86:G87">
    <cfRule type="cellIs" dxfId="314" priority="140" operator="equal">
      <formula>0</formula>
    </cfRule>
  </conditionalFormatting>
  <conditionalFormatting sqref="K88:N88 K86:K87 M86:M87">
    <cfRule type="cellIs" dxfId="313" priority="138" operator="equal">
      <formula>0</formula>
    </cfRule>
  </conditionalFormatting>
  <conditionalFormatting sqref="E85 G85">
    <cfRule type="cellIs" dxfId="312" priority="139" operator="equal">
      <formula>0</formula>
    </cfRule>
  </conditionalFormatting>
  <conditionalFormatting sqref="K85 M85">
    <cfRule type="cellIs" dxfId="311" priority="137" operator="equal">
      <formula>0</formula>
    </cfRule>
  </conditionalFormatting>
  <conditionalFormatting sqref="Q88:T88 Q86:Q87 S86:S87">
    <cfRule type="cellIs" dxfId="310" priority="136" operator="equal">
      <formula>0</formula>
    </cfRule>
  </conditionalFormatting>
  <conditionalFormatting sqref="Q85 S85">
    <cfRule type="cellIs" dxfId="309" priority="135" operator="equal">
      <formula>0</formula>
    </cfRule>
  </conditionalFormatting>
  <conditionalFormatting sqref="AC86">
    <cfRule type="cellIs" dxfId="308" priority="134" operator="equal">
      <formula>0</formula>
    </cfRule>
  </conditionalFormatting>
  <conditionalFormatting sqref="AC85">
    <cfRule type="cellIs" dxfId="307" priority="133" operator="equal">
      <formula>0</formula>
    </cfRule>
  </conditionalFormatting>
  <conditionalFormatting sqref="AC87">
    <cfRule type="cellIs" dxfId="306" priority="132" operator="equal">
      <formula>0</formula>
    </cfRule>
  </conditionalFormatting>
  <conditionalFormatting sqref="AC88">
    <cfRule type="cellIs" dxfId="305" priority="131" operator="equal">
      <formula>0</formula>
    </cfRule>
  </conditionalFormatting>
  <conditionalFormatting sqref="E90">
    <cfRule type="cellIs" dxfId="304" priority="130" operator="equal">
      <formula>0</formula>
    </cfRule>
  </conditionalFormatting>
  <conditionalFormatting sqref="K90">
    <cfRule type="cellIs" dxfId="303" priority="128" operator="equal">
      <formula>0</formula>
    </cfRule>
  </conditionalFormatting>
  <conditionalFormatting sqref="E89">
    <cfRule type="cellIs" dxfId="302" priority="129" operator="equal">
      <formula>0</formula>
    </cfRule>
  </conditionalFormatting>
  <conditionalFormatting sqref="K89">
    <cfRule type="cellIs" dxfId="301" priority="127" operator="equal">
      <formula>0</formula>
    </cfRule>
  </conditionalFormatting>
  <conditionalFormatting sqref="Q90">
    <cfRule type="cellIs" dxfId="300" priority="126" operator="equal">
      <formula>0</formula>
    </cfRule>
  </conditionalFormatting>
  <conditionalFormatting sqref="Q89">
    <cfRule type="cellIs" dxfId="299" priority="125" operator="equal">
      <formula>0</formula>
    </cfRule>
  </conditionalFormatting>
  <conditionalFormatting sqref="W88:Z88 W86:W87 Y86:Y87">
    <cfRule type="cellIs" dxfId="298" priority="124" operator="equal">
      <formula>0</formula>
    </cfRule>
  </conditionalFormatting>
  <conditionalFormatting sqref="W85 Y85">
    <cfRule type="cellIs" dxfId="297" priority="123" operator="equal">
      <formula>0</formula>
    </cfRule>
  </conditionalFormatting>
  <conditionalFormatting sqref="W90">
    <cfRule type="cellIs" dxfId="296" priority="122" operator="equal">
      <formula>0</formula>
    </cfRule>
  </conditionalFormatting>
  <conditionalFormatting sqref="W89">
    <cfRule type="cellIs" dxfId="295" priority="121" operator="equal">
      <formula>0</formula>
    </cfRule>
  </conditionalFormatting>
  <conditionalFormatting sqref="E95:E97 G95:G96">
    <cfRule type="cellIs" dxfId="294" priority="120" operator="equal">
      <formula>0</formula>
    </cfRule>
  </conditionalFormatting>
  <conditionalFormatting sqref="K97:N97 K95:K96 M95:M96">
    <cfRule type="cellIs" dxfId="293" priority="118" operator="equal">
      <formula>0</formula>
    </cfRule>
  </conditionalFormatting>
  <conditionalFormatting sqref="E94 G94">
    <cfRule type="cellIs" dxfId="292" priority="119" operator="equal">
      <formula>0</formula>
    </cfRule>
  </conditionalFormatting>
  <conditionalFormatting sqref="K94 M94">
    <cfRule type="cellIs" dxfId="291" priority="117" operator="equal">
      <formula>0</formula>
    </cfRule>
  </conditionalFormatting>
  <conditionalFormatting sqref="Q97:T97 Q95:Q96 S95:S96">
    <cfRule type="cellIs" dxfId="290" priority="116" operator="equal">
      <formula>0</formula>
    </cfRule>
  </conditionalFormatting>
  <conditionalFormatting sqref="Q94 S94">
    <cfRule type="cellIs" dxfId="289" priority="115" operator="equal">
      <formula>0</formula>
    </cfRule>
  </conditionalFormatting>
  <conditionalFormatting sqref="AC95">
    <cfRule type="cellIs" dxfId="288" priority="114" operator="equal">
      <formula>0</formula>
    </cfRule>
  </conditionalFormatting>
  <conditionalFormatting sqref="AC94">
    <cfRule type="cellIs" dxfId="287" priority="113" operator="equal">
      <formula>0</formula>
    </cfRule>
  </conditionalFormatting>
  <conditionalFormatting sqref="AC96">
    <cfRule type="cellIs" dxfId="286" priority="112" operator="equal">
      <formula>0</formula>
    </cfRule>
  </conditionalFormatting>
  <conditionalFormatting sqref="AC97">
    <cfRule type="cellIs" dxfId="285" priority="111" operator="equal">
      <formula>0</formula>
    </cfRule>
  </conditionalFormatting>
  <conditionalFormatting sqref="E99">
    <cfRule type="cellIs" dxfId="284" priority="110" operator="equal">
      <formula>0</formula>
    </cfRule>
  </conditionalFormatting>
  <conditionalFormatting sqref="K99">
    <cfRule type="cellIs" dxfId="283" priority="108" operator="equal">
      <formula>0</formula>
    </cfRule>
  </conditionalFormatting>
  <conditionalFormatting sqref="E98">
    <cfRule type="cellIs" dxfId="282" priority="109" operator="equal">
      <formula>0</formula>
    </cfRule>
  </conditionalFormatting>
  <conditionalFormatting sqref="K98">
    <cfRule type="cellIs" dxfId="281" priority="107" operator="equal">
      <formula>0</formula>
    </cfRule>
  </conditionalFormatting>
  <conditionalFormatting sqref="Q99">
    <cfRule type="cellIs" dxfId="280" priority="106" operator="equal">
      <formula>0</formula>
    </cfRule>
  </conditionalFormatting>
  <conditionalFormatting sqref="Q98">
    <cfRule type="cellIs" dxfId="279" priority="105" operator="equal">
      <formula>0</formula>
    </cfRule>
  </conditionalFormatting>
  <conditionalFormatting sqref="W97:Z97 W95:W96 Y95:Y96">
    <cfRule type="cellIs" dxfId="278" priority="104" operator="equal">
      <formula>0</formula>
    </cfRule>
  </conditionalFormatting>
  <conditionalFormatting sqref="W94 Y94">
    <cfRule type="cellIs" dxfId="277" priority="103" operator="equal">
      <formula>0</formula>
    </cfRule>
  </conditionalFormatting>
  <conditionalFormatting sqref="W99">
    <cfRule type="cellIs" dxfId="276" priority="102" operator="equal">
      <formula>0</formula>
    </cfRule>
  </conditionalFormatting>
  <conditionalFormatting sqref="W98">
    <cfRule type="cellIs" dxfId="275" priority="101" operator="equal">
      <formula>0</formula>
    </cfRule>
  </conditionalFormatting>
  <conditionalFormatting sqref="E104:E106 G104:G105">
    <cfRule type="cellIs" dxfId="274" priority="100" operator="equal">
      <formula>0</formula>
    </cfRule>
  </conditionalFormatting>
  <conditionalFormatting sqref="K106:N106 K104:K105 M104:M105">
    <cfRule type="cellIs" dxfId="273" priority="98" operator="equal">
      <formula>0</formula>
    </cfRule>
  </conditionalFormatting>
  <conditionalFormatting sqref="E103 G103">
    <cfRule type="cellIs" dxfId="272" priority="99" operator="equal">
      <formula>0</formula>
    </cfRule>
  </conditionalFormatting>
  <conditionalFormatting sqref="K103 M103">
    <cfRule type="cellIs" dxfId="271" priority="97" operator="equal">
      <formula>0</formula>
    </cfRule>
  </conditionalFormatting>
  <conditionalFormatting sqref="Q106:T106 Q104:Q105 S104:S105">
    <cfRule type="cellIs" dxfId="270" priority="96" operator="equal">
      <formula>0</formula>
    </cfRule>
  </conditionalFormatting>
  <conditionalFormatting sqref="Q103 S103">
    <cfRule type="cellIs" dxfId="269" priority="95" operator="equal">
      <formula>0</formula>
    </cfRule>
  </conditionalFormatting>
  <conditionalFormatting sqref="AC104">
    <cfRule type="cellIs" dxfId="268" priority="94" operator="equal">
      <formula>0</formula>
    </cfRule>
  </conditionalFormatting>
  <conditionalFormatting sqref="AC103">
    <cfRule type="cellIs" dxfId="267" priority="93" operator="equal">
      <formula>0</formula>
    </cfRule>
  </conditionalFormatting>
  <conditionalFormatting sqref="AC105">
    <cfRule type="cellIs" dxfId="266" priority="92" operator="equal">
      <formula>0</formula>
    </cfRule>
  </conditionalFormatting>
  <conditionalFormatting sqref="AC106">
    <cfRule type="cellIs" dxfId="265" priority="91" operator="equal">
      <formula>0</formula>
    </cfRule>
  </conditionalFormatting>
  <conditionalFormatting sqref="E108">
    <cfRule type="cellIs" dxfId="264" priority="90" operator="equal">
      <formula>0</formula>
    </cfRule>
  </conditionalFormatting>
  <conditionalFormatting sqref="K108">
    <cfRule type="cellIs" dxfId="263" priority="88" operator="equal">
      <formula>0</formula>
    </cfRule>
  </conditionalFormatting>
  <conditionalFormatting sqref="E107">
    <cfRule type="cellIs" dxfId="262" priority="89" operator="equal">
      <formula>0</formula>
    </cfRule>
  </conditionalFormatting>
  <conditionalFormatting sqref="K107">
    <cfRule type="cellIs" dxfId="261" priority="87" operator="equal">
      <formula>0</formula>
    </cfRule>
  </conditionalFormatting>
  <conditionalFormatting sqref="Q108">
    <cfRule type="cellIs" dxfId="260" priority="86" operator="equal">
      <formula>0</formula>
    </cfRule>
  </conditionalFormatting>
  <conditionalFormatting sqref="Q107">
    <cfRule type="cellIs" dxfId="259" priority="85" operator="equal">
      <formula>0</formula>
    </cfRule>
  </conditionalFormatting>
  <conditionalFormatting sqref="W106:Z106 W104:W105 Y104:Y105">
    <cfRule type="cellIs" dxfId="258" priority="84" operator="equal">
      <formula>0</formula>
    </cfRule>
  </conditionalFormatting>
  <conditionalFormatting sqref="W103 Y103">
    <cfRule type="cellIs" dxfId="257" priority="83" operator="equal">
      <formula>0</formula>
    </cfRule>
  </conditionalFormatting>
  <conditionalFormatting sqref="W108">
    <cfRule type="cellIs" dxfId="256" priority="82" operator="equal">
      <formula>0</formula>
    </cfRule>
  </conditionalFormatting>
  <conditionalFormatting sqref="W107">
    <cfRule type="cellIs" dxfId="255" priority="81" operator="equal">
      <formula>0</formula>
    </cfRule>
  </conditionalFormatting>
  <conditionalFormatting sqref="E113:E115 G113:G114">
    <cfRule type="cellIs" dxfId="254" priority="80" operator="equal">
      <formula>0</formula>
    </cfRule>
  </conditionalFormatting>
  <conditionalFormatting sqref="K115:N115 K113:K114 M113:M114">
    <cfRule type="cellIs" dxfId="253" priority="78" operator="equal">
      <formula>0</formula>
    </cfRule>
  </conditionalFormatting>
  <conditionalFormatting sqref="E112 G112">
    <cfRule type="cellIs" dxfId="252" priority="79" operator="equal">
      <formula>0</formula>
    </cfRule>
  </conditionalFormatting>
  <conditionalFormatting sqref="K112 M112">
    <cfRule type="cellIs" dxfId="251" priority="77" operator="equal">
      <formula>0</formula>
    </cfRule>
  </conditionalFormatting>
  <conditionalFormatting sqref="Q115:T115 Q113:Q114 S113:S114">
    <cfRule type="cellIs" dxfId="250" priority="76" operator="equal">
      <formula>0</formula>
    </cfRule>
  </conditionalFormatting>
  <conditionalFormatting sqref="Q112 S112">
    <cfRule type="cellIs" dxfId="249" priority="75" operator="equal">
      <formula>0</formula>
    </cfRule>
  </conditionalFormatting>
  <conditionalFormatting sqref="AC113">
    <cfRule type="cellIs" dxfId="248" priority="74" operator="equal">
      <formula>0</formula>
    </cfRule>
  </conditionalFormatting>
  <conditionalFormatting sqref="AC112">
    <cfRule type="cellIs" dxfId="247" priority="73" operator="equal">
      <formula>0</formula>
    </cfRule>
  </conditionalFormatting>
  <conditionalFormatting sqref="AC114">
    <cfRule type="cellIs" dxfId="246" priority="72" operator="equal">
      <formula>0</formula>
    </cfRule>
  </conditionalFormatting>
  <conditionalFormatting sqref="AC115">
    <cfRule type="cellIs" dxfId="245" priority="71" operator="equal">
      <formula>0</formula>
    </cfRule>
  </conditionalFormatting>
  <conditionalFormatting sqref="E117">
    <cfRule type="cellIs" dxfId="244" priority="70" operator="equal">
      <formula>0</formula>
    </cfRule>
  </conditionalFormatting>
  <conditionalFormatting sqref="K117">
    <cfRule type="cellIs" dxfId="243" priority="68" operator="equal">
      <formula>0</formula>
    </cfRule>
  </conditionalFormatting>
  <conditionalFormatting sqref="E116">
    <cfRule type="cellIs" dxfId="242" priority="69" operator="equal">
      <formula>0</formula>
    </cfRule>
  </conditionalFormatting>
  <conditionalFormatting sqref="K116">
    <cfRule type="cellIs" dxfId="241" priority="67" operator="equal">
      <formula>0</formula>
    </cfRule>
  </conditionalFormatting>
  <conditionalFormatting sqref="Q117">
    <cfRule type="cellIs" dxfId="240" priority="66" operator="equal">
      <formula>0</formula>
    </cfRule>
  </conditionalFormatting>
  <conditionalFormatting sqref="Q116">
    <cfRule type="cellIs" dxfId="239" priority="65" operator="equal">
      <formula>0</formula>
    </cfRule>
  </conditionalFormatting>
  <conditionalFormatting sqref="W115:Z115 W113:W114 Y113:Y114">
    <cfRule type="cellIs" dxfId="238" priority="64" operator="equal">
      <formula>0</formula>
    </cfRule>
  </conditionalFormatting>
  <conditionalFormatting sqref="W112 Y112">
    <cfRule type="cellIs" dxfId="237" priority="63" operator="equal">
      <formula>0</formula>
    </cfRule>
  </conditionalFormatting>
  <conditionalFormatting sqref="W117">
    <cfRule type="cellIs" dxfId="236" priority="62" operator="equal">
      <formula>0</formula>
    </cfRule>
  </conditionalFormatting>
  <conditionalFormatting sqref="W116">
    <cfRule type="cellIs" dxfId="235" priority="61" operator="equal">
      <formula>0</formula>
    </cfRule>
  </conditionalFormatting>
  <conditionalFormatting sqref="E122:E124 G122:G123">
    <cfRule type="cellIs" dxfId="234" priority="60" operator="equal">
      <formula>0</formula>
    </cfRule>
  </conditionalFormatting>
  <conditionalFormatting sqref="K124:N124 K122:K123 M122:M123">
    <cfRule type="cellIs" dxfId="233" priority="58" operator="equal">
      <formula>0</formula>
    </cfRule>
  </conditionalFormatting>
  <conditionalFormatting sqref="E121 G121">
    <cfRule type="cellIs" dxfId="232" priority="59" operator="equal">
      <formula>0</formula>
    </cfRule>
  </conditionalFormatting>
  <conditionalFormatting sqref="K121 M121">
    <cfRule type="cellIs" dxfId="231" priority="57" operator="equal">
      <formula>0</formula>
    </cfRule>
  </conditionalFormatting>
  <conditionalFormatting sqref="Q124:T124 Q122:Q123 S122:S123">
    <cfRule type="cellIs" dxfId="230" priority="56" operator="equal">
      <formula>0</formula>
    </cfRule>
  </conditionalFormatting>
  <conditionalFormatting sqref="Q121 S121">
    <cfRule type="cellIs" dxfId="229" priority="55" operator="equal">
      <formula>0</formula>
    </cfRule>
  </conditionalFormatting>
  <conditionalFormatting sqref="AC122">
    <cfRule type="cellIs" dxfId="228" priority="54" operator="equal">
      <formula>0</formula>
    </cfRule>
  </conditionalFormatting>
  <conditionalFormatting sqref="AC121">
    <cfRule type="cellIs" dxfId="227" priority="53" operator="equal">
      <formula>0</formula>
    </cfRule>
  </conditionalFormatting>
  <conditionalFormatting sqref="AC123">
    <cfRule type="cellIs" dxfId="226" priority="52" operator="equal">
      <formula>0</formula>
    </cfRule>
  </conditionalFormatting>
  <conditionalFormatting sqref="AC124">
    <cfRule type="cellIs" dxfId="225" priority="51" operator="equal">
      <formula>0</formula>
    </cfRule>
  </conditionalFormatting>
  <conditionalFormatting sqref="E126">
    <cfRule type="cellIs" dxfId="224" priority="50" operator="equal">
      <formula>0</formula>
    </cfRule>
  </conditionalFormatting>
  <conditionalFormatting sqref="K126">
    <cfRule type="cellIs" dxfId="223" priority="48" operator="equal">
      <formula>0</formula>
    </cfRule>
  </conditionalFormatting>
  <conditionalFormatting sqref="E125">
    <cfRule type="cellIs" dxfId="222" priority="49" operator="equal">
      <formula>0</formula>
    </cfRule>
  </conditionalFormatting>
  <conditionalFormatting sqref="K125">
    <cfRule type="cellIs" dxfId="221" priority="47" operator="equal">
      <formula>0</formula>
    </cfRule>
  </conditionalFormatting>
  <conditionalFormatting sqref="Q126">
    <cfRule type="cellIs" dxfId="220" priority="46" operator="equal">
      <formula>0</formula>
    </cfRule>
  </conditionalFormatting>
  <conditionalFormatting sqref="Q125">
    <cfRule type="cellIs" dxfId="219" priority="45" operator="equal">
      <formula>0</formula>
    </cfRule>
  </conditionalFormatting>
  <conditionalFormatting sqref="W124:Z124 W122:W123 Y122:Y123">
    <cfRule type="cellIs" dxfId="218" priority="44" operator="equal">
      <formula>0</formula>
    </cfRule>
  </conditionalFormatting>
  <conditionalFormatting sqref="W121 Y121">
    <cfRule type="cellIs" dxfId="217" priority="43" operator="equal">
      <formula>0</formula>
    </cfRule>
  </conditionalFormatting>
  <conditionalFormatting sqref="W126">
    <cfRule type="cellIs" dxfId="216" priority="42" operator="equal">
      <formula>0</formula>
    </cfRule>
  </conditionalFormatting>
  <conditionalFormatting sqref="W125">
    <cfRule type="cellIs" dxfId="215" priority="41" operator="equal">
      <formula>0</formula>
    </cfRule>
  </conditionalFormatting>
  <conditionalFormatting sqref="E131:E133 G131:G132">
    <cfRule type="cellIs" dxfId="214" priority="40" operator="equal">
      <formula>0</formula>
    </cfRule>
  </conditionalFormatting>
  <conditionalFormatting sqref="K133:N133 K131:K132 M131:M132">
    <cfRule type="cellIs" dxfId="213" priority="38" operator="equal">
      <formula>0</formula>
    </cfRule>
  </conditionalFormatting>
  <conditionalFormatting sqref="E130 G130">
    <cfRule type="cellIs" dxfId="212" priority="39" operator="equal">
      <formula>0</formula>
    </cfRule>
  </conditionalFormatting>
  <conditionalFormatting sqref="K130 M130">
    <cfRule type="cellIs" dxfId="211" priority="37" operator="equal">
      <formula>0</formula>
    </cfRule>
  </conditionalFormatting>
  <conditionalFormatting sqref="Q133:T133 Q131:Q132 S131:S132">
    <cfRule type="cellIs" dxfId="210" priority="36" operator="equal">
      <formula>0</formula>
    </cfRule>
  </conditionalFormatting>
  <conditionalFormatting sqref="Q130 S130">
    <cfRule type="cellIs" dxfId="209" priority="35" operator="equal">
      <formula>0</formula>
    </cfRule>
  </conditionalFormatting>
  <conditionalFormatting sqref="AC131">
    <cfRule type="cellIs" dxfId="208" priority="34" operator="equal">
      <formula>0</formula>
    </cfRule>
  </conditionalFormatting>
  <conditionalFormatting sqref="AC130">
    <cfRule type="cellIs" dxfId="207" priority="33" operator="equal">
      <formula>0</formula>
    </cfRule>
  </conditionalFormatting>
  <conditionalFormatting sqref="AC132">
    <cfRule type="cellIs" dxfId="206" priority="32" operator="equal">
      <formula>0</formula>
    </cfRule>
  </conditionalFormatting>
  <conditionalFormatting sqref="AC133">
    <cfRule type="cellIs" dxfId="205" priority="31" operator="equal">
      <formula>0</formula>
    </cfRule>
  </conditionalFormatting>
  <conditionalFormatting sqref="E135">
    <cfRule type="cellIs" dxfId="204" priority="30" operator="equal">
      <formula>0</formula>
    </cfRule>
  </conditionalFormatting>
  <conditionalFormatting sqref="K135">
    <cfRule type="cellIs" dxfId="203" priority="28" operator="equal">
      <formula>0</formula>
    </cfRule>
  </conditionalFormatting>
  <conditionalFormatting sqref="E134">
    <cfRule type="cellIs" dxfId="202" priority="29" operator="equal">
      <formula>0</formula>
    </cfRule>
  </conditionalFormatting>
  <conditionalFormatting sqref="K134">
    <cfRule type="cellIs" dxfId="201" priority="27" operator="equal">
      <formula>0</formula>
    </cfRule>
  </conditionalFormatting>
  <conditionalFormatting sqref="Q135">
    <cfRule type="cellIs" dxfId="200" priority="26" operator="equal">
      <formula>0</formula>
    </cfRule>
  </conditionalFormatting>
  <conditionalFormatting sqref="Q134">
    <cfRule type="cellIs" dxfId="199" priority="25" operator="equal">
      <formula>0</formula>
    </cfRule>
  </conditionalFormatting>
  <conditionalFormatting sqref="W133:Z133 W131:W132 Y131:Y132">
    <cfRule type="cellIs" dxfId="198" priority="24" operator="equal">
      <formula>0</formula>
    </cfRule>
  </conditionalFormatting>
  <conditionalFormatting sqref="W130 Y130">
    <cfRule type="cellIs" dxfId="197" priority="23" operator="equal">
      <formula>0</formula>
    </cfRule>
  </conditionalFormatting>
  <conditionalFormatting sqref="W135">
    <cfRule type="cellIs" dxfId="196" priority="22" operator="equal">
      <formula>0</formula>
    </cfRule>
  </conditionalFormatting>
  <conditionalFormatting sqref="W134">
    <cfRule type="cellIs" dxfId="195" priority="21" operator="equal">
      <formula>0</formula>
    </cfRule>
  </conditionalFormatting>
  <conditionalFormatting sqref="E140:E142 G140:G141">
    <cfRule type="cellIs" dxfId="194" priority="20" operator="equal">
      <formula>0</formula>
    </cfRule>
  </conditionalFormatting>
  <conditionalFormatting sqref="K142:N142 K140:K141 M140:M141">
    <cfRule type="cellIs" dxfId="193" priority="18" operator="equal">
      <formula>0</formula>
    </cfRule>
  </conditionalFormatting>
  <conditionalFormatting sqref="E139 G139">
    <cfRule type="cellIs" dxfId="192" priority="19" operator="equal">
      <formula>0</formula>
    </cfRule>
  </conditionalFormatting>
  <conditionalFormatting sqref="K139 M139">
    <cfRule type="cellIs" dxfId="191" priority="17" operator="equal">
      <formula>0</formula>
    </cfRule>
  </conditionalFormatting>
  <conditionalFormatting sqref="Q142:T142 Q140:Q141 S140:S141">
    <cfRule type="cellIs" dxfId="190" priority="16" operator="equal">
      <formula>0</formula>
    </cfRule>
  </conditionalFormatting>
  <conditionalFormatting sqref="Q139 S139">
    <cfRule type="cellIs" dxfId="189" priority="15" operator="equal">
      <formula>0</formula>
    </cfRule>
  </conditionalFormatting>
  <conditionalFormatting sqref="AC140">
    <cfRule type="cellIs" dxfId="188" priority="14" operator="equal">
      <formula>0</formula>
    </cfRule>
  </conditionalFormatting>
  <conditionalFormatting sqref="AC139">
    <cfRule type="cellIs" dxfId="187" priority="13" operator="equal">
      <formula>0</formula>
    </cfRule>
  </conditionalFormatting>
  <conditionalFormatting sqref="AC141">
    <cfRule type="cellIs" dxfId="186" priority="12" operator="equal">
      <formula>0</formula>
    </cfRule>
  </conditionalFormatting>
  <conditionalFormatting sqref="AC142">
    <cfRule type="cellIs" dxfId="185" priority="11" operator="equal">
      <formula>0</formula>
    </cfRule>
  </conditionalFormatting>
  <conditionalFormatting sqref="E144">
    <cfRule type="cellIs" dxfId="184" priority="10" operator="equal">
      <formula>0</formula>
    </cfRule>
  </conditionalFormatting>
  <conditionalFormatting sqref="K144">
    <cfRule type="cellIs" dxfId="183" priority="8" operator="equal">
      <formula>0</formula>
    </cfRule>
  </conditionalFormatting>
  <conditionalFormatting sqref="E143">
    <cfRule type="cellIs" dxfId="182" priority="9" operator="equal">
      <formula>0</formula>
    </cfRule>
  </conditionalFormatting>
  <conditionalFormatting sqref="K143">
    <cfRule type="cellIs" dxfId="181" priority="7" operator="equal">
      <formula>0</formula>
    </cfRule>
  </conditionalFormatting>
  <conditionalFormatting sqref="Q144">
    <cfRule type="cellIs" dxfId="180" priority="6" operator="equal">
      <formula>0</formula>
    </cfRule>
  </conditionalFormatting>
  <conditionalFormatting sqref="Q143">
    <cfRule type="cellIs" dxfId="179" priority="5" operator="equal">
      <formula>0</formula>
    </cfRule>
  </conditionalFormatting>
  <conditionalFormatting sqref="W142:Z142 W140:W141 Y140:Y141">
    <cfRule type="cellIs" dxfId="178" priority="4" operator="equal">
      <formula>0</formula>
    </cfRule>
  </conditionalFormatting>
  <conditionalFormatting sqref="W139 Y139">
    <cfRule type="cellIs" dxfId="177" priority="3" operator="equal">
      <formula>0</formula>
    </cfRule>
  </conditionalFormatting>
  <conditionalFormatting sqref="W144">
    <cfRule type="cellIs" dxfId="176" priority="2" operator="equal">
      <formula>0</formula>
    </cfRule>
  </conditionalFormatting>
  <conditionalFormatting sqref="W143">
    <cfRule type="cellIs" dxfId="175" priority="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2" t="s">
        <v>150</v>
      </c>
      <c r="D2" s="163">
        <f>'PROGRAMMING SKELETON'!B3+(7*(F2-1))</f>
        <v>1</v>
      </c>
      <c r="F2" s="151">
        <v>1</v>
      </c>
      <c r="G2" s="164" t="s">
        <v>1298</v>
      </c>
      <c r="H2" s="165"/>
      <c r="I2" s="165"/>
      <c r="J2" s="162" t="s">
        <v>24</v>
      </c>
      <c r="K2" s="167">
        <f ca="1">OFFSET('PROGRAMMING SKELETON'!A3,F2-1,0)</f>
        <v>43534</v>
      </c>
      <c r="L2" s="165"/>
      <c r="M2" s="165"/>
      <c r="N2" s="165"/>
      <c r="O2" s="165"/>
      <c r="P2" s="165"/>
      <c r="Q2" s="165"/>
      <c r="R2" s="165"/>
      <c r="S2" s="165"/>
      <c r="T2" s="165"/>
      <c r="U2" s="168"/>
    </row>
    <row r="3" spans="1:24" ht="60" customHeight="1">
      <c r="A3" s="1"/>
      <c r="B3" s="162" t="s">
        <v>151</v>
      </c>
      <c r="D3" s="169" t="str">
        <f ca="1">OFFSET('PROGRAMMING SKELETON'!C3,F2-1,0)</f>
        <v>Developmental</v>
      </c>
      <c r="F3" s="164"/>
      <c r="H3" s="165"/>
      <c r="I3" s="165"/>
      <c r="J3" s="165"/>
      <c r="K3" s="165"/>
      <c r="L3" s="165"/>
      <c r="M3" s="165"/>
      <c r="N3" s="165"/>
      <c r="O3" s="165"/>
      <c r="P3" s="165"/>
      <c r="Q3" s="165"/>
      <c r="R3" s="165"/>
      <c r="S3" s="165"/>
      <c r="T3" s="165"/>
      <c r="U3" s="168"/>
    </row>
    <row r="4" spans="1:24" ht="30" customHeight="1">
      <c r="A4" s="1"/>
      <c r="B4" s="1"/>
      <c r="D4" s="1"/>
      <c r="E4" s="1"/>
      <c r="F4" s="1"/>
      <c r="G4" s="168"/>
      <c r="H4" s="168"/>
      <c r="I4" s="168"/>
      <c r="J4" s="168"/>
      <c r="K4" s="168"/>
      <c r="L4" s="168"/>
      <c r="M4" s="168"/>
      <c r="N4" s="168"/>
      <c r="O4" s="168"/>
      <c r="P4" s="168"/>
      <c r="Q4" s="168"/>
      <c r="R4" s="168"/>
      <c r="S4" s="168"/>
      <c r="T4" s="168"/>
      <c r="U4" s="168"/>
    </row>
    <row r="5" spans="1:24" ht="60" customHeight="1">
      <c r="A5" s="1"/>
      <c r="B5" s="554">
        <f>H2</f>
        <v>0</v>
      </c>
      <c r="C5" s="1"/>
      <c r="D5" s="563" t="s">
        <v>1356</v>
      </c>
      <c r="E5" s="377"/>
      <c r="F5" s="377"/>
      <c r="G5" s="377"/>
      <c r="H5" s="377"/>
      <c r="I5" s="377"/>
      <c r="J5" s="564"/>
      <c r="K5" s="129"/>
      <c r="L5" s="562" t="s">
        <v>1359</v>
      </c>
      <c r="M5" s="431"/>
      <c r="N5" s="431"/>
      <c r="O5" s="431"/>
      <c r="P5" s="431"/>
      <c r="Q5" s="431"/>
      <c r="R5" s="431"/>
      <c r="S5" s="431"/>
      <c r="T5" s="432"/>
      <c r="U5" s="168"/>
      <c r="V5" s="168"/>
      <c r="W5" s="168"/>
      <c r="X5" s="168"/>
    </row>
    <row r="6" spans="1:24" ht="60" customHeight="1">
      <c r="A6" s="1"/>
      <c r="B6" s="533"/>
      <c r="C6" s="1"/>
      <c r="D6" s="555" t="s">
        <v>1396</v>
      </c>
      <c r="E6" s="556"/>
      <c r="F6" s="170" t="s">
        <v>1422</v>
      </c>
      <c r="G6" s="170" t="s">
        <v>1431</v>
      </c>
      <c r="H6" s="171" t="s">
        <v>1432</v>
      </c>
      <c r="I6" s="565" t="s">
        <v>1441</v>
      </c>
      <c r="J6" s="432"/>
      <c r="K6" s="129"/>
      <c r="L6" s="568" t="s">
        <v>1490</v>
      </c>
      <c r="M6" s="569"/>
      <c r="N6" s="569"/>
      <c r="O6" s="569"/>
      <c r="P6" s="569"/>
      <c r="Q6" s="569"/>
      <c r="R6" s="569"/>
      <c r="S6" s="569"/>
      <c r="T6" s="570"/>
      <c r="U6" s="168"/>
      <c r="V6" s="168"/>
      <c r="W6" s="168"/>
      <c r="X6" s="168"/>
    </row>
    <row r="7" spans="1:24" ht="49.5" customHeight="1">
      <c r="A7" s="1"/>
      <c r="B7" s="533"/>
      <c r="C7" s="1"/>
      <c r="D7" s="557" t="str">
        <f ca="1">OFFSET('PROGRAMMING SKELETON'!D118,F2-1,0)</f>
        <v>Power Clean</v>
      </c>
      <c r="E7" s="558"/>
      <c r="F7" s="324">
        <f>E44</f>
        <v>0</v>
      </c>
      <c r="G7" s="172">
        <f>E43</f>
        <v>0</v>
      </c>
      <c r="H7" s="173">
        <f>E42</f>
        <v>0</v>
      </c>
      <c r="I7" s="566">
        <f ca="1">E40</f>
        <v>0</v>
      </c>
      <c r="J7" s="567"/>
      <c r="K7" s="129"/>
      <c r="L7" s="571"/>
      <c r="M7" s="356"/>
      <c r="N7" s="356"/>
      <c r="O7" s="356"/>
      <c r="P7" s="356"/>
      <c r="Q7" s="356"/>
      <c r="R7" s="356"/>
      <c r="S7" s="356"/>
      <c r="T7" s="572"/>
      <c r="U7" s="168"/>
      <c r="V7" s="168"/>
      <c r="W7" s="168"/>
      <c r="X7" s="168"/>
    </row>
    <row r="8" spans="1:24" ht="49.5" customHeight="1">
      <c r="A8" s="1"/>
      <c r="B8" s="533"/>
      <c r="C8" s="1"/>
      <c r="D8" s="557" t="str">
        <f ca="1">OFFSET('PROGRAMMING SKELETON'!G118,F2-1,0)</f>
        <v>Squat with belt</v>
      </c>
      <c r="E8" s="558"/>
      <c r="F8" s="325">
        <f>K44</f>
        <v>0</v>
      </c>
      <c r="G8" s="175">
        <f>K43</f>
        <v>0</v>
      </c>
      <c r="H8" s="176">
        <f>K42</f>
        <v>0</v>
      </c>
      <c r="I8" s="559">
        <f ca="1">K40</f>
        <v>0</v>
      </c>
      <c r="J8" s="560"/>
      <c r="K8" s="129"/>
      <c r="L8" s="571"/>
      <c r="M8" s="356"/>
      <c r="N8" s="356"/>
      <c r="O8" s="356"/>
      <c r="P8" s="356"/>
      <c r="Q8" s="356"/>
      <c r="R8" s="356"/>
      <c r="S8" s="356"/>
      <c r="T8" s="572"/>
      <c r="U8" s="168"/>
      <c r="V8" s="168"/>
      <c r="W8" s="168"/>
      <c r="X8" s="168"/>
    </row>
    <row r="9" spans="1:24" ht="49.5" customHeight="1">
      <c r="A9" s="1"/>
      <c r="B9" s="533"/>
      <c r="C9" s="1"/>
      <c r="D9" s="557" t="str">
        <f ca="1">OFFSET('PROGRAMMING SKELETON'!J118,F2-1,0)</f>
        <v>Press with belt</v>
      </c>
      <c r="E9" s="558"/>
      <c r="F9" s="325">
        <f>Q44</f>
        <v>0</v>
      </c>
      <c r="G9" s="175">
        <f>Q43</f>
        <v>0</v>
      </c>
      <c r="H9" s="176">
        <f>Q42</f>
        <v>0</v>
      </c>
      <c r="I9" s="559">
        <f ca="1">Q40</f>
        <v>0</v>
      </c>
      <c r="J9" s="560"/>
      <c r="K9" s="129"/>
      <c r="L9" s="571"/>
      <c r="M9" s="356"/>
      <c r="N9" s="356"/>
      <c r="O9" s="356"/>
      <c r="P9" s="356"/>
      <c r="Q9" s="356"/>
      <c r="R9" s="356"/>
      <c r="S9" s="356"/>
      <c r="T9" s="572"/>
      <c r="U9" s="168"/>
      <c r="V9" s="168"/>
      <c r="W9" s="168"/>
      <c r="X9" s="168"/>
    </row>
    <row r="10" spans="1:24" ht="49.5" customHeight="1">
      <c r="A10" s="1"/>
      <c r="B10" s="533"/>
      <c r="C10" s="1"/>
      <c r="D10" s="557" t="str">
        <f ca="1">OFFSET('PROGRAMMING SKELETON'!D173,F2-1,0)</f>
        <v>Power Snatch</v>
      </c>
      <c r="E10" s="558"/>
      <c r="F10" s="325">
        <f>E68</f>
        <v>0</v>
      </c>
      <c r="G10" s="177">
        <f>E67</f>
        <v>0</v>
      </c>
      <c r="H10" s="178">
        <f>E66</f>
        <v>0</v>
      </c>
      <c r="I10" s="559">
        <f ca="1">E64</f>
        <v>0</v>
      </c>
      <c r="J10" s="560"/>
      <c r="K10" s="129"/>
      <c r="L10" s="571"/>
      <c r="M10" s="356"/>
      <c r="N10" s="356"/>
      <c r="O10" s="356"/>
      <c r="P10" s="356"/>
      <c r="Q10" s="356"/>
      <c r="R10" s="356"/>
      <c r="S10" s="356"/>
      <c r="T10" s="572"/>
      <c r="U10" s="168"/>
      <c r="V10" s="168"/>
      <c r="W10" s="168"/>
      <c r="X10" s="168"/>
    </row>
    <row r="11" spans="1:24" ht="49.5" customHeight="1">
      <c r="A11" s="1"/>
      <c r="B11" s="533"/>
      <c r="C11" s="1"/>
      <c r="D11" s="557" t="str">
        <f ca="1">OFFSET('PROGRAMMING SKELETON'!G173,F2-1,0)</f>
        <v>Deadlift with Belt</v>
      </c>
      <c r="E11" s="558"/>
      <c r="F11" s="325">
        <f>K68</f>
        <v>0</v>
      </c>
      <c r="G11" s="177">
        <f>K67</f>
        <v>0</v>
      </c>
      <c r="H11" s="178">
        <f>K66</f>
        <v>0</v>
      </c>
      <c r="I11" s="559">
        <f ca="1">K64</f>
        <v>0</v>
      </c>
      <c r="J11" s="560"/>
      <c r="K11" s="129"/>
      <c r="L11" s="571"/>
      <c r="M11" s="356"/>
      <c r="N11" s="356"/>
      <c r="O11" s="356"/>
      <c r="P11" s="356"/>
      <c r="Q11" s="356"/>
      <c r="R11" s="356"/>
      <c r="S11" s="356"/>
      <c r="T11" s="572"/>
      <c r="U11" s="168"/>
      <c r="V11" s="168"/>
      <c r="W11" s="168"/>
      <c r="X11" s="168"/>
    </row>
    <row r="12" spans="1:24" ht="49.5" customHeight="1">
      <c r="A12" s="1"/>
      <c r="B12" s="533"/>
      <c r="C12" s="1"/>
      <c r="D12" s="557" t="str">
        <f ca="1">OFFSET('PROGRAMMING SKELETON'!J173,F2-1,0)</f>
        <v>Bench with 1-Sec Pause</v>
      </c>
      <c r="E12" s="558"/>
      <c r="F12" s="325">
        <f>Q68</f>
        <v>0</v>
      </c>
      <c r="G12" s="177">
        <f>Q67</f>
        <v>0</v>
      </c>
      <c r="H12" s="178">
        <f>Q66</f>
        <v>0</v>
      </c>
      <c r="I12" s="559">
        <f ca="1">Q64</f>
        <v>0</v>
      </c>
      <c r="J12" s="560"/>
      <c r="K12" s="129"/>
      <c r="L12" s="571"/>
      <c r="M12" s="356"/>
      <c r="N12" s="356"/>
      <c r="O12" s="356"/>
      <c r="P12" s="356"/>
      <c r="Q12" s="356"/>
      <c r="R12" s="356"/>
      <c r="S12" s="356"/>
      <c r="T12" s="572"/>
      <c r="U12" s="168"/>
      <c r="V12" s="168"/>
      <c r="W12" s="168"/>
      <c r="X12" s="168"/>
    </row>
    <row r="13" spans="1:24" ht="49.5" customHeight="1">
      <c r="A13" s="1"/>
      <c r="B13" s="533"/>
      <c r="C13" s="1"/>
      <c r="D13" s="557" t="str">
        <f ca="1">OFFSET('PROGRAMMING SKELETON'!D228,F2-1,0)</f>
        <v>Split Jerk</v>
      </c>
      <c r="E13" s="558"/>
      <c r="F13" s="325">
        <f>E92</f>
        <v>0</v>
      </c>
      <c r="G13" s="177">
        <f>E91</f>
        <v>0</v>
      </c>
      <c r="H13" s="178">
        <f>E90</f>
        <v>0</v>
      </c>
      <c r="I13" s="559">
        <f ca="1">E88</f>
        <v>0</v>
      </c>
      <c r="J13" s="560"/>
      <c r="K13" s="129"/>
      <c r="L13" s="571"/>
      <c r="M13" s="356"/>
      <c r="N13" s="356"/>
      <c r="O13" s="356"/>
      <c r="P13" s="356"/>
      <c r="Q13" s="356"/>
      <c r="R13" s="356"/>
      <c r="S13" s="356"/>
      <c r="T13" s="572"/>
      <c r="U13" s="168"/>
      <c r="V13" s="168"/>
      <c r="W13" s="168"/>
      <c r="X13" s="168"/>
    </row>
    <row r="14" spans="1:24" ht="49.5" customHeight="1">
      <c r="A14" s="1"/>
      <c r="B14" s="533"/>
      <c r="C14" s="1"/>
      <c r="D14" s="557" t="str">
        <f ca="1">OFFSET('PROGRAMMING SKELETON'!G228,F2-1,0)</f>
        <v>Front Squat</v>
      </c>
      <c r="E14" s="558"/>
      <c r="F14" s="325">
        <f>K92</f>
        <v>0</v>
      </c>
      <c r="G14" s="177">
        <f>K91</f>
        <v>0</v>
      </c>
      <c r="H14" s="178">
        <f>K90</f>
        <v>0</v>
      </c>
      <c r="I14" s="559">
        <f ca="1">K88</f>
        <v>0</v>
      </c>
      <c r="J14" s="560"/>
      <c r="K14" s="129"/>
      <c r="L14" s="571"/>
      <c r="M14" s="356"/>
      <c r="N14" s="356"/>
      <c r="O14" s="356"/>
      <c r="P14" s="356"/>
      <c r="Q14" s="356"/>
      <c r="R14" s="356"/>
      <c r="S14" s="356"/>
      <c r="T14" s="572"/>
      <c r="U14" s="168"/>
      <c r="V14" s="168"/>
      <c r="W14" s="168"/>
      <c r="X14" s="168"/>
    </row>
    <row r="15" spans="1:24" ht="49.5" customHeight="1">
      <c r="A15" s="1"/>
      <c r="B15" s="533"/>
      <c r="C15" s="1"/>
      <c r="D15" s="557" t="str">
        <f ca="1">OFFSET('PROGRAMMING SKELETON'!J228,F2-1,0)</f>
        <v>Push Press</v>
      </c>
      <c r="E15" s="558"/>
      <c r="F15" s="325">
        <f>Q92</f>
        <v>0</v>
      </c>
      <c r="G15" s="177">
        <f>Q91</f>
        <v>0</v>
      </c>
      <c r="H15" s="178">
        <f>Q90</f>
        <v>0</v>
      </c>
      <c r="I15" s="559">
        <f ca="1">Q88</f>
        <v>0</v>
      </c>
      <c r="J15" s="560"/>
      <c r="K15" s="129"/>
      <c r="L15" s="571"/>
      <c r="M15" s="356"/>
      <c r="N15" s="356"/>
      <c r="O15" s="356"/>
      <c r="P15" s="356"/>
      <c r="Q15" s="356"/>
      <c r="R15" s="356"/>
      <c r="S15" s="356"/>
      <c r="T15" s="572"/>
      <c r="U15" s="168"/>
      <c r="V15" s="168"/>
      <c r="W15" s="168"/>
      <c r="X15" s="168"/>
    </row>
    <row r="16" spans="1:24" ht="49.5" customHeight="1">
      <c r="A16" s="1"/>
      <c r="B16" s="533"/>
      <c r="C16" s="1"/>
      <c r="D16" s="557" t="str">
        <f ca="1">OFFSET('PROGRAMMING SKELETON'!D282,F2-1,0)</f>
        <v>Snatch</v>
      </c>
      <c r="E16" s="558"/>
      <c r="F16" s="325">
        <f>E116</f>
        <v>0</v>
      </c>
      <c r="G16" s="177">
        <f>E115</f>
        <v>0</v>
      </c>
      <c r="H16" s="178">
        <f>E114</f>
        <v>0</v>
      </c>
      <c r="I16" s="559">
        <f ca="1">E112</f>
        <v>0</v>
      </c>
      <c r="J16" s="560"/>
      <c r="K16" s="129"/>
      <c r="L16" s="573"/>
      <c r="M16" s="574"/>
      <c r="N16" s="574"/>
      <c r="O16" s="574"/>
      <c r="P16" s="574"/>
      <c r="Q16" s="574"/>
      <c r="R16" s="574"/>
      <c r="S16" s="574"/>
      <c r="T16" s="575"/>
      <c r="U16" s="168"/>
      <c r="V16" s="168"/>
      <c r="W16" s="168"/>
      <c r="X16" s="168"/>
    </row>
    <row r="17" spans="1:26" ht="49.5" customHeight="1">
      <c r="A17" s="1"/>
      <c r="B17" s="533"/>
      <c r="C17" s="1"/>
      <c r="D17" s="557" t="str">
        <f ca="1">OFFSET('PROGRAMMING SKELETON'!G282,F2-1,0)</f>
        <v>Clean And Jerk</v>
      </c>
      <c r="E17" s="558"/>
      <c r="F17" s="325">
        <f>K116</f>
        <v>0</v>
      </c>
      <c r="G17" s="177">
        <f>K115</f>
        <v>0</v>
      </c>
      <c r="H17" s="178">
        <f>K114</f>
        <v>0</v>
      </c>
      <c r="I17" s="559">
        <f ca="1">K112</f>
        <v>0</v>
      </c>
      <c r="J17" s="560"/>
      <c r="K17" s="129"/>
      <c r="L17" s="181"/>
      <c r="M17" s="181"/>
      <c r="N17" s="181"/>
      <c r="O17" s="181"/>
      <c r="P17" s="181"/>
      <c r="Q17" s="181"/>
      <c r="R17" s="181"/>
      <c r="S17" s="181"/>
      <c r="T17" s="181"/>
      <c r="U17" s="168"/>
      <c r="V17" s="168"/>
      <c r="W17" s="168"/>
      <c r="X17" s="168"/>
    </row>
    <row r="18" spans="1:26" ht="49.5" customHeight="1">
      <c r="A18" s="1"/>
      <c r="B18" s="533"/>
      <c r="C18" s="1"/>
      <c r="D18" s="557" t="str">
        <f ca="1">OFFSET('PROGRAMMING SKELETON'!J282,F2-1,0)</f>
        <v>None</v>
      </c>
      <c r="E18" s="558"/>
      <c r="F18" s="325">
        <f>Q116</f>
        <v>0</v>
      </c>
      <c r="G18" s="177">
        <f>Q115</f>
        <v>0</v>
      </c>
      <c r="H18" s="178">
        <f>Q114</f>
        <v>0</v>
      </c>
      <c r="I18" s="559">
        <f ca="1">Q112</f>
        <v>0</v>
      </c>
      <c r="J18" s="560"/>
      <c r="K18" s="129"/>
      <c r="L18" s="181"/>
      <c r="M18" s="181"/>
      <c r="N18" s="181"/>
      <c r="O18" s="181"/>
      <c r="P18" s="181"/>
      <c r="Q18" s="181"/>
      <c r="R18" s="181"/>
      <c r="S18" s="181"/>
      <c r="T18" s="181"/>
      <c r="U18" s="168"/>
      <c r="V18" s="168"/>
      <c r="W18" s="168"/>
      <c r="X18" s="168"/>
    </row>
    <row r="19" spans="1:26" ht="49.5" customHeight="1">
      <c r="A19" s="1"/>
      <c r="B19" s="533"/>
      <c r="C19" s="1"/>
      <c r="D19" s="557" t="s">
        <v>2387</v>
      </c>
      <c r="E19" s="558"/>
      <c r="F19" s="561">
        <f>J125</f>
        <v>0</v>
      </c>
      <c r="G19" s="403"/>
      <c r="H19" s="403"/>
      <c r="I19" s="403"/>
      <c r="J19" s="560"/>
      <c r="K19" s="129"/>
      <c r="L19" s="181"/>
      <c r="M19" s="181"/>
      <c r="N19" s="181"/>
      <c r="O19" s="181"/>
      <c r="P19" s="181"/>
      <c r="Q19" s="181"/>
      <c r="R19" s="181"/>
      <c r="S19" s="181"/>
      <c r="T19" s="181"/>
      <c r="U19" s="168"/>
      <c r="V19" s="168"/>
      <c r="W19" s="168"/>
      <c r="X19" s="168"/>
    </row>
    <row r="20" spans="1:26" ht="49.5" customHeight="1">
      <c r="A20" s="1"/>
      <c r="B20" s="533"/>
      <c r="C20" s="1"/>
      <c r="D20" s="557" t="s">
        <v>2388</v>
      </c>
      <c r="E20" s="558"/>
      <c r="F20" s="579"/>
      <c r="G20" s="580"/>
      <c r="H20" s="580"/>
      <c r="I20" s="580"/>
      <c r="J20" s="581"/>
      <c r="K20" s="129"/>
      <c r="L20" s="181"/>
      <c r="M20" s="181"/>
      <c r="N20" s="181"/>
      <c r="O20" s="181"/>
      <c r="P20" s="181"/>
      <c r="Q20" s="181"/>
      <c r="R20" s="181"/>
      <c r="S20" s="181"/>
      <c r="T20" s="181"/>
      <c r="U20" s="168"/>
      <c r="V20" s="168"/>
      <c r="W20" s="168"/>
      <c r="X20" s="168"/>
    </row>
    <row r="21" spans="1:26" ht="49.5" customHeight="1">
      <c r="A21" s="1"/>
      <c r="B21" s="534"/>
      <c r="C21" s="1"/>
      <c r="D21" s="557"/>
      <c r="E21" s="558"/>
      <c r="F21" s="182"/>
      <c r="G21" s="183"/>
      <c r="H21" s="184"/>
      <c r="I21" s="582"/>
      <c r="J21" s="558"/>
      <c r="K21" s="129"/>
      <c r="L21" s="181"/>
      <c r="M21" s="181"/>
      <c r="N21" s="181"/>
      <c r="O21" s="181"/>
      <c r="P21" s="181"/>
      <c r="Q21" s="181"/>
      <c r="R21" s="181"/>
      <c r="S21" s="181"/>
      <c r="T21" s="181"/>
      <c r="U21" s="168"/>
      <c r="V21" s="168"/>
      <c r="W21" s="168"/>
      <c r="X21" s="168"/>
    </row>
    <row r="22" spans="1:26" ht="15" customHeight="1">
      <c r="A22" s="1"/>
      <c r="B22" s="1"/>
      <c r="C22" s="1"/>
      <c r="D22" s="1"/>
      <c r="E22" s="1"/>
      <c r="F22" s="1"/>
      <c r="G22" s="168"/>
      <c r="H22" s="168"/>
      <c r="I22" s="168"/>
      <c r="J22" s="168"/>
      <c r="K22" s="168"/>
      <c r="L22" s="168"/>
      <c r="M22" s="168"/>
      <c r="N22" s="168"/>
      <c r="O22" s="168"/>
      <c r="P22" s="168"/>
      <c r="Q22" s="168"/>
      <c r="R22" s="168"/>
      <c r="S22" s="168"/>
      <c r="T22" s="168"/>
      <c r="U22" s="168"/>
    </row>
    <row r="23" spans="1:26" ht="15.75" customHeight="1"/>
    <row r="24" spans="1:26" ht="79.5" customHeight="1">
      <c r="B24" s="532">
        <v>1</v>
      </c>
      <c r="D24" s="522">
        <v>1</v>
      </c>
      <c r="E24" s="363"/>
      <c r="F24" s="363"/>
      <c r="G24" s="363"/>
      <c r="H24" s="364"/>
      <c r="J24" s="522">
        <v>2</v>
      </c>
      <c r="K24" s="363"/>
      <c r="L24" s="363"/>
      <c r="M24" s="363"/>
      <c r="N24" s="364"/>
      <c r="P24" s="522">
        <v>3</v>
      </c>
      <c r="Q24" s="363"/>
      <c r="R24" s="363"/>
      <c r="S24" s="363"/>
      <c r="T24" s="364"/>
      <c r="V24" s="522" t="s">
        <v>2389</v>
      </c>
      <c r="W24" s="363"/>
      <c r="X24" s="363"/>
      <c r="Y24" s="363"/>
      <c r="Z24" s="364"/>
    </row>
    <row r="25" spans="1:26" ht="15" customHeight="1">
      <c r="B25" s="533"/>
    </row>
    <row r="26" spans="1:26" ht="79.5" customHeight="1">
      <c r="B26" s="533"/>
      <c r="D26" s="521" t="str">
        <f ca="1">OFFSET('PROGRAMMING SKELETON'!D118,F2-1,0)</f>
        <v>Power Clean</v>
      </c>
      <c r="E26" s="403"/>
      <c r="F26" s="403"/>
      <c r="G26" s="403"/>
      <c r="H26" s="404"/>
      <c r="I26" s="129"/>
      <c r="J26" s="521" t="str">
        <f ca="1">OFFSET('PROGRAMMING SKELETON'!G118,F2-1,0)</f>
        <v>Squat with belt</v>
      </c>
      <c r="K26" s="403"/>
      <c r="L26" s="403"/>
      <c r="M26" s="403"/>
      <c r="N26" s="404"/>
      <c r="O26" s="129"/>
      <c r="P26" s="521" t="str">
        <f ca="1">OFFSET('PROGRAMMING SKELETON'!J118,F2-1,0)</f>
        <v>Press with belt</v>
      </c>
      <c r="Q26" s="403"/>
      <c r="R26" s="403"/>
      <c r="S26" s="403"/>
      <c r="T26" s="404"/>
      <c r="V26" s="521" t="str">
        <f ca="1">OFFSET('PROGRAMMING SKELETON'!M118,F2-1,0)</f>
        <v>GPP Or none</v>
      </c>
      <c r="W26" s="403"/>
      <c r="X26" s="403"/>
      <c r="Y26" s="403"/>
      <c r="Z26" s="404"/>
    </row>
    <row r="27" spans="1:26" ht="49.5" customHeight="1">
      <c r="B27" s="533"/>
      <c r="D27" s="519" t="s">
        <v>2390</v>
      </c>
      <c r="E27" s="523" t="str">
        <f ca="1">OFFSET('PROGRAMMING SKELETON'!D3,F2-1,0)</f>
        <v>3 reps x 5 sets @ RPE 8</v>
      </c>
      <c r="F27" s="524"/>
      <c r="G27" s="524"/>
      <c r="H27" s="525"/>
      <c r="J27" s="519" t="s">
        <v>2390</v>
      </c>
      <c r="K27" s="523" t="str">
        <f ca="1">OFFSET('PROGRAMMING SKELETON'!E3,F2-1,0)</f>
        <v>1 @ 8, -20% from single x 5 reps x 3-5 sets</v>
      </c>
      <c r="L27" s="524"/>
      <c r="M27" s="524"/>
      <c r="N27" s="525"/>
      <c r="P27" s="519" t="s">
        <v>2390</v>
      </c>
      <c r="Q27" s="523" t="str">
        <f ca="1">OFFSET('PROGRAMMING SKELETON'!F3,F2-1,0)</f>
        <v>1 @ 8, -20% from single x 5 reps x 3-5 sets</v>
      </c>
      <c r="R27" s="524"/>
      <c r="S27" s="524"/>
      <c r="T27" s="525"/>
      <c r="V27" s="553" t="str">
        <f ca="1">OFFSET('PROGRAMMING SKELETON'!N118,F2-1,0)</f>
        <v>GPP Or none</v>
      </c>
      <c r="W27" s="524"/>
      <c r="X27" s="524"/>
      <c r="Y27" s="524"/>
      <c r="Z27" s="525"/>
    </row>
    <row r="28" spans="1:26" ht="49.5" customHeight="1">
      <c r="B28" s="533"/>
      <c r="D28" s="520"/>
      <c r="E28" s="526"/>
      <c r="F28" s="527"/>
      <c r="G28" s="527"/>
      <c r="H28" s="528"/>
      <c r="J28" s="520"/>
      <c r="K28" s="526"/>
      <c r="L28" s="527"/>
      <c r="M28" s="527"/>
      <c r="N28" s="528"/>
      <c r="P28" s="520"/>
      <c r="Q28" s="526"/>
      <c r="R28" s="527"/>
      <c r="S28" s="527"/>
      <c r="T28" s="528"/>
      <c r="V28" s="541"/>
      <c r="W28" s="356"/>
      <c r="X28" s="356"/>
      <c r="Y28" s="356"/>
      <c r="Z28" s="542"/>
    </row>
    <row r="29" spans="1:26" ht="124.5" customHeight="1">
      <c r="B29" s="533"/>
      <c r="D29" s="185" t="s">
        <v>2391</v>
      </c>
      <c r="E29" s="518" t="str">
        <f ca="1">OFFSET('PROGRAMMING SKELETON'!E118,F2-1,0)</f>
        <v>3-5 minute rest between work sets</v>
      </c>
      <c r="F29" s="411"/>
      <c r="G29" s="411"/>
      <c r="H29" s="412"/>
      <c r="J29" s="185" t="s">
        <v>2391</v>
      </c>
      <c r="K29" s="518" t="str">
        <f ca="1">OFFSET('PROGRAMMING SKELETON'!H118,F2-1,0)</f>
        <v>3-5 minute rest between work sets</v>
      </c>
      <c r="L29" s="411"/>
      <c r="M29" s="411"/>
      <c r="N29" s="412"/>
      <c r="P29" s="185" t="s">
        <v>2391</v>
      </c>
      <c r="Q29" s="518" t="str">
        <f ca="1">OFFSET('PROGRAMMING SKELETON'!K118,F2-1,0)</f>
        <v>3-5 minute rest between work sets</v>
      </c>
      <c r="R29" s="411"/>
      <c r="S29" s="411"/>
      <c r="T29" s="412"/>
      <c r="V29" s="543"/>
      <c r="W29" s="407"/>
      <c r="X29" s="407"/>
      <c r="Y29" s="407"/>
      <c r="Z29" s="544"/>
    </row>
    <row r="30" spans="1:26" ht="60" customHeight="1">
      <c r="B30" s="533"/>
      <c r="D30" s="186" t="s">
        <v>2392</v>
      </c>
      <c r="E30" s="186" t="s">
        <v>2393</v>
      </c>
      <c r="F30" s="186" t="s">
        <v>1431</v>
      </c>
      <c r="G30" s="186" t="s">
        <v>2394</v>
      </c>
      <c r="H30" s="186" t="s">
        <v>2395</v>
      </c>
      <c r="J30" s="186" t="s">
        <v>2392</v>
      </c>
      <c r="K30" s="186" t="s">
        <v>2393</v>
      </c>
      <c r="L30" s="186" t="s">
        <v>1431</v>
      </c>
      <c r="M30" s="186" t="s">
        <v>2394</v>
      </c>
      <c r="N30" s="186" t="s">
        <v>2395</v>
      </c>
      <c r="P30" s="186" t="s">
        <v>2392</v>
      </c>
      <c r="Q30" s="186" t="s">
        <v>2393</v>
      </c>
      <c r="R30" s="186" t="s">
        <v>1431</v>
      </c>
      <c r="S30" s="186" t="s">
        <v>2394</v>
      </c>
      <c r="T30" s="186" t="s">
        <v>2395</v>
      </c>
      <c r="V30" s="552" t="s">
        <v>2396</v>
      </c>
      <c r="W30" s="403"/>
      <c r="X30" s="403"/>
      <c r="Y30" s="403"/>
      <c r="Z30" s="404"/>
    </row>
    <row r="31" spans="1:26" ht="39.75" customHeight="1">
      <c r="B31" s="533"/>
      <c r="D31" s="187" t="s">
        <v>2397</v>
      </c>
      <c r="E31" s="320"/>
      <c r="F31" s="188"/>
      <c r="G31" s="326"/>
      <c r="H31" s="189" t="str">
        <f t="shared" ref="H31:H39" si="0">IF(ISNUMBER(E31),E31/E$40,"")</f>
        <v/>
      </c>
      <c r="J31" s="187" t="s">
        <v>2397</v>
      </c>
      <c r="K31" s="320"/>
      <c r="L31" s="188"/>
      <c r="M31" s="326"/>
      <c r="N31" s="189" t="str">
        <f t="shared" ref="N31:N39" si="1">IF(ISNUMBER(K31),K31/K$40,"")</f>
        <v/>
      </c>
      <c r="P31" s="187" t="s">
        <v>2397</v>
      </c>
      <c r="Q31" s="320"/>
      <c r="R31" s="188"/>
      <c r="S31" s="326"/>
      <c r="T31" s="189" t="str">
        <f t="shared" ref="T31:T39" si="2">IF(ISNUMBER(Q31),Q31/Q$40,"")</f>
        <v/>
      </c>
      <c r="V31" s="540"/>
      <c r="W31" s="524"/>
      <c r="X31" s="524"/>
      <c r="Y31" s="524"/>
      <c r="Z31" s="525"/>
    </row>
    <row r="32" spans="1:26" ht="39.75" customHeight="1">
      <c r="B32" s="533"/>
      <c r="D32" s="190" t="s">
        <v>2398</v>
      </c>
      <c r="E32" s="321"/>
      <c r="F32" s="191"/>
      <c r="G32" s="327"/>
      <c r="H32" s="192" t="str">
        <f t="shared" si="0"/>
        <v/>
      </c>
      <c r="J32" s="190" t="s">
        <v>2398</v>
      </c>
      <c r="K32" s="321"/>
      <c r="L32" s="191"/>
      <c r="M32" s="327"/>
      <c r="N32" s="192" t="str">
        <f t="shared" si="1"/>
        <v/>
      </c>
      <c r="P32" s="190" t="s">
        <v>2398</v>
      </c>
      <c r="Q32" s="321"/>
      <c r="R32" s="191"/>
      <c r="S32" s="327"/>
      <c r="T32" s="192" t="str">
        <f t="shared" si="2"/>
        <v/>
      </c>
      <c r="V32" s="541"/>
      <c r="W32" s="356"/>
      <c r="X32" s="356"/>
      <c r="Y32" s="356"/>
      <c r="Z32" s="542"/>
    </row>
    <row r="33" spans="2:26" ht="39.75" customHeight="1">
      <c r="B33" s="533"/>
      <c r="D33" s="190" t="s">
        <v>2399</v>
      </c>
      <c r="E33" s="322"/>
      <c r="F33" s="193"/>
      <c r="G33" s="328"/>
      <c r="H33" s="194" t="str">
        <f t="shared" si="0"/>
        <v/>
      </c>
      <c r="J33" s="190" t="s">
        <v>2399</v>
      </c>
      <c r="K33" s="322"/>
      <c r="L33" s="193"/>
      <c r="M33" s="328"/>
      <c r="N33" s="194" t="str">
        <f t="shared" si="1"/>
        <v/>
      </c>
      <c r="P33" s="190" t="s">
        <v>2399</v>
      </c>
      <c r="Q33" s="322"/>
      <c r="R33" s="193"/>
      <c r="S33" s="328"/>
      <c r="T33" s="194" t="str">
        <f t="shared" si="2"/>
        <v/>
      </c>
      <c r="V33" s="541"/>
      <c r="W33" s="356"/>
      <c r="X33" s="356"/>
      <c r="Y33" s="356"/>
      <c r="Z33" s="542"/>
    </row>
    <row r="34" spans="2:26" ht="39.75" customHeight="1">
      <c r="B34" s="533"/>
      <c r="D34" s="190" t="s">
        <v>2400</v>
      </c>
      <c r="E34" s="321"/>
      <c r="F34" s="191"/>
      <c r="G34" s="327"/>
      <c r="H34" s="192" t="str">
        <f t="shared" si="0"/>
        <v/>
      </c>
      <c r="J34" s="190" t="s">
        <v>2400</v>
      </c>
      <c r="K34" s="321"/>
      <c r="L34" s="191"/>
      <c r="M34" s="327"/>
      <c r="N34" s="192" t="str">
        <f t="shared" si="1"/>
        <v/>
      </c>
      <c r="P34" s="190" t="s">
        <v>2400</v>
      </c>
      <c r="Q34" s="321"/>
      <c r="R34" s="191"/>
      <c r="S34" s="327"/>
      <c r="T34" s="192" t="str">
        <f t="shared" si="2"/>
        <v/>
      </c>
      <c r="V34" s="541"/>
      <c r="W34" s="356"/>
      <c r="X34" s="356"/>
      <c r="Y34" s="356"/>
      <c r="Z34" s="542"/>
    </row>
    <row r="35" spans="2:26" ht="39.75" customHeight="1">
      <c r="B35" s="533"/>
      <c r="D35" s="190" t="s">
        <v>2401</v>
      </c>
      <c r="E35" s="322"/>
      <c r="F35" s="193"/>
      <c r="G35" s="328"/>
      <c r="H35" s="194" t="str">
        <f t="shared" si="0"/>
        <v/>
      </c>
      <c r="J35" s="190" t="s">
        <v>2401</v>
      </c>
      <c r="K35" s="322"/>
      <c r="L35" s="193"/>
      <c r="M35" s="328"/>
      <c r="N35" s="194" t="str">
        <f t="shared" si="1"/>
        <v/>
      </c>
      <c r="P35" s="190" t="s">
        <v>2401</v>
      </c>
      <c r="Q35" s="322"/>
      <c r="R35" s="193"/>
      <c r="S35" s="328"/>
      <c r="T35" s="194" t="str">
        <f t="shared" si="2"/>
        <v/>
      </c>
      <c r="V35" s="541"/>
      <c r="W35" s="356"/>
      <c r="X35" s="356"/>
      <c r="Y35" s="356"/>
      <c r="Z35" s="542"/>
    </row>
    <row r="36" spans="2:26" ht="39.75" customHeight="1">
      <c r="B36" s="533"/>
      <c r="D36" s="190" t="s">
        <v>2402</v>
      </c>
      <c r="E36" s="321"/>
      <c r="F36" s="191"/>
      <c r="G36" s="327"/>
      <c r="H36" s="192" t="str">
        <f t="shared" si="0"/>
        <v/>
      </c>
      <c r="J36" s="190" t="s">
        <v>2402</v>
      </c>
      <c r="K36" s="321"/>
      <c r="L36" s="191"/>
      <c r="M36" s="327"/>
      <c r="N36" s="192" t="str">
        <f t="shared" si="1"/>
        <v/>
      </c>
      <c r="P36" s="190" t="s">
        <v>2402</v>
      </c>
      <c r="Q36" s="321"/>
      <c r="R36" s="191"/>
      <c r="S36" s="327"/>
      <c r="T36" s="192" t="str">
        <f t="shared" si="2"/>
        <v/>
      </c>
      <c r="V36" s="541"/>
      <c r="W36" s="356"/>
      <c r="X36" s="356"/>
      <c r="Y36" s="356"/>
      <c r="Z36" s="542"/>
    </row>
    <row r="37" spans="2:26" ht="39.75" customHeight="1">
      <c r="B37" s="533"/>
      <c r="D37" s="190" t="s">
        <v>2403</v>
      </c>
      <c r="E37" s="322"/>
      <c r="F37" s="193"/>
      <c r="G37" s="328"/>
      <c r="H37" s="194" t="str">
        <f t="shared" si="0"/>
        <v/>
      </c>
      <c r="J37" s="190" t="s">
        <v>2403</v>
      </c>
      <c r="K37" s="322"/>
      <c r="L37" s="193"/>
      <c r="M37" s="328"/>
      <c r="N37" s="194" t="str">
        <f t="shared" si="1"/>
        <v/>
      </c>
      <c r="P37" s="190" t="s">
        <v>2403</v>
      </c>
      <c r="Q37" s="322"/>
      <c r="R37" s="193"/>
      <c r="S37" s="328"/>
      <c r="T37" s="194" t="str">
        <f t="shared" si="2"/>
        <v/>
      </c>
      <c r="V37" s="541"/>
      <c r="W37" s="356"/>
      <c r="X37" s="356"/>
      <c r="Y37" s="356"/>
      <c r="Z37" s="542"/>
    </row>
    <row r="38" spans="2:26" ht="39.75" customHeight="1">
      <c r="B38" s="533"/>
      <c r="D38" s="190" t="s">
        <v>2404</v>
      </c>
      <c r="E38" s="321"/>
      <c r="F38" s="191"/>
      <c r="G38" s="327"/>
      <c r="H38" s="192" t="str">
        <f t="shared" si="0"/>
        <v/>
      </c>
      <c r="J38" s="190" t="s">
        <v>2404</v>
      </c>
      <c r="K38" s="321"/>
      <c r="L38" s="191"/>
      <c r="M38" s="327"/>
      <c r="N38" s="192" t="str">
        <f t="shared" si="1"/>
        <v/>
      </c>
      <c r="P38" s="190" t="s">
        <v>2404</v>
      </c>
      <c r="Q38" s="321"/>
      <c r="R38" s="191"/>
      <c r="S38" s="327"/>
      <c r="T38" s="192" t="str">
        <f t="shared" si="2"/>
        <v/>
      </c>
      <c r="V38" s="541"/>
      <c r="W38" s="356"/>
      <c r="X38" s="356"/>
      <c r="Y38" s="356"/>
      <c r="Z38" s="542"/>
    </row>
    <row r="39" spans="2:26" ht="39.75" customHeight="1">
      <c r="B39" s="533"/>
      <c r="D39" s="195" t="s">
        <v>2405</v>
      </c>
      <c r="E39" s="323"/>
      <c r="F39" s="196"/>
      <c r="G39" s="329"/>
      <c r="H39" s="197" t="str">
        <f t="shared" si="0"/>
        <v/>
      </c>
      <c r="J39" s="195" t="s">
        <v>2405</v>
      </c>
      <c r="K39" s="323"/>
      <c r="L39" s="196"/>
      <c r="M39" s="329"/>
      <c r="N39" s="197" t="str">
        <f t="shared" si="1"/>
        <v/>
      </c>
      <c r="P39" s="195" t="s">
        <v>2405</v>
      </c>
      <c r="Q39" s="323"/>
      <c r="R39" s="196"/>
      <c r="S39" s="329"/>
      <c r="T39" s="197" t="str">
        <f t="shared" si="2"/>
        <v/>
      </c>
      <c r="V39" s="541"/>
      <c r="W39" s="356"/>
      <c r="X39" s="356"/>
      <c r="Y39" s="356"/>
      <c r="Z39" s="542"/>
    </row>
    <row r="40" spans="2:26" ht="60" customHeight="1">
      <c r="B40" s="533"/>
      <c r="D40" s="198" t="s">
        <v>1441</v>
      </c>
      <c r="E40" s="529">
        <f ca="1">ROUNDUP(F45/(VLOOKUP(1,tblRPECoefficientWithoutColumnHeaders,2,0)*G45^2+VLOOKUP(2,tblRPECoefficientWithoutColumnHeaders,2,0)*G45+VLOOKUP(3,tblRPECoefficientWithoutColumnHeaders,2,0)),0)</f>
        <v>0</v>
      </c>
      <c r="F40" s="530"/>
      <c r="G40" s="530"/>
      <c r="H40" s="531"/>
      <c r="J40" s="198" t="s">
        <v>1441</v>
      </c>
      <c r="K40" s="529">
        <f ca="1">ROUNDUP(L45/(VLOOKUP(1,tblRPECoefficientWithoutColumnHeaders,2,0)*M45^2+VLOOKUP(2,tblRPECoefficientWithoutColumnHeaders,2,0)*M45+VLOOKUP(3,tblRPECoefficientWithoutColumnHeaders,2,0)),0)</f>
        <v>0</v>
      </c>
      <c r="L40" s="530"/>
      <c r="M40" s="530"/>
      <c r="N40" s="531"/>
      <c r="P40" s="199" t="s">
        <v>1441</v>
      </c>
      <c r="Q40" s="549">
        <f ca="1">ROUNDUP(R45/(VLOOKUP(1,tblRPECoefficientWithoutColumnHeaders,2,0)*S45^2+VLOOKUP(2,tblRPECoefficientWithoutColumnHeaders,2,0)*S45+VLOOKUP(3,tblRPECoefficientWithoutColumnHeaders,2,0)),0)</f>
        <v>0</v>
      </c>
      <c r="R40" s="550"/>
      <c r="S40" s="550"/>
      <c r="T40" s="551"/>
      <c r="V40" s="541"/>
      <c r="W40" s="356"/>
      <c r="X40" s="356"/>
      <c r="Y40" s="356"/>
      <c r="Z40" s="542"/>
    </row>
    <row r="41" spans="2:26" ht="60" customHeight="1">
      <c r="B41" s="533"/>
      <c r="D41" s="200"/>
      <c r="E41" s="201"/>
      <c r="F41" s="202"/>
      <c r="G41" s="202"/>
      <c r="H41" s="203"/>
      <c r="J41" s="200"/>
      <c r="K41" s="201"/>
      <c r="L41" s="202"/>
      <c r="M41" s="202"/>
      <c r="N41" s="203"/>
      <c r="P41" s="204" t="s">
        <v>2406</v>
      </c>
      <c r="Q41" s="205"/>
      <c r="R41" s="206" t="s">
        <v>2407</v>
      </c>
      <c r="S41" s="207"/>
      <c r="T41" s="208">
        <f>S41*Q41</f>
        <v>0</v>
      </c>
      <c r="V41" s="541"/>
      <c r="W41" s="356"/>
      <c r="X41" s="356"/>
      <c r="Y41" s="356"/>
      <c r="Z41" s="542"/>
    </row>
    <row r="42" spans="2:26" ht="60" customHeight="1">
      <c r="B42" s="533"/>
      <c r="D42" s="200" t="s">
        <v>1432</v>
      </c>
      <c r="E42" s="539">
        <f>IF(COUNT(H31:H39)&gt;0,AVERAGEIF(H31:H39,"&gt;0"),0)</f>
        <v>0</v>
      </c>
      <c r="F42" s="399"/>
      <c r="G42" s="399"/>
      <c r="H42" s="400"/>
      <c r="J42" s="200" t="s">
        <v>1432</v>
      </c>
      <c r="K42" s="539">
        <f>IF(COUNT(N31:N39)&gt;0,AVERAGEIF(N31:N39,"&gt;0"),0)</f>
        <v>0</v>
      </c>
      <c r="L42" s="399"/>
      <c r="M42" s="399"/>
      <c r="N42" s="400"/>
      <c r="P42" s="209" t="s">
        <v>1432</v>
      </c>
      <c r="Q42" s="546">
        <f>IF(COUNT(T31:T39)&gt;0,AVERAGEIF(T31:T39,"&gt;0"),0)</f>
        <v>0</v>
      </c>
      <c r="R42" s="547"/>
      <c r="S42" s="547"/>
      <c r="T42" s="548"/>
      <c r="V42" s="541"/>
      <c r="W42" s="356"/>
      <c r="X42" s="356"/>
      <c r="Y42" s="356"/>
      <c r="Z42" s="542"/>
    </row>
    <row r="43" spans="2:26" ht="60" customHeight="1">
      <c r="B43" s="533"/>
      <c r="D43" s="200" t="s">
        <v>1431</v>
      </c>
      <c r="E43" s="535">
        <f>SUM(F31:F39)</f>
        <v>0</v>
      </c>
      <c r="F43" s="399"/>
      <c r="G43" s="399"/>
      <c r="H43" s="400"/>
      <c r="J43" s="200" t="s">
        <v>1431</v>
      </c>
      <c r="K43" s="535">
        <f>SUM(L31:L39)</f>
        <v>0</v>
      </c>
      <c r="L43" s="399"/>
      <c r="M43" s="399"/>
      <c r="N43" s="400"/>
      <c r="P43" s="200" t="s">
        <v>1431</v>
      </c>
      <c r="Q43" s="535">
        <f>SUM(R31:R39)</f>
        <v>0</v>
      </c>
      <c r="R43" s="399"/>
      <c r="S43" s="399"/>
      <c r="T43" s="400"/>
      <c r="V43" s="541"/>
      <c r="W43" s="356"/>
      <c r="X43" s="356"/>
      <c r="Y43" s="356"/>
      <c r="Z43" s="542"/>
    </row>
    <row r="44" spans="2:26" ht="60" customHeight="1">
      <c r="B44" s="533"/>
      <c r="D44" s="210" t="s">
        <v>1422</v>
      </c>
      <c r="E44" s="536">
        <f>SUM(PRODUCT(E31:F31),PRODUCT(E32:F32),PRODUCT(E33:F33),PRODUCT(E34:F34),PRODUCT(E35:F35),PRODUCT(E36:F36),PRODUCT(E37:F37),PRODUCT(E38:F38),PRODUCT(E39:F39))</f>
        <v>0</v>
      </c>
      <c r="F44" s="537"/>
      <c r="G44" s="537"/>
      <c r="H44" s="538"/>
      <c r="J44" s="210" t="s">
        <v>1422</v>
      </c>
      <c r="K44" s="536">
        <f>SUM(PRODUCT(K31:L31),PRODUCT(K32:L32),PRODUCT(K33:L33),PRODUCT(K34:L34),PRODUCT(K35:L35),PRODUCT(K36:L36),PRODUCT(K37:L37),PRODUCT(K38:L38),PRODUCT(K39:L39))</f>
        <v>0</v>
      </c>
      <c r="L44" s="537"/>
      <c r="M44" s="537"/>
      <c r="N44" s="538"/>
      <c r="P44" s="210" t="s">
        <v>1422</v>
      </c>
      <c r="Q44" s="536">
        <f>SUM(PRODUCT(Q31:R31),PRODUCT(Q32:R32),PRODUCT(Q33:R33),PRODUCT(Q34:R34),PRODUCT(Q35:R35),PRODUCT(Q36:R36),PRODUCT(Q37:R37),PRODUCT(Q38:R38),PRODUCT(Q39:R39))</f>
        <v>0</v>
      </c>
      <c r="R44" s="537"/>
      <c r="S44" s="537"/>
      <c r="T44" s="538"/>
      <c r="V44" s="543"/>
      <c r="W44" s="407"/>
      <c r="X44" s="407"/>
      <c r="Y44" s="407"/>
      <c r="Z44" s="544"/>
    </row>
    <row r="45" spans="2:26" ht="39.75" customHeight="1">
      <c r="B45" s="534"/>
      <c r="D45" s="211"/>
      <c r="E45" s="212" t="str">
        <f ca="1">OFFSET(E30,COUNT(E31:E39),0)</f>
        <v>WEIGHT</v>
      </c>
      <c r="F45" s="213">
        <f ca="1">IF(COUNT(E31:E39)&gt;0,OFFSET(E30,MATCH(MAX(E31:E39),E31:E39,0),0),0)</f>
        <v>0</v>
      </c>
      <c r="G45" s="213">
        <f ca="1">IF(COUNT(E31:E39)&gt;0,OFFSET(F30,MATCH(MAX(E31:E39),E31:E39,0),0)+(10-OFFSET(G30,MATCH(MAX(E31:E39),E31:E39,0),0)),0)</f>
        <v>0</v>
      </c>
      <c r="H45" s="214">
        <f ca="1">IF(COUNT(E31:E39)&gt;0,OFFSET(F30,COUNT(E31:E39),0)+(10-(OFFSET(G30,COUNT(E31:E39),0))),0)</f>
        <v>0</v>
      </c>
      <c r="J45" s="211" t="s">
        <v>2408</v>
      </c>
      <c r="K45" s="212" t="str">
        <f ca="1">OFFSET(K30,COUNT(K31:K39),0)</f>
        <v>WEIGHT</v>
      </c>
      <c r="L45" s="213">
        <f ca="1">IF(COUNT(K31:K39)&gt;0,OFFSET(K30,MATCH(MAX(K31:K39),K31:K39,0),0),0)</f>
        <v>0</v>
      </c>
      <c r="M45" s="213">
        <f ca="1">IF(COUNT(K31:K39)&gt;0,OFFSET(L30,MATCH(MAX(K31:K39),K31:K39,0),0)+(10-OFFSET(M30,MATCH(MAX(K31:K39),K31:K39,0),0)),0)</f>
        <v>0</v>
      </c>
      <c r="N45" s="214">
        <f ca="1">IF(COUNT(K31:K39)&gt;0,OFFSET(L30,COUNT(K31:K39),0)+(10-(OFFSET(M30,COUNT(K31:K39),0))),0)</f>
        <v>0</v>
      </c>
      <c r="P45" s="211"/>
      <c r="Q45" s="212" t="str">
        <f ca="1">OFFSET(Q30,COUNT(Q31:Q39),0)</f>
        <v>WEIGHT</v>
      </c>
      <c r="R45" s="213">
        <f ca="1">IF(COUNT(Q31:Q39)&gt;0,OFFSET(Q30,MATCH(MAX(Q31:Q39),Q31:Q39,0),0),0)</f>
        <v>0</v>
      </c>
      <c r="S45" s="213">
        <f ca="1">IF(COUNT(Q31:Q39)&gt;0,OFFSET(R30,MATCH(MAX(Q31:Q39),Q31:Q39,0),0)+(10-OFFSET(S30,MATCH(MAX(Q31:Q39),Q31:Q39,0),0)),0)</f>
        <v>0</v>
      </c>
      <c r="T45" s="214">
        <f ca="1">IF(COUNT(Q31:Q39)&gt;0,OFFSET(R30,COUNT(Q31:Q39),0)+(10-(OFFSET(S30,COUNT(Q31:Q39),0))),0)</f>
        <v>0</v>
      </c>
      <c r="V45" s="211"/>
      <c r="W45" s="212"/>
      <c r="X45" s="213"/>
      <c r="Y45" s="213"/>
      <c r="Z45" s="214"/>
    </row>
    <row r="46" spans="2:26" ht="15.75" customHeight="1"/>
    <row r="47" spans="2:26" ht="15.75" customHeight="1"/>
    <row r="48" spans="2:26" ht="79.5" customHeight="1">
      <c r="B48" s="532">
        <v>2</v>
      </c>
      <c r="D48" s="522">
        <v>1</v>
      </c>
      <c r="E48" s="363"/>
      <c r="F48" s="363"/>
      <c r="G48" s="363"/>
      <c r="H48" s="364"/>
      <c r="J48" s="522">
        <v>2</v>
      </c>
      <c r="K48" s="363"/>
      <c r="L48" s="363"/>
      <c r="M48" s="363"/>
      <c r="N48" s="364"/>
      <c r="P48" s="522">
        <v>3</v>
      </c>
      <c r="Q48" s="363"/>
      <c r="R48" s="363"/>
      <c r="S48" s="363"/>
      <c r="T48" s="364"/>
      <c r="V48" s="522" t="s">
        <v>2389</v>
      </c>
      <c r="W48" s="363"/>
      <c r="X48" s="363"/>
      <c r="Y48" s="363"/>
      <c r="Z48" s="364"/>
    </row>
    <row r="49" spans="2:26" ht="15" customHeight="1">
      <c r="B49" s="533"/>
    </row>
    <row r="50" spans="2:26" ht="79.5" customHeight="1">
      <c r="B50" s="533"/>
      <c r="D50" s="521" t="str">
        <f ca="1">OFFSET('PROGRAMMING SKELETON'!D173,F2-1,0)</f>
        <v>Power Snatch</v>
      </c>
      <c r="E50" s="403"/>
      <c r="F50" s="403"/>
      <c r="G50" s="403"/>
      <c r="H50" s="404"/>
      <c r="J50" s="521" t="str">
        <f ca="1">OFFSET('PROGRAMMING SKELETON'!G173,F2-1,0)</f>
        <v>Deadlift with Belt</v>
      </c>
      <c r="K50" s="403"/>
      <c r="L50" s="403"/>
      <c r="M50" s="403"/>
      <c r="N50" s="404"/>
      <c r="P50" s="521" t="str">
        <f ca="1">OFFSET('PROGRAMMING SKELETON'!J173,F2-1,0)</f>
        <v>Bench with 1-Sec Pause</v>
      </c>
      <c r="Q50" s="403"/>
      <c r="R50" s="403"/>
      <c r="S50" s="403"/>
      <c r="T50" s="404"/>
      <c r="V50" s="521" t="str">
        <f ca="1">OFFSET('PROGRAMMING SKELETON'!M174,F26-1,0)</f>
        <v>GPP Or none</v>
      </c>
      <c r="W50" s="403"/>
      <c r="X50" s="403"/>
      <c r="Y50" s="403"/>
      <c r="Z50" s="404"/>
    </row>
    <row r="51" spans="2:26" ht="49.5" customHeight="1">
      <c r="B51" s="533"/>
      <c r="D51" s="519" t="s">
        <v>2390</v>
      </c>
      <c r="E51" s="523" t="str">
        <f ca="1">OFFSET('PROGRAMMING SKELETON'!G3,F2-1,0)</f>
        <v>2 reps x 6 sets @ RPE 8</v>
      </c>
      <c r="F51" s="524"/>
      <c r="G51" s="524"/>
      <c r="H51" s="525"/>
      <c r="J51" s="519" t="s">
        <v>2390</v>
      </c>
      <c r="K51" s="523" t="str">
        <f ca="1">OFFSET('PROGRAMMING SKELETON'!H3,F2-1,0)</f>
        <v>•10 reps @ RPE 7
• 10 reps @ RPE 8
•10 reps @ RPE 9
•No back off sets</v>
      </c>
      <c r="L51" s="524"/>
      <c r="M51" s="524"/>
      <c r="N51" s="525"/>
      <c r="P51" s="519" t="s">
        <v>2390</v>
      </c>
      <c r="Q51" s="523" t="str">
        <f ca="1">OFFSET('PROGRAMMING SKELETON'!I3,F2-1,0)</f>
        <v>14-16 @ RPE 8, 3-5
MYOREPS</v>
      </c>
      <c r="R51" s="524"/>
      <c r="S51" s="524"/>
      <c r="T51" s="525"/>
      <c r="V51" s="553" t="str">
        <f ca="1">OFFSET('PROGRAMMING SKELETON'!N174,F26-1,0)</f>
        <v>GPP Or none</v>
      </c>
      <c r="W51" s="524"/>
      <c r="X51" s="524"/>
      <c r="Y51" s="524"/>
      <c r="Z51" s="525"/>
    </row>
    <row r="52" spans="2:26" ht="49.5" customHeight="1">
      <c r="B52" s="533"/>
      <c r="D52" s="520"/>
      <c r="E52" s="526"/>
      <c r="F52" s="527"/>
      <c r="G52" s="527"/>
      <c r="H52" s="528"/>
      <c r="J52" s="520"/>
      <c r="K52" s="526"/>
      <c r="L52" s="527"/>
      <c r="M52" s="527"/>
      <c r="N52" s="528"/>
      <c r="P52" s="520"/>
      <c r="Q52" s="526"/>
      <c r="R52" s="527"/>
      <c r="S52" s="527"/>
      <c r="T52" s="528"/>
      <c r="V52" s="541"/>
      <c r="W52" s="356"/>
      <c r="X52" s="356"/>
      <c r="Y52" s="356"/>
      <c r="Z52" s="542"/>
    </row>
    <row r="53" spans="2:26" ht="99.75" customHeight="1">
      <c r="B53" s="533"/>
      <c r="D53" s="185" t="s">
        <v>2391</v>
      </c>
      <c r="E53" s="518" t="str">
        <f ca="1">OFFSET('PROGRAMMING SKELETON'!E173,F2-1,0)</f>
        <v>3-5 minute rest between work sets</v>
      </c>
      <c r="F53" s="411"/>
      <c r="G53" s="411"/>
      <c r="H53" s="412"/>
      <c r="J53" s="185" t="s">
        <v>2391</v>
      </c>
      <c r="K53" s="518" t="str">
        <f ca="1">OFFSET('PROGRAMMING SKELETON'!H173,F2-1,0)</f>
        <v>3-5 minute rest between work sets</v>
      </c>
      <c r="L53" s="411"/>
      <c r="M53" s="411"/>
      <c r="N53" s="412"/>
      <c r="P53" s="185" t="s">
        <v>2391</v>
      </c>
      <c r="Q53" s="518" t="str">
        <f ca="1">OFFSET('PROGRAMMING SKELETON'!K173,F2-1,0)</f>
        <v>3-5 minute rest between work sets</v>
      </c>
      <c r="R53" s="411"/>
      <c r="S53" s="411"/>
      <c r="T53" s="412"/>
      <c r="V53" s="543"/>
      <c r="W53" s="407"/>
      <c r="X53" s="407"/>
      <c r="Y53" s="407"/>
      <c r="Z53" s="544"/>
    </row>
    <row r="54" spans="2:26" ht="60" customHeight="1">
      <c r="B54" s="533"/>
      <c r="D54" s="186" t="s">
        <v>2392</v>
      </c>
      <c r="E54" s="186" t="s">
        <v>2393</v>
      </c>
      <c r="F54" s="186" t="s">
        <v>1431</v>
      </c>
      <c r="G54" s="186" t="s">
        <v>2394</v>
      </c>
      <c r="H54" s="186" t="s">
        <v>2395</v>
      </c>
      <c r="J54" s="186" t="s">
        <v>2392</v>
      </c>
      <c r="K54" s="186" t="s">
        <v>2393</v>
      </c>
      <c r="L54" s="186" t="s">
        <v>1431</v>
      </c>
      <c r="M54" s="186" t="s">
        <v>2394</v>
      </c>
      <c r="N54" s="186" t="s">
        <v>2395</v>
      </c>
      <c r="P54" s="186" t="s">
        <v>2392</v>
      </c>
      <c r="Q54" s="186" t="s">
        <v>2393</v>
      </c>
      <c r="R54" s="186" t="s">
        <v>1431</v>
      </c>
      <c r="S54" s="186" t="s">
        <v>2394</v>
      </c>
      <c r="T54" s="186" t="s">
        <v>2395</v>
      </c>
      <c r="V54" s="552" t="s">
        <v>2396</v>
      </c>
      <c r="W54" s="403"/>
      <c r="X54" s="403"/>
      <c r="Y54" s="403"/>
      <c r="Z54" s="404"/>
    </row>
    <row r="55" spans="2:26" ht="39.75" customHeight="1">
      <c r="B55" s="533"/>
      <c r="D55" s="187" t="s">
        <v>2397</v>
      </c>
      <c r="E55" s="320"/>
      <c r="F55" s="188"/>
      <c r="G55" s="326"/>
      <c r="H55" s="189" t="str">
        <f t="shared" ref="H55:H63" si="3">IF(ISNUMBER(E55),E55/E$64,"")</f>
        <v/>
      </c>
      <c r="J55" s="187" t="s">
        <v>2397</v>
      </c>
      <c r="K55" s="320"/>
      <c r="L55" s="188"/>
      <c r="M55" s="326"/>
      <c r="N55" s="189" t="str">
        <f t="shared" ref="N55:N63" si="4">IF(ISNUMBER(K55),K55/K$64,"")</f>
        <v/>
      </c>
      <c r="P55" s="187" t="s">
        <v>2397</v>
      </c>
      <c r="Q55" s="320"/>
      <c r="R55" s="188"/>
      <c r="S55" s="326"/>
      <c r="T55" s="189" t="str">
        <f t="shared" ref="T55:T63" si="5">IF(ISNUMBER(Q55),Q55/Q$64,"")</f>
        <v/>
      </c>
      <c r="V55" s="540"/>
      <c r="W55" s="524"/>
      <c r="X55" s="524"/>
      <c r="Y55" s="524"/>
      <c r="Z55" s="525"/>
    </row>
    <row r="56" spans="2:26" ht="39.75" customHeight="1">
      <c r="B56" s="533"/>
      <c r="D56" s="190" t="s">
        <v>2398</v>
      </c>
      <c r="E56" s="321"/>
      <c r="F56" s="191"/>
      <c r="G56" s="327"/>
      <c r="H56" s="192" t="str">
        <f t="shared" si="3"/>
        <v/>
      </c>
      <c r="J56" s="190" t="s">
        <v>2398</v>
      </c>
      <c r="K56" s="321"/>
      <c r="L56" s="191"/>
      <c r="M56" s="327"/>
      <c r="N56" s="192" t="str">
        <f t="shared" si="4"/>
        <v/>
      </c>
      <c r="P56" s="190" t="s">
        <v>2398</v>
      </c>
      <c r="Q56" s="321"/>
      <c r="R56" s="191"/>
      <c r="S56" s="327"/>
      <c r="T56" s="192" t="str">
        <f t="shared" si="5"/>
        <v/>
      </c>
      <c r="V56" s="541"/>
      <c r="W56" s="356"/>
      <c r="X56" s="356"/>
      <c r="Y56" s="356"/>
      <c r="Z56" s="542"/>
    </row>
    <row r="57" spans="2:26" ht="39.75" customHeight="1">
      <c r="B57" s="533"/>
      <c r="D57" s="190" t="s">
        <v>2399</v>
      </c>
      <c r="E57" s="322"/>
      <c r="F57" s="193"/>
      <c r="G57" s="328"/>
      <c r="H57" s="194" t="str">
        <f t="shared" si="3"/>
        <v/>
      </c>
      <c r="J57" s="190" t="s">
        <v>2399</v>
      </c>
      <c r="K57" s="322"/>
      <c r="L57" s="193"/>
      <c r="M57" s="328"/>
      <c r="N57" s="194" t="str">
        <f t="shared" si="4"/>
        <v/>
      </c>
      <c r="P57" s="190" t="s">
        <v>2399</v>
      </c>
      <c r="Q57" s="322"/>
      <c r="R57" s="193"/>
      <c r="S57" s="328"/>
      <c r="T57" s="194" t="str">
        <f t="shared" si="5"/>
        <v/>
      </c>
      <c r="V57" s="541"/>
      <c r="W57" s="356"/>
      <c r="X57" s="356"/>
      <c r="Y57" s="356"/>
      <c r="Z57" s="542"/>
    </row>
    <row r="58" spans="2:26" ht="39.75" customHeight="1">
      <c r="B58" s="533"/>
      <c r="D58" s="190" t="s">
        <v>2400</v>
      </c>
      <c r="E58" s="321"/>
      <c r="F58" s="191"/>
      <c r="G58" s="327"/>
      <c r="H58" s="192" t="str">
        <f t="shared" si="3"/>
        <v/>
      </c>
      <c r="J58" s="190" t="s">
        <v>2400</v>
      </c>
      <c r="K58" s="321"/>
      <c r="L58" s="191"/>
      <c r="M58" s="327"/>
      <c r="N58" s="192" t="str">
        <f t="shared" si="4"/>
        <v/>
      </c>
      <c r="P58" s="190" t="s">
        <v>2400</v>
      </c>
      <c r="Q58" s="321"/>
      <c r="R58" s="191"/>
      <c r="S58" s="327"/>
      <c r="T58" s="192" t="str">
        <f t="shared" si="5"/>
        <v/>
      </c>
      <c r="V58" s="541"/>
      <c r="W58" s="356"/>
      <c r="X58" s="356"/>
      <c r="Y58" s="356"/>
      <c r="Z58" s="542"/>
    </row>
    <row r="59" spans="2:26" ht="39.75" customHeight="1">
      <c r="B59" s="533"/>
      <c r="D59" s="190" t="s">
        <v>2401</v>
      </c>
      <c r="E59" s="322"/>
      <c r="F59" s="193"/>
      <c r="G59" s="328"/>
      <c r="H59" s="194" t="str">
        <f t="shared" si="3"/>
        <v/>
      </c>
      <c r="J59" s="190" t="s">
        <v>2401</v>
      </c>
      <c r="K59" s="322"/>
      <c r="L59" s="193"/>
      <c r="M59" s="328"/>
      <c r="N59" s="194" t="str">
        <f t="shared" si="4"/>
        <v/>
      </c>
      <c r="P59" s="190" t="s">
        <v>2401</v>
      </c>
      <c r="Q59" s="322"/>
      <c r="R59" s="193"/>
      <c r="S59" s="328"/>
      <c r="T59" s="194" t="str">
        <f t="shared" si="5"/>
        <v/>
      </c>
      <c r="V59" s="541"/>
      <c r="W59" s="356"/>
      <c r="X59" s="356"/>
      <c r="Y59" s="356"/>
      <c r="Z59" s="542"/>
    </row>
    <row r="60" spans="2:26" ht="39.75" customHeight="1">
      <c r="B60" s="533"/>
      <c r="D60" s="190" t="s">
        <v>2402</v>
      </c>
      <c r="E60" s="321"/>
      <c r="F60" s="191"/>
      <c r="G60" s="327"/>
      <c r="H60" s="192" t="str">
        <f t="shared" si="3"/>
        <v/>
      </c>
      <c r="J60" s="190" t="s">
        <v>2402</v>
      </c>
      <c r="K60" s="321"/>
      <c r="L60" s="191"/>
      <c r="M60" s="327"/>
      <c r="N60" s="192" t="str">
        <f t="shared" si="4"/>
        <v/>
      </c>
      <c r="P60" s="190" t="s">
        <v>2402</v>
      </c>
      <c r="Q60" s="321"/>
      <c r="R60" s="191"/>
      <c r="S60" s="327"/>
      <c r="T60" s="192" t="str">
        <f t="shared" si="5"/>
        <v/>
      </c>
      <c r="V60" s="541"/>
      <c r="W60" s="356"/>
      <c r="X60" s="356"/>
      <c r="Y60" s="356"/>
      <c r="Z60" s="542"/>
    </row>
    <row r="61" spans="2:26" ht="39.75" customHeight="1">
      <c r="B61" s="533"/>
      <c r="D61" s="190" t="s">
        <v>2403</v>
      </c>
      <c r="E61" s="322"/>
      <c r="F61" s="193"/>
      <c r="G61" s="328"/>
      <c r="H61" s="194" t="str">
        <f t="shared" si="3"/>
        <v/>
      </c>
      <c r="J61" s="190" t="s">
        <v>2403</v>
      </c>
      <c r="K61" s="322"/>
      <c r="L61" s="193"/>
      <c r="M61" s="328"/>
      <c r="N61" s="194" t="str">
        <f t="shared" si="4"/>
        <v/>
      </c>
      <c r="P61" s="190" t="s">
        <v>2403</v>
      </c>
      <c r="Q61" s="322"/>
      <c r="R61" s="193"/>
      <c r="S61" s="328"/>
      <c r="T61" s="194" t="str">
        <f t="shared" si="5"/>
        <v/>
      </c>
      <c r="V61" s="541"/>
      <c r="W61" s="356"/>
      <c r="X61" s="356"/>
      <c r="Y61" s="356"/>
      <c r="Z61" s="542"/>
    </row>
    <row r="62" spans="2:26" ht="39.75" customHeight="1">
      <c r="B62" s="533"/>
      <c r="D62" s="190" t="s">
        <v>2404</v>
      </c>
      <c r="E62" s="321"/>
      <c r="F62" s="191"/>
      <c r="G62" s="327"/>
      <c r="H62" s="192" t="str">
        <f t="shared" si="3"/>
        <v/>
      </c>
      <c r="J62" s="190" t="s">
        <v>2404</v>
      </c>
      <c r="K62" s="321"/>
      <c r="L62" s="191"/>
      <c r="M62" s="327"/>
      <c r="N62" s="192" t="str">
        <f t="shared" si="4"/>
        <v/>
      </c>
      <c r="P62" s="190" t="s">
        <v>2404</v>
      </c>
      <c r="Q62" s="321"/>
      <c r="R62" s="191"/>
      <c r="S62" s="327"/>
      <c r="T62" s="192" t="str">
        <f t="shared" si="5"/>
        <v/>
      </c>
      <c r="V62" s="541"/>
      <c r="W62" s="356"/>
      <c r="X62" s="356"/>
      <c r="Y62" s="356"/>
      <c r="Z62" s="542"/>
    </row>
    <row r="63" spans="2:26" ht="39.75" customHeight="1">
      <c r="B63" s="533"/>
      <c r="D63" s="195" t="s">
        <v>2405</v>
      </c>
      <c r="E63" s="323"/>
      <c r="F63" s="196"/>
      <c r="G63" s="329"/>
      <c r="H63" s="197" t="str">
        <f t="shared" si="3"/>
        <v/>
      </c>
      <c r="J63" s="195" t="s">
        <v>2405</v>
      </c>
      <c r="K63" s="323"/>
      <c r="L63" s="196"/>
      <c r="M63" s="329"/>
      <c r="N63" s="197" t="str">
        <f t="shared" si="4"/>
        <v/>
      </c>
      <c r="P63" s="195" t="s">
        <v>2405</v>
      </c>
      <c r="Q63" s="323"/>
      <c r="R63" s="196"/>
      <c r="S63" s="329"/>
      <c r="T63" s="197" t="str">
        <f t="shared" si="5"/>
        <v/>
      </c>
      <c r="V63" s="541"/>
      <c r="W63" s="356"/>
      <c r="X63" s="356"/>
      <c r="Y63" s="356"/>
      <c r="Z63" s="542"/>
    </row>
    <row r="64" spans="2:26" ht="60" customHeight="1">
      <c r="B64" s="533"/>
      <c r="D64" s="198" t="s">
        <v>1441</v>
      </c>
      <c r="E64" s="529">
        <f ca="1">ROUNDUP(F69/(VLOOKUP(1,tblRPECoefficientWithoutColumnHeaders,2,0)*G69^2+VLOOKUP(2,tblRPECoefficientWithoutColumnHeaders,2,0)*G69+VLOOKUP(3,tblRPECoefficientWithoutColumnHeaders,2,0)),0)</f>
        <v>0</v>
      </c>
      <c r="F64" s="530"/>
      <c r="G64" s="530"/>
      <c r="H64" s="531"/>
      <c r="J64" s="198" t="s">
        <v>1441</v>
      </c>
      <c r="K64" s="529">
        <f ca="1">ROUNDUP(L69/(VLOOKUP(1,tblRPECoefficientWithoutColumnHeaders,2,0)*M69^2+VLOOKUP(2,tblRPECoefficientWithoutColumnHeaders,2,0)*M69+VLOOKUP(3,tblRPECoefficientWithoutColumnHeaders,2,0)),0)</f>
        <v>0</v>
      </c>
      <c r="L64" s="530"/>
      <c r="M64" s="530"/>
      <c r="N64" s="531"/>
      <c r="P64" s="199" t="s">
        <v>1441</v>
      </c>
      <c r="Q64" s="549">
        <f ca="1">ROUNDUP(R69/(VLOOKUP(1,tblRPECoefficientWithoutColumnHeaders,2,0)*S69^2+VLOOKUP(2,tblRPECoefficientWithoutColumnHeaders,2,0)*S69+VLOOKUP(3,tblRPECoefficientWithoutColumnHeaders,2,0)),0)</f>
        <v>0</v>
      </c>
      <c r="R64" s="550"/>
      <c r="S64" s="550"/>
      <c r="T64" s="551"/>
      <c r="V64" s="541"/>
      <c r="W64" s="356"/>
      <c r="X64" s="356"/>
      <c r="Y64" s="356"/>
      <c r="Z64" s="542"/>
    </row>
    <row r="65" spans="2:26" ht="60" customHeight="1">
      <c r="B65" s="533"/>
      <c r="D65" s="200"/>
      <c r="E65" s="203"/>
      <c r="F65" s="203"/>
      <c r="G65" s="203"/>
      <c r="H65" s="203"/>
      <c r="J65" s="200"/>
      <c r="K65" s="215"/>
      <c r="L65" s="215"/>
      <c r="M65" s="203"/>
      <c r="N65" s="203"/>
      <c r="P65" s="204" t="s">
        <v>2406</v>
      </c>
      <c r="Q65" s="205"/>
      <c r="R65" s="217" t="s">
        <v>2407</v>
      </c>
      <c r="S65" s="207"/>
      <c r="T65" s="208">
        <f>S65*Q65</f>
        <v>0</v>
      </c>
      <c r="V65" s="541"/>
      <c r="W65" s="356"/>
      <c r="X65" s="356"/>
      <c r="Y65" s="356"/>
      <c r="Z65" s="542"/>
    </row>
    <row r="66" spans="2:26" ht="60" customHeight="1">
      <c r="B66" s="533"/>
      <c r="D66" s="200" t="s">
        <v>1432</v>
      </c>
      <c r="E66" s="539">
        <f>IF(COUNT(H55:H63)&gt;0,AVERAGEIF(H55:H63,"&gt;0"),0)</f>
        <v>0</v>
      </c>
      <c r="F66" s="399"/>
      <c r="G66" s="399"/>
      <c r="H66" s="400"/>
      <c r="J66" s="200" t="s">
        <v>1432</v>
      </c>
      <c r="K66" s="539">
        <f>IF(COUNT(N55:N63)&gt;0,AVERAGEIF(N55:N63,"&gt;0"),0)</f>
        <v>0</v>
      </c>
      <c r="L66" s="399"/>
      <c r="M66" s="399"/>
      <c r="N66" s="400"/>
      <c r="P66" s="209" t="s">
        <v>1432</v>
      </c>
      <c r="Q66" s="546">
        <f>IF(COUNT(T55:T63)&gt;0,AVERAGEIF(T55:T63,"&gt;0"),0)</f>
        <v>0</v>
      </c>
      <c r="R66" s="547"/>
      <c r="S66" s="547"/>
      <c r="T66" s="548"/>
      <c r="V66" s="541"/>
      <c r="W66" s="356"/>
      <c r="X66" s="356"/>
      <c r="Y66" s="356"/>
      <c r="Z66" s="542"/>
    </row>
    <row r="67" spans="2:26" ht="60" customHeight="1">
      <c r="B67" s="533"/>
      <c r="D67" s="200" t="s">
        <v>1431</v>
      </c>
      <c r="E67" s="535">
        <f>SUM(F55:F63)</f>
        <v>0</v>
      </c>
      <c r="F67" s="399"/>
      <c r="G67" s="399"/>
      <c r="H67" s="400"/>
      <c r="J67" s="200" t="s">
        <v>1431</v>
      </c>
      <c r="K67" s="535">
        <f>SUM(L55:L63)</f>
        <v>0</v>
      </c>
      <c r="L67" s="399"/>
      <c r="M67" s="399"/>
      <c r="N67" s="400"/>
      <c r="P67" s="200" t="s">
        <v>1431</v>
      </c>
      <c r="Q67" s="535">
        <f>SUM(R55:R63)</f>
        <v>0</v>
      </c>
      <c r="R67" s="399"/>
      <c r="S67" s="399"/>
      <c r="T67" s="400"/>
      <c r="V67" s="541"/>
      <c r="W67" s="356"/>
      <c r="X67" s="356"/>
      <c r="Y67" s="356"/>
      <c r="Z67" s="542"/>
    </row>
    <row r="68" spans="2:26" ht="60" customHeight="1">
      <c r="B68" s="533"/>
      <c r="D68" s="210" t="s">
        <v>1422</v>
      </c>
      <c r="E68" s="536">
        <f>SUM(PRODUCT(E55:F55),PRODUCT(E56:F56),PRODUCT(E57:F57),PRODUCT(E58:F58),PRODUCT(E59:F59),PRODUCT(E60:F60),PRODUCT(E61:F61),PRODUCT(E62:F62),PRODUCT(E63:F63))</f>
        <v>0</v>
      </c>
      <c r="F68" s="537"/>
      <c r="G68" s="537"/>
      <c r="H68" s="538"/>
      <c r="J68" s="210" t="s">
        <v>1422</v>
      </c>
      <c r="K68" s="536">
        <f>SUM(PRODUCT(K55:L55),PRODUCT(K56:L56),PRODUCT(K57:L57),PRODUCT(K58:L58),PRODUCT(K59:L59),PRODUCT(K60:L60),PRODUCT(K61:L61),PRODUCT(K62:L62),PRODUCT(K63:L63))</f>
        <v>0</v>
      </c>
      <c r="L68" s="537"/>
      <c r="M68" s="537"/>
      <c r="N68" s="538"/>
      <c r="P68" s="210" t="s">
        <v>1422</v>
      </c>
      <c r="Q68" s="536">
        <f>SUM(PRODUCT(Q55:R55),PRODUCT(Q56:R56),PRODUCT(Q57:R57),PRODUCT(Q58:R58),PRODUCT(Q59:R59),PRODUCT(Q60:R60),PRODUCT(Q61:R61),PRODUCT(Q62:R62),PRODUCT(Q63:R63))</f>
        <v>0</v>
      </c>
      <c r="R68" s="537"/>
      <c r="S68" s="537"/>
      <c r="T68" s="538"/>
      <c r="V68" s="543"/>
      <c r="W68" s="407"/>
      <c r="X68" s="407"/>
      <c r="Y68" s="407"/>
      <c r="Z68" s="544"/>
    </row>
    <row r="69" spans="2:26" ht="39.75" customHeight="1">
      <c r="B69" s="534"/>
      <c r="D69" s="211"/>
      <c r="E69" s="212" t="str">
        <f ca="1">OFFSET(E54,COUNT(E55:E63),0)</f>
        <v>WEIGHT</v>
      </c>
      <c r="F69" s="213">
        <f ca="1">IF(COUNT(E55:E63)&gt;0,OFFSET(E54,MATCH(MAX(E55:E63),E55:E63,0),0),0)</f>
        <v>0</v>
      </c>
      <c r="G69" s="213">
        <f ca="1">IF(COUNT(E55:E63)&gt;0,OFFSET(F54,MATCH(MAX(E55:E63),E55:E63,0),0)+(10-OFFSET(G54,MATCH(MAX(E55:E63),E55:E63,0),0)),0)</f>
        <v>0</v>
      </c>
      <c r="H69" s="214">
        <f ca="1">IF(COUNT(E55:E63)&gt;0,OFFSET(F54,COUNT(E55:E63),0)+(10-(OFFSET(G54,COUNT(E55:E63),0))),0)</f>
        <v>0</v>
      </c>
      <c r="J69" s="211"/>
      <c r="K69" s="212" t="str">
        <f ca="1">OFFSET(K54,COUNT(K55:K63),0)</f>
        <v>WEIGHT</v>
      </c>
      <c r="L69" s="213">
        <f ca="1">IF(COUNT(K55:K63)&gt;0,OFFSET(K54,MATCH(MAX(K55:K63),K55:K63,0),0),0)</f>
        <v>0</v>
      </c>
      <c r="M69" s="213">
        <f ca="1">IF(COUNT(K55:K63)&gt;0,OFFSET(L54,MATCH(MAX(K55:K63),K55:K63,0),0)+(10-OFFSET(M54,MATCH(MAX(K55:K63),K55:K63,0),0)),0)</f>
        <v>0</v>
      </c>
      <c r="N69" s="214">
        <f ca="1">IF(COUNT(K55:K63)&gt;0,OFFSET(L54,COUNT(K55:K63),0)+(10-(OFFSET(M54,COUNT(K55:K63),0))),0)</f>
        <v>0</v>
      </c>
      <c r="P69" s="211"/>
      <c r="Q69" s="212" t="str">
        <f ca="1">OFFSET(Q54,COUNT(Q55:Q63),0)</f>
        <v>WEIGHT</v>
      </c>
      <c r="R69" s="213">
        <f ca="1">IF(COUNT(Q55:Q63)&gt;0,OFFSET(Q54,MATCH(MAX(Q55:Q63),Q55:Q63,0),0),0)</f>
        <v>0</v>
      </c>
      <c r="S69" s="213">
        <f ca="1">IF(COUNT(Q55:Q63)&gt;0,OFFSET(R54,MATCH(MAX(Q55:Q63),Q55:Q63,0),0)+(10-OFFSET(S54,MATCH(MAX(Q55:Q63),Q55:Q63,0),0)),0)</f>
        <v>0</v>
      </c>
      <c r="T69" s="214">
        <f ca="1">IF(COUNT(Q55:Q63)&gt;0,OFFSET(R54,COUNT(Q55:Q63),0)+(10-(OFFSET(S54,COUNT(Q55:Q63),0))),0)</f>
        <v>0</v>
      </c>
      <c r="V69" s="211"/>
      <c r="W69" s="212"/>
      <c r="X69" s="213"/>
      <c r="Y69" s="213"/>
      <c r="Z69" s="214"/>
    </row>
    <row r="70" spans="2:26" ht="15.75" customHeight="1"/>
    <row r="71" spans="2:26" ht="15.75" customHeight="1"/>
    <row r="72" spans="2:26" ht="79.5" customHeight="1">
      <c r="B72" s="532">
        <v>3</v>
      </c>
      <c r="D72" s="522">
        <v>1</v>
      </c>
      <c r="E72" s="363"/>
      <c r="F72" s="363"/>
      <c r="G72" s="363"/>
      <c r="H72" s="364"/>
      <c r="J72" s="522">
        <v>2</v>
      </c>
      <c r="K72" s="363"/>
      <c r="L72" s="363"/>
      <c r="M72" s="363"/>
      <c r="N72" s="364"/>
      <c r="P72" s="522">
        <v>3</v>
      </c>
      <c r="Q72" s="363"/>
      <c r="R72" s="363"/>
      <c r="S72" s="363"/>
      <c r="T72" s="364"/>
      <c r="V72" s="522" t="s">
        <v>2389</v>
      </c>
      <c r="W72" s="363"/>
      <c r="X72" s="363"/>
      <c r="Y72" s="363"/>
      <c r="Z72" s="364"/>
    </row>
    <row r="73" spans="2:26" ht="15" customHeight="1">
      <c r="B73" s="533"/>
    </row>
    <row r="74" spans="2:26" ht="79.5" customHeight="1">
      <c r="B74" s="533"/>
      <c r="D74" s="521" t="str">
        <f ca="1">OFFSET('PROGRAMMING SKELETON'!D228,F2-1,0)</f>
        <v>Split Jerk</v>
      </c>
      <c r="E74" s="403"/>
      <c r="F74" s="403"/>
      <c r="G74" s="403"/>
      <c r="H74" s="404"/>
      <c r="J74" s="521" t="str">
        <f ca="1">OFFSET('PROGRAMMING SKELETON'!G228,F2-1,0)</f>
        <v>Front Squat</v>
      </c>
      <c r="K74" s="403"/>
      <c r="L74" s="403"/>
      <c r="M74" s="403"/>
      <c r="N74" s="404"/>
      <c r="P74" s="521" t="str">
        <f ca="1">OFFSET('PROGRAMMING SKELETON'!J228,F2-1,0)</f>
        <v>Push Press</v>
      </c>
      <c r="Q74" s="403"/>
      <c r="R74" s="403"/>
      <c r="S74" s="403"/>
      <c r="T74" s="404"/>
      <c r="V74" s="521" t="str">
        <f ca="1">OFFSET('PROGRAMMING SKELETON'!M229,F50-1,0)</f>
        <v>GPP Or none</v>
      </c>
      <c r="W74" s="403"/>
      <c r="X74" s="403"/>
      <c r="Y74" s="403"/>
      <c r="Z74" s="404"/>
    </row>
    <row r="75" spans="2:26" ht="49.5" customHeight="1">
      <c r="B75" s="533"/>
      <c r="D75" s="519" t="s">
        <v>2390</v>
      </c>
      <c r="E75" s="523" t="str">
        <f ca="1">OFFSET('PROGRAMMING SKELETON'!D57,F2-1,0)</f>
        <v>1 rep EMOM x 10 minutes (start ~60-65% or a weight you can do with great form and go up 2-5kg every 2 successful makes)</v>
      </c>
      <c r="F75" s="524"/>
      <c r="G75" s="524"/>
      <c r="H75" s="525"/>
      <c r="J75" s="519" t="s">
        <v>2390</v>
      </c>
      <c r="K75" s="576" t="str">
        <f ca="1">OFFSET('PROGRAMMING SKELETON'!E57,F2-1,0)</f>
        <v>4 @ 7, 4 @ 8, 4 @ 9. Repeat 4 @ 9 x 1 set</v>
      </c>
      <c r="L75" s="524"/>
      <c r="M75" s="524"/>
      <c r="N75" s="525"/>
      <c r="P75" s="519" t="s">
        <v>2390</v>
      </c>
      <c r="Q75" s="576" t="str">
        <f ca="1">OFFSET('PROGRAMMING SKELETON'!F57,F2-1,0)</f>
        <v>4 @ 7, 4 @ 8, 4 @ 9. Repeat 4 @ 9 x 1 set</v>
      </c>
      <c r="R75" s="524"/>
      <c r="S75" s="524"/>
      <c r="T75" s="525"/>
      <c r="V75" s="553" t="str">
        <f ca="1">OFFSET('PROGRAMMING SKELETON'!N229,F50-1,0)</f>
        <v>GPP Or none</v>
      </c>
      <c r="W75" s="524"/>
      <c r="X75" s="524"/>
      <c r="Y75" s="524"/>
      <c r="Z75" s="525"/>
    </row>
    <row r="76" spans="2:26" ht="49.5" customHeight="1">
      <c r="B76" s="533"/>
      <c r="D76" s="520"/>
      <c r="E76" s="526"/>
      <c r="F76" s="527"/>
      <c r="G76" s="527"/>
      <c r="H76" s="528"/>
      <c r="J76" s="520"/>
      <c r="K76" s="526"/>
      <c r="L76" s="527"/>
      <c r="M76" s="527"/>
      <c r="N76" s="528"/>
      <c r="P76" s="520"/>
      <c r="Q76" s="526"/>
      <c r="R76" s="527"/>
      <c r="S76" s="527"/>
      <c r="T76" s="528"/>
      <c r="V76" s="541"/>
      <c r="W76" s="356"/>
      <c r="X76" s="356"/>
      <c r="Y76" s="356"/>
      <c r="Z76" s="542"/>
    </row>
    <row r="77" spans="2:26" ht="139.5" customHeight="1">
      <c r="B77" s="533"/>
      <c r="D77" s="185" t="s">
        <v>2391</v>
      </c>
      <c r="E77" s="518" t="str">
        <f ca="1">OFFSET('PROGRAMMING SKELETON'!E228,F2-1,0)</f>
        <v>EMOM</v>
      </c>
      <c r="F77" s="411"/>
      <c r="G77" s="411"/>
      <c r="H77" s="412"/>
      <c r="J77" s="185" t="s">
        <v>2391</v>
      </c>
      <c r="K77" s="545" t="str">
        <f ca="1">OFFSET('PROGRAMMING SKELETON'!H228,F2-1,0)</f>
        <v>3-5 minute rest between work sets</v>
      </c>
      <c r="L77" s="411"/>
      <c r="M77" s="411"/>
      <c r="N77" s="412"/>
      <c r="P77" s="185" t="s">
        <v>2391</v>
      </c>
      <c r="Q77" s="545" t="str">
        <f ca="1">OFFSET('PROGRAMMING SKELETON'!K228,F2-1,0)</f>
        <v>Max 4-5 min for sets at RPE over 7</v>
      </c>
      <c r="R77" s="411"/>
      <c r="S77" s="411"/>
      <c r="T77" s="412"/>
      <c r="V77" s="543"/>
      <c r="W77" s="407"/>
      <c r="X77" s="407"/>
      <c r="Y77" s="407"/>
      <c r="Z77" s="544"/>
    </row>
    <row r="78" spans="2:26" ht="60" customHeight="1">
      <c r="B78" s="533"/>
      <c r="D78" s="186" t="s">
        <v>2392</v>
      </c>
      <c r="E78" s="186" t="s">
        <v>2393</v>
      </c>
      <c r="F78" s="186" t="s">
        <v>1431</v>
      </c>
      <c r="G78" s="186" t="s">
        <v>2394</v>
      </c>
      <c r="H78" s="186" t="s">
        <v>2395</v>
      </c>
      <c r="J78" s="186" t="s">
        <v>2392</v>
      </c>
      <c r="K78" s="186" t="s">
        <v>2393</v>
      </c>
      <c r="L78" s="186" t="s">
        <v>1431</v>
      </c>
      <c r="M78" s="186" t="s">
        <v>2394</v>
      </c>
      <c r="N78" s="186" t="s">
        <v>2395</v>
      </c>
      <c r="P78" s="186" t="s">
        <v>2392</v>
      </c>
      <c r="Q78" s="186" t="s">
        <v>2393</v>
      </c>
      <c r="R78" s="186" t="s">
        <v>1431</v>
      </c>
      <c r="S78" s="186" t="s">
        <v>2394</v>
      </c>
      <c r="T78" s="186" t="s">
        <v>2395</v>
      </c>
      <c r="V78" s="552" t="s">
        <v>2396</v>
      </c>
      <c r="W78" s="403"/>
      <c r="X78" s="403"/>
      <c r="Y78" s="403"/>
      <c r="Z78" s="404"/>
    </row>
    <row r="79" spans="2:26" ht="39.75" customHeight="1">
      <c r="B79" s="533"/>
      <c r="D79" s="187" t="s">
        <v>2397</v>
      </c>
      <c r="E79" s="320"/>
      <c r="F79" s="188"/>
      <c r="G79" s="326"/>
      <c r="H79" s="189" t="str">
        <f t="shared" ref="H79:H87" si="6">IF(ISNUMBER(E79),E79/E$88,"")</f>
        <v/>
      </c>
      <c r="J79" s="187" t="s">
        <v>2397</v>
      </c>
      <c r="K79" s="320"/>
      <c r="L79" s="188"/>
      <c r="M79" s="326"/>
      <c r="N79" s="189" t="str">
        <f t="shared" ref="N79:N87" si="7">IF(ISNUMBER(K79),K79/K$88,"")</f>
        <v/>
      </c>
      <c r="P79" s="187" t="s">
        <v>2397</v>
      </c>
      <c r="Q79" s="320"/>
      <c r="R79" s="188"/>
      <c r="S79" s="326"/>
      <c r="T79" s="189" t="str">
        <f t="shared" ref="T79:T87" si="8">IF(ISNUMBER(Q79),Q79/Q$88,"")</f>
        <v/>
      </c>
      <c r="V79" s="540"/>
      <c r="W79" s="524"/>
      <c r="X79" s="524"/>
      <c r="Y79" s="524"/>
      <c r="Z79" s="525"/>
    </row>
    <row r="80" spans="2:26" ht="39.75" customHeight="1">
      <c r="B80" s="533"/>
      <c r="D80" s="190" t="s">
        <v>2398</v>
      </c>
      <c r="E80" s="321"/>
      <c r="F80" s="191"/>
      <c r="G80" s="327"/>
      <c r="H80" s="192" t="str">
        <f t="shared" si="6"/>
        <v/>
      </c>
      <c r="J80" s="190" t="s">
        <v>2398</v>
      </c>
      <c r="K80" s="321"/>
      <c r="L80" s="191"/>
      <c r="M80" s="327"/>
      <c r="N80" s="192" t="str">
        <f t="shared" si="7"/>
        <v/>
      </c>
      <c r="P80" s="190" t="s">
        <v>2398</v>
      </c>
      <c r="Q80" s="321"/>
      <c r="R80" s="191"/>
      <c r="S80" s="327"/>
      <c r="T80" s="192" t="str">
        <f t="shared" si="8"/>
        <v/>
      </c>
      <c r="V80" s="541"/>
      <c r="W80" s="356"/>
      <c r="X80" s="356"/>
      <c r="Y80" s="356"/>
      <c r="Z80" s="542"/>
    </row>
    <row r="81" spans="2:26" ht="39.75" customHeight="1">
      <c r="B81" s="533"/>
      <c r="D81" s="190" t="s">
        <v>2399</v>
      </c>
      <c r="E81" s="322"/>
      <c r="F81" s="193"/>
      <c r="G81" s="328"/>
      <c r="H81" s="194" t="str">
        <f t="shared" si="6"/>
        <v/>
      </c>
      <c r="J81" s="190" t="s">
        <v>2399</v>
      </c>
      <c r="K81" s="322"/>
      <c r="L81" s="193"/>
      <c r="M81" s="328"/>
      <c r="N81" s="194" t="str">
        <f t="shared" si="7"/>
        <v/>
      </c>
      <c r="P81" s="190" t="s">
        <v>2399</v>
      </c>
      <c r="Q81" s="322"/>
      <c r="R81" s="193"/>
      <c r="S81" s="328"/>
      <c r="T81" s="194" t="str">
        <f t="shared" si="8"/>
        <v/>
      </c>
      <c r="V81" s="541"/>
      <c r="W81" s="356"/>
      <c r="X81" s="356"/>
      <c r="Y81" s="356"/>
      <c r="Z81" s="542"/>
    </row>
    <row r="82" spans="2:26" ht="39.75" customHeight="1">
      <c r="B82" s="533"/>
      <c r="D82" s="190" t="s">
        <v>2400</v>
      </c>
      <c r="E82" s="321"/>
      <c r="F82" s="191"/>
      <c r="G82" s="327"/>
      <c r="H82" s="192" t="str">
        <f t="shared" si="6"/>
        <v/>
      </c>
      <c r="J82" s="190" t="s">
        <v>2400</v>
      </c>
      <c r="K82" s="321"/>
      <c r="L82" s="191"/>
      <c r="M82" s="327"/>
      <c r="N82" s="192" t="str">
        <f t="shared" si="7"/>
        <v/>
      </c>
      <c r="P82" s="190" t="s">
        <v>2400</v>
      </c>
      <c r="Q82" s="321"/>
      <c r="R82" s="191"/>
      <c r="S82" s="327"/>
      <c r="T82" s="192" t="str">
        <f t="shared" si="8"/>
        <v/>
      </c>
      <c r="V82" s="541"/>
      <c r="W82" s="356"/>
      <c r="X82" s="356"/>
      <c r="Y82" s="356"/>
      <c r="Z82" s="542"/>
    </row>
    <row r="83" spans="2:26" ht="39.75" customHeight="1">
      <c r="B83" s="533"/>
      <c r="D83" s="190" t="s">
        <v>2401</v>
      </c>
      <c r="E83" s="322"/>
      <c r="F83" s="193"/>
      <c r="G83" s="328"/>
      <c r="H83" s="194" t="str">
        <f t="shared" si="6"/>
        <v/>
      </c>
      <c r="J83" s="190" t="s">
        <v>2401</v>
      </c>
      <c r="K83" s="322"/>
      <c r="L83" s="193"/>
      <c r="M83" s="328"/>
      <c r="N83" s="194" t="str">
        <f t="shared" si="7"/>
        <v/>
      </c>
      <c r="P83" s="190" t="s">
        <v>2401</v>
      </c>
      <c r="Q83" s="322"/>
      <c r="R83" s="193"/>
      <c r="S83" s="328"/>
      <c r="T83" s="194" t="str">
        <f t="shared" si="8"/>
        <v/>
      </c>
      <c r="V83" s="541"/>
      <c r="W83" s="356"/>
      <c r="X83" s="356"/>
      <c r="Y83" s="356"/>
      <c r="Z83" s="542"/>
    </row>
    <row r="84" spans="2:26" ht="39.75" customHeight="1">
      <c r="B84" s="533"/>
      <c r="D84" s="190" t="s">
        <v>2402</v>
      </c>
      <c r="E84" s="321"/>
      <c r="F84" s="191"/>
      <c r="G84" s="327"/>
      <c r="H84" s="192" t="str">
        <f t="shared" si="6"/>
        <v/>
      </c>
      <c r="J84" s="190" t="s">
        <v>2402</v>
      </c>
      <c r="K84" s="321"/>
      <c r="L84" s="191"/>
      <c r="M84" s="327"/>
      <c r="N84" s="192" t="str">
        <f t="shared" si="7"/>
        <v/>
      </c>
      <c r="P84" s="190" t="s">
        <v>2402</v>
      </c>
      <c r="Q84" s="321"/>
      <c r="R84" s="191"/>
      <c r="S84" s="327"/>
      <c r="T84" s="192" t="str">
        <f t="shared" si="8"/>
        <v/>
      </c>
      <c r="V84" s="541"/>
      <c r="W84" s="356"/>
      <c r="X84" s="356"/>
      <c r="Y84" s="356"/>
      <c r="Z84" s="542"/>
    </row>
    <row r="85" spans="2:26" ht="39.75" customHeight="1">
      <c r="B85" s="533"/>
      <c r="D85" s="190" t="s">
        <v>2403</v>
      </c>
      <c r="E85" s="322"/>
      <c r="F85" s="193"/>
      <c r="G85" s="328"/>
      <c r="H85" s="194" t="str">
        <f t="shared" si="6"/>
        <v/>
      </c>
      <c r="J85" s="190" t="s">
        <v>2403</v>
      </c>
      <c r="K85" s="322"/>
      <c r="L85" s="193"/>
      <c r="M85" s="328"/>
      <c r="N85" s="194" t="str">
        <f t="shared" si="7"/>
        <v/>
      </c>
      <c r="P85" s="190" t="s">
        <v>2403</v>
      </c>
      <c r="Q85" s="322"/>
      <c r="R85" s="193"/>
      <c r="S85" s="328"/>
      <c r="T85" s="194" t="str">
        <f t="shared" si="8"/>
        <v/>
      </c>
      <c r="V85" s="541"/>
      <c r="W85" s="356"/>
      <c r="X85" s="356"/>
      <c r="Y85" s="356"/>
      <c r="Z85" s="542"/>
    </row>
    <row r="86" spans="2:26" ht="39.75" customHeight="1">
      <c r="B86" s="533"/>
      <c r="D86" s="190" t="s">
        <v>2404</v>
      </c>
      <c r="E86" s="321"/>
      <c r="F86" s="191"/>
      <c r="G86" s="327"/>
      <c r="H86" s="192" t="str">
        <f t="shared" si="6"/>
        <v/>
      </c>
      <c r="J86" s="190" t="s">
        <v>2404</v>
      </c>
      <c r="K86" s="321"/>
      <c r="L86" s="191"/>
      <c r="M86" s="327"/>
      <c r="N86" s="192" t="str">
        <f t="shared" si="7"/>
        <v/>
      </c>
      <c r="P86" s="190" t="s">
        <v>2404</v>
      </c>
      <c r="Q86" s="321"/>
      <c r="R86" s="191"/>
      <c r="S86" s="327"/>
      <c r="T86" s="192" t="str">
        <f t="shared" si="8"/>
        <v/>
      </c>
      <c r="V86" s="541"/>
      <c r="W86" s="356"/>
      <c r="X86" s="356"/>
      <c r="Y86" s="356"/>
      <c r="Z86" s="542"/>
    </row>
    <row r="87" spans="2:26" ht="39.75" customHeight="1">
      <c r="B87" s="533"/>
      <c r="D87" s="195" t="s">
        <v>2405</v>
      </c>
      <c r="E87" s="323"/>
      <c r="F87" s="196"/>
      <c r="G87" s="329"/>
      <c r="H87" s="197" t="str">
        <f t="shared" si="6"/>
        <v/>
      </c>
      <c r="J87" s="195" t="s">
        <v>2405</v>
      </c>
      <c r="K87" s="323"/>
      <c r="L87" s="196"/>
      <c r="M87" s="329"/>
      <c r="N87" s="197" t="str">
        <f t="shared" si="7"/>
        <v/>
      </c>
      <c r="P87" s="195" t="s">
        <v>2405</v>
      </c>
      <c r="Q87" s="323"/>
      <c r="R87" s="196"/>
      <c r="S87" s="329"/>
      <c r="T87" s="197" t="str">
        <f t="shared" si="8"/>
        <v/>
      </c>
      <c r="V87" s="541"/>
      <c r="W87" s="356"/>
      <c r="X87" s="356"/>
      <c r="Y87" s="356"/>
      <c r="Z87" s="542"/>
    </row>
    <row r="88" spans="2:26" ht="60" customHeight="1">
      <c r="B88" s="533"/>
      <c r="D88" s="198" t="s">
        <v>1441</v>
      </c>
      <c r="E88" s="529">
        <f ca="1">ROUNDUP(F93/(VLOOKUP(1,tblRPECoefficientWithoutColumnHeaders,2,0)*G93^2+VLOOKUP(2,tblRPECoefficientWithoutColumnHeaders,2,0)*G93+VLOOKUP(3,tblRPECoefficientWithoutColumnHeaders,2,0)),0)</f>
        <v>0</v>
      </c>
      <c r="F88" s="530"/>
      <c r="G88" s="530"/>
      <c r="H88" s="531"/>
      <c r="J88" s="198" t="s">
        <v>1441</v>
      </c>
      <c r="K88" s="529">
        <f ca="1">ROUNDUP(L93/(VLOOKUP(1,tblRPECoefficientWithoutColumnHeaders,2,0)*M93^2+VLOOKUP(2,tblRPECoefficientWithoutColumnHeaders,2,0)*M93+VLOOKUP(3,tblRPECoefficientWithoutColumnHeaders,2,0)),0)</f>
        <v>0</v>
      </c>
      <c r="L88" s="530"/>
      <c r="M88" s="530"/>
      <c r="N88" s="531"/>
      <c r="P88" s="199" t="s">
        <v>1441</v>
      </c>
      <c r="Q88" s="549">
        <f ca="1">ROUNDUP(R93/(VLOOKUP(1,tblRPECoefficientWithoutColumnHeaders,2,0)*S93^2+VLOOKUP(2,tblRPECoefficientWithoutColumnHeaders,2,0)*S93+VLOOKUP(3,tblRPECoefficientWithoutColumnHeaders,2,0)),0)</f>
        <v>0</v>
      </c>
      <c r="R88" s="550"/>
      <c r="S88" s="550"/>
      <c r="T88" s="551"/>
      <c r="V88" s="541"/>
      <c r="W88" s="356"/>
      <c r="X88" s="356"/>
      <c r="Y88" s="356"/>
      <c r="Z88" s="542"/>
    </row>
    <row r="89" spans="2:26" ht="60" customHeight="1">
      <c r="B89" s="533"/>
      <c r="D89" s="200"/>
      <c r="E89" s="203">
        <f t="shared" ref="E89:H89" si="9">D89*B89</f>
        <v>0</v>
      </c>
      <c r="F89" s="203">
        <f t="shared" si="9"/>
        <v>0</v>
      </c>
      <c r="G89" s="203">
        <f t="shared" si="9"/>
        <v>0</v>
      </c>
      <c r="H89" s="203">
        <f t="shared" si="9"/>
        <v>0</v>
      </c>
      <c r="J89" s="200"/>
      <c r="K89" s="215"/>
      <c r="L89" s="215"/>
      <c r="M89" s="215"/>
      <c r="N89" s="203">
        <f>M89*K89</f>
        <v>0</v>
      </c>
      <c r="P89" s="204" t="s">
        <v>2406</v>
      </c>
      <c r="Q89" s="205"/>
      <c r="R89" s="206" t="s">
        <v>2407</v>
      </c>
      <c r="S89" s="207"/>
      <c r="T89" s="208">
        <f>S89*Q89</f>
        <v>0</v>
      </c>
      <c r="V89" s="541"/>
      <c r="W89" s="356"/>
      <c r="X89" s="356"/>
      <c r="Y89" s="356"/>
      <c r="Z89" s="542"/>
    </row>
    <row r="90" spans="2:26" ht="60" customHeight="1">
      <c r="B90" s="533"/>
      <c r="D90" s="200" t="s">
        <v>1432</v>
      </c>
      <c r="E90" s="539">
        <f>IF(COUNT(H79:H87)&gt;0,AVERAGEIF(H79:H87,"&gt;0"),0)</f>
        <v>0</v>
      </c>
      <c r="F90" s="399"/>
      <c r="G90" s="399"/>
      <c r="H90" s="400"/>
      <c r="J90" s="200" t="s">
        <v>1432</v>
      </c>
      <c r="K90" s="539">
        <f>IF(COUNT(N79:N87)&gt;0,AVERAGEIF(N79:N87,"&gt;0"),0)</f>
        <v>0</v>
      </c>
      <c r="L90" s="399"/>
      <c r="M90" s="399"/>
      <c r="N90" s="400"/>
      <c r="P90" s="209" t="s">
        <v>1432</v>
      </c>
      <c r="Q90" s="546">
        <f>IF(COUNT(T79:T87)&gt;0,AVERAGEIF(T79:T87,"&gt;0"),0)</f>
        <v>0</v>
      </c>
      <c r="R90" s="547"/>
      <c r="S90" s="547"/>
      <c r="T90" s="548"/>
      <c r="V90" s="541"/>
      <c r="W90" s="356"/>
      <c r="X90" s="356"/>
      <c r="Y90" s="356"/>
      <c r="Z90" s="542"/>
    </row>
    <row r="91" spans="2:26" ht="60" customHeight="1">
      <c r="B91" s="533"/>
      <c r="D91" s="200" t="s">
        <v>1431</v>
      </c>
      <c r="E91" s="535">
        <f>SUM(F79:F87)</f>
        <v>0</v>
      </c>
      <c r="F91" s="399"/>
      <c r="G91" s="399"/>
      <c r="H91" s="400"/>
      <c r="J91" s="200" t="s">
        <v>1431</v>
      </c>
      <c r="K91" s="535">
        <f>SUM(L79:L87)</f>
        <v>0</v>
      </c>
      <c r="L91" s="399"/>
      <c r="M91" s="399"/>
      <c r="N91" s="400"/>
      <c r="P91" s="200" t="s">
        <v>1431</v>
      </c>
      <c r="Q91" s="535">
        <f>SUM(R79:R87)</f>
        <v>0</v>
      </c>
      <c r="R91" s="399"/>
      <c r="S91" s="399"/>
      <c r="T91" s="400"/>
      <c r="V91" s="541"/>
      <c r="W91" s="356"/>
      <c r="X91" s="356"/>
      <c r="Y91" s="356"/>
      <c r="Z91" s="542"/>
    </row>
    <row r="92" spans="2:26" ht="60" customHeight="1">
      <c r="B92" s="533"/>
      <c r="D92" s="210" t="s">
        <v>1422</v>
      </c>
      <c r="E92" s="536">
        <f>SUM(PRODUCT(E79:F79),PRODUCT(E80:F80),PRODUCT(E81:F81),PRODUCT(E82:F82),PRODUCT(E83:F83),PRODUCT(E84:F84),PRODUCT(E85:F85),PRODUCT(E86:F86),PRODUCT(E87:F87))</f>
        <v>0</v>
      </c>
      <c r="F92" s="537"/>
      <c r="G92" s="537"/>
      <c r="H92" s="538"/>
      <c r="J92" s="210" t="s">
        <v>1422</v>
      </c>
      <c r="K92" s="536">
        <f>SUM(PRODUCT(K79:L79),PRODUCT(K80:L80),PRODUCT(K81:L81),PRODUCT(K82:L82),PRODUCT(K83:L83),PRODUCT(K84:L84),PRODUCT(K85:L85),PRODUCT(K86:L86),PRODUCT(K87:L87))</f>
        <v>0</v>
      </c>
      <c r="L92" s="537"/>
      <c r="M92" s="537"/>
      <c r="N92" s="538"/>
      <c r="P92" s="210" t="s">
        <v>1422</v>
      </c>
      <c r="Q92" s="536">
        <f>SUM(PRODUCT(Q79:R79),PRODUCT(Q80:R80),PRODUCT(Q81:R81),PRODUCT(Q82:R82),PRODUCT(Q83:R83),PRODUCT(Q84:R84),PRODUCT(Q85:R85),PRODUCT(Q86:R86),PRODUCT(Q87:R87))</f>
        <v>0</v>
      </c>
      <c r="R92" s="537"/>
      <c r="S92" s="537"/>
      <c r="T92" s="538"/>
      <c r="V92" s="543"/>
      <c r="W92" s="407"/>
      <c r="X92" s="407"/>
      <c r="Y92" s="407"/>
      <c r="Z92" s="544"/>
    </row>
    <row r="93" spans="2:26" ht="39.75" customHeight="1">
      <c r="B93" s="534"/>
      <c r="D93" s="211"/>
      <c r="E93" s="212" t="str">
        <f ca="1">OFFSET(E78,COUNT(E79:E87),0)</f>
        <v>WEIGHT</v>
      </c>
      <c r="F93" s="213">
        <f ca="1">IF(COUNT(E79:E87)&gt;0,OFFSET(E78,MATCH(MAX(E79:E87),E79:E87,0),0),0)</f>
        <v>0</v>
      </c>
      <c r="G93" s="213">
        <f ca="1">IF(COUNT(E79:E87)&gt;0,OFFSET(F78,MATCH(MAX(E79:E87),E79:E87,0),0)+(10-OFFSET(G78,MATCH(MAX(E79:E87),E79:E87,0),0)),0)</f>
        <v>0</v>
      </c>
      <c r="H93" s="214">
        <f ca="1">IF(COUNT(E79:E87)&gt;0,OFFSET(F78,COUNT(E79:E87),0)+(10-(OFFSET(G78,COUNT(E79:E87),0))),0)</f>
        <v>0</v>
      </c>
      <c r="J93" s="211"/>
      <c r="K93" s="212" t="str">
        <f ca="1">OFFSET(K78,COUNT(K79:K87),0)</f>
        <v>WEIGHT</v>
      </c>
      <c r="L93" s="213">
        <f ca="1">IF(COUNT(K79:K87)&gt;0,OFFSET(K78,MATCH(MAX(K79:K87),K79:K87,0),0),0)</f>
        <v>0</v>
      </c>
      <c r="M93" s="213">
        <f ca="1">IF(COUNT(K79:K87)&gt;0,OFFSET(L78,MATCH(MAX(K79:K87),K79:K87,0),0)+(10-OFFSET(M78,MATCH(MAX(K79:K87),K79:K87,0),0)),0)</f>
        <v>0</v>
      </c>
      <c r="N93" s="214">
        <f ca="1">IF(COUNT(K79:K87)&gt;0,OFFSET(L78,COUNT(K79:K87),0)+(10-(OFFSET(M78,COUNT(K79:K87),0))),0)</f>
        <v>0</v>
      </c>
      <c r="P93" s="211"/>
      <c r="Q93" s="212" t="str">
        <f ca="1">OFFSET(Q78,COUNT(Q79:Q87),0)</f>
        <v>WEIGHT</v>
      </c>
      <c r="R93" s="213">
        <f ca="1">IF(COUNT(Q79:Q87)&gt;0,OFFSET(Q78,MATCH(MAX(Q79:Q87),Q79:Q87,0),0),0)</f>
        <v>0</v>
      </c>
      <c r="S93" s="213">
        <f ca="1">IF(COUNT(Q79:Q87)&gt;0,OFFSET(R78,MATCH(MAX(Q79:Q87),Q79:Q87,0),0)+(10-OFFSET(S78,MATCH(MAX(Q79:Q87),Q79:Q87,0),0)),0)</f>
        <v>0</v>
      </c>
      <c r="T93" s="214">
        <f ca="1">IF(COUNT(Q79:Q87)&gt;0,OFFSET(R78,COUNT(Q79:Q87),0)+(10-(OFFSET(S78,COUNT(Q79:Q87),0))),0)</f>
        <v>0</v>
      </c>
      <c r="V93" s="211"/>
      <c r="W93" s="212"/>
      <c r="X93" s="213"/>
      <c r="Y93" s="213"/>
      <c r="Z93" s="214"/>
    </row>
    <row r="94" spans="2:26" ht="15.75" customHeight="1"/>
    <row r="95" spans="2:26" ht="22.5" customHeight="1"/>
    <row r="96" spans="2:26" ht="75" customHeight="1">
      <c r="B96" s="532">
        <v>4</v>
      </c>
      <c r="D96" s="522">
        <v>1</v>
      </c>
      <c r="E96" s="363"/>
      <c r="F96" s="363"/>
      <c r="G96" s="363"/>
      <c r="H96" s="364"/>
      <c r="J96" s="522">
        <v>2</v>
      </c>
      <c r="K96" s="363"/>
      <c r="L96" s="363"/>
      <c r="M96" s="363"/>
      <c r="N96" s="364"/>
      <c r="P96" s="522">
        <v>3</v>
      </c>
      <c r="Q96" s="363"/>
      <c r="R96" s="363"/>
      <c r="S96" s="363"/>
      <c r="T96" s="364"/>
      <c r="V96" s="522" t="s">
        <v>2389</v>
      </c>
      <c r="W96" s="363"/>
      <c r="X96" s="363"/>
      <c r="Y96" s="363"/>
      <c r="Z96" s="364"/>
    </row>
    <row r="97" spans="2:26" ht="15" customHeight="1">
      <c r="B97" s="533"/>
    </row>
    <row r="98" spans="2:26" ht="75" customHeight="1">
      <c r="B98" s="533"/>
      <c r="D98" s="521" t="str">
        <f ca="1">OFFSET('PROGRAMMING SKELETON'!D282,F2-1,0)</f>
        <v>Snatch</v>
      </c>
      <c r="E98" s="403"/>
      <c r="F98" s="403"/>
      <c r="G98" s="403"/>
      <c r="H98" s="404"/>
      <c r="J98" s="521" t="str">
        <f ca="1">OFFSET('PROGRAMMING SKELETON'!G282,F2-1,0)</f>
        <v>Clean And Jerk</v>
      </c>
      <c r="K98" s="403"/>
      <c r="L98" s="403"/>
      <c r="M98" s="403"/>
      <c r="N98" s="404"/>
      <c r="P98" s="521" t="str">
        <f ca="1">OFFSET('PROGRAMMING SKELETON'!J282,F2-1,0)</f>
        <v>None</v>
      </c>
      <c r="Q98" s="403"/>
      <c r="R98" s="403"/>
      <c r="S98" s="403"/>
      <c r="T98" s="404"/>
      <c r="V98" s="521" t="str">
        <f ca="1">OFFSET('PROGRAMMING SKELETON'!M283,F74-1,0)</f>
        <v>GPP Or none</v>
      </c>
      <c r="W98" s="403"/>
      <c r="X98" s="403"/>
      <c r="Y98" s="403"/>
      <c r="Z98" s="404"/>
    </row>
    <row r="99" spans="2:26" ht="49.5" customHeight="1">
      <c r="B99" s="533"/>
      <c r="D99" s="519" t="s">
        <v>2390</v>
      </c>
      <c r="E99" s="576" t="str">
        <f ca="1">OFFSET('PROGRAMMING SKELETON'!G57,F2-1,0)</f>
        <v>2 reps x 8 sets @ RPE 7-8</v>
      </c>
      <c r="F99" s="524"/>
      <c r="G99" s="524"/>
      <c r="H99" s="525"/>
      <c r="J99" s="519" t="s">
        <v>2390</v>
      </c>
      <c r="K99" s="576" t="str">
        <f ca="1">OFFSET('PROGRAMMING SKELETON'!H57,F2-1,0)</f>
        <v>3 reps x 6 sets @ RPE 7-8</v>
      </c>
      <c r="L99" s="524"/>
      <c r="M99" s="524"/>
      <c r="N99" s="525"/>
      <c r="P99" s="519" t="s">
        <v>2390</v>
      </c>
      <c r="Q99" s="576" t="str">
        <f ca="1">OFFSET('PROGRAMMING SKELETON'!I57,F2-1,0)</f>
        <v>None</v>
      </c>
      <c r="R99" s="524"/>
      <c r="S99" s="524"/>
      <c r="T99" s="525"/>
      <c r="V99" s="553" t="str">
        <f ca="1">OFFSET('PROGRAMMING SKELETON'!N283,F74-1,0)</f>
        <v>GPP Or none</v>
      </c>
      <c r="W99" s="524"/>
      <c r="X99" s="524"/>
      <c r="Y99" s="524"/>
      <c r="Z99" s="525"/>
    </row>
    <row r="100" spans="2:26" ht="49.5" customHeight="1">
      <c r="B100" s="533"/>
      <c r="D100" s="520"/>
      <c r="E100" s="526"/>
      <c r="F100" s="527"/>
      <c r="G100" s="527"/>
      <c r="H100" s="528"/>
      <c r="J100" s="520"/>
      <c r="K100" s="526"/>
      <c r="L100" s="527"/>
      <c r="M100" s="527"/>
      <c r="N100" s="528"/>
      <c r="P100" s="520"/>
      <c r="Q100" s="526"/>
      <c r="R100" s="527"/>
      <c r="S100" s="527"/>
      <c r="T100" s="528"/>
      <c r="V100" s="541"/>
      <c r="W100" s="356"/>
      <c r="X100" s="356"/>
      <c r="Y100" s="356"/>
      <c r="Z100" s="542"/>
    </row>
    <row r="101" spans="2:26" ht="124.5" customHeight="1">
      <c r="B101" s="533"/>
      <c r="D101" s="185" t="s">
        <v>2391</v>
      </c>
      <c r="E101" s="545" t="str">
        <f ca="1">OFFSET('PROGRAMMING SKELETON'!E282,F2-1,0)</f>
        <v>3-5 minute rest between work sets</v>
      </c>
      <c r="F101" s="411"/>
      <c r="G101" s="411"/>
      <c r="H101" s="412"/>
      <c r="J101" s="185" t="s">
        <v>2391</v>
      </c>
      <c r="K101" s="545" t="str">
        <f ca="1">OFFSET('PROGRAMMING SKELETON'!H282,F2-1,0)</f>
        <v>3-5 minute rest between work sets</v>
      </c>
      <c r="L101" s="411"/>
      <c r="M101" s="411"/>
      <c r="N101" s="412"/>
      <c r="P101" s="185" t="s">
        <v>2391</v>
      </c>
      <c r="Q101" s="545" t="str">
        <f ca="1">OFFSET('PROGRAMMING SKELETON'!K282,F2-1,0)</f>
        <v>None</v>
      </c>
      <c r="R101" s="411"/>
      <c r="S101" s="411"/>
      <c r="T101" s="412"/>
      <c r="V101" s="543"/>
      <c r="W101" s="407"/>
      <c r="X101" s="407"/>
      <c r="Y101" s="407"/>
      <c r="Z101" s="544"/>
    </row>
    <row r="102" spans="2:26" ht="75" customHeight="1">
      <c r="B102" s="533"/>
      <c r="D102" s="186" t="s">
        <v>2392</v>
      </c>
      <c r="E102" s="186" t="s">
        <v>2393</v>
      </c>
      <c r="F102" s="186" t="s">
        <v>1431</v>
      </c>
      <c r="G102" s="186" t="s">
        <v>2394</v>
      </c>
      <c r="H102" s="186" t="s">
        <v>2395</v>
      </c>
      <c r="J102" s="186" t="s">
        <v>2392</v>
      </c>
      <c r="K102" s="186" t="s">
        <v>2393</v>
      </c>
      <c r="L102" s="186" t="s">
        <v>1431</v>
      </c>
      <c r="M102" s="186" t="s">
        <v>2394</v>
      </c>
      <c r="N102" s="186" t="s">
        <v>2395</v>
      </c>
      <c r="P102" s="186" t="s">
        <v>2392</v>
      </c>
      <c r="Q102" s="186" t="s">
        <v>2393</v>
      </c>
      <c r="R102" s="186" t="s">
        <v>1431</v>
      </c>
      <c r="S102" s="186" t="s">
        <v>2394</v>
      </c>
      <c r="T102" s="186" t="s">
        <v>2395</v>
      </c>
      <c r="V102" s="552" t="s">
        <v>2396</v>
      </c>
      <c r="W102" s="403"/>
      <c r="X102" s="403"/>
      <c r="Y102" s="403"/>
      <c r="Z102" s="404"/>
    </row>
    <row r="103" spans="2:26" ht="39.75" customHeight="1">
      <c r="B103" s="533"/>
      <c r="D103" s="187" t="s">
        <v>2397</v>
      </c>
      <c r="E103" s="320"/>
      <c r="F103" s="188"/>
      <c r="G103" s="326"/>
      <c r="H103" s="189" t="str">
        <f t="shared" ref="H103:H111" si="10">IF(ISNUMBER(E103),E103/E$112,"")</f>
        <v/>
      </c>
      <c r="J103" s="187" t="s">
        <v>2397</v>
      </c>
      <c r="K103" s="320"/>
      <c r="L103" s="188"/>
      <c r="M103" s="326"/>
      <c r="N103" s="189" t="str">
        <f t="shared" ref="N103:N111" si="11">IF(ISNUMBER(K103),K103/K$112,"")</f>
        <v/>
      </c>
      <c r="P103" s="187" t="s">
        <v>2397</v>
      </c>
      <c r="Q103" s="320"/>
      <c r="R103" s="188"/>
      <c r="S103" s="326"/>
      <c r="T103" s="189" t="str">
        <f t="shared" ref="T103:T111" si="12">IF(ISNUMBER(Q103),Q103/Q$112,"")</f>
        <v/>
      </c>
      <c r="V103" s="540"/>
      <c r="W103" s="524"/>
      <c r="X103" s="524"/>
      <c r="Y103" s="524"/>
      <c r="Z103" s="525"/>
    </row>
    <row r="104" spans="2:26" ht="39.75" customHeight="1">
      <c r="B104" s="533"/>
      <c r="D104" s="190" t="s">
        <v>2398</v>
      </c>
      <c r="E104" s="321"/>
      <c r="F104" s="191"/>
      <c r="G104" s="327"/>
      <c r="H104" s="189" t="str">
        <f t="shared" si="10"/>
        <v/>
      </c>
      <c r="J104" s="190" t="s">
        <v>2398</v>
      </c>
      <c r="K104" s="321"/>
      <c r="L104" s="191"/>
      <c r="M104" s="327"/>
      <c r="N104" s="192" t="str">
        <f t="shared" si="11"/>
        <v/>
      </c>
      <c r="P104" s="190" t="s">
        <v>2398</v>
      </c>
      <c r="Q104" s="321"/>
      <c r="R104" s="191"/>
      <c r="S104" s="327"/>
      <c r="T104" s="192" t="str">
        <f t="shared" si="12"/>
        <v/>
      </c>
      <c r="V104" s="541"/>
      <c r="W104" s="356"/>
      <c r="X104" s="356"/>
      <c r="Y104" s="356"/>
      <c r="Z104" s="542"/>
    </row>
    <row r="105" spans="2:26" ht="39.75" customHeight="1">
      <c r="B105" s="533"/>
      <c r="D105" s="190" t="s">
        <v>2399</v>
      </c>
      <c r="E105" s="322"/>
      <c r="F105" s="188"/>
      <c r="G105" s="328"/>
      <c r="H105" s="189" t="str">
        <f t="shared" si="10"/>
        <v/>
      </c>
      <c r="J105" s="190" t="s">
        <v>2399</v>
      </c>
      <c r="K105" s="322"/>
      <c r="L105" s="188"/>
      <c r="M105" s="328"/>
      <c r="N105" s="194" t="str">
        <f t="shared" si="11"/>
        <v/>
      </c>
      <c r="P105" s="190" t="s">
        <v>2399</v>
      </c>
      <c r="Q105" s="322"/>
      <c r="R105" s="188"/>
      <c r="S105" s="328"/>
      <c r="T105" s="194" t="str">
        <f t="shared" si="12"/>
        <v/>
      </c>
      <c r="V105" s="541"/>
      <c r="W105" s="356"/>
      <c r="X105" s="356"/>
      <c r="Y105" s="356"/>
      <c r="Z105" s="542"/>
    </row>
    <row r="106" spans="2:26" ht="39.75" customHeight="1">
      <c r="B106" s="533"/>
      <c r="D106" s="190" t="s">
        <v>2400</v>
      </c>
      <c r="E106" s="321"/>
      <c r="F106" s="191"/>
      <c r="G106" s="327"/>
      <c r="H106" s="192" t="str">
        <f t="shared" si="10"/>
        <v/>
      </c>
      <c r="J106" s="190" t="s">
        <v>2400</v>
      </c>
      <c r="K106" s="321"/>
      <c r="L106" s="191"/>
      <c r="M106" s="327"/>
      <c r="N106" s="192" t="str">
        <f t="shared" si="11"/>
        <v/>
      </c>
      <c r="P106" s="190" t="s">
        <v>2400</v>
      </c>
      <c r="Q106" s="321"/>
      <c r="R106" s="191"/>
      <c r="S106" s="327"/>
      <c r="T106" s="192" t="str">
        <f t="shared" si="12"/>
        <v/>
      </c>
      <c r="V106" s="541"/>
      <c r="W106" s="356"/>
      <c r="X106" s="356"/>
      <c r="Y106" s="356"/>
      <c r="Z106" s="542"/>
    </row>
    <row r="107" spans="2:26" ht="39.75" customHeight="1">
      <c r="B107" s="533"/>
      <c r="D107" s="190" t="s">
        <v>2401</v>
      </c>
      <c r="E107" s="322"/>
      <c r="F107" s="188"/>
      <c r="G107" s="328"/>
      <c r="H107" s="194" t="str">
        <f t="shared" si="10"/>
        <v/>
      </c>
      <c r="J107" s="190" t="s">
        <v>2401</v>
      </c>
      <c r="K107" s="322"/>
      <c r="L107" s="188"/>
      <c r="M107" s="328"/>
      <c r="N107" s="194" t="str">
        <f t="shared" si="11"/>
        <v/>
      </c>
      <c r="P107" s="190" t="s">
        <v>2401</v>
      </c>
      <c r="Q107" s="322"/>
      <c r="R107" s="188"/>
      <c r="S107" s="328"/>
      <c r="T107" s="194" t="str">
        <f t="shared" si="12"/>
        <v/>
      </c>
      <c r="V107" s="541"/>
      <c r="W107" s="356"/>
      <c r="X107" s="356"/>
      <c r="Y107" s="356"/>
      <c r="Z107" s="542"/>
    </row>
    <row r="108" spans="2:26" ht="39.75" customHeight="1">
      <c r="B108" s="533"/>
      <c r="D108" s="190" t="s">
        <v>2402</v>
      </c>
      <c r="E108" s="321"/>
      <c r="F108" s="191"/>
      <c r="G108" s="327"/>
      <c r="H108" s="192" t="str">
        <f t="shared" si="10"/>
        <v/>
      </c>
      <c r="J108" s="190" t="s">
        <v>2402</v>
      </c>
      <c r="K108" s="321"/>
      <c r="L108" s="191"/>
      <c r="M108" s="327"/>
      <c r="N108" s="192" t="str">
        <f t="shared" si="11"/>
        <v/>
      </c>
      <c r="P108" s="190" t="s">
        <v>2402</v>
      </c>
      <c r="Q108" s="321"/>
      <c r="R108" s="191"/>
      <c r="S108" s="327"/>
      <c r="T108" s="192" t="str">
        <f t="shared" si="12"/>
        <v/>
      </c>
      <c r="V108" s="541"/>
      <c r="W108" s="356"/>
      <c r="X108" s="356"/>
      <c r="Y108" s="356"/>
      <c r="Z108" s="542"/>
    </row>
    <row r="109" spans="2:26" ht="39.75" customHeight="1">
      <c r="B109" s="533"/>
      <c r="D109" s="190" t="s">
        <v>2403</v>
      </c>
      <c r="E109" s="322"/>
      <c r="F109" s="188"/>
      <c r="G109" s="328"/>
      <c r="H109" s="194" t="str">
        <f t="shared" si="10"/>
        <v/>
      </c>
      <c r="J109" s="190" t="s">
        <v>2403</v>
      </c>
      <c r="K109" s="322"/>
      <c r="L109" s="188"/>
      <c r="M109" s="328"/>
      <c r="N109" s="194" t="str">
        <f t="shared" si="11"/>
        <v/>
      </c>
      <c r="P109" s="190" t="s">
        <v>2403</v>
      </c>
      <c r="Q109" s="322"/>
      <c r="R109" s="188"/>
      <c r="S109" s="328"/>
      <c r="T109" s="194" t="str">
        <f t="shared" si="12"/>
        <v/>
      </c>
      <c r="V109" s="541"/>
      <c r="W109" s="356"/>
      <c r="X109" s="356"/>
      <c r="Y109" s="356"/>
      <c r="Z109" s="542"/>
    </row>
    <row r="110" spans="2:26" ht="39.75" customHeight="1">
      <c r="B110" s="533"/>
      <c r="D110" s="190" t="s">
        <v>2404</v>
      </c>
      <c r="E110" s="321"/>
      <c r="F110" s="191"/>
      <c r="G110" s="327"/>
      <c r="H110" s="192" t="str">
        <f t="shared" si="10"/>
        <v/>
      </c>
      <c r="J110" s="190" t="s">
        <v>2404</v>
      </c>
      <c r="K110" s="321"/>
      <c r="L110" s="191"/>
      <c r="M110" s="327"/>
      <c r="N110" s="192" t="str">
        <f t="shared" si="11"/>
        <v/>
      </c>
      <c r="P110" s="190" t="s">
        <v>2404</v>
      </c>
      <c r="Q110" s="321"/>
      <c r="R110" s="191"/>
      <c r="S110" s="327"/>
      <c r="T110" s="192" t="str">
        <f t="shared" si="12"/>
        <v/>
      </c>
      <c r="V110" s="541"/>
      <c r="W110" s="356"/>
      <c r="X110" s="356"/>
      <c r="Y110" s="356"/>
      <c r="Z110" s="542"/>
    </row>
    <row r="111" spans="2:26" ht="39.75" customHeight="1" thickBot="1">
      <c r="B111" s="533"/>
      <c r="D111" s="195" t="s">
        <v>2405</v>
      </c>
      <c r="E111" s="323"/>
      <c r="F111" s="188"/>
      <c r="G111" s="329"/>
      <c r="H111" s="197" t="str">
        <f t="shared" si="10"/>
        <v/>
      </c>
      <c r="J111" s="195" t="s">
        <v>2405</v>
      </c>
      <c r="K111" s="323"/>
      <c r="L111" s="188"/>
      <c r="M111" s="329"/>
      <c r="N111" s="197" t="str">
        <f t="shared" si="11"/>
        <v/>
      </c>
      <c r="P111" s="195" t="s">
        <v>2405</v>
      </c>
      <c r="Q111" s="323"/>
      <c r="R111" s="188"/>
      <c r="S111" s="329"/>
      <c r="T111" s="197" t="str">
        <f t="shared" si="12"/>
        <v/>
      </c>
      <c r="V111" s="541"/>
      <c r="W111" s="356"/>
      <c r="X111" s="356"/>
      <c r="Y111" s="356"/>
      <c r="Z111" s="542"/>
    </row>
    <row r="112" spans="2:26" ht="60" customHeight="1" thickTop="1">
      <c r="B112" s="533"/>
      <c r="D112" s="198" t="s">
        <v>1441</v>
      </c>
      <c r="E112" s="529">
        <f ca="1">ROUNDUP(F117/(VLOOKUP(1,tblRPECoefficientWithoutColumnHeaders,2,0)*G117^2+VLOOKUP(2,tblRPECoefficientWithoutColumnHeaders,2,0)*G117+VLOOKUP(3,tblRPECoefficientWithoutColumnHeaders,2,0)),0)</f>
        <v>0</v>
      </c>
      <c r="F112" s="530"/>
      <c r="G112" s="530"/>
      <c r="H112" s="531"/>
      <c r="J112" s="198" t="s">
        <v>1441</v>
      </c>
      <c r="K112" s="529">
        <f ca="1">ROUNDUP(L117/(VLOOKUP(1,tblRPECoefficientWithoutColumnHeaders,2,0)*M117^2+VLOOKUP(2,tblRPECoefficientWithoutColumnHeaders,2,0)*M117+VLOOKUP(3,tblRPECoefficientWithoutColumnHeaders,2,0)),0)</f>
        <v>0</v>
      </c>
      <c r="L112" s="530"/>
      <c r="M112" s="530"/>
      <c r="N112" s="531"/>
      <c r="P112" s="198" t="s">
        <v>1441</v>
      </c>
      <c r="Q112" s="529">
        <f ca="1">ROUNDUP(R117/(VLOOKUP(1,tblRPECoefficientWithoutColumnHeaders,2,0)*S117^2+VLOOKUP(2,tblRPECoefficientWithoutColumnHeaders,2,0)*S117+VLOOKUP(3,tblRPECoefficientWithoutColumnHeaders,2,0)),0)</f>
        <v>0</v>
      </c>
      <c r="R112" s="530"/>
      <c r="S112" s="530"/>
      <c r="T112" s="531"/>
      <c r="V112" s="541"/>
      <c r="W112" s="356"/>
      <c r="X112" s="356"/>
      <c r="Y112" s="356"/>
      <c r="Z112" s="542"/>
    </row>
    <row r="113" spans="2:26" ht="60" customHeight="1">
      <c r="B113" s="533"/>
      <c r="D113" s="200"/>
      <c r="E113" s="215"/>
      <c r="F113" s="215"/>
      <c r="G113" s="215"/>
      <c r="H113" s="203"/>
      <c r="J113" s="200"/>
      <c r="K113" s="215"/>
      <c r="L113" s="215"/>
      <c r="M113" s="215"/>
      <c r="N113" s="203"/>
      <c r="P113" s="246" t="s">
        <v>2629</v>
      </c>
      <c r="Q113" s="247"/>
      <c r="R113" s="215" t="s">
        <v>2407</v>
      </c>
      <c r="S113" s="248"/>
      <c r="T113" s="249">
        <f>Q113*S113</f>
        <v>0</v>
      </c>
      <c r="V113" s="541"/>
      <c r="W113" s="356"/>
      <c r="X113" s="356"/>
      <c r="Y113" s="356"/>
      <c r="Z113" s="542"/>
    </row>
    <row r="114" spans="2:26" ht="60" customHeight="1">
      <c r="B114" s="533"/>
      <c r="D114" s="200" t="s">
        <v>1432</v>
      </c>
      <c r="E114" s="539">
        <f>IF(COUNT(H103:H111)&gt;0,AVERAGEIF(H103:H111,"&gt;0"),0)</f>
        <v>0</v>
      </c>
      <c r="F114" s="399"/>
      <c r="G114" s="399"/>
      <c r="H114" s="400"/>
      <c r="J114" s="200" t="s">
        <v>1432</v>
      </c>
      <c r="K114" s="539">
        <f>IF(COUNT(N103:N111)&gt;0,AVERAGEIF(N103:N111,"&gt;0"),0)</f>
        <v>0</v>
      </c>
      <c r="L114" s="399"/>
      <c r="M114" s="399"/>
      <c r="N114" s="400"/>
      <c r="P114" s="200" t="s">
        <v>1432</v>
      </c>
      <c r="Q114" s="539">
        <f>IF(COUNT(T103:T111)&gt;0,AVERAGEIF(T103:T111,"&gt;0"),0)</f>
        <v>0</v>
      </c>
      <c r="R114" s="399"/>
      <c r="S114" s="399"/>
      <c r="T114" s="400"/>
      <c r="V114" s="541"/>
      <c r="W114" s="356"/>
      <c r="X114" s="356"/>
      <c r="Y114" s="356"/>
      <c r="Z114" s="542"/>
    </row>
    <row r="115" spans="2:26" ht="60" customHeight="1">
      <c r="B115" s="533"/>
      <c r="D115" s="200" t="s">
        <v>1431</v>
      </c>
      <c r="E115" s="535">
        <f>SUM(F103:F111)</f>
        <v>0</v>
      </c>
      <c r="F115" s="399"/>
      <c r="G115" s="399"/>
      <c r="H115" s="400"/>
      <c r="J115" s="200" t="s">
        <v>1431</v>
      </c>
      <c r="K115" s="535">
        <f>SUM(L103:L111)</f>
        <v>0</v>
      </c>
      <c r="L115" s="399"/>
      <c r="M115" s="399"/>
      <c r="N115" s="400"/>
      <c r="P115" s="200" t="s">
        <v>1431</v>
      </c>
      <c r="Q115" s="535">
        <f>SUM(R103:R111)</f>
        <v>0</v>
      </c>
      <c r="R115" s="399"/>
      <c r="S115" s="399"/>
      <c r="T115" s="400"/>
      <c r="V115" s="541"/>
      <c r="W115" s="356"/>
      <c r="X115" s="356"/>
      <c r="Y115" s="356"/>
      <c r="Z115" s="542"/>
    </row>
    <row r="116" spans="2:26" ht="60" customHeight="1">
      <c r="B116" s="533"/>
      <c r="D116" s="210" t="s">
        <v>1422</v>
      </c>
      <c r="E116" s="536">
        <f>SUM(PRODUCT(E103:F103),PRODUCT(E104:F104),PRODUCT(E105:F105),PRODUCT(E106:F106),PRODUCT(E107:F107),PRODUCT(E108:F108),PRODUCT(E109:F109),PRODUCT(E110:F110),PRODUCT(E111:F111))</f>
        <v>0</v>
      </c>
      <c r="F116" s="537"/>
      <c r="G116" s="537"/>
      <c r="H116" s="538"/>
      <c r="J116" s="210" t="s">
        <v>1422</v>
      </c>
      <c r="K116" s="536">
        <f>SUM(PRODUCT(K103:L103),PRODUCT(K104:L104),PRODUCT(K105:L105),PRODUCT(K106:L106),PRODUCT(K107:L107),PRODUCT(K108:L108),PRODUCT(K109:L109),PRODUCT(K110:L110),PRODUCT(K111:L111))</f>
        <v>0</v>
      </c>
      <c r="L116" s="537"/>
      <c r="M116" s="537"/>
      <c r="N116" s="538"/>
      <c r="P116" s="210" t="s">
        <v>1422</v>
      </c>
      <c r="Q116" s="536">
        <f>SUM(PRODUCT(Q103:R103),PRODUCT(Q104:R104),PRODUCT(Q105:R105),PRODUCT(Q106:R106),PRODUCT(Q107:R107),PRODUCT(Q108:R108),PRODUCT(Q109:R109),PRODUCT(Q110:R110),PRODUCT(Q111:R111))</f>
        <v>0</v>
      </c>
      <c r="R116" s="537"/>
      <c r="S116" s="537"/>
      <c r="T116" s="538"/>
      <c r="V116" s="543"/>
      <c r="W116" s="407"/>
      <c r="X116" s="407"/>
      <c r="Y116" s="407"/>
      <c r="Z116" s="544"/>
    </row>
    <row r="117" spans="2:26" ht="21.75" customHeight="1">
      <c r="B117" s="534"/>
      <c r="D117" s="211"/>
      <c r="E117" s="212" t="str">
        <f ca="1">OFFSET(E102,COUNT(E103:E111),0)</f>
        <v>WEIGHT</v>
      </c>
      <c r="F117" s="213">
        <f ca="1">IF(COUNT(E103:E111)&gt;0,OFFSET(E102,MATCH(MAX(E103:E111),E103:E111,0),0),0)</f>
        <v>0</v>
      </c>
      <c r="G117" s="213">
        <f ca="1">IF(COUNT(E103:E111)&gt;0,OFFSET(F102,MATCH(MAX(E103:E111),E103:E111,0),0)+(10-OFFSET(G102,MATCH(MAX(E103:E111),E103:E111,0),0)),0)</f>
        <v>0</v>
      </c>
      <c r="H117" s="214">
        <f ca="1">IF(COUNT(E103:E111)&gt;0,OFFSET(F102,COUNT(E103:E111),0)+(10-(OFFSET(G102,COUNT(E103:E111),0))),0)</f>
        <v>0</v>
      </c>
      <c r="J117" s="211"/>
      <c r="K117" s="212" t="str">
        <f ca="1">OFFSET(K102,COUNT(K103:K111),0)</f>
        <v>WEIGHT</v>
      </c>
      <c r="L117" s="213">
        <f ca="1">IF(COUNT(K103:K111)&gt;0,OFFSET(K102,MATCH(MAX(K103:K111),K103:K111,0),0),0)</f>
        <v>0</v>
      </c>
      <c r="M117" s="213">
        <f ca="1">IF(COUNT(K103:K111)&gt;0,OFFSET(L102,MATCH(MAX(K103:K111),K103:K111,0),0)+(10-OFFSET(M102,MATCH(MAX(K103:K111),K103:K111,0),0)),0)</f>
        <v>0</v>
      </c>
      <c r="N117" s="214">
        <f ca="1">IF(COUNT(K103:K111)&gt;0,OFFSET(L102,COUNT(K103:K111),0)+(10-(OFFSET(M102,COUNT(K103:K111),0))),0)</f>
        <v>0</v>
      </c>
      <c r="P117" s="211"/>
      <c r="Q117" s="212" t="str">
        <f ca="1">OFFSET(Q102,COUNT(Q103:Q111),0)</f>
        <v>WEIGHT</v>
      </c>
      <c r="R117" s="213">
        <f ca="1">IF(COUNT(Q103:Q111)&gt;0,OFFSET(Q102,MATCH(MAX(Q103:Q111),Q103:Q111,0),0),0)</f>
        <v>0</v>
      </c>
      <c r="S117" s="213">
        <f ca="1">IF(COUNT(Q103:Q111)&gt;0,OFFSET(R102,MATCH(MAX(Q103:Q111),Q103:Q111,0),0)+(10-OFFSET(S102,MATCH(MAX(Q103:Q111),Q103:Q111,0),0)),0)</f>
        <v>0</v>
      </c>
      <c r="T117" s="214">
        <f ca="1">IF(COUNT(Q103:Q111)&gt;0,OFFSET(R102,COUNT(Q103:Q111),0)+(10-(OFFSET(S102,COUNT(Q103:Q111),0))),0)</f>
        <v>0</v>
      </c>
      <c r="V117" s="211"/>
      <c r="W117" s="212"/>
      <c r="X117" s="213"/>
      <c r="Y117" s="213"/>
      <c r="Z117" s="214"/>
    </row>
    <row r="118" spans="2:26" ht="15.75" customHeight="1"/>
    <row r="119" spans="2:26" ht="15.75" customHeight="1"/>
    <row r="120" spans="2:26" ht="99.75" customHeight="1">
      <c r="B120" s="532" t="s">
        <v>162</v>
      </c>
      <c r="D120" s="521" t="str">
        <f ca="1">OFFSET('PROGRAMMING SKELETON'!J3,F4-1,0)</f>
        <v>GPP Cardio</v>
      </c>
      <c r="E120" s="403"/>
      <c r="F120" s="403"/>
      <c r="G120" s="403"/>
      <c r="H120" s="404"/>
      <c r="J120" s="521" t="str">
        <f ca="1">OFFSET('PROGRAMMING SKELETON'!K3,F4-1,0)</f>
        <v>GPP Upper Back Work</v>
      </c>
      <c r="K120" s="403"/>
      <c r="L120" s="403"/>
      <c r="M120" s="403"/>
      <c r="N120" s="404"/>
      <c r="P120" s="521" t="str">
        <f ca="1">OFFSET('PROGRAMMING SKELETON'!L3,F4-1,0)</f>
        <v>GPP AB Work</v>
      </c>
      <c r="Q120" s="403"/>
      <c r="R120" s="403"/>
      <c r="S120" s="403"/>
      <c r="T120" s="404"/>
    </row>
    <row r="121" spans="2:26" ht="49.5" customHeight="1">
      <c r="B121" s="533"/>
      <c r="D121" s="519" t="s">
        <v>2396</v>
      </c>
      <c r="E121" s="576" t="str">
        <f ca="1">OFFSET('PROGRAMMING SKELETON'!J3,F2-1,0)</f>
        <v>30 min steady state Conditioning (RPE 6-7) x 1x/wk 
Every 2 min x 16 min, sprint 30s x 1x/wk</v>
      </c>
      <c r="F121" s="524"/>
      <c r="G121" s="524"/>
      <c r="H121" s="525"/>
      <c r="J121" s="519" t="s">
        <v>2396</v>
      </c>
      <c r="K121" s="576" t="str">
        <f ca="1">OFFSET('PROGRAMMING SKELETON'!K3,F2-1,0)</f>
        <v>Upper Back work (Chins, pull ups, or rows) x 8 minute AMRAP 2x/wk</v>
      </c>
      <c r="L121" s="524"/>
      <c r="M121" s="524"/>
      <c r="N121" s="525"/>
      <c r="P121" s="519" t="s">
        <v>2396</v>
      </c>
      <c r="Q121" s="576" t="str">
        <f ca="1">OFFSET('PROGRAMMING SKELETON'!L3,F2-1,0)</f>
        <v>Ab work (isometric ideally) x 8 minute AMRAP 2x/wk</v>
      </c>
      <c r="R121" s="524"/>
      <c r="S121" s="524"/>
      <c r="T121" s="525"/>
    </row>
    <row r="122" spans="2:26" ht="49.5" customHeight="1">
      <c r="B122" s="533"/>
      <c r="D122" s="520"/>
      <c r="E122" s="526"/>
      <c r="F122" s="527"/>
      <c r="G122" s="527"/>
      <c r="H122" s="528"/>
      <c r="J122" s="520"/>
      <c r="K122" s="526"/>
      <c r="L122" s="527"/>
      <c r="M122" s="527"/>
      <c r="N122" s="528"/>
      <c r="P122" s="520"/>
      <c r="Q122" s="526"/>
      <c r="R122" s="527"/>
      <c r="S122" s="527"/>
      <c r="T122" s="528"/>
    </row>
    <row r="123" spans="2:26" ht="15" customHeight="1">
      <c r="B123" s="533"/>
    </row>
    <row r="124" spans="2:26" ht="99.75" customHeight="1">
      <c r="B124" s="533"/>
      <c r="D124" s="521" t="str">
        <f ca="1">OFFSET('PROGRAMMING SKELETON'!M3,F4-1,0)</f>
        <v>GPP ARM Work</v>
      </c>
      <c r="E124" s="403"/>
      <c r="F124" s="403"/>
      <c r="G124" s="403"/>
      <c r="H124" s="404"/>
      <c r="J124" s="521" t="s">
        <v>2630</v>
      </c>
      <c r="K124" s="403"/>
      <c r="L124" s="403"/>
      <c r="M124" s="403"/>
      <c r="N124" s="404"/>
    </row>
    <row r="125" spans="2:26" ht="49.5" customHeight="1">
      <c r="B125" s="533"/>
      <c r="D125" s="519" t="s">
        <v>2396</v>
      </c>
      <c r="E125" s="576" t="str">
        <f ca="1">OFFSET('PROGRAMMING SKELETON'!M3,F2-1,0)</f>
        <v>None</v>
      </c>
      <c r="F125" s="524"/>
      <c r="G125" s="524"/>
      <c r="H125" s="525"/>
      <c r="J125" s="577">
        <f>AVERAGE(T113,T89,T65,T41)</f>
        <v>0</v>
      </c>
      <c r="K125" s="524"/>
      <c r="L125" s="524"/>
      <c r="M125" s="524"/>
      <c r="N125" s="525"/>
    </row>
    <row r="126" spans="2:26" ht="49.5" customHeight="1">
      <c r="B126" s="534"/>
      <c r="D126" s="520"/>
      <c r="E126" s="526"/>
      <c r="F126" s="527"/>
      <c r="G126" s="527"/>
      <c r="H126" s="528"/>
      <c r="J126" s="578"/>
      <c r="K126" s="527"/>
      <c r="L126" s="527"/>
      <c r="M126" s="527"/>
      <c r="N126" s="52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0"/>
    </row>
    <row r="147" spans="2:2" ht="15.75" hidden="1" customHeight="1">
      <c r="B147" s="250"/>
    </row>
    <row r="148" spans="2:2" ht="15.75" hidden="1" customHeight="1">
      <c r="B148" s="250"/>
    </row>
    <row r="149" spans="2:2" ht="15.75" hidden="1" customHeight="1">
      <c r="B149" s="250"/>
    </row>
    <row r="150" spans="2:2" ht="15.75" hidden="1" customHeight="1">
      <c r="B150" s="250"/>
    </row>
    <row r="151" spans="2:2" ht="15.75" hidden="1" customHeight="1">
      <c r="B151" s="250"/>
    </row>
    <row r="152" spans="2:2" ht="15.75" hidden="1" customHeight="1">
      <c r="B152" s="250"/>
    </row>
    <row r="153" spans="2:2" ht="15.75" hidden="1" customHeight="1">
      <c r="B153" s="250"/>
    </row>
    <row r="154" spans="2:2" ht="15.75" hidden="1" customHeight="1">
      <c r="B154" s="250"/>
    </row>
    <row r="155" spans="2:2" ht="15.75" hidden="1" customHeight="1">
      <c r="B155" s="250"/>
    </row>
    <row r="156" spans="2:2" ht="15.75" hidden="1" customHeight="1">
      <c r="B156" s="250"/>
    </row>
    <row r="157" spans="2:2" ht="15.75" hidden="1" customHeight="1">
      <c r="B157" s="250"/>
    </row>
    <row r="158" spans="2:2" ht="15.75" hidden="1" customHeight="1">
      <c r="B158" s="250"/>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 ref="B24:B45"/>
    <mergeCell ref="D27:D28"/>
    <mergeCell ref="D24:H24"/>
    <mergeCell ref="D26:H26"/>
    <mergeCell ref="E40:H40"/>
    <mergeCell ref="E27:H28"/>
    <mergeCell ref="E29:H29"/>
    <mergeCell ref="E44:H44"/>
    <mergeCell ref="K27:N28"/>
    <mergeCell ref="K29:N29"/>
    <mergeCell ref="J27:J28"/>
    <mergeCell ref="J26:N26"/>
    <mergeCell ref="E42:H42"/>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P72:T72"/>
    <mergeCell ref="V72:Z72"/>
    <mergeCell ref="J74:N74"/>
    <mergeCell ref="K75:N76"/>
    <mergeCell ref="J72:N72"/>
    <mergeCell ref="J75:J76"/>
    <mergeCell ref="P75:P76"/>
    <mergeCell ref="P74:T74"/>
    <mergeCell ref="Q75:T76"/>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J124:N124"/>
    <mergeCell ref="E125:H126"/>
    <mergeCell ref="J125:N126"/>
    <mergeCell ref="D125:D126"/>
    <mergeCell ref="B120:B126"/>
    <mergeCell ref="D124:H124"/>
    <mergeCell ref="E121:H122"/>
    <mergeCell ref="D121:D122"/>
    <mergeCell ref="K116:N116"/>
    <mergeCell ref="E116:H116"/>
    <mergeCell ref="J121:J122"/>
    <mergeCell ref="B96:B117"/>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Q67:T67"/>
    <mergeCell ref="V55:Z68"/>
    <mergeCell ref="V51:Z53"/>
    <mergeCell ref="P50:T50"/>
    <mergeCell ref="V54:Z54"/>
    <mergeCell ref="Q53:T53"/>
    <mergeCell ref="V50:Z50"/>
    <mergeCell ref="Q51:T52"/>
    <mergeCell ref="Q64:T64"/>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K64:N64 Q64:T64 E88:H88 K88:N88 E90:H92 K90:N92 E66:H68 K66:N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L6">
    <cfRule type="cellIs" dxfId="159" priority="16" operator="equal">
      <formula>0</formula>
    </cfRule>
  </conditionalFormatting>
  <conditionalFormatting sqref="F7:I7">
    <cfRule type="expression" dxfId="158" priority="17">
      <formula>ISERROR(F7)</formula>
    </cfRule>
  </conditionalFormatting>
  <conditionalFormatting sqref="F8:I9 F10:F20">
    <cfRule type="cellIs" dxfId="157" priority="18" operator="equal">
      <formula>0</formula>
    </cfRule>
  </conditionalFormatting>
  <conditionalFormatting sqref="F8:I9 F10:F20">
    <cfRule type="expression" dxfId="156" priority="19">
      <formula>ISERROR(F8)</formula>
    </cfRule>
  </conditionalFormatting>
  <conditionalFormatting sqref="E101:H101 E99">
    <cfRule type="cellIs" dxfId="155" priority="20" operator="equal">
      <formula>0</formula>
    </cfRule>
  </conditionalFormatting>
  <conditionalFormatting sqref="K101:N101 K99">
    <cfRule type="cellIs" dxfId="154" priority="21" operator="equal">
      <formula>0</formula>
    </cfRule>
  </conditionalFormatting>
  <conditionalFormatting sqref="K112:N112 K114:N116 E112:H116">
    <cfRule type="cellIs" dxfId="153" priority="22" operator="equal">
      <formula>0</formula>
    </cfRule>
  </conditionalFormatting>
  <conditionalFormatting sqref="Q101:T101 Q99">
    <cfRule type="cellIs" dxfId="152" priority="23" operator="equal">
      <formula>0</formula>
    </cfRule>
  </conditionalFormatting>
  <conditionalFormatting sqref="Q112:T112 Q114:T116">
    <cfRule type="cellIs" dxfId="151" priority="24" operator="equal">
      <formula>0</formula>
    </cfRule>
  </conditionalFormatting>
  <conditionalFormatting sqref="E121">
    <cfRule type="cellIs" dxfId="150" priority="25" operator="equal">
      <formula>0</formula>
    </cfRule>
  </conditionalFormatting>
  <conditionalFormatting sqref="K121">
    <cfRule type="cellIs" dxfId="149" priority="26" operator="equal">
      <formula>0</formula>
    </cfRule>
  </conditionalFormatting>
  <conditionalFormatting sqref="Q121">
    <cfRule type="cellIs" dxfId="148" priority="27" operator="equal">
      <formula>0</formula>
    </cfRule>
  </conditionalFormatting>
  <conditionalFormatting sqref="E125">
    <cfRule type="cellIs" dxfId="147" priority="28" operator="equal">
      <formula>0</formula>
    </cfRule>
  </conditionalFormatting>
  <conditionalFormatting sqref="M113">
    <cfRule type="cellIs" dxfId="146" priority="29" operator="equal">
      <formula>0</formula>
    </cfRule>
  </conditionalFormatting>
  <conditionalFormatting sqref="L113 N113">
    <cfRule type="cellIs" dxfId="145" priority="30" operator="equal">
      <formula>0</formula>
    </cfRule>
  </conditionalFormatting>
  <conditionalFormatting sqref="J125">
    <cfRule type="cellIs" dxfId="144" priority="31" operator="equal">
      <formula>0</formula>
    </cfRule>
  </conditionalFormatting>
  <conditionalFormatting sqref="E89:H89">
    <cfRule type="cellIs" dxfId="143" priority="32" operator="equal">
      <formula>0</formula>
    </cfRule>
  </conditionalFormatting>
  <conditionalFormatting sqref="K89:N89">
    <cfRule type="cellIs" dxfId="142" priority="33" operator="equal">
      <formula>0</formula>
    </cfRule>
  </conditionalFormatting>
  <conditionalFormatting sqref="Q89:T89">
    <cfRule type="cellIs" dxfId="141" priority="34" operator="equal">
      <formula>0</formula>
    </cfRule>
  </conditionalFormatting>
  <conditionalFormatting sqref="E65:H65">
    <cfRule type="cellIs" dxfId="140" priority="35" operator="equal">
      <formula>0</formula>
    </cfRule>
  </conditionalFormatting>
  <conditionalFormatting sqref="K65:N65">
    <cfRule type="cellIs" dxfId="139" priority="36" operator="equal">
      <formula>0</formula>
    </cfRule>
  </conditionalFormatting>
  <conditionalFormatting sqref="Q65:T65">
    <cfRule type="cellIs" dxfId="138" priority="37" operator="equal">
      <formula>0</formula>
    </cfRule>
  </conditionalFormatting>
  <conditionalFormatting sqref="Q41:T41">
    <cfRule type="cellIs" dxfId="137" priority="38" operator="equal">
      <formula>0</formula>
    </cfRule>
  </conditionalFormatting>
  <conditionalFormatting sqref="K113">
    <cfRule type="cellIs" dxfId="136" priority="39" operator="equal">
      <formula>0</formula>
    </cfRule>
  </conditionalFormatting>
  <conditionalFormatting sqref="G10:G18">
    <cfRule type="cellIs" dxfId="135" priority="40" operator="equal">
      <formula>0</formula>
    </cfRule>
  </conditionalFormatting>
  <conditionalFormatting sqref="G10:G18">
    <cfRule type="expression" dxfId="134" priority="41">
      <formula>ISERROR(G10)</formula>
    </cfRule>
  </conditionalFormatting>
  <conditionalFormatting sqref="H10:H18">
    <cfRule type="cellIs" dxfId="133" priority="42" operator="equal">
      <formula>0</formula>
    </cfRule>
  </conditionalFormatting>
  <conditionalFormatting sqref="H10:H18">
    <cfRule type="expression" dxfId="132" priority="43">
      <formula>ISERROR(H10)</formula>
    </cfRule>
  </conditionalFormatting>
  <conditionalFormatting sqref="I10:I18">
    <cfRule type="cellIs" dxfId="131" priority="44" operator="equal">
      <formula>0</formula>
    </cfRule>
  </conditionalFormatting>
  <conditionalFormatting sqref="I10:I18">
    <cfRule type="expression" dxfId="130"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B16"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2" t="s">
        <v>150</v>
      </c>
      <c r="D2" s="163">
        <f>'PROGRAMMING SKELETON'!B3+(F2-1)</f>
        <v>2</v>
      </c>
      <c r="F2" s="151">
        <v>2</v>
      </c>
      <c r="G2" s="164"/>
      <c r="H2" s="165"/>
      <c r="I2" s="165"/>
      <c r="J2" s="162" t="s">
        <v>24</v>
      </c>
      <c r="K2" s="167">
        <f ca="1">OFFSET('PROGRAMMING SKELETON'!A3,F2-1,0)</f>
        <v>43541</v>
      </c>
      <c r="L2" s="165"/>
      <c r="M2" s="165"/>
      <c r="N2" s="165"/>
      <c r="O2" s="165"/>
      <c r="P2" s="165"/>
      <c r="Q2" s="165"/>
      <c r="R2" s="165"/>
      <c r="S2" s="165"/>
      <c r="T2" s="165"/>
      <c r="U2" s="168"/>
    </row>
    <row r="3" spans="1:24" ht="60" customHeight="1">
      <c r="A3" s="1"/>
      <c r="B3" s="162" t="s">
        <v>151</v>
      </c>
      <c r="D3" s="169" t="str">
        <f ca="1">OFFSET('PROGRAMMING SKELETON'!C3,F2-1,0)</f>
        <v>Developmental</v>
      </c>
      <c r="F3" s="164"/>
      <c r="H3" s="165"/>
      <c r="I3" s="165"/>
      <c r="J3" s="165"/>
      <c r="K3" s="165"/>
      <c r="L3" s="165"/>
      <c r="M3" s="165"/>
      <c r="N3" s="165"/>
      <c r="O3" s="165"/>
      <c r="P3" s="165"/>
      <c r="Q3" s="165"/>
      <c r="R3" s="165"/>
      <c r="S3" s="165"/>
      <c r="T3" s="165"/>
      <c r="U3" s="168"/>
    </row>
    <row r="4" spans="1:24" ht="30" customHeight="1">
      <c r="A4" s="1"/>
      <c r="B4" s="1"/>
      <c r="D4" s="1"/>
      <c r="E4" s="1"/>
      <c r="F4" s="1"/>
      <c r="G4" s="168"/>
      <c r="H4" s="168"/>
      <c r="I4" s="168"/>
      <c r="J4" s="168"/>
      <c r="K4" s="168"/>
      <c r="L4" s="165"/>
      <c r="M4" s="165"/>
      <c r="N4" s="165"/>
      <c r="O4" s="165"/>
      <c r="P4" s="165"/>
      <c r="Q4" s="165"/>
      <c r="R4" s="165"/>
      <c r="S4" s="165"/>
      <c r="T4" s="165"/>
      <c r="U4" s="168"/>
    </row>
    <row r="5" spans="1:24" ht="60" customHeight="1">
      <c r="A5" s="1"/>
      <c r="B5" s="554">
        <f>H2</f>
        <v>0</v>
      </c>
      <c r="C5" s="1"/>
      <c r="D5" s="563" t="s">
        <v>1356</v>
      </c>
      <c r="E5" s="377"/>
      <c r="F5" s="377"/>
      <c r="G5" s="377"/>
      <c r="H5" s="377"/>
      <c r="I5" s="377"/>
      <c r="J5" s="564"/>
      <c r="K5" s="129"/>
      <c r="L5" s="165"/>
      <c r="M5" s="165"/>
      <c r="N5" s="165"/>
      <c r="O5" s="165"/>
      <c r="P5" s="165"/>
      <c r="Q5" s="165"/>
      <c r="R5" s="165"/>
      <c r="S5" s="165"/>
      <c r="T5" s="165"/>
      <c r="U5" s="168"/>
      <c r="V5" s="168"/>
      <c r="W5" s="168"/>
      <c r="X5" s="168"/>
    </row>
    <row r="6" spans="1:24" ht="60" customHeight="1">
      <c r="A6" s="1"/>
      <c r="B6" s="533"/>
      <c r="C6" s="1"/>
      <c r="D6" s="555" t="s">
        <v>1396</v>
      </c>
      <c r="E6" s="556"/>
      <c r="F6" s="170" t="s">
        <v>1422</v>
      </c>
      <c r="G6" s="170" t="s">
        <v>1431</v>
      </c>
      <c r="H6" s="171" t="s">
        <v>1432</v>
      </c>
      <c r="I6" s="565" t="s">
        <v>1441</v>
      </c>
      <c r="J6" s="432"/>
      <c r="K6" s="129"/>
      <c r="L6" s="165"/>
      <c r="M6" s="165"/>
      <c r="N6" s="165"/>
      <c r="O6" s="165"/>
      <c r="P6" s="165"/>
      <c r="Q6" s="165"/>
      <c r="R6" s="165"/>
      <c r="S6" s="165"/>
      <c r="T6" s="165"/>
      <c r="U6" s="168"/>
      <c r="V6" s="168"/>
      <c r="W6" s="168"/>
      <c r="X6" s="168"/>
    </row>
    <row r="7" spans="1:24" ht="49.5" customHeight="1">
      <c r="A7" s="1"/>
      <c r="B7" s="533"/>
      <c r="C7" s="1"/>
      <c r="D7" s="557" t="str">
        <f ca="1">OFFSET('PROGRAMMING SKELETON'!D118,F2-1,0)</f>
        <v>Power Clean</v>
      </c>
      <c r="E7" s="558"/>
      <c r="F7" s="324">
        <f>E44</f>
        <v>0</v>
      </c>
      <c r="G7" s="172">
        <f>E43</f>
        <v>0</v>
      </c>
      <c r="H7" s="173">
        <f>E42</f>
        <v>0</v>
      </c>
      <c r="I7" s="566">
        <f ca="1">E40</f>
        <v>0</v>
      </c>
      <c r="J7" s="567"/>
      <c r="K7" s="129"/>
      <c r="L7" s="165"/>
      <c r="M7" s="165"/>
      <c r="N7" s="165"/>
      <c r="O7" s="165"/>
      <c r="P7" s="165"/>
      <c r="Q7" s="165"/>
      <c r="R7" s="165"/>
      <c r="S7" s="165"/>
      <c r="T7" s="165"/>
      <c r="U7" s="168"/>
      <c r="V7" s="168"/>
      <c r="W7" s="168"/>
      <c r="X7" s="168"/>
    </row>
    <row r="8" spans="1:24" ht="49.5" customHeight="1">
      <c r="A8" s="1"/>
      <c r="B8" s="533"/>
      <c r="C8" s="1"/>
      <c r="D8" s="557" t="str">
        <f ca="1">OFFSET('PROGRAMMING SKELETON'!G118,F2-1,0)</f>
        <v>Squat with belt</v>
      </c>
      <c r="E8" s="558"/>
      <c r="F8" s="325">
        <f>K44</f>
        <v>0</v>
      </c>
      <c r="G8" s="175">
        <f>K43</f>
        <v>0</v>
      </c>
      <c r="H8" s="176">
        <f>K42</f>
        <v>0</v>
      </c>
      <c r="I8" s="559">
        <f ca="1">K40</f>
        <v>0</v>
      </c>
      <c r="J8" s="560"/>
      <c r="K8" s="129"/>
      <c r="L8" s="165"/>
      <c r="M8" s="165"/>
      <c r="N8" s="165"/>
      <c r="O8" s="165"/>
      <c r="P8" s="165"/>
      <c r="Q8" s="165"/>
      <c r="R8" s="165"/>
      <c r="S8" s="165"/>
      <c r="T8" s="165"/>
      <c r="U8" s="168"/>
      <c r="V8" s="168"/>
      <c r="W8" s="168"/>
      <c r="X8" s="168"/>
    </row>
    <row r="9" spans="1:24" ht="49.5" customHeight="1">
      <c r="A9" s="1"/>
      <c r="B9" s="533"/>
      <c r="C9" s="1"/>
      <c r="D9" s="557" t="str">
        <f ca="1">OFFSET('PROGRAMMING SKELETON'!J118,F2-1,0)</f>
        <v>Press with belt</v>
      </c>
      <c r="E9" s="558"/>
      <c r="F9" s="325">
        <f>Q44</f>
        <v>0</v>
      </c>
      <c r="G9" s="175">
        <f>Q43</f>
        <v>0</v>
      </c>
      <c r="H9" s="176">
        <f>Q42</f>
        <v>0</v>
      </c>
      <c r="I9" s="559">
        <f ca="1">Q40</f>
        <v>0</v>
      </c>
      <c r="J9" s="560"/>
      <c r="K9" s="129"/>
      <c r="L9" s="165"/>
      <c r="M9" s="165"/>
      <c r="N9" s="165"/>
      <c r="O9" s="165"/>
      <c r="P9" s="165"/>
      <c r="Q9" s="165"/>
      <c r="R9" s="165"/>
      <c r="S9" s="165"/>
      <c r="T9" s="165"/>
      <c r="U9" s="168"/>
      <c r="V9" s="168"/>
      <c r="W9" s="168"/>
      <c r="X9" s="168"/>
    </row>
    <row r="10" spans="1:24" ht="49.5" customHeight="1">
      <c r="A10" s="1"/>
      <c r="B10" s="533"/>
      <c r="C10" s="1"/>
      <c r="D10" s="557" t="str">
        <f ca="1">OFFSET('PROGRAMMING SKELETON'!D173,F2-1,0)</f>
        <v>Power Snatch</v>
      </c>
      <c r="E10" s="558"/>
      <c r="F10" s="325">
        <f>E68</f>
        <v>0</v>
      </c>
      <c r="G10" s="177">
        <f>E67</f>
        <v>0</v>
      </c>
      <c r="H10" s="178">
        <f>E66</f>
        <v>0</v>
      </c>
      <c r="I10" s="559">
        <f ca="1">E64</f>
        <v>0</v>
      </c>
      <c r="J10" s="560"/>
      <c r="K10" s="129"/>
      <c r="L10" s="165"/>
      <c r="M10" s="165"/>
      <c r="N10" s="165"/>
      <c r="O10" s="165"/>
      <c r="P10" s="165"/>
      <c r="Q10" s="165"/>
      <c r="R10" s="165"/>
      <c r="S10" s="165"/>
      <c r="T10" s="165"/>
      <c r="U10" s="168"/>
      <c r="V10" s="168"/>
      <c r="W10" s="168"/>
      <c r="X10" s="168"/>
    </row>
    <row r="11" spans="1:24" ht="49.5" customHeight="1">
      <c r="A11" s="1"/>
      <c r="B11" s="533"/>
      <c r="C11" s="1"/>
      <c r="D11" s="557" t="str">
        <f ca="1">OFFSET('PROGRAMMING SKELETON'!G173,F2-1,0)</f>
        <v>Deadlift with Belt</v>
      </c>
      <c r="E11" s="558"/>
      <c r="F11" s="325">
        <f>K68</f>
        <v>0</v>
      </c>
      <c r="G11" s="177">
        <f>K67</f>
        <v>0</v>
      </c>
      <c r="H11" s="178">
        <f>K66</f>
        <v>0</v>
      </c>
      <c r="I11" s="559">
        <f ca="1">K64</f>
        <v>0</v>
      </c>
      <c r="J11" s="560"/>
      <c r="K11" s="129"/>
      <c r="L11" s="165"/>
      <c r="M11" s="165"/>
      <c r="N11" s="165"/>
      <c r="O11" s="165"/>
      <c r="P11" s="165"/>
      <c r="Q11" s="165"/>
      <c r="R11" s="165"/>
      <c r="S11" s="165"/>
      <c r="T11" s="165"/>
      <c r="U11" s="168"/>
      <c r="V11" s="168"/>
      <c r="W11" s="168"/>
      <c r="X11" s="168"/>
    </row>
    <row r="12" spans="1:24" ht="49.5" customHeight="1">
      <c r="A12" s="1"/>
      <c r="B12" s="533"/>
      <c r="C12" s="1"/>
      <c r="D12" s="557" t="str">
        <f ca="1">OFFSET('PROGRAMMING SKELETON'!J173,F2-1,0)</f>
        <v>Bench with 1-Sec Pause</v>
      </c>
      <c r="E12" s="558"/>
      <c r="F12" s="325">
        <f>Q68</f>
        <v>0</v>
      </c>
      <c r="G12" s="177">
        <f>Q67</f>
        <v>0</v>
      </c>
      <c r="H12" s="178">
        <f>Q66</f>
        <v>0</v>
      </c>
      <c r="I12" s="559">
        <f ca="1">Q64</f>
        <v>0</v>
      </c>
      <c r="J12" s="560"/>
      <c r="K12" s="129"/>
      <c r="L12" s="165"/>
      <c r="M12" s="165"/>
      <c r="N12" s="165"/>
      <c r="O12" s="165"/>
      <c r="P12" s="165"/>
      <c r="Q12" s="165"/>
      <c r="R12" s="165"/>
      <c r="S12" s="165"/>
      <c r="T12" s="165"/>
      <c r="U12" s="168"/>
      <c r="V12" s="168"/>
      <c r="W12" s="168"/>
      <c r="X12" s="168"/>
    </row>
    <row r="13" spans="1:24" ht="49.5" customHeight="1">
      <c r="A13" s="1"/>
      <c r="B13" s="533"/>
      <c r="C13" s="1"/>
      <c r="D13" s="557" t="str">
        <f ca="1">OFFSET('PROGRAMMING SKELETON'!D228,F2-1,0)</f>
        <v>Split Jerk</v>
      </c>
      <c r="E13" s="558"/>
      <c r="F13" s="325">
        <f>E92</f>
        <v>0</v>
      </c>
      <c r="G13" s="177">
        <f>E91</f>
        <v>0</v>
      </c>
      <c r="H13" s="178">
        <f>E90</f>
        <v>0</v>
      </c>
      <c r="I13" s="559">
        <f>E92</f>
        <v>0</v>
      </c>
      <c r="J13" s="560"/>
      <c r="K13" s="129"/>
      <c r="L13" s="165"/>
      <c r="M13" s="165"/>
      <c r="N13" s="165"/>
      <c r="O13" s="165"/>
      <c r="P13" s="165"/>
      <c r="Q13" s="165"/>
      <c r="R13" s="165"/>
      <c r="S13" s="165"/>
      <c r="T13" s="165"/>
      <c r="U13" s="168"/>
      <c r="V13" s="168"/>
      <c r="W13" s="168"/>
      <c r="X13" s="168"/>
    </row>
    <row r="14" spans="1:24" ht="49.5" customHeight="1">
      <c r="A14" s="1"/>
      <c r="B14" s="533"/>
      <c r="C14" s="1"/>
      <c r="D14" s="557" t="str">
        <f ca="1">OFFSET('PROGRAMMING SKELETON'!G228,F2-1,0)</f>
        <v>Front Squat</v>
      </c>
      <c r="E14" s="558"/>
      <c r="F14" s="325">
        <f>K92</f>
        <v>0</v>
      </c>
      <c r="G14" s="177">
        <f>K91</f>
        <v>0</v>
      </c>
      <c r="H14" s="178">
        <f>K90</f>
        <v>0</v>
      </c>
      <c r="I14" s="559">
        <f ca="1">K88</f>
        <v>0</v>
      </c>
      <c r="J14" s="560"/>
      <c r="K14" s="129"/>
      <c r="L14" s="165"/>
      <c r="M14" s="165"/>
      <c r="N14" s="165"/>
      <c r="O14" s="165"/>
      <c r="P14" s="165"/>
      <c r="Q14" s="165"/>
      <c r="R14" s="165"/>
      <c r="S14" s="165"/>
      <c r="T14" s="165"/>
      <c r="U14" s="168"/>
      <c r="V14" s="168"/>
      <c r="W14" s="168"/>
      <c r="X14" s="168"/>
    </row>
    <row r="15" spans="1:24" ht="49.5" customHeight="1">
      <c r="A15" s="1"/>
      <c r="B15" s="533"/>
      <c r="C15" s="1"/>
      <c r="D15" s="557" t="str">
        <f ca="1">OFFSET('PROGRAMMING SKELETON'!J228,F2-1,0)</f>
        <v>Push Press</v>
      </c>
      <c r="E15" s="558"/>
      <c r="F15" s="325">
        <f>Q92</f>
        <v>0</v>
      </c>
      <c r="G15" s="177">
        <f>Q91</f>
        <v>0</v>
      </c>
      <c r="H15" s="178">
        <f>Q90</f>
        <v>0</v>
      </c>
      <c r="I15" s="559">
        <f ca="1">Q88</f>
        <v>0</v>
      </c>
      <c r="J15" s="560"/>
      <c r="K15" s="129"/>
      <c r="L15" s="165"/>
      <c r="M15" s="165"/>
      <c r="N15" s="165"/>
      <c r="O15" s="165"/>
      <c r="P15" s="165"/>
      <c r="Q15" s="165"/>
      <c r="R15" s="165"/>
      <c r="S15" s="165"/>
      <c r="T15" s="165"/>
      <c r="U15" s="168"/>
      <c r="V15" s="168"/>
      <c r="W15" s="168"/>
      <c r="X15" s="168"/>
    </row>
    <row r="16" spans="1:24" ht="49.5" customHeight="1">
      <c r="A16" s="1"/>
      <c r="B16" s="533"/>
      <c r="C16" s="1"/>
      <c r="D16" s="557" t="str">
        <f ca="1">OFFSET('PROGRAMMING SKELETON'!D282,F2-1,0)</f>
        <v>Snatch</v>
      </c>
      <c r="E16" s="558"/>
      <c r="F16" s="325">
        <f>E116</f>
        <v>0</v>
      </c>
      <c r="G16" s="177">
        <f>E115</f>
        <v>0</v>
      </c>
      <c r="H16" s="178">
        <f>E114</f>
        <v>0</v>
      </c>
      <c r="I16" s="559">
        <f ca="1">E112</f>
        <v>0</v>
      </c>
      <c r="J16" s="560"/>
      <c r="K16" s="129"/>
      <c r="L16" s="165"/>
      <c r="M16" s="165"/>
      <c r="N16" s="165"/>
      <c r="O16" s="165"/>
      <c r="P16" s="165"/>
      <c r="Q16" s="165"/>
      <c r="R16" s="165"/>
      <c r="S16" s="165"/>
      <c r="T16" s="165"/>
      <c r="U16" s="168"/>
      <c r="V16" s="168"/>
      <c r="W16" s="168"/>
      <c r="X16" s="168"/>
    </row>
    <row r="17" spans="1:26" ht="49.5" customHeight="1">
      <c r="A17" s="1"/>
      <c r="B17" s="533"/>
      <c r="C17" s="1"/>
      <c r="D17" s="557" t="str">
        <f ca="1">OFFSET('PROGRAMMING SKELETON'!G282,F2-1,0)</f>
        <v>Clean And Jerk</v>
      </c>
      <c r="E17" s="558"/>
      <c r="F17" s="325">
        <f>K116</f>
        <v>0</v>
      </c>
      <c r="G17" s="177">
        <f>K115</f>
        <v>0</v>
      </c>
      <c r="H17" s="178">
        <f>K114</f>
        <v>0</v>
      </c>
      <c r="I17" s="559">
        <f ca="1">K112</f>
        <v>0</v>
      </c>
      <c r="J17" s="560"/>
      <c r="K17" s="129"/>
      <c r="L17" s="165"/>
      <c r="M17" s="165"/>
      <c r="N17" s="165"/>
      <c r="O17" s="165"/>
      <c r="P17" s="165"/>
      <c r="Q17" s="165"/>
      <c r="R17" s="165"/>
      <c r="S17" s="165"/>
      <c r="T17" s="165"/>
      <c r="U17" s="168"/>
      <c r="V17" s="168"/>
      <c r="W17" s="168"/>
      <c r="X17" s="168"/>
    </row>
    <row r="18" spans="1:26" ht="49.5" customHeight="1">
      <c r="A18" s="1"/>
      <c r="B18" s="533"/>
      <c r="C18" s="1"/>
      <c r="D18" s="557" t="str">
        <f ca="1">OFFSET('PROGRAMMING SKELETON'!J282,F2-1,0)</f>
        <v>None</v>
      </c>
      <c r="E18" s="558"/>
      <c r="F18" s="325">
        <f>Q116</f>
        <v>0</v>
      </c>
      <c r="G18" s="177">
        <f>Q115</f>
        <v>0</v>
      </c>
      <c r="H18" s="178">
        <f>Q114</f>
        <v>0</v>
      </c>
      <c r="I18" s="559">
        <f ca="1">Q112</f>
        <v>0</v>
      </c>
      <c r="J18" s="560"/>
      <c r="K18" s="129"/>
      <c r="L18" s="181"/>
      <c r="M18" s="181"/>
      <c r="N18" s="181"/>
      <c r="O18" s="181"/>
      <c r="P18" s="181"/>
      <c r="Q18" s="181"/>
      <c r="R18" s="181"/>
      <c r="S18" s="181"/>
      <c r="T18" s="181"/>
      <c r="U18" s="168"/>
      <c r="V18" s="168"/>
      <c r="W18" s="168"/>
      <c r="X18" s="168"/>
    </row>
    <row r="19" spans="1:26" ht="49.5" customHeight="1">
      <c r="A19" s="1"/>
      <c r="B19" s="533"/>
      <c r="C19" s="1"/>
      <c r="D19" s="557" t="s">
        <v>2387</v>
      </c>
      <c r="E19" s="558"/>
      <c r="F19" s="561">
        <f>J125</f>
        <v>0</v>
      </c>
      <c r="G19" s="403"/>
      <c r="H19" s="403"/>
      <c r="I19" s="403"/>
      <c r="J19" s="560"/>
      <c r="K19" s="129"/>
      <c r="L19" s="181"/>
      <c r="M19" s="181"/>
      <c r="N19" s="181"/>
      <c r="O19" s="181"/>
      <c r="P19" s="181"/>
      <c r="Q19" s="181"/>
      <c r="R19" s="181"/>
      <c r="S19" s="181"/>
      <c r="T19" s="181"/>
      <c r="U19" s="168"/>
      <c r="V19" s="168"/>
      <c r="W19" s="168"/>
      <c r="X19" s="168"/>
    </row>
    <row r="20" spans="1:26" ht="49.5" customHeight="1">
      <c r="A20" s="1"/>
      <c r="B20" s="533"/>
      <c r="C20" s="1"/>
      <c r="D20" s="557" t="s">
        <v>2388</v>
      </c>
      <c r="E20" s="558"/>
      <c r="F20" s="579"/>
      <c r="G20" s="580"/>
      <c r="H20" s="580"/>
      <c r="I20" s="580"/>
      <c r="J20" s="581"/>
      <c r="K20" s="129"/>
      <c r="L20" s="181"/>
      <c r="M20" s="181"/>
      <c r="N20" s="181"/>
      <c r="O20" s="181"/>
      <c r="P20" s="181"/>
      <c r="Q20" s="181"/>
      <c r="R20" s="181"/>
      <c r="S20" s="181"/>
      <c r="T20" s="181"/>
      <c r="U20" s="168"/>
      <c r="V20" s="168"/>
      <c r="W20" s="168"/>
      <c r="X20" s="168"/>
    </row>
    <row r="21" spans="1:26" ht="49.5" customHeight="1">
      <c r="A21" s="1"/>
      <c r="B21" s="534"/>
      <c r="C21" s="1"/>
      <c r="D21" s="557"/>
      <c r="E21" s="558"/>
      <c r="F21" s="182"/>
      <c r="G21" s="183"/>
      <c r="H21" s="184"/>
      <c r="I21" s="582"/>
      <c r="J21" s="558"/>
      <c r="K21" s="129"/>
      <c r="L21" s="181"/>
      <c r="M21" s="181"/>
      <c r="N21" s="181"/>
      <c r="O21" s="181"/>
      <c r="P21" s="181"/>
      <c r="Q21" s="181"/>
      <c r="R21" s="181"/>
      <c r="S21" s="181"/>
      <c r="T21" s="181"/>
      <c r="U21" s="168"/>
      <c r="V21" s="168"/>
      <c r="W21" s="168"/>
      <c r="X21" s="168"/>
    </row>
    <row r="22" spans="1:26" ht="15" customHeight="1">
      <c r="A22" s="1"/>
      <c r="B22" s="1"/>
      <c r="C22" s="1"/>
      <c r="D22" s="1"/>
      <c r="E22" s="1"/>
      <c r="F22" s="1"/>
      <c r="G22" s="168"/>
      <c r="H22" s="168"/>
      <c r="I22" s="168"/>
      <c r="J22" s="168"/>
      <c r="K22" s="168"/>
      <c r="L22" s="168"/>
      <c r="M22" s="168"/>
      <c r="N22" s="168"/>
      <c r="O22" s="168"/>
      <c r="P22" s="168"/>
      <c r="Q22" s="168"/>
      <c r="R22" s="168"/>
      <c r="S22" s="168"/>
      <c r="T22" s="168"/>
      <c r="U22" s="168"/>
    </row>
    <row r="23" spans="1:26" ht="15.75" customHeight="1"/>
    <row r="24" spans="1:26" ht="79.5" customHeight="1">
      <c r="B24" s="532">
        <v>1</v>
      </c>
      <c r="D24" s="522">
        <v>1</v>
      </c>
      <c r="E24" s="363"/>
      <c r="F24" s="363"/>
      <c r="G24" s="363"/>
      <c r="H24" s="364"/>
      <c r="J24" s="522">
        <v>2</v>
      </c>
      <c r="K24" s="363"/>
      <c r="L24" s="363"/>
      <c r="M24" s="363"/>
      <c r="N24" s="364"/>
      <c r="P24" s="522">
        <v>3</v>
      </c>
      <c r="Q24" s="363"/>
      <c r="R24" s="363"/>
      <c r="S24" s="363"/>
      <c r="T24" s="364"/>
      <c r="V24" s="522" t="s">
        <v>2389</v>
      </c>
      <c r="W24" s="363"/>
      <c r="X24" s="363"/>
      <c r="Y24" s="363"/>
      <c r="Z24" s="364"/>
    </row>
    <row r="25" spans="1:26" ht="15" customHeight="1">
      <c r="B25" s="533"/>
    </row>
    <row r="26" spans="1:26" ht="79.5" customHeight="1">
      <c r="B26" s="533"/>
      <c r="D26" s="521" t="str">
        <f ca="1">OFFSET('PROGRAMMING SKELETON'!D118,F2-1,0)</f>
        <v>Power Clean</v>
      </c>
      <c r="E26" s="403"/>
      <c r="F26" s="403"/>
      <c r="G26" s="403"/>
      <c r="H26" s="404"/>
      <c r="I26" s="129"/>
      <c r="J26" s="521" t="str">
        <f ca="1">OFFSET('PROGRAMMING SKELETON'!G118,F2-1,0)</f>
        <v>Squat with belt</v>
      </c>
      <c r="K26" s="403"/>
      <c r="L26" s="403"/>
      <c r="M26" s="403"/>
      <c r="N26" s="404"/>
      <c r="O26" s="129"/>
      <c r="P26" s="521" t="str">
        <f ca="1">OFFSET('PROGRAMMING SKELETON'!J118,F2-1,0)</f>
        <v>Press with belt</v>
      </c>
      <c r="Q26" s="403"/>
      <c r="R26" s="403"/>
      <c r="S26" s="403"/>
      <c r="T26" s="404"/>
      <c r="V26" s="521" t="str">
        <f ca="1">OFFSET('PROGRAMMING SKELETON'!M118,F2-1,0)</f>
        <v>GPP Or none</v>
      </c>
      <c r="W26" s="403"/>
      <c r="X26" s="403"/>
      <c r="Y26" s="403"/>
      <c r="Z26" s="404"/>
    </row>
    <row r="27" spans="1:26" ht="49.5" customHeight="1">
      <c r="B27" s="533"/>
      <c r="D27" s="519" t="s">
        <v>2390</v>
      </c>
      <c r="E27" s="523" t="str">
        <f ca="1">OFFSET('PROGRAMMING SKELETON'!D3,F2-1,0)</f>
        <v>3 reps x 5 sets @ RPE 8</v>
      </c>
      <c r="F27" s="524"/>
      <c r="G27" s="524"/>
      <c r="H27" s="525"/>
      <c r="J27" s="519" t="s">
        <v>2390</v>
      </c>
      <c r="K27" s="523" t="str">
        <f ca="1">OFFSET('PROGRAMMING SKELETON'!E3,F2-1,0)</f>
        <v>1 @ 8, -20% from single x 5 reps x 3-5 sets</v>
      </c>
      <c r="L27" s="524"/>
      <c r="M27" s="524"/>
      <c r="N27" s="525"/>
      <c r="P27" s="519" t="s">
        <v>2390</v>
      </c>
      <c r="Q27" s="523" t="str">
        <f ca="1">OFFSET('PROGRAMMING SKELETON'!F3,F2-1,0)</f>
        <v>1 @ 8, -20% from single x 5 reps x 3-5 sets</v>
      </c>
      <c r="R27" s="524"/>
      <c r="S27" s="524"/>
      <c r="T27" s="525"/>
      <c r="V27" s="553" t="str">
        <f ca="1">OFFSET('PROGRAMMING SKELETON'!N118,F2-1,0)</f>
        <v>GPP Or none</v>
      </c>
      <c r="W27" s="524"/>
      <c r="X27" s="524"/>
      <c r="Y27" s="524"/>
      <c r="Z27" s="525"/>
    </row>
    <row r="28" spans="1:26" ht="49.5" customHeight="1">
      <c r="B28" s="533"/>
      <c r="D28" s="520"/>
      <c r="E28" s="526"/>
      <c r="F28" s="527"/>
      <c r="G28" s="527"/>
      <c r="H28" s="528"/>
      <c r="J28" s="520"/>
      <c r="K28" s="526"/>
      <c r="L28" s="527"/>
      <c r="M28" s="527"/>
      <c r="N28" s="528"/>
      <c r="P28" s="520"/>
      <c r="Q28" s="526"/>
      <c r="R28" s="527"/>
      <c r="S28" s="527"/>
      <c r="T28" s="528"/>
      <c r="V28" s="541"/>
      <c r="W28" s="356"/>
      <c r="X28" s="356"/>
      <c r="Y28" s="356"/>
      <c r="Z28" s="542"/>
    </row>
    <row r="29" spans="1:26" ht="124.5" customHeight="1">
      <c r="B29" s="533"/>
      <c r="D29" s="185" t="s">
        <v>2391</v>
      </c>
      <c r="E29" s="518" t="str">
        <f ca="1">OFFSET('PROGRAMMING SKELETON'!E118,F2-1,0)</f>
        <v>3-5 minute rest between work sets</v>
      </c>
      <c r="F29" s="411"/>
      <c r="G29" s="411"/>
      <c r="H29" s="412"/>
      <c r="J29" s="185" t="s">
        <v>2391</v>
      </c>
      <c r="K29" s="518" t="str">
        <f ca="1">OFFSET('PROGRAMMING SKELETON'!H118,F2-1,0)</f>
        <v>3-5 minute rest between work sets</v>
      </c>
      <c r="L29" s="411"/>
      <c r="M29" s="411"/>
      <c r="N29" s="412"/>
      <c r="P29" s="185" t="s">
        <v>2391</v>
      </c>
      <c r="Q29" s="518" t="str">
        <f ca="1">OFFSET('PROGRAMMING SKELETON'!K118,F2-1,0)</f>
        <v>3-5 minute rest between work sets</v>
      </c>
      <c r="R29" s="411"/>
      <c r="S29" s="411"/>
      <c r="T29" s="412"/>
      <c r="V29" s="543"/>
      <c r="W29" s="407"/>
      <c r="X29" s="407"/>
      <c r="Y29" s="407"/>
      <c r="Z29" s="544"/>
    </row>
    <row r="30" spans="1:26" ht="60" customHeight="1">
      <c r="B30" s="533"/>
      <c r="D30" s="186" t="s">
        <v>2392</v>
      </c>
      <c r="E30" s="186" t="s">
        <v>2393</v>
      </c>
      <c r="F30" s="186" t="s">
        <v>1431</v>
      </c>
      <c r="G30" s="186" t="s">
        <v>2394</v>
      </c>
      <c r="H30" s="186" t="s">
        <v>2395</v>
      </c>
      <c r="J30" s="186" t="s">
        <v>2392</v>
      </c>
      <c r="K30" s="186" t="s">
        <v>2393</v>
      </c>
      <c r="L30" s="186" t="s">
        <v>1431</v>
      </c>
      <c r="M30" s="186" t="s">
        <v>2394</v>
      </c>
      <c r="N30" s="186" t="s">
        <v>2395</v>
      </c>
      <c r="P30" s="186" t="s">
        <v>2392</v>
      </c>
      <c r="Q30" s="186" t="s">
        <v>2393</v>
      </c>
      <c r="R30" s="186" t="s">
        <v>1431</v>
      </c>
      <c r="S30" s="186" t="s">
        <v>2394</v>
      </c>
      <c r="T30" s="186" t="s">
        <v>2395</v>
      </c>
      <c r="V30" s="552" t="s">
        <v>2396</v>
      </c>
      <c r="W30" s="403"/>
      <c r="X30" s="403"/>
      <c r="Y30" s="403"/>
      <c r="Z30" s="404"/>
    </row>
    <row r="31" spans="1:26" ht="39.75" customHeight="1">
      <c r="B31" s="533"/>
      <c r="D31" s="187" t="s">
        <v>2397</v>
      </c>
      <c r="E31" s="320"/>
      <c r="F31" s="188"/>
      <c r="G31" s="326"/>
      <c r="H31" s="189" t="str">
        <f t="shared" ref="H31:H39" si="0">IF(ISNUMBER(E31),E31/E$40,"")</f>
        <v/>
      </c>
      <c r="J31" s="187" t="s">
        <v>2397</v>
      </c>
      <c r="K31" s="320"/>
      <c r="L31" s="188"/>
      <c r="M31" s="326"/>
      <c r="N31" s="189" t="str">
        <f t="shared" ref="N31:N39" si="1">IF(ISNUMBER(K31),K31/K$40,"")</f>
        <v/>
      </c>
      <c r="P31" s="187" t="s">
        <v>2397</v>
      </c>
      <c r="Q31" s="320"/>
      <c r="R31" s="188"/>
      <c r="S31" s="326"/>
      <c r="T31" s="189" t="str">
        <f t="shared" ref="T31:T39" si="2">IF(ISNUMBER(Q31),Q31/Q$40,"")</f>
        <v/>
      </c>
      <c r="V31" s="540"/>
      <c r="W31" s="524"/>
      <c r="X31" s="524"/>
      <c r="Y31" s="524"/>
      <c r="Z31" s="525"/>
    </row>
    <row r="32" spans="1:26" ht="39.75" customHeight="1">
      <c r="B32" s="533"/>
      <c r="D32" s="190" t="s">
        <v>2398</v>
      </c>
      <c r="E32" s="321"/>
      <c r="F32" s="191"/>
      <c r="G32" s="327"/>
      <c r="H32" s="192" t="str">
        <f t="shared" si="0"/>
        <v/>
      </c>
      <c r="J32" s="190" t="s">
        <v>2398</v>
      </c>
      <c r="K32" s="321"/>
      <c r="L32" s="191"/>
      <c r="M32" s="327"/>
      <c r="N32" s="192" t="str">
        <f t="shared" si="1"/>
        <v/>
      </c>
      <c r="P32" s="190" t="s">
        <v>2398</v>
      </c>
      <c r="Q32" s="321"/>
      <c r="R32" s="191"/>
      <c r="S32" s="327"/>
      <c r="T32" s="192" t="str">
        <f t="shared" si="2"/>
        <v/>
      </c>
      <c r="V32" s="541"/>
      <c r="W32" s="356"/>
      <c r="X32" s="356"/>
      <c r="Y32" s="356"/>
      <c r="Z32" s="542"/>
    </row>
    <row r="33" spans="2:26" ht="39.75" customHeight="1">
      <c r="B33" s="533"/>
      <c r="D33" s="190" t="s">
        <v>2399</v>
      </c>
      <c r="E33" s="322"/>
      <c r="F33" s="193"/>
      <c r="G33" s="328"/>
      <c r="H33" s="194" t="str">
        <f t="shared" si="0"/>
        <v/>
      </c>
      <c r="J33" s="190" t="s">
        <v>2399</v>
      </c>
      <c r="K33" s="322"/>
      <c r="L33" s="193"/>
      <c r="M33" s="328"/>
      <c r="N33" s="194" t="str">
        <f t="shared" si="1"/>
        <v/>
      </c>
      <c r="P33" s="190" t="s">
        <v>2399</v>
      </c>
      <c r="Q33" s="322"/>
      <c r="R33" s="193"/>
      <c r="S33" s="328"/>
      <c r="T33" s="194" t="str">
        <f t="shared" si="2"/>
        <v/>
      </c>
      <c r="V33" s="541"/>
      <c r="W33" s="356"/>
      <c r="X33" s="356"/>
      <c r="Y33" s="356"/>
      <c r="Z33" s="542"/>
    </row>
    <row r="34" spans="2:26" ht="39.75" customHeight="1">
      <c r="B34" s="533"/>
      <c r="D34" s="190" t="s">
        <v>2400</v>
      </c>
      <c r="E34" s="321"/>
      <c r="F34" s="191"/>
      <c r="G34" s="327"/>
      <c r="H34" s="192" t="str">
        <f t="shared" si="0"/>
        <v/>
      </c>
      <c r="J34" s="190" t="s">
        <v>2400</v>
      </c>
      <c r="K34" s="321"/>
      <c r="L34" s="191"/>
      <c r="M34" s="327"/>
      <c r="N34" s="192" t="str">
        <f t="shared" si="1"/>
        <v/>
      </c>
      <c r="P34" s="190" t="s">
        <v>2400</v>
      </c>
      <c r="Q34" s="321"/>
      <c r="R34" s="191"/>
      <c r="S34" s="327"/>
      <c r="T34" s="192" t="str">
        <f t="shared" si="2"/>
        <v/>
      </c>
      <c r="V34" s="541"/>
      <c r="W34" s="356"/>
      <c r="X34" s="356"/>
      <c r="Y34" s="356"/>
      <c r="Z34" s="542"/>
    </row>
    <row r="35" spans="2:26" ht="39.75" customHeight="1">
      <c r="B35" s="533"/>
      <c r="D35" s="190" t="s">
        <v>2401</v>
      </c>
      <c r="E35" s="322"/>
      <c r="F35" s="193"/>
      <c r="G35" s="328"/>
      <c r="H35" s="194" t="str">
        <f t="shared" si="0"/>
        <v/>
      </c>
      <c r="J35" s="190" t="s">
        <v>2401</v>
      </c>
      <c r="K35" s="322"/>
      <c r="L35" s="193"/>
      <c r="M35" s="328"/>
      <c r="N35" s="194" t="str">
        <f t="shared" si="1"/>
        <v/>
      </c>
      <c r="P35" s="190" t="s">
        <v>2401</v>
      </c>
      <c r="Q35" s="322"/>
      <c r="R35" s="193"/>
      <c r="S35" s="328"/>
      <c r="T35" s="194" t="str">
        <f t="shared" si="2"/>
        <v/>
      </c>
      <c r="V35" s="541"/>
      <c r="W35" s="356"/>
      <c r="X35" s="356"/>
      <c r="Y35" s="356"/>
      <c r="Z35" s="542"/>
    </row>
    <row r="36" spans="2:26" ht="39.75" customHeight="1">
      <c r="B36" s="533"/>
      <c r="D36" s="190" t="s">
        <v>2402</v>
      </c>
      <c r="E36" s="321"/>
      <c r="F36" s="191"/>
      <c r="G36" s="327"/>
      <c r="H36" s="192" t="str">
        <f t="shared" si="0"/>
        <v/>
      </c>
      <c r="J36" s="190" t="s">
        <v>2402</v>
      </c>
      <c r="K36" s="321"/>
      <c r="L36" s="191"/>
      <c r="M36" s="327"/>
      <c r="N36" s="192" t="str">
        <f t="shared" si="1"/>
        <v/>
      </c>
      <c r="P36" s="190" t="s">
        <v>2402</v>
      </c>
      <c r="Q36" s="321"/>
      <c r="R36" s="191"/>
      <c r="S36" s="327"/>
      <c r="T36" s="192" t="str">
        <f t="shared" si="2"/>
        <v/>
      </c>
      <c r="V36" s="541"/>
      <c r="W36" s="356"/>
      <c r="X36" s="356"/>
      <c r="Y36" s="356"/>
      <c r="Z36" s="542"/>
    </row>
    <row r="37" spans="2:26" ht="39.75" customHeight="1">
      <c r="B37" s="533"/>
      <c r="D37" s="190" t="s">
        <v>2403</v>
      </c>
      <c r="E37" s="322"/>
      <c r="F37" s="193"/>
      <c r="G37" s="328"/>
      <c r="H37" s="194" t="str">
        <f t="shared" si="0"/>
        <v/>
      </c>
      <c r="J37" s="190" t="s">
        <v>2403</v>
      </c>
      <c r="K37" s="322"/>
      <c r="L37" s="193"/>
      <c r="M37" s="328"/>
      <c r="N37" s="194" t="str">
        <f t="shared" si="1"/>
        <v/>
      </c>
      <c r="P37" s="190" t="s">
        <v>2403</v>
      </c>
      <c r="Q37" s="322"/>
      <c r="R37" s="193"/>
      <c r="S37" s="328"/>
      <c r="T37" s="194" t="str">
        <f t="shared" si="2"/>
        <v/>
      </c>
      <c r="V37" s="541"/>
      <c r="W37" s="356"/>
      <c r="X37" s="356"/>
      <c r="Y37" s="356"/>
      <c r="Z37" s="542"/>
    </row>
    <row r="38" spans="2:26" ht="39.75" customHeight="1">
      <c r="B38" s="533"/>
      <c r="D38" s="190" t="s">
        <v>2404</v>
      </c>
      <c r="E38" s="321"/>
      <c r="F38" s="191"/>
      <c r="G38" s="327"/>
      <c r="H38" s="192" t="str">
        <f t="shared" si="0"/>
        <v/>
      </c>
      <c r="J38" s="190" t="s">
        <v>2404</v>
      </c>
      <c r="K38" s="321"/>
      <c r="L38" s="191"/>
      <c r="M38" s="327"/>
      <c r="N38" s="192" t="str">
        <f t="shared" si="1"/>
        <v/>
      </c>
      <c r="P38" s="190" t="s">
        <v>2404</v>
      </c>
      <c r="Q38" s="321"/>
      <c r="R38" s="191"/>
      <c r="S38" s="327"/>
      <c r="T38" s="192" t="str">
        <f t="shared" si="2"/>
        <v/>
      </c>
      <c r="V38" s="541"/>
      <c r="W38" s="356"/>
      <c r="X38" s="356"/>
      <c r="Y38" s="356"/>
      <c r="Z38" s="542"/>
    </row>
    <row r="39" spans="2:26" ht="39.75" customHeight="1">
      <c r="B39" s="533"/>
      <c r="D39" s="195" t="s">
        <v>2405</v>
      </c>
      <c r="E39" s="323"/>
      <c r="F39" s="196"/>
      <c r="G39" s="329"/>
      <c r="H39" s="197" t="str">
        <f t="shared" si="0"/>
        <v/>
      </c>
      <c r="J39" s="195" t="s">
        <v>2405</v>
      </c>
      <c r="K39" s="323"/>
      <c r="L39" s="196"/>
      <c r="M39" s="329"/>
      <c r="N39" s="197" t="str">
        <f t="shared" si="1"/>
        <v/>
      </c>
      <c r="P39" s="195" t="s">
        <v>2405</v>
      </c>
      <c r="Q39" s="323"/>
      <c r="R39" s="196"/>
      <c r="S39" s="329"/>
      <c r="T39" s="197" t="str">
        <f t="shared" si="2"/>
        <v/>
      </c>
      <c r="V39" s="541"/>
      <c r="W39" s="356"/>
      <c r="X39" s="356"/>
      <c r="Y39" s="356"/>
      <c r="Z39" s="542"/>
    </row>
    <row r="40" spans="2:26" ht="60" customHeight="1">
      <c r="B40" s="533"/>
      <c r="D40" s="198" t="s">
        <v>1441</v>
      </c>
      <c r="E40" s="529">
        <f ca="1">ROUNDUP(F45/(VLOOKUP(1,tblRPECoefficientWithoutColumnHeaders,2,0)*G45^2+VLOOKUP(2,tblRPECoefficientWithoutColumnHeaders,2,0)*G45+VLOOKUP(3,tblRPECoefficientWithoutColumnHeaders,2,0)),0)</f>
        <v>0</v>
      </c>
      <c r="F40" s="530"/>
      <c r="G40" s="530"/>
      <c r="H40" s="531"/>
      <c r="J40" s="198" t="s">
        <v>1441</v>
      </c>
      <c r="K40" s="529">
        <f ca="1">ROUNDUP(L45/(VLOOKUP(1,tblRPECoefficientWithoutColumnHeaders,2,0)*M45^2+VLOOKUP(2,tblRPECoefficientWithoutColumnHeaders,2,0)*M45+VLOOKUP(3,tblRPECoefficientWithoutColumnHeaders,2,0)),0)</f>
        <v>0</v>
      </c>
      <c r="L40" s="530"/>
      <c r="M40" s="530"/>
      <c r="N40" s="531"/>
      <c r="P40" s="199" t="s">
        <v>1441</v>
      </c>
      <c r="Q40" s="549">
        <f ca="1">ROUNDUP(R45/(VLOOKUP(1,tblRPECoefficientWithoutColumnHeaders,2,0)*S45^2+VLOOKUP(2,tblRPECoefficientWithoutColumnHeaders,2,0)*S45+VLOOKUP(3,tblRPECoefficientWithoutColumnHeaders,2,0)),0)</f>
        <v>0</v>
      </c>
      <c r="R40" s="550"/>
      <c r="S40" s="550"/>
      <c r="T40" s="551"/>
      <c r="V40" s="541"/>
      <c r="W40" s="356"/>
      <c r="X40" s="356"/>
      <c r="Y40" s="356"/>
      <c r="Z40" s="542"/>
    </row>
    <row r="41" spans="2:26" ht="60" customHeight="1">
      <c r="B41" s="533"/>
      <c r="D41" s="200"/>
      <c r="E41" s="201"/>
      <c r="F41" s="202"/>
      <c r="G41" s="202"/>
      <c r="H41" s="203"/>
      <c r="J41" s="200"/>
      <c r="K41" s="201"/>
      <c r="L41" s="202"/>
      <c r="M41" s="202"/>
      <c r="N41" s="203"/>
      <c r="P41" s="204" t="s">
        <v>2406</v>
      </c>
      <c r="Q41" s="205"/>
      <c r="R41" s="206" t="s">
        <v>2407</v>
      </c>
      <c r="S41" s="207"/>
      <c r="T41" s="208">
        <f>S41*Q41</f>
        <v>0</v>
      </c>
      <c r="V41" s="541"/>
      <c r="W41" s="356"/>
      <c r="X41" s="356"/>
      <c r="Y41" s="356"/>
      <c r="Z41" s="542"/>
    </row>
    <row r="42" spans="2:26" ht="60" customHeight="1">
      <c r="B42" s="533"/>
      <c r="D42" s="200" t="s">
        <v>1432</v>
      </c>
      <c r="E42" s="539">
        <f>IF(COUNT(H31:H39)&gt;0,AVERAGEIF(H31:H39,"&gt;0"),0)</f>
        <v>0</v>
      </c>
      <c r="F42" s="399"/>
      <c r="G42" s="399"/>
      <c r="H42" s="400"/>
      <c r="J42" s="200" t="s">
        <v>1432</v>
      </c>
      <c r="K42" s="539">
        <f>IF(COUNT(N31:N39)&gt;0,AVERAGEIF(N31:N39,"&gt;0"),0)</f>
        <v>0</v>
      </c>
      <c r="L42" s="399"/>
      <c r="M42" s="399"/>
      <c r="N42" s="400"/>
      <c r="P42" s="209" t="s">
        <v>1432</v>
      </c>
      <c r="Q42" s="546">
        <f>IF(COUNT(T31:T39)&gt;0,AVERAGEIF(T31:T39,"&gt;0"),0)</f>
        <v>0</v>
      </c>
      <c r="R42" s="547"/>
      <c r="S42" s="547"/>
      <c r="T42" s="548"/>
      <c r="V42" s="541"/>
      <c r="W42" s="356"/>
      <c r="X42" s="356"/>
      <c r="Y42" s="356"/>
      <c r="Z42" s="542"/>
    </row>
    <row r="43" spans="2:26" ht="60" customHeight="1">
      <c r="B43" s="533"/>
      <c r="D43" s="200" t="s">
        <v>1431</v>
      </c>
      <c r="E43" s="535">
        <f>SUM(F31:F39)</f>
        <v>0</v>
      </c>
      <c r="F43" s="399"/>
      <c r="G43" s="399"/>
      <c r="H43" s="400"/>
      <c r="J43" s="200" t="s">
        <v>1431</v>
      </c>
      <c r="K43" s="535">
        <f>SUM(L31:L39)</f>
        <v>0</v>
      </c>
      <c r="L43" s="399"/>
      <c r="M43" s="399"/>
      <c r="N43" s="400"/>
      <c r="P43" s="200" t="s">
        <v>1431</v>
      </c>
      <c r="Q43" s="535">
        <f>SUM(R31:R39)</f>
        <v>0</v>
      </c>
      <c r="R43" s="399"/>
      <c r="S43" s="399"/>
      <c r="T43" s="400"/>
      <c r="V43" s="541"/>
      <c r="W43" s="356"/>
      <c r="X43" s="356"/>
      <c r="Y43" s="356"/>
      <c r="Z43" s="542"/>
    </row>
    <row r="44" spans="2:26" ht="60" customHeight="1">
      <c r="B44" s="533"/>
      <c r="D44" s="210" t="s">
        <v>1422</v>
      </c>
      <c r="E44" s="536">
        <f>SUM(PRODUCT(E31:F31),PRODUCT(E32:F32),PRODUCT(E33:F33),PRODUCT(E34:F34),PRODUCT(E35:F35),PRODUCT(E36:F36),PRODUCT(E37:F37),PRODUCT(E38:F38),PRODUCT(E39:F39))</f>
        <v>0</v>
      </c>
      <c r="F44" s="537"/>
      <c r="G44" s="537"/>
      <c r="H44" s="538"/>
      <c r="J44" s="210" t="s">
        <v>1422</v>
      </c>
      <c r="K44" s="536">
        <f>SUM(PRODUCT(K31:L31),PRODUCT(K32:L32),PRODUCT(K33:L33),PRODUCT(K34:L34),PRODUCT(K35:L35),PRODUCT(K36:L36),PRODUCT(K37:L37),PRODUCT(K38:L38),PRODUCT(K39:L39))</f>
        <v>0</v>
      </c>
      <c r="L44" s="537"/>
      <c r="M44" s="537"/>
      <c r="N44" s="538"/>
      <c r="P44" s="210" t="s">
        <v>1422</v>
      </c>
      <c r="Q44" s="536">
        <f>SUM(PRODUCT(Q31:R31),PRODUCT(Q32:R32),PRODUCT(Q33:R33),PRODUCT(Q34:R34),PRODUCT(Q35:R35),PRODUCT(Q36:R36),PRODUCT(Q37:R37),PRODUCT(Q38:R38),PRODUCT(Q39:R39))</f>
        <v>0</v>
      </c>
      <c r="R44" s="537"/>
      <c r="S44" s="537"/>
      <c r="T44" s="538"/>
      <c r="V44" s="543"/>
      <c r="W44" s="407"/>
      <c r="X44" s="407"/>
      <c r="Y44" s="407"/>
      <c r="Z44" s="544"/>
    </row>
    <row r="45" spans="2:26" ht="39.75" customHeight="1">
      <c r="B45" s="534"/>
      <c r="D45" s="211"/>
      <c r="E45" s="212" t="str">
        <f ca="1">OFFSET(E30,COUNT(E31:E39),0)</f>
        <v>WEIGHT</v>
      </c>
      <c r="F45" s="213">
        <f ca="1">IF(COUNT(E31:E39)&gt;0,OFFSET(E30,MATCH(MAX(E31:E39),E31:E39,0),0),0)</f>
        <v>0</v>
      </c>
      <c r="G45" s="213">
        <f ca="1">IF(COUNT(E31:E39)&gt;0,OFFSET(F30,MATCH(MAX(E31:E39),E31:E39,0),0)+(10-OFFSET(G30,MATCH(MAX(E31:E39),E31:E39,0),0)),0)</f>
        <v>0</v>
      </c>
      <c r="H45" s="214">
        <f ca="1">IF(COUNT(E31:E39)&gt;0,OFFSET(F30,COUNT(E31:E39),0)+(10-(OFFSET(G30,COUNT(E31:E39),0))),0)</f>
        <v>0</v>
      </c>
      <c r="J45" s="211" t="s">
        <v>2408</v>
      </c>
      <c r="K45" s="212" t="str">
        <f ca="1">OFFSET(K30,COUNT(K31:K39),0)</f>
        <v>WEIGHT</v>
      </c>
      <c r="L45" s="213">
        <f ca="1">IF(COUNT(K31:K39)&gt;0,OFFSET(K30,MATCH(MAX(K31:K39),K31:K39,0),0),0)</f>
        <v>0</v>
      </c>
      <c r="M45" s="213">
        <f ca="1">IF(COUNT(K31:K39)&gt;0,OFFSET(L30,MATCH(MAX(K31:K39),K31:K39,0),0)+(10-OFFSET(M30,MATCH(MAX(K31:K39),K31:K39,0),0)),0)</f>
        <v>0</v>
      </c>
      <c r="N45" s="214">
        <f ca="1">IF(COUNT(K31:K39)&gt;0,OFFSET(L30,COUNT(K31:K39),0)+(10-(OFFSET(M30,COUNT(K31:K39),0))),0)</f>
        <v>0</v>
      </c>
      <c r="P45" s="211"/>
      <c r="Q45" s="212" t="str">
        <f ca="1">OFFSET(Q30,COUNT(Q31:Q39),0)</f>
        <v>WEIGHT</v>
      </c>
      <c r="R45" s="213">
        <f ca="1">IF(COUNT(Q31:Q39)&gt;0,OFFSET(Q30,MATCH(MAX(Q31:Q39),Q31:Q39,0),0),0)</f>
        <v>0</v>
      </c>
      <c r="S45" s="213">
        <f ca="1">IF(COUNT(Q31:Q39)&gt;0,OFFSET(R30,MATCH(MAX(Q31:Q39),Q31:Q39,0),0)+(10-OFFSET(S30,MATCH(MAX(Q31:Q39),Q31:Q39,0),0)),0)</f>
        <v>0</v>
      </c>
      <c r="T45" s="214">
        <f ca="1">IF(COUNT(Q31:Q39)&gt;0,OFFSET(R30,COUNT(Q31:Q39),0)+(10-(OFFSET(S30,COUNT(Q31:Q39),0))),0)</f>
        <v>0</v>
      </c>
      <c r="V45" s="211"/>
      <c r="W45" s="212"/>
      <c r="X45" s="213"/>
      <c r="Y45" s="213"/>
      <c r="Z45" s="214"/>
    </row>
    <row r="46" spans="2:26" ht="15.75" customHeight="1"/>
    <row r="47" spans="2:26" ht="15.75" customHeight="1"/>
    <row r="48" spans="2:26" ht="79.5" customHeight="1">
      <c r="B48" s="532">
        <v>2</v>
      </c>
      <c r="D48" s="522">
        <v>1</v>
      </c>
      <c r="E48" s="363"/>
      <c r="F48" s="363"/>
      <c r="G48" s="363"/>
      <c r="H48" s="364"/>
      <c r="J48" s="522">
        <v>2</v>
      </c>
      <c r="K48" s="363"/>
      <c r="L48" s="363"/>
      <c r="M48" s="363"/>
      <c r="N48" s="364"/>
      <c r="P48" s="522">
        <v>3</v>
      </c>
      <c r="Q48" s="363"/>
      <c r="R48" s="363"/>
      <c r="S48" s="363"/>
      <c r="T48" s="364"/>
      <c r="V48" s="522" t="s">
        <v>2389</v>
      </c>
      <c r="W48" s="363"/>
      <c r="X48" s="363"/>
      <c r="Y48" s="363"/>
      <c r="Z48" s="364"/>
    </row>
    <row r="49" spans="2:26" ht="15" customHeight="1">
      <c r="B49" s="533"/>
    </row>
    <row r="50" spans="2:26" ht="79.5" customHeight="1">
      <c r="B50" s="533"/>
      <c r="D50" s="521" t="str">
        <f ca="1">OFFSET('PROGRAMMING SKELETON'!D173,F2-1,0)</f>
        <v>Power Snatch</v>
      </c>
      <c r="E50" s="403"/>
      <c r="F50" s="403"/>
      <c r="G50" s="403"/>
      <c r="H50" s="404"/>
      <c r="J50" s="521" t="str">
        <f ca="1">OFFSET('PROGRAMMING SKELETON'!G173,F2-1,0)</f>
        <v>Deadlift with Belt</v>
      </c>
      <c r="K50" s="403"/>
      <c r="L50" s="403"/>
      <c r="M50" s="403"/>
      <c r="N50" s="404"/>
      <c r="P50" s="521" t="str">
        <f ca="1">OFFSET('PROGRAMMING SKELETON'!J173,F2-1,0)</f>
        <v>Bench with 1-Sec Pause</v>
      </c>
      <c r="Q50" s="403"/>
      <c r="R50" s="403"/>
      <c r="S50" s="403"/>
      <c r="T50" s="404"/>
      <c r="V50" s="521" t="str">
        <f ca="1">OFFSET('PROGRAMMING SKELETON'!M174,F26-1,0)</f>
        <v>GPP Or none</v>
      </c>
      <c r="W50" s="403"/>
      <c r="X50" s="403"/>
      <c r="Y50" s="403"/>
      <c r="Z50" s="404"/>
    </row>
    <row r="51" spans="2:26" ht="49.5" customHeight="1">
      <c r="B51" s="533"/>
      <c r="D51" s="519" t="s">
        <v>2390</v>
      </c>
      <c r="E51" s="523" t="str">
        <f ca="1">OFFSET('PROGRAMMING SKELETON'!G3,F2-1,0)</f>
        <v>2 reps x 6 sets @ RPE 8</v>
      </c>
      <c r="F51" s="524"/>
      <c r="G51" s="524"/>
      <c r="H51" s="525"/>
      <c r="J51" s="519" t="s">
        <v>2390</v>
      </c>
      <c r="K51" s="523" t="str">
        <f ca="1">OFFSET('PROGRAMMING SKELETON'!H3,F2-1,0)</f>
        <v>•10 reps @ RPE 7
• 10 reps @ RPE 8
•10 reps @ RPE 9
• Do 2 more sets of 10 within 10% of 10 @ 9</v>
      </c>
      <c r="L51" s="524"/>
      <c r="M51" s="524"/>
      <c r="N51" s="525"/>
      <c r="P51" s="519" t="s">
        <v>2390</v>
      </c>
      <c r="Q51" s="523" t="str">
        <f ca="1">OFFSET('PROGRAMMING SKELETON'!I3,F2-1,0)</f>
        <v>14-16 @ RPE 8, 3-5
MYOREPS</v>
      </c>
      <c r="R51" s="524"/>
      <c r="S51" s="524"/>
      <c r="T51" s="525"/>
      <c r="V51" s="553" t="str">
        <f ca="1">OFFSET('PROGRAMMING SKELETON'!N174,F26-1,0)</f>
        <v>GPP Or none</v>
      </c>
      <c r="W51" s="524"/>
      <c r="X51" s="524"/>
      <c r="Y51" s="524"/>
      <c r="Z51" s="525"/>
    </row>
    <row r="52" spans="2:26" ht="49.5" customHeight="1">
      <c r="B52" s="533"/>
      <c r="D52" s="520"/>
      <c r="E52" s="526"/>
      <c r="F52" s="527"/>
      <c r="G52" s="527"/>
      <c r="H52" s="528"/>
      <c r="J52" s="520"/>
      <c r="K52" s="526"/>
      <c r="L52" s="527"/>
      <c r="M52" s="527"/>
      <c r="N52" s="528"/>
      <c r="P52" s="520"/>
      <c r="Q52" s="526"/>
      <c r="R52" s="527"/>
      <c r="S52" s="527"/>
      <c r="T52" s="528"/>
      <c r="V52" s="541"/>
      <c r="W52" s="356"/>
      <c r="X52" s="356"/>
      <c r="Y52" s="356"/>
      <c r="Z52" s="542"/>
    </row>
    <row r="53" spans="2:26" ht="99.75" customHeight="1">
      <c r="B53" s="533"/>
      <c r="D53" s="185" t="s">
        <v>2391</v>
      </c>
      <c r="E53" s="518" t="str">
        <f ca="1">OFFSET('PROGRAMMING SKELETON'!E173,F2-1,0)</f>
        <v>3-5 minute rest between work sets</v>
      </c>
      <c r="F53" s="411"/>
      <c r="G53" s="411"/>
      <c r="H53" s="412"/>
      <c r="J53" s="185" t="s">
        <v>2391</v>
      </c>
      <c r="K53" s="518" t="str">
        <f ca="1">OFFSET('PROGRAMMING SKELETON'!H173,F2-1,0)</f>
        <v>3-5 minute rest between work sets</v>
      </c>
      <c r="L53" s="411"/>
      <c r="M53" s="411"/>
      <c r="N53" s="412"/>
      <c r="P53" s="185" t="s">
        <v>2391</v>
      </c>
      <c r="Q53" s="518" t="str">
        <f ca="1">OFFSET('PROGRAMMING SKELETON'!K173,F2-1,0)</f>
        <v>3-5 minute rest between work sets</v>
      </c>
      <c r="R53" s="411"/>
      <c r="S53" s="411"/>
      <c r="T53" s="412"/>
      <c r="V53" s="543"/>
      <c r="W53" s="407"/>
      <c r="X53" s="407"/>
      <c r="Y53" s="407"/>
      <c r="Z53" s="544"/>
    </row>
    <row r="54" spans="2:26" ht="60" customHeight="1">
      <c r="B54" s="533"/>
      <c r="D54" s="186" t="s">
        <v>2392</v>
      </c>
      <c r="E54" s="186" t="s">
        <v>2393</v>
      </c>
      <c r="F54" s="186" t="s">
        <v>1431</v>
      </c>
      <c r="G54" s="186" t="s">
        <v>2394</v>
      </c>
      <c r="H54" s="186" t="s">
        <v>2395</v>
      </c>
      <c r="J54" s="186" t="s">
        <v>2392</v>
      </c>
      <c r="K54" s="186" t="s">
        <v>2393</v>
      </c>
      <c r="L54" s="186" t="s">
        <v>1431</v>
      </c>
      <c r="M54" s="186" t="s">
        <v>2394</v>
      </c>
      <c r="N54" s="186" t="s">
        <v>2395</v>
      </c>
      <c r="P54" s="186" t="s">
        <v>2392</v>
      </c>
      <c r="Q54" s="186" t="s">
        <v>2393</v>
      </c>
      <c r="R54" s="186" t="s">
        <v>1431</v>
      </c>
      <c r="S54" s="186" t="s">
        <v>2394</v>
      </c>
      <c r="T54" s="186" t="s">
        <v>2395</v>
      </c>
      <c r="V54" s="552" t="s">
        <v>2396</v>
      </c>
      <c r="W54" s="403"/>
      <c r="X54" s="403"/>
      <c r="Y54" s="403"/>
      <c r="Z54" s="404"/>
    </row>
    <row r="55" spans="2:26" ht="39.75" customHeight="1">
      <c r="B55" s="533"/>
      <c r="D55" s="187" t="s">
        <v>2397</v>
      </c>
      <c r="E55" s="320"/>
      <c r="F55" s="188"/>
      <c r="G55" s="326"/>
      <c r="H55" s="189" t="str">
        <f t="shared" ref="H55:H63" si="3">IF(ISNUMBER(E55),E55/E$64,"")</f>
        <v/>
      </c>
      <c r="J55" s="187" t="s">
        <v>2397</v>
      </c>
      <c r="K55" s="320"/>
      <c r="L55" s="188"/>
      <c r="M55" s="326"/>
      <c r="N55" s="189" t="str">
        <f t="shared" ref="N55:N63" si="4">IF(ISNUMBER(K55),K55/K$64,"")</f>
        <v/>
      </c>
      <c r="P55" s="187" t="s">
        <v>2397</v>
      </c>
      <c r="Q55" s="320"/>
      <c r="R55" s="188"/>
      <c r="S55" s="326"/>
      <c r="T55" s="189" t="str">
        <f t="shared" ref="T55:T63" si="5">IF(ISNUMBER(Q55),Q55/Q$64,"")</f>
        <v/>
      </c>
      <c r="V55" s="540"/>
      <c r="W55" s="524"/>
      <c r="X55" s="524"/>
      <c r="Y55" s="524"/>
      <c r="Z55" s="525"/>
    </row>
    <row r="56" spans="2:26" ht="39.75" customHeight="1">
      <c r="B56" s="533"/>
      <c r="D56" s="190" t="s">
        <v>2398</v>
      </c>
      <c r="E56" s="321"/>
      <c r="F56" s="191"/>
      <c r="G56" s="327"/>
      <c r="H56" s="192" t="str">
        <f t="shared" si="3"/>
        <v/>
      </c>
      <c r="J56" s="190" t="s">
        <v>2398</v>
      </c>
      <c r="K56" s="321"/>
      <c r="L56" s="191"/>
      <c r="M56" s="327"/>
      <c r="N56" s="192" t="str">
        <f t="shared" si="4"/>
        <v/>
      </c>
      <c r="P56" s="190" t="s">
        <v>2398</v>
      </c>
      <c r="Q56" s="321"/>
      <c r="R56" s="191"/>
      <c r="S56" s="327"/>
      <c r="T56" s="192" t="str">
        <f t="shared" si="5"/>
        <v/>
      </c>
      <c r="V56" s="541"/>
      <c r="W56" s="356"/>
      <c r="X56" s="356"/>
      <c r="Y56" s="356"/>
      <c r="Z56" s="542"/>
    </row>
    <row r="57" spans="2:26" ht="39.75" customHeight="1">
      <c r="B57" s="533"/>
      <c r="D57" s="190" t="s">
        <v>2399</v>
      </c>
      <c r="E57" s="322"/>
      <c r="F57" s="193"/>
      <c r="G57" s="328"/>
      <c r="H57" s="194" t="str">
        <f t="shared" si="3"/>
        <v/>
      </c>
      <c r="J57" s="190" t="s">
        <v>2399</v>
      </c>
      <c r="K57" s="322"/>
      <c r="L57" s="193"/>
      <c r="M57" s="328"/>
      <c r="N57" s="194" t="str">
        <f t="shared" si="4"/>
        <v/>
      </c>
      <c r="P57" s="190" t="s">
        <v>2399</v>
      </c>
      <c r="Q57" s="322"/>
      <c r="R57" s="193"/>
      <c r="S57" s="328"/>
      <c r="T57" s="194" t="str">
        <f t="shared" si="5"/>
        <v/>
      </c>
      <c r="V57" s="541"/>
      <c r="W57" s="356"/>
      <c r="X57" s="356"/>
      <c r="Y57" s="356"/>
      <c r="Z57" s="542"/>
    </row>
    <row r="58" spans="2:26" ht="39.75" customHeight="1">
      <c r="B58" s="533"/>
      <c r="D58" s="190" t="s">
        <v>2400</v>
      </c>
      <c r="E58" s="321"/>
      <c r="F58" s="191"/>
      <c r="G58" s="327"/>
      <c r="H58" s="192" t="str">
        <f t="shared" si="3"/>
        <v/>
      </c>
      <c r="J58" s="190" t="s">
        <v>2400</v>
      </c>
      <c r="K58" s="321"/>
      <c r="L58" s="191"/>
      <c r="M58" s="327"/>
      <c r="N58" s="192" t="str">
        <f t="shared" si="4"/>
        <v/>
      </c>
      <c r="P58" s="190" t="s">
        <v>2400</v>
      </c>
      <c r="Q58" s="321"/>
      <c r="R58" s="191"/>
      <c r="S58" s="327"/>
      <c r="T58" s="192" t="str">
        <f t="shared" si="5"/>
        <v/>
      </c>
      <c r="V58" s="541"/>
      <c r="W58" s="356"/>
      <c r="X58" s="356"/>
      <c r="Y58" s="356"/>
      <c r="Z58" s="542"/>
    </row>
    <row r="59" spans="2:26" ht="39.75" customHeight="1">
      <c r="B59" s="533"/>
      <c r="D59" s="190" t="s">
        <v>2401</v>
      </c>
      <c r="E59" s="322"/>
      <c r="F59" s="193"/>
      <c r="G59" s="328"/>
      <c r="H59" s="194" t="str">
        <f t="shared" si="3"/>
        <v/>
      </c>
      <c r="J59" s="190" t="s">
        <v>2401</v>
      </c>
      <c r="K59" s="322"/>
      <c r="L59" s="193"/>
      <c r="M59" s="328"/>
      <c r="N59" s="194" t="str">
        <f t="shared" si="4"/>
        <v/>
      </c>
      <c r="P59" s="190" t="s">
        <v>2401</v>
      </c>
      <c r="Q59" s="322"/>
      <c r="R59" s="193"/>
      <c r="S59" s="328"/>
      <c r="T59" s="194" t="str">
        <f t="shared" si="5"/>
        <v/>
      </c>
      <c r="V59" s="541"/>
      <c r="W59" s="356"/>
      <c r="X59" s="356"/>
      <c r="Y59" s="356"/>
      <c r="Z59" s="542"/>
    </row>
    <row r="60" spans="2:26" ht="39.75" customHeight="1">
      <c r="B60" s="533"/>
      <c r="D60" s="190" t="s">
        <v>2402</v>
      </c>
      <c r="E60" s="321"/>
      <c r="F60" s="191"/>
      <c r="G60" s="327"/>
      <c r="H60" s="192" t="str">
        <f t="shared" si="3"/>
        <v/>
      </c>
      <c r="J60" s="190" t="s">
        <v>2402</v>
      </c>
      <c r="K60" s="321"/>
      <c r="L60" s="191"/>
      <c r="M60" s="327"/>
      <c r="N60" s="192" t="str">
        <f t="shared" si="4"/>
        <v/>
      </c>
      <c r="P60" s="190" t="s">
        <v>2402</v>
      </c>
      <c r="Q60" s="321"/>
      <c r="R60" s="191"/>
      <c r="S60" s="327"/>
      <c r="T60" s="192" t="str">
        <f t="shared" si="5"/>
        <v/>
      </c>
      <c r="V60" s="541"/>
      <c r="W60" s="356"/>
      <c r="X60" s="356"/>
      <c r="Y60" s="356"/>
      <c r="Z60" s="542"/>
    </row>
    <row r="61" spans="2:26" ht="39.75" customHeight="1">
      <c r="B61" s="533"/>
      <c r="D61" s="190" t="s">
        <v>2403</v>
      </c>
      <c r="E61" s="322"/>
      <c r="F61" s="193"/>
      <c r="G61" s="328"/>
      <c r="H61" s="194" t="str">
        <f t="shared" si="3"/>
        <v/>
      </c>
      <c r="J61" s="190" t="s">
        <v>2403</v>
      </c>
      <c r="K61" s="322"/>
      <c r="L61" s="193"/>
      <c r="M61" s="328"/>
      <c r="N61" s="194" t="str">
        <f t="shared" si="4"/>
        <v/>
      </c>
      <c r="P61" s="190" t="s">
        <v>2403</v>
      </c>
      <c r="Q61" s="322"/>
      <c r="R61" s="193"/>
      <c r="S61" s="328"/>
      <c r="T61" s="194" t="str">
        <f t="shared" si="5"/>
        <v/>
      </c>
      <c r="V61" s="541"/>
      <c r="W61" s="356"/>
      <c r="X61" s="356"/>
      <c r="Y61" s="356"/>
      <c r="Z61" s="542"/>
    </row>
    <row r="62" spans="2:26" ht="39.75" customHeight="1">
      <c r="B62" s="533"/>
      <c r="D62" s="190" t="s">
        <v>2404</v>
      </c>
      <c r="E62" s="321"/>
      <c r="F62" s="191"/>
      <c r="G62" s="327"/>
      <c r="H62" s="192" t="str">
        <f t="shared" si="3"/>
        <v/>
      </c>
      <c r="J62" s="190" t="s">
        <v>2404</v>
      </c>
      <c r="K62" s="321"/>
      <c r="L62" s="191"/>
      <c r="M62" s="327"/>
      <c r="N62" s="192" t="str">
        <f t="shared" si="4"/>
        <v/>
      </c>
      <c r="P62" s="190" t="s">
        <v>2404</v>
      </c>
      <c r="Q62" s="321"/>
      <c r="R62" s="191"/>
      <c r="S62" s="327"/>
      <c r="T62" s="192" t="str">
        <f t="shared" si="5"/>
        <v/>
      </c>
      <c r="V62" s="541"/>
      <c r="W62" s="356"/>
      <c r="X62" s="356"/>
      <c r="Y62" s="356"/>
      <c r="Z62" s="542"/>
    </row>
    <row r="63" spans="2:26" ht="39.75" customHeight="1">
      <c r="B63" s="533"/>
      <c r="D63" s="195" t="s">
        <v>2405</v>
      </c>
      <c r="E63" s="323"/>
      <c r="F63" s="196"/>
      <c r="G63" s="329"/>
      <c r="H63" s="197" t="str">
        <f t="shared" si="3"/>
        <v/>
      </c>
      <c r="J63" s="195" t="s">
        <v>2405</v>
      </c>
      <c r="K63" s="323"/>
      <c r="L63" s="196"/>
      <c r="M63" s="329"/>
      <c r="N63" s="197" t="str">
        <f t="shared" si="4"/>
        <v/>
      </c>
      <c r="P63" s="195" t="s">
        <v>2405</v>
      </c>
      <c r="Q63" s="323"/>
      <c r="R63" s="196"/>
      <c r="S63" s="329"/>
      <c r="T63" s="197" t="str">
        <f t="shared" si="5"/>
        <v/>
      </c>
      <c r="V63" s="541"/>
      <c r="W63" s="356"/>
      <c r="X63" s="356"/>
      <c r="Y63" s="356"/>
      <c r="Z63" s="542"/>
    </row>
    <row r="64" spans="2:26" ht="60" customHeight="1">
      <c r="B64" s="533"/>
      <c r="D64" s="198" t="s">
        <v>1441</v>
      </c>
      <c r="E64" s="529">
        <f ca="1">ROUNDUP(F69/(VLOOKUP(1,tblRPECoefficientWithoutColumnHeaders,2,0)*G69^2+VLOOKUP(2,tblRPECoefficientWithoutColumnHeaders,2,0)*G69+VLOOKUP(3,tblRPECoefficientWithoutColumnHeaders,2,0)),0)</f>
        <v>0</v>
      </c>
      <c r="F64" s="530"/>
      <c r="G64" s="530"/>
      <c r="H64" s="531"/>
      <c r="J64" s="198" t="s">
        <v>1441</v>
      </c>
      <c r="K64" s="529">
        <f ca="1">ROUNDUP(L69/(VLOOKUP(1,tblRPECoefficientWithoutColumnHeaders,2,0)*M69^2+VLOOKUP(2,tblRPECoefficientWithoutColumnHeaders,2,0)*M69+VLOOKUP(3,tblRPECoefficientWithoutColumnHeaders,2,0)),0)</f>
        <v>0</v>
      </c>
      <c r="L64" s="530"/>
      <c r="M64" s="530"/>
      <c r="N64" s="531"/>
      <c r="P64" s="199" t="s">
        <v>1441</v>
      </c>
      <c r="Q64" s="549">
        <f ca="1">ROUNDUP(R69/(VLOOKUP(1,tblRPECoefficientWithoutColumnHeaders,2,0)*S69^2+VLOOKUP(2,tblRPECoefficientWithoutColumnHeaders,2,0)*S69+VLOOKUP(3,tblRPECoefficientWithoutColumnHeaders,2,0)),0)</f>
        <v>0</v>
      </c>
      <c r="R64" s="550"/>
      <c r="S64" s="550"/>
      <c r="T64" s="551"/>
      <c r="V64" s="541"/>
      <c r="W64" s="356"/>
      <c r="X64" s="356"/>
      <c r="Y64" s="356"/>
      <c r="Z64" s="542"/>
    </row>
    <row r="65" spans="2:26" ht="60" customHeight="1">
      <c r="B65" s="533"/>
      <c r="D65" s="200"/>
      <c r="E65" s="203"/>
      <c r="F65" s="203"/>
      <c r="G65" s="203"/>
      <c r="H65" s="203"/>
      <c r="J65" s="200"/>
      <c r="K65" s="215"/>
      <c r="L65" s="215"/>
      <c r="M65" s="203"/>
      <c r="N65" s="203"/>
      <c r="P65" s="204" t="s">
        <v>2406</v>
      </c>
      <c r="Q65" s="205"/>
      <c r="R65" s="217" t="s">
        <v>2407</v>
      </c>
      <c r="S65" s="207"/>
      <c r="T65" s="208">
        <f>S65*Q65</f>
        <v>0</v>
      </c>
      <c r="V65" s="541"/>
      <c r="W65" s="356"/>
      <c r="X65" s="356"/>
      <c r="Y65" s="356"/>
      <c r="Z65" s="542"/>
    </row>
    <row r="66" spans="2:26" ht="60" customHeight="1">
      <c r="B66" s="533"/>
      <c r="D66" s="200" t="s">
        <v>1432</v>
      </c>
      <c r="E66" s="539">
        <f>IF(COUNT(H55:H63)&gt;0,AVERAGEIF(H55:H63,"&gt;0"),0)</f>
        <v>0</v>
      </c>
      <c r="F66" s="399"/>
      <c r="G66" s="399"/>
      <c r="H66" s="400"/>
      <c r="J66" s="200" t="s">
        <v>1432</v>
      </c>
      <c r="K66" s="539">
        <f>IF(COUNT(N55:N63)&gt;0,AVERAGEIF(N55:N63,"&gt;0"),0)</f>
        <v>0</v>
      </c>
      <c r="L66" s="399"/>
      <c r="M66" s="399"/>
      <c r="N66" s="400"/>
      <c r="P66" s="209" t="s">
        <v>1432</v>
      </c>
      <c r="Q66" s="546">
        <f>IF(COUNT(T55:T63)&gt;0,AVERAGEIF(T55:T63,"&gt;0"),0)</f>
        <v>0</v>
      </c>
      <c r="R66" s="547"/>
      <c r="S66" s="547"/>
      <c r="T66" s="548"/>
      <c r="V66" s="541"/>
      <c r="W66" s="356"/>
      <c r="X66" s="356"/>
      <c r="Y66" s="356"/>
      <c r="Z66" s="542"/>
    </row>
    <row r="67" spans="2:26" ht="60" customHeight="1">
      <c r="B67" s="533"/>
      <c r="D67" s="200" t="s">
        <v>1431</v>
      </c>
      <c r="E67" s="535">
        <f>SUM(F55:F63)</f>
        <v>0</v>
      </c>
      <c r="F67" s="399"/>
      <c r="G67" s="399"/>
      <c r="H67" s="400"/>
      <c r="J67" s="200" t="s">
        <v>1431</v>
      </c>
      <c r="K67" s="535">
        <f>SUM(L55:L63)</f>
        <v>0</v>
      </c>
      <c r="L67" s="399"/>
      <c r="M67" s="399"/>
      <c r="N67" s="400"/>
      <c r="P67" s="200" t="s">
        <v>1431</v>
      </c>
      <c r="Q67" s="535">
        <f>SUM(R55:R63)</f>
        <v>0</v>
      </c>
      <c r="R67" s="399"/>
      <c r="S67" s="399"/>
      <c r="T67" s="400"/>
      <c r="V67" s="541"/>
      <c r="W67" s="356"/>
      <c r="X67" s="356"/>
      <c r="Y67" s="356"/>
      <c r="Z67" s="542"/>
    </row>
    <row r="68" spans="2:26" ht="60" customHeight="1">
      <c r="B68" s="533"/>
      <c r="D68" s="210" t="s">
        <v>1422</v>
      </c>
      <c r="E68" s="536">
        <f>SUM(PRODUCT(E55:F55),PRODUCT(E56:F56),PRODUCT(E57:F57),PRODUCT(E58:F58),PRODUCT(E59:F59),PRODUCT(E60:F60),PRODUCT(E61:F61),PRODUCT(E62:F62),PRODUCT(E63:F63))</f>
        <v>0</v>
      </c>
      <c r="F68" s="537"/>
      <c r="G68" s="537"/>
      <c r="H68" s="538"/>
      <c r="J68" s="210" t="s">
        <v>1422</v>
      </c>
      <c r="K68" s="536">
        <f>SUM(PRODUCT(K55:L55),PRODUCT(K56:L56),PRODUCT(K57:L57),PRODUCT(K58:L58),PRODUCT(K59:L59),PRODUCT(K60:L60),PRODUCT(K61:L61),PRODUCT(K62:L62),PRODUCT(K63:L63))</f>
        <v>0</v>
      </c>
      <c r="L68" s="537"/>
      <c r="M68" s="537"/>
      <c r="N68" s="538"/>
      <c r="P68" s="210" t="s">
        <v>1422</v>
      </c>
      <c r="Q68" s="536">
        <f>SUM(PRODUCT(Q55:R55),PRODUCT(Q56:R56),PRODUCT(Q57:R57),PRODUCT(Q58:R58),PRODUCT(Q59:R59),PRODUCT(Q60:R60),PRODUCT(Q61:R61),PRODUCT(Q62:R62),PRODUCT(Q63:R63))</f>
        <v>0</v>
      </c>
      <c r="R68" s="537"/>
      <c r="S68" s="537"/>
      <c r="T68" s="538"/>
      <c r="V68" s="543"/>
      <c r="W68" s="407"/>
      <c r="X68" s="407"/>
      <c r="Y68" s="407"/>
      <c r="Z68" s="544"/>
    </row>
    <row r="69" spans="2:26" ht="39.75" customHeight="1">
      <c r="B69" s="534"/>
      <c r="D69" s="211"/>
      <c r="E69" s="212" t="str">
        <f ca="1">OFFSET(E54,COUNT(E55:E63),0)</f>
        <v>WEIGHT</v>
      </c>
      <c r="F69" s="213">
        <f ca="1">IF(COUNT(E55:E63)&gt;0,OFFSET(E54,MATCH(MAX(E55:E63),E55:E63,0),0),0)</f>
        <v>0</v>
      </c>
      <c r="G69" s="213">
        <f ca="1">IF(COUNT(E55:E63)&gt;0,OFFSET(F54,MATCH(MAX(E55:E63),E55:E63,0),0)+(10-OFFSET(G54,MATCH(MAX(E55:E63),E55:E63,0),0)),0)</f>
        <v>0</v>
      </c>
      <c r="H69" s="214">
        <f ca="1">IF(COUNT(E55:E63)&gt;0,OFFSET(F54,COUNT(E55:E63),0)+(10-(OFFSET(G54,COUNT(E55:E63),0))),0)</f>
        <v>0</v>
      </c>
      <c r="J69" s="211"/>
      <c r="K69" s="212" t="str">
        <f ca="1">OFFSET(K54,COUNT(K55:K63),0)</f>
        <v>WEIGHT</v>
      </c>
      <c r="L69" s="213">
        <f ca="1">IF(COUNT(K55:K63)&gt;0,OFFSET(K54,MATCH(MAX(K55:K63),K55:K63,0),0),0)</f>
        <v>0</v>
      </c>
      <c r="M69" s="213">
        <f ca="1">IF(COUNT(K55:K63)&gt;0,OFFSET(L54,MATCH(MAX(K55:K63),K55:K63,0),0)+(10-OFFSET(M54,MATCH(MAX(K55:K63),K55:K63,0),0)),0)</f>
        <v>0</v>
      </c>
      <c r="N69" s="214">
        <f ca="1">IF(COUNT(K55:K63)&gt;0,OFFSET(L54,COUNT(K55:K63),0)+(10-(OFFSET(M54,COUNT(K55:K63),0))),0)</f>
        <v>0</v>
      </c>
      <c r="P69" s="211"/>
      <c r="Q69" s="212" t="str">
        <f ca="1">OFFSET(Q54,COUNT(Q55:Q63),0)</f>
        <v>WEIGHT</v>
      </c>
      <c r="R69" s="213">
        <f ca="1">IF(COUNT(Q55:Q63)&gt;0,OFFSET(Q54,MATCH(MAX(Q55:Q63),Q55:Q63,0),0),0)</f>
        <v>0</v>
      </c>
      <c r="S69" s="213">
        <f ca="1">IF(COUNT(Q55:Q63)&gt;0,OFFSET(R54,MATCH(MAX(Q55:Q63),Q55:Q63,0),0)+(10-OFFSET(S54,MATCH(MAX(Q55:Q63),Q55:Q63,0),0)),0)</f>
        <v>0</v>
      </c>
      <c r="T69" s="214">
        <f ca="1">IF(COUNT(Q55:Q63)&gt;0,OFFSET(R54,COUNT(Q55:Q63),0)+(10-(OFFSET(S54,COUNT(Q55:Q63),0))),0)</f>
        <v>0</v>
      </c>
      <c r="V69" s="211"/>
      <c r="W69" s="212"/>
      <c r="X69" s="213"/>
      <c r="Y69" s="213"/>
      <c r="Z69" s="214"/>
    </row>
    <row r="70" spans="2:26" ht="15.75" customHeight="1"/>
    <row r="71" spans="2:26" ht="15.75" customHeight="1"/>
    <row r="72" spans="2:26" ht="79.5" customHeight="1">
      <c r="B72" s="532">
        <v>3</v>
      </c>
      <c r="D72" s="522">
        <v>1</v>
      </c>
      <c r="E72" s="363"/>
      <c r="F72" s="363"/>
      <c r="G72" s="363"/>
      <c r="H72" s="364"/>
      <c r="J72" s="522">
        <v>2</v>
      </c>
      <c r="K72" s="363"/>
      <c r="L72" s="363"/>
      <c r="M72" s="363"/>
      <c r="N72" s="364"/>
      <c r="P72" s="522">
        <v>3</v>
      </c>
      <c r="Q72" s="363"/>
      <c r="R72" s="363"/>
      <c r="S72" s="363"/>
      <c r="T72" s="364"/>
      <c r="V72" s="522" t="s">
        <v>2389</v>
      </c>
      <c r="W72" s="363"/>
      <c r="X72" s="363"/>
      <c r="Y72" s="363"/>
      <c r="Z72" s="364"/>
    </row>
    <row r="73" spans="2:26" ht="15" customHeight="1">
      <c r="B73" s="533"/>
    </row>
    <row r="74" spans="2:26" ht="79.5" customHeight="1">
      <c r="B74" s="533"/>
      <c r="D74" s="521" t="str">
        <f ca="1">OFFSET('PROGRAMMING SKELETON'!D228,F2-1,0)</f>
        <v>Split Jerk</v>
      </c>
      <c r="E74" s="403"/>
      <c r="F74" s="403"/>
      <c r="G74" s="403"/>
      <c r="H74" s="404"/>
      <c r="J74" s="521" t="str">
        <f ca="1">OFFSET('PROGRAMMING SKELETON'!G228,F2-1,0)</f>
        <v>Front Squat</v>
      </c>
      <c r="K74" s="403"/>
      <c r="L74" s="403"/>
      <c r="M74" s="403"/>
      <c r="N74" s="404"/>
      <c r="P74" s="521" t="str">
        <f ca="1">OFFSET('PROGRAMMING SKELETON'!J228,F2-1,0)</f>
        <v>Push Press</v>
      </c>
      <c r="Q74" s="403"/>
      <c r="R74" s="403"/>
      <c r="S74" s="403"/>
      <c r="T74" s="404"/>
      <c r="V74" s="521" t="str">
        <f ca="1">OFFSET('PROGRAMMING SKELETON'!M229,F50-1,0)</f>
        <v>GPP Or none</v>
      </c>
      <c r="W74" s="403"/>
      <c r="X74" s="403"/>
      <c r="Y74" s="403"/>
      <c r="Z74" s="404"/>
    </row>
    <row r="75" spans="2:26" ht="49.5" customHeight="1">
      <c r="B75" s="533"/>
      <c r="D75" s="519" t="s">
        <v>2390</v>
      </c>
      <c r="E75" s="523" t="str">
        <f ca="1">OFFSET('PROGRAMMING SKELETON'!D57,F2-1,0)</f>
        <v>1 rep EMOM x 12 minutes (start ~636-68% or a weight you can do with great form and go up 2-5kg every 2 successful makes)</v>
      </c>
      <c r="F75" s="524"/>
      <c r="G75" s="524"/>
      <c r="H75" s="525"/>
      <c r="J75" s="519" t="s">
        <v>2390</v>
      </c>
      <c r="K75" s="576" t="str">
        <f ca="1">OFFSET('PROGRAMMING SKELETON'!E57,F2-1,0)</f>
        <v>4 @ 7, 4 @ 8, 4 @ 9. Repeat 4 @ 9 x 2 sets (take 5% off bar if needed)</v>
      </c>
      <c r="L75" s="524"/>
      <c r="M75" s="524"/>
      <c r="N75" s="525"/>
      <c r="P75" s="519" t="s">
        <v>2390</v>
      </c>
      <c r="Q75" s="576" t="str">
        <f ca="1">OFFSET('PROGRAMMING SKELETON'!F57,F2-1,0)</f>
        <v>4 @ 7, 4 @ 8, 4 @ 9. Repeat 4 @ 9 x 2 sets (take 5% off bar if needed)</v>
      </c>
      <c r="R75" s="524"/>
      <c r="S75" s="524"/>
      <c r="T75" s="525"/>
      <c r="V75" s="553" t="str">
        <f ca="1">OFFSET('PROGRAMMING SKELETON'!N229,F50-1,0)</f>
        <v>GPP Or none</v>
      </c>
      <c r="W75" s="524"/>
      <c r="X75" s="524"/>
      <c r="Y75" s="524"/>
      <c r="Z75" s="525"/>
    </row>
    <row r="76" spans="2:26" ht="49.5" customHeight="1">
      <c r="B76" s="533"/>
      <c r="D76" s="520"/>
      <c r="E76" s="526"/>
      <c r="F76" s="527"/>
      <c r="G76" s="527"/>
      <c r="H76" s="528"/>
      <c r="J76" s="520"/>
      <c r="K76" s="526"/>
      <c r="L76" s="527"/>
      <c r="M76" s="527"/>
      <c r="N76" s="528"/>
      <c r="P76" s="520"/>
      <c r="Q76" s="526"/>
      <c r="R76" s="527"/>
      <c r="S76" s="527"/>
      <c r="T76" s="528"/>
      <c r="V76" s="541"/>
      <c r="W76" s="356"/>
      <c r="X76" s="356"/>
      <c r="Y76" s="356"/>
      <c r="Z76" s="542"/>
    </row>
    <row r="77" spans="2:26" ht="139.5" customHeight="1">
      <c r="B77" s="533"/>
      <c r="D77" s="185" t="s">
        <v>2391</v>
      </c>
      <c r="E77" s="518" t="str">
        <f ca="1">OFFSET('PROGRAMMING SKELETON'!E228,F2-1,0)</f>
        <v>EMOM</v>
      </c>
      <c r="F77" s="411"/>
      <c r="G77" s="411"/>
      <c r="H77" s="412"/>
      <c r="J77" s="185" t="s">
        <v>2391</v>
      </c>
      <c r="K77" s="545" t="str">
        <f ca="1">OFFSET('PROGRAMMING SKELETON'!H228,F2-1,0)</f>
        <v>3-5 minute rest between work sets</v>
      </c>
      <c r="L77" s="411"/>
      <c r="M77" s="411"/>
      <c r="N77" s="412"/>
      <c r="P77" s="185" t="s">
        <v>2391</v>
      </c>
      <c r="Q77" s="545" t="str">
        <f ca="1">OFFSET('PROGRAMMING SKELETON'!K228,F2-1,0)</f>
        <v>Max 4-5 min for sets at RPE over 7</v>
      </c>
      <c r="R77" s="411"/>
      <c r="S77" s="411"/>
      <c r="T77" s="412"/>
      <c r="V77" s="543"/>
      <c r="W77" s="407"/>
      <c r="X77" s="407"/>
      <c r="Y77" s="407"/>
      <c r="Z77" s="544"/>
    </row>
    <row r="78" spans="2:26" ht="60" customHeight="1">
      <c r="B78" s="533"/>
      <c r="D78" s="186" t="s">
        <v>2392</v>
      </c>
      <c r="E78" s="186" t="s">
        <v>2393</v>
      </c>
      <c r="F78" s="186" t="s">
        <v>1431</v>
      </c>
      <c r="G78" s="186" t="s">
        <v>2394</v>
      </c>
      <c r="H78" s="186" t="s">
        <v>2395</v>
      </c>
      <c r="J78" s="186" t="s">
        <v>2392</v>
      </c>
      <c r="K78" s="186" t="s">
        <v>2393</v>
      </c>
      <c r="L78" s="186" t="s">
        <v>1431</v>
      </c>
      <c r="M78" s="186" t="s">
        <v>2394</v>
      </c>
      <c r="N78" s="186" t="s">
        <v>2395</v>
      </c>
      <c r="P78" s="186" t="s">
        <v>2392</v>
      </c>
      <c r="Q78" s="186" t="s">
        <v>2393</v>
      </c>
      <c r="R78" s="186" t="s">
        <v>1431</v>
      </c>
      <c r="S78" s="186" t="s">
        <v>2394</v>
      </c>
      <c r="T78" s="186" t="s">
        <v>2395</v>
      </c>
      <c r="V78" s="552" t="s">
        <v>2396</v>
      </c>
      <c r="W78" s="403"/>
      <c r="X78" s="403"/>
      <c r="Y78" s="403"/>
      <c r="Z78" s="404"/>
    </row>
    <row r="79" spans="2:26" ht="39.75" customHeight="1">
      <c r="B79" s="533"/>
      <c r="D79" s="187" t="s">
        <v>2397</v>
      </c>
      <c r="E79" s="320"/>
      <c r="F79" s="188"/>
      <c r="G79" s="326"/>
      <c r="H79" s="189" t="str">
        <f t="shared" ref="H79:H87" si="6">IF(ISNUMBER(E79),E79/E$88,"")</f>
        <v/>
      </c>
      <c r="J79" s="187" t="s">
        <v>2397</v>
      </c>
      <c r="K79" s="320"/>
      <c r="L79" s="188"/>
      <c r="M79" s="326"/>
      <c r="N79" s="189" t="str">
        <f t="shared" ref="N79:N87" si="7">IF(ISNUMBER(K79),K79/K$88,"")</f>
        <v/>
      </c>
      <c r="P79" s="187" t="s">
        <v>2397</v>
      </c>
      <c r="Q79" s="320"/>
      <c r="R79" s="188"/>
      <c r="S79" s="326"/>
      <c r="T79" s="189" t="str">
        <f t="shared" ref="T79:T87" si="8">IF(ISNUMBER(Q79),Q79/Q$88,"")</f>
        <v/>
      </c>
      <c r="V79" s="540"/>
      <c r="W79" s="524"/>
      <c r="X79" s="524"/>
      <c r="Y79" s="524"/>
      <c r="Z79" s="525"/>
    </row>
    <row r="80" spans="2:26" ht="39.75" customHeight="1">
      <c r="B80" s="533"/>
      <c r="D80" s="190" t="s">
        <v>2398</v>
      </c>
      <c r="E80" s="321"/>
      <c r="F80" s="191"/>
      <c r="G80" s="327"/>
      <c r="H80" s="192" t="str">
        <f t="shared" si="6"/>
        <v/>
      </c>
      <c r="J80" s="190" t="s">
        <v>2398</v>
      </c>
      <c r="K80" s="321"/>
      <c r="L80" s="191"/>
      <c r="M80" s="327"/>
      <c r="N80" s="192" t="str">
        <f t="shared" si="7"/>
        <v/>
      </c>
      <c r="P80" s="190" t="s">
        <v>2398</v>
      </c>
      <c r="Q80" s="321"/>
      <c r="R80" s="191"/>
      <c r="S80" s="327"/>
      <c r="T80" s="192" t="str">
        <f t="shared" si="8"/>
        <v/>
      </c>
      <c r="V80" s="541"/>
      <c r="W80" s="356"/>
      <c r="X80" s="356"/>
      <c r="Y80" s="356"/>
      <c r="Z80" s="542"/>
    </row>
    <row r="81" spans="2:26" ht="39.75" customHeight="1">
      <c r="B81" s="533"/>
      <c r="D81" s="190" t="s">
        <v>2399</v>
      </c>
      <c r="E81" s="322"/>
      <c r="F81" s="193"/>
      <c r="G81" s="328"/>
      <c r="H81" s="194" t="str">
        <f t="shared" si="6"/>
        <v/>
      </c>
      <c r="J81" s="190" t="s">
        <v>2399</v>
      </c>
      <c r="K81" s="322"/>
      <c r="L81" s="193"/>
      <c r="M81" s="328"/>
      <c r="N81" s="194" t="str">
        <f t="shared" si="7"/>
        <v/>
      </c>
      <c r="P81" s="190" t="s">
        <v>2399</v>
      </c>
      <c r="Q81" s="322"/>
      <c r="R81" s="193"/>
      <c r="S81" s="328"/>
      <c r="T81" s="194" t="str">
        <f t="shared" si="8"/>
        <v/>
      </c>
      <c r="V81" s="541"/>
      <c r="W81" s="356"/>
      <c r="X81" s="356"/>
      <c r="Y81" s="356"/>
      <c r="Z81" s="542"/>
    </row>
    <row r="82" spans="2:26" ht="39.75" customHeight="1">
      <c r="B82" s="533"/>
      <c r="D82" s="190" t="s">
        <v>2400</v>
      </c>
      <c r="E82" s="321"/>
      <c r="F82" s="191"/>
      <c r="G82" s="327"/>
      <c r="H82" s="192" t="str">
        <f t="shared" si="6"/>
        <v/>
      </c>
      <c r="J82" s="190" t="s">
        <v>2400</v>
      </c>
      <c r="K82" s="321"/>
      <c r="L82" s="191"/>
      <c r="M82" s="327"/>
      <c r="N82" s="192" t="str">
        <f t="shared" si="7"/>
        <v/>
      </c>
      <c r="P82" s="190" t="s">
        <v>2400</v>
      </c>
      <c r="Q82" s="321"/>
      <c r="R82" s="191"/>
      <c r="S82" s="327"/>
      <c r="T82" s="192" t="str">
        <f t="shared" si="8"/>
        <v/>
      </c>
      <c r="V82" s="541"/>
      <c r="W82" s="356"/>
      <c r="X82" s="356"/>
      <c r="Y82" s="356"/>
      <c r="Z82" s="542"/>
    </row>
    <row r="83" spans="2:26" ht="39.75" customHeight="1">
      <c r="B83" s="533"/>
      <c r="D83" s="190" t="s">
        <v>2401</v>
      </c>
      <c r="E83" s="322"/>
      <c r="F83" s="193"/>
      <c r="G83" s="328"/>
      <c r="H83" s="194" t="str">
        <f t="shared" si="6"/>
        <v/>
      </c>
      <c r="J83" s="190" t="s">
        <v>2401</v>
      </c>
      <c r="K83" s="322"/>
      <c r="L83" s="193"/>
      <c r="M83" s="328"/>
      <c r="N83" s="194" t="str">
        <f t="shared" si="7"/>
        <v/>
      </c>
      <c r="P83" s="190" t="s">
        <v>2401</v>
      </c>
      <c r="Q83" s="322"/>
      <c r="R83" s="193"/>
      <c r="S83" s="328"/>
      <c r="T83" s="194" t="str">
        <f t="shared" si="8"/>
        <v/>
      </c>
      <c r="V83" s="541"/>
      <c r="W83" s="356"/>
      <c r="X83" s="356"/>
      <c r="Y83" s="356"/>
      <c r="Z83" s="542"/>
    </row>
    <row r="84" spans="2:26" ht="39.75" customHeight="1">
      <c r="B84" s="533"/>
      <c r="D84" s="190" t="s">
        <v>2402</v>
      </c>
      <c r="E84" s="321"/>
      <c r="F84" s="191"/>
      <c r="G84" s="327"/>
      <c r="H84" s="192" t="str">
        <f t="shared" si="6"/>
        <v/>
      </c>
      <c r="J84" s="190" t="s">
        <v>2402</v>
      </c>
      <c r="K84" s="321"/>
      <c r="L84" s="191"/>
      <c r="M84" s="327"/>
      <c r="N84" s="192" t="str">
        <f t="shared" si="7"/>
        <v/>
      </c>
      <c r="P84" s="190" t="s">
        <v>2402</v>
      </c>
      <c r="Q84" s="321"/>
      <c r="R84" s="191"/>
      <c r="S84" s="327"/>
      <c r="T84" s="192" t="str">
        <f t="shared" si="8"/>
        <v/>
      </c>
      <c r="V84" s="541"/>
      <c r="W84" s="356"/>
      <c r="X84" s="356"/>
      <c r="Y84" s="356"/>
      <c r="Z84" s="542"/>
    </row>
    <row r="85" spans="2:26" ht="39.75" customHeight="1">
      <c r="B85" s="533"/>
      <c r="D85" s="190" t="s">
        <v>2403</v>
      </c>
      <c r="E85" s="322"/>
      <c r="F85" s="193"/>
      <c r="G85" s="328"/>
      <c r="H85" s="194" t="str">
        <f t="shared" si="6"/>
        <v/>
      </c>
      <c r="J85" s="190" t="s">
        <v>2403</v>
      </c>
      <c r="K85" s="322"/>
      <c r="L85" s="193"/>
      <c r="M85" s="328"/>
      <c r="N85" s="194" t="str">
        <f t="shared" si="7"/>
        <v/>
      </c>
      <c r="P85" s="190" t="s">
        <v>2403</v>
      </c>
      <c r="Q85" s="322"/>
      <c r="R85" s="193"/>
      <c r="S85" s="328"/>
      <c r="T85" s="194" t="str">
        <f t="shared" si="8"/>
        <v/>
      </c>
      <c r="V85" s="541"/>
      <c r="W85" s="356"/>
      <c r="X85" s="356"/>
      <c r="Y85" s="356"/>
      <c r="Z85" s="542"/>
    </row>
    <row r="86" spans="2:26" ht="39.75" customHeight="1">
      <c r="B86" s="533"/>
      <c r="D86" s="190" t="s">
        <v>2404</v>
      </c>
      <c r="E86" s="321"/>
      <c r="F86" s="191"/>
      <c r="G86" s="327"/>
      <c r="H86" s="192" t="str">
        <f t="shared" si="6"/>
        <v/>
      </c>
      <c r="J86" s="190" t="s">
        <v>2404</v>
      </c>
      <c r="K86" s="321"/>
      <c r="L86" s="191"/>
      <c r="M86" s="327"/>
      <c r="N86" s="192" t="str">
        <f t="shared" si="7"/>
        <v/>
      </c>
      <c r="P86" s="190" t="s">
        <v>2404</v>
      </c>
      <c r="Q86" s="321"/>
      <c r="R86" s="191"/>
      <c r="S86" s="327"/>
      <c r="T86" s="192" t="str">
        <f t="shared" si="8"/>
        <v/>
      </c>
      <c r="V86" s="541"/>
      <c r="W86" s="356"/>
      <c r="X86" s="356"/>
      <c r="Y86" s="356"/>
      <c r="Z86" s="542"/>
    </row>
    <row r="87" spans="2:26" ht="39.75" customHeight="1">
      <c r="B87" s="533"/>
      <c r="D87" s="195" t="s">
        <v>2405</v>
      </c>
      <c r="E87" s="323"/>
      <c r="F87" s="196"/>
      <c r="G87" s="329"/>
      <c r="H87" s="197" t="str">
        <f t="shared" si="6"/>
        <v/>
      </c>
      <c r="J87" s="195" t="s">
        <v>2405</v>
      </c>
      <c r="K87" s="323"/>
      <c r="L87" s="196"/>
      <c r="M87" s="329"/>
      <c r="N87" s="197" t="str">
        <f t="shared" si="7"/>
        <v/>
      </c>
      <c r="P87" s="195" t="s">
        <v>2405</v>
      </c>
      <c r="Q87" s="323"/>
      <c r="R87" s="196"/>
      <c r="S87" s="329"/>
      <c r="T87" s="197" t="str">
        <f t="shared" si="8"/>
        <v/>
      </c>
      <c r="V87" s="541"/>
      <c r="W87" s="356"/>
      <c r="X87" s="356"/>
      <c r="Y87" s="356"/>
      <c r="Z87" s="542"/>
    </row>
    <row r="88" spans="2:26" ht="60" customHeight="1">
      <c r="B88" s="533"/>
      <c r="D88" s="198" t="s">
        <v>1441</v>
      </c>
      <c r="E88" s="529">
        <f ca="1">ROUNDUP(F93/(VLOOKUP(1,tblRPECoefficientWithoutColumnHeaders,2,0)*G93^2+VLOOKUP(2,tblRPECoefficientWithoutColumnHeaders,2,0)*G93+VLOOKUP(3,tblRPECoefficientWithoutColumnHeaders,2,0)),0)</f>
        <v>0</v>
      </c>
      <c r="F88" s="530"/>
      <c r="G88" s="530"/>
      <c r="H88" s="531"/>
      <c r="J88" s="198" t="s">
        <v>1441</v>
      </c>
      <c r="K88" s="529">
        <f ca="1">ROUNDUP(L93/(VLOOKUP(1,tblRPECoefficientWithoutColumnHeaders,2,0)*M93^2+VLOOKUP(2,tblRPECoefficientWithoutColumnHeaders,2,0)*M93+VLOOKUP(3,tblRPECoefficientWithoutColumnHeaders,2,0)),0)</f>
        <v>0</v>
      </c>
      <c r="L88" s="530"/>
      <c r="M88" s="530"/>
      <c r="N88" s="531"/>
      <c r="P88" s="199" t="s">
        <v>1441</v>
      </c>
      <c r="Q88" s="549">
        <f ca="1">ROUNDUP(R93/(VLOOKUP(1,tblRPECoefficientWithoutColumnHeaders,2,0)*S93^2+VLOOKUP(2,tblRPECoefficientWithoutColumnHeaders,2,0)*S93+VLOOKUP(3,tblRPECoefficientWithoutColumnHeaders,2,0)),0)</f>
        <v>0</v>
      </c>
      <c r="R88" s="550"/>
      <c r="S88" s="550"/>
      <c r="T88" s="551"/>
      <c r="V88" s="541"/>
      <c r="W88" s="356"/>
      <c r="X88" s="356"/>
      <c r="Y88" s="356"/>
      <c r="Z88" s="542"/>
    </row>
    <row r="89" spans="2:26" ht="60" customHeight="1">
      <c r="B89" s="533"/>
      <c r="D89" s="200"/>
      <c r="E89" s="203">
        <f t="shared" ref="E89:H89" si="9">D89*B89</f>
        <v>0</v>
      </c>
      <c r="F89" s="203">
        <f t="shared" si="9"/>
        <v>0</v>
      </c>
      <c r="G89" s="203">
        <f t="shared" si="9"/>
        <v>0</v>
      </c>
      <c r="H89" s="203">
        <f t="shared" si="9"/>
        <v>0</v>
      </c>
      <c r="J89" s="200"/>
      <c r="K89" s="215"/>
      <c r="L89" s="215"/>
      <c r="M89" s="215"/>
      <c r="N89" s="203">
        <f>M89*K89</f>
        <v>0</v>
      </c>
      <c r="P89" s="204" t="s">
        <v>2406</v>
      </c>
      <c r="Q89" s="205"/>
      <c r="R89" s="206" t="s">
        <v>2407</v>
      </c>
      <c r="S89" s="207"/>
      <c r="T89" s="208">
        <f>S89*Q89</f>
        <v>0</v>
      </c>
      <c r="V89" s="541"/>
      <c r="W89" s="356"/>
      <c r="X89" s="356"/>
      <c r="Y89" s="356"/>
      <c r="Z89" s="542"/>
    </row>
    <row r="90" spans="2:26" ht="60" customHeight="1">
      <c r="B90" s="533"/>
      <c r="D90" s="200" t="s">
        <v>1432</v>
      </c>
      <c r="E90" s="539">
        <f>IF(COUNT(H79:H87)&gt;0,AVERAGEIF(H79:H87,"&gt;0"),0)</f>
        <v>0</v>
      </c>
      <c r="F90" s="399"/>
      <c r="G90" s="399"/>
      <c r="H90" s="400"/>
      <c r="J90" s="200" t="s">
        <v>1432</v>
      </c>
      <c r="K90" s="539">
        <f>IF(COUNT(N79:N87)&gt;0,AVERAGEIF(N79:N87,"&gt;0"),0)</f>
        <v>0</v>
      </c>
      <c r="L90" s="399"/>
      <c r="M90" s="399"/>
      <c r="N90" s="400"/>
      <c r="P90" s="209" t="s">
        <v>1432</v>
      </c>
      <c r="Q90" s="546">
        <f>IF(COUNT(T79:T87)&gt;0,AVERAGEIF(T79:T87,"&gt;0"),0)</f>
        <v>0</v>
      </c>
      <c r="R90" s="547"/>
      <c r="S90" s="547"/>
      <c r="T90" s="548"/>
      <c r="V90" s="541"/>
      <c r="W90" s="356"/>
      <c r="X90" s="356"/>
      <c r="Y90" s="356"/>
      <c r="Z90" s="542"/>
    </row>
    <row r="91" spans="2:26" ht="60" customHeight="1">
      <c r="B91" s="533"/>
      <c r="D91" s="200" t="s">
        <v>1431</v>
      </c>
      <c r="E91" s="535">
        <f>SUM(F79:F87)</f>
        <v>0</v>
      </c>
      <c r="F91" s="399"/>
      <c r="G91" s="399"/>
      <c r="H91" s="400"/>
      <c r="J91" s="200" t="s">
        <v>1431</v>
      </c>
      <c r="K91" s="535">
        <f>SUM(L79:L87)</f>
        <v>0</v>
      </c>
      <c r="L91" s="399"/>
      <c r="M91" s="399"/>
      <c r="N91" s="400"/>
      <c r="P91" s="200" t="s">
        <v>1431</v>
      </c>
      <c r="Q91" s="535">
        <f>SUM(R79:R87)</f>
        <v>0</v>
      </c>
      <c r="R91" s="399"/>
      <c r="S91" s="399"/>
      <c r="T91" s="400"/>
      <c r="V91" s="541"/>
      <c r="W91" s="356"/>
      <c r="X91" s="356"/>
      <c r="Y91" s="356"/>
      <c r="Z91" s="542"/>
    </row>
    <row r="92" spans="2:26" ht="60" customHeight="1">
      <c r="B92" s="533"/>
      <c r="D92" s="210" t="s">
        <v>1422</v>
      </c>
      <c r="E92" s="536">
        <f>SUM(PRODUCT(E79:F79),PRODUCT(E80:F80),PRODUCT(E81:F81),PRODUCT(E82:F82),PRODUCT(E83:F83),PRODUCT(E84:F84),PRODUCT(E85:F85),PRODUCT(E86:F86),PRODUCT(E87:F87))</f>
        <v>0</v>
      </c>
      <c r="F92" s="537"/>
      <c r="G92" s="537"/>
      <c r="H92" s="538"/>
      <c r="J92" s="210" t="s">
        <v>1422</v>
      </c>
      <c r="K92" s="536">
        <f>SUM(PRODUCT(K79:L79),PRODUCT(K80:L80),PRODUCT(K81:L81),PRODUCT(K82:L82),PRODUCT(K83:L83),PRODUCT(K84:L84),PRODUCT(K85:L85),PRODUCT(K86:L86),PRODUCT(K87:L87))</f>
        <v>0</v>
      </c>
      <c r="L92" s="537"/>
      <c r="M92" s="537"/>
      <c r="N92" s="538"/>
      <c r="P92" s="210" t="s">
        <v>1422</v>
      </c>
      <c r="Q92" s="536">
        <f>SUM(PRODUCT(Q79:R79),PRODUCT(Q80:R80),PRODUCT(Q81:R81),PRODUCT(Q82:R82),PRODUCT(Q83:R83),PRODUCT(Q84:R84),PRODUCT(Q85:R85),PRODUCT(Q86:R86),PRODUCT(Q87:R87))</f>
        <v>0</v>
      </c>
      <c r="R92" s="537"/>
      <c r="S92" s="537"/>
      <c r="T92" s="538"/>
      <c r="V92" s="543"/>
      <c r="W92" s="407"/>
      <c r="X92" s="407"/>
      <c r="Y92" s="407"/>
      <c r="Z92" s="544"/>
    </row>
    <row r="93" spans="2:26" ht="39.75" customHeight="1">
      <c r="B93" s="534"/>
      <c r="D93" s="211"/>
      <c r="E93" s="212" t="str">
        <f ca="1">OFFSET(E78,COUNT(E79:E87),0)</f>
        <v>WEIGHT</v>
      </c>
      <c r="F93" s="213">
        <f ca="1">IF(COUNT(E79:E87)&gt;0,OFFSET(E78,MATCH(MAX(E79:E87),E79:E87,0),0),0)</f>
        <v>0</v>
      </c>
      <c r="G93" s="213">
        <f ca="1">IF(COUNT(E79:E87)&gt;0,OFFSET(F78,MATCH(MAX(E79:E87),E79:E87,0),0)+(10-OFFSET(G78,MATCH(MAX(E79:E87),E79:E87,0),0)),0)</f>
        <v>0</v>
      </c>
      <c r="H93" s="214">
        <f ca="1">IF(COUNT(E79:E87)&gt;0,OFFSET(F78,COUNT(E79:E87),0)+(10-(OFFSET(G78,COUNT(E79:E87),0))),0)</f>
        <v>0</v>
      </c>
      <c r="J93" s="211"/>
      <c r="K93" s="212" t="str">
        <f ca="1">OFFSET(K78,COUNT(K79:K87),0)</f>
        <v>WEIGHT</v>
      </c>
      <c r="L93" s="213">
        <f ca="1">IF(COUNT(K79:K87)&gt;0,OFFSET(K78,MATCH(MAX(K79:K87),K79:K87,0),0),0)</f>
        <v>0</v>
      </c>
      <c r="M93" s="213">
        <f ca="1">IF(COUNT(K79:K87)&gt;0,OFFSET(L78,MATCH(MAX(K79:K87),K79:K87,0),0)+(10-OFFSET(M78,MATCH(MAX(K79:K87),K79:K87,0),0)),0)</f>
        <v>0</v>
      </c>
      <c r="N93" s="214">
        <f ca="1">IF(COUNT(K79:K87)&gt;0,OFFSET(L78,COUNT(K79:K87),0)+(10-(OFFSET(M78,COUNT(K79:K87),0))),0)</f>
        <v>0</v>
      </c>
      <c r="P93" s="211"/>
      <c r="Q93" s="212" t="str">
        <f ca="1">OFFSET(Q78,COUNT(Q79:Q87),0)</f>
        <v>WEIGHT</v>
      </c>
      <c r="R93" s="213">
        <f ca="1">IF(COUNT(Q79:Q87)&gt;0,OFFSET(Q78,MATCH(MAX(Q79:Q87),Q79:Q87,0),0),0)</f>
        <v>0</v>
      </c>
      <c r="S93" s="213">
        <f ca="1">IF(COUNT(Q79:Q87)&gt;0,OFFSET(R78,MATCH(MAX(Q79:Q87),Q79:Q87,0),0)+(10-OFFSET(S78,MATCH(MAX(Q79:Q87),Q79:Q87,0),0)),0)</f>
        <v>0</v>
      </c>
      <c r="T93" s="214">
        <f ca="1">IF(COUNT(Q79:Q87)&gt;0,OFFSET(R78,COUNT(Q79:Q87),0)+(10-(OFFSET(S78,COUNT(Q79:Q87),0))),0)</f>
        <v>0</v>
      </c>
      <c r="V93" s="211"/>
      <c r="W93" s="212"/>
      <c r="X93" s="213"/>
      <c r="Y93" s="213"/>
      <c r="Z93" s="214"/>
    </row>
    <row r="94" spans="2:26" ht="15.75" customHeight="1"/>
    <row r="95" spans="2:26" ht="22.5" customHeight="1"/>
    <row r="96" spans="2:26" ht="75" customHeight="1">
      <c r="B96" s="532">
        <v>4</v>
      </c>
      <c r="D96" s="522">
        <v>1</v>
      </c>
      <c r="E96" s="363"/>
      <c r="F96" s="363"/>
      <c r="G96" s="363"/>
      <c r="H96" s="364"/>
      <c r="J96" s="522">
        <v>2</v>
      </c>
      <c r="K96" s="363"/>
      <c r="L96" s="363"/>
      <c r="M96" s="363"/>
      <c r="N96" s="364"/>
      <c r="P96" s="522">
        <v>3</v>
      </c>
      <c r="Q96" s="363"/>
      <c r="R96" s="363"/>
      <c r="S96" s="363"/>
      <c r="T96" s="364"/>
      <c r="V96" s="522" t="s">
        <v>2389</v>
      </c>
      <c r="W96" s="363"/>
      <c r="X96" s="363"/>
      <c r="Y96" s="363"/>
      <c r="Z96" s="364"/>
    </row>
    <row r="97" spans="2:26" ht="15" customHeight="1">
      <c r="B97" s="533"/>
    </row>
    <row r="98" spans="2:26" ht="75" customHeight="1">
      <c r="B98" s="533"/>
      <c r="D98" s="521" t="str">
        <f ca="1">OFFSET('PROGRAMMING SKELETON'!D282,F2-1,0)</f>
        <v>Snatch</v>
      </c>
      <c r="E98" s="403"/>
      <c r="F98" s="403"/>
      <c r="G98" s="403"/>
      <c r="H98" s="404"/>
      <c r="J98" s="521" t="str">
        <f ca="1">OFFSET('PROGRAMMING SKELETON'!G282,F2-1,0)</f>
        <v>Clean And Jerk</v>
      </c>
      <c r="K98" s="403"/>
      <c r="L98" s="403"/>
      <c r="M98" s="403"/>
      <c r="N98" s="404"/>
      <c r="P98" s="521" t="str">
        <f ca="1">OFFSET('PROGRAMMING SKELETON'!J282,F2-1,0)</f>
        <v>None</v>
      </c>
      <c r="Q98" s="403"/>
      <c r="R98" s="403"/>
      <c r="S98" s="403"/>
      <c r="T98" s="404"/>
      <c r="V98" s="521" t="str">
        <f ca="1">OFFSET('PROGRAMMING SKELETON'!M283,F74-1,0)</f>
        <v>GPP Or none</v>
      </c>
      <c r="W98" s="403"/>
      <c r="X98" s="403"/>
      <c r="Y98" s="403"/>
      <c r="Z98" s="404"/>
    </row>
    <row r="99" spans="2:26" ht="49.5" customHeight="1">
      <c r="B99" s="533"/>
      <c r="D99" s="519" t="s">
        <v>2390</v>
      </c>
      <c r="E99" s="576" t="str">
        <f ca="1">OFFSET('PROGRAMMING SKELETON'!G57,F2-1,0)</f>
        <v>2 reps x 8 sets @ RPE 7-8</v>
      </c>
      <c r="F99" s="524"/>
      <c r="G99" s="524"/>
      <c r="H99" s="525"/>
      <c r="J99" s="519" t="s">
        <v>2390</v>
      </c>
      <c r="K99" s="576" t="str">
        <f ca="1">OFFSET('PROGRAMMING SKELETON'!H57,F2-1,0)</f>
        <v>3 reps x 6 sets @ RPE 7-8</v>
      </c>
      <c r="L99" s="524"/>
      <c r="M99" s="524"/>
      <c r="N99" s="525"/>
      <c r="P99" s="519" t="s">
        <v>2390</v>
      </c>
      <c r="Q99" s="576" t="str">
        <f ca="1">OFFSET('PROGRAMMING SKELETON'!I57,F2-1,0)</f>
        <v>None</v>
      </c>
      <c r="R99" s="524"/>
      <c r="S99" s="524"/>
      <c r="T99" s="525"/>
      <c r="V99" s="553" t="str">
        <f ca="1">OFFSET('PROGRAMMING SKELETON'!N283,F74-1,0)</f>
        <v>GPP Or none</v>
      </c>
      <c r="W99" s="524"/>
      <c r="X99" s="524"/>
      <c r="Y99" s="524"/>
      <c r="Z99" s="525"/>
    </row>
    <row r="100" spans="2:26" ht="49.5" customHeight="1">
      <c r="B100" s="533"/>
      <c r="D100" s="520"/>
      <c r="E100" s="526"/>
      <c r="F100" s="527"/>
      <c r="G100" s="527"/>
      <c r="H100" s="528"/>
      <c r="J100" s="520"/>
      <c r="K100" s="526"/>
      <c r="L100" s="527"/>
      <c r="M100" s="527"/>
      <c r="N100" s="528"/>
      <c r="P100" s="520"/>
      <c r="Q100" s="526"/>
      <c r="R100" s="527"/>
      <c r="S100" s="527"/>
      <c r="T100" s="528"/>
      <c r="V100" s="541"/>
      <c r="W100" s="356"/>
      <c r="X100" s="356"/>
      <c r="Y100" s="356"/>
      <c r="Z100" s="542"/>
    </row>
    <row r="101" spans="2:26" ht="124.5" customHeight="1">
      <c r="B101" s="533"/>
      <c r="D101" s="185" t="s">
        <v>2391</v>
      </c>
      <c r="E101" s="545" t="str">
        <f ca="1">OFFSET('PROGRAMMING SKELETON'!E282,F2-1,0)</f>
        <v>3-5 minute rest between work sets</v>
      </c>
      <c r="F101" s="411"/>
      <c r="G101" s="411"/>
      <c r="H101" s="412"/>
      <c r="J101" s="185" t="s">
        <v>2391</v>
      </c>
      <c r="K101" s="545" t="str">
        <f ca="1">OFFSET('PROGRAMMING SKELETON'!H282,F2-1,0)</f>
        <v>3-5 minute rest between work sets</v>
      </c>
      <c r="L101" s="411"/>
      <c r="M101" s="411"/>
      <c r="N101" s="412"/>
      <c r="P101" s="185" t="s">
        <v>2391</v>
      </c>
      <c r="Q101" s="545" t="str">
        <f ca="1">OFFSET('PROGRAMMING SKELETON'!K282,F2-1,0)</f>
        <v>None</v>
      </c>
      <c r="R101" s="411"/>
      <c r="S101" s="411"/>
      <c r="T101" s="412"/>
      <c r="V101" s="543"/>
      <c r="W101" s="407"/>
      <c r="X101" s="407"/>
      <c r="Y101" s="407"/>
      <c r="Z101" s="544"/>
    </row>
    <row r="102" spans="2:26" ht="75" customHeight="1">
      <c r="B102" s="533"/>
      <c r="D102" s="186" t="s">
        <v>2392</v>
      </c>
      <c r="E102" s="186" t="s">
        <v>2393</v>
      </c>
      <c r="F102" s="186" t="s">
        <v>1431</v>
      </c>
      <c r="G102" s="186" t="s">
        <v>2394</v>
      </c>
      <c r="H102" s="186" t="s">
        <v>2395</v>
      </c>
      <c r="J102" s="186" t="s">
        <v>2392</v>
      </c>
      <c r="K102" s="186" t="s">
        <v>2393</v>
      </c>
      <c r="L102" s="186" t="s">
        <v>1431</v>
      </c>
      <c r="M102" s="186" t="s">
        <v>2394</v>
      </c>
      <c r="N102" s="186" t="s">
        <v>2395</v>
      </c>
      <c r="P102" s="186" t="s">
        <v>2392</v>
      </c>
      <c r="Q102" s="186" t="s">
        <v>2393</v>
      </c>
      <c r="R102" s="186" t="s">
        <v>1431</v>
      </c>
      <c r="S102" s="186" t="s">
        <v>2394</v>
      </c>
      <c r="T102" s="186" t="s">
        <v>2395</v>
      </c>
      <c r="V102" s="552" t="s">
        <v>2396</v>
      </c>
      <c r="W102" s="403"/>
      <c r="X102" s="403"/>
      <c r="Y102" s="403"/>
      <c r="Z102" s="404"/>
    </row>
    <row r="103" spans="2:26" ht="39.75" customHeight="1">
      <c r="B103" s="533"/>
      <c r="D103" s="187" t="s">
        <v>2397</v>
      </c>
      <c r="E103" s="320"/>
      <c r="F103" s="188"/>
      <c r="G103" s="326"/>
      <c r="H103" s="189" t="str">
        <f t="shared" ref="H103:H111" si="10">IF(ISNUMBER(E103),E103/E$112,"")</f>
        <v/>
      </c>
      <c r="J103" s="187" t="s">
        <v>2397</v>
      </c>
      <c r="K103" s="320"/>
      <c r="L103" s="188"/>
      <c r="M103" s="326"/>
      <c r="N103" s="189" t="str">
        <f t="shared" ref="N103:N111" si="11">IF(ISNUMBER(K103),K103/K$112,"")</f>
        <v/>
      </c>
      <c r="P103" s="187" t="s">
        <v>2397</v>
      </c>
      <c r="Q103" s="320"/>
      <c r="R103" s="188"/>
      <c r="S103" s="326"/>
      <c r="T103" s="189" t="str">
        <f t="shared" ref="T103:T111" si="12">IF(ISNUMBER(Q103),Q103/Q$112,"")</f>
        <v/>
      </c>
      <c r="V103" s="540"/>
      <c r="W103" s="524"/>
      <c r="X103" s="524"/>
      <c r="Y103" s="524"/>
      <c r="Z103" s="525"/>
    </row>
    <row r="104" spans="2:26" ht="39.75" customHeight="1">
      <c r="B104" s="533"/>
      <c r="D104" s="190" t="s">
        <v>2398</v>
      </c>
      <c r="E104" s="321"/>
      <c r="F104" s="191"/>
      <c r="G104" s="327"/>
      <c r="H104" s="189" t="str">
        <f t="shared" si="10"/>
        <v/>
      </c>
      <c r="J104" s="190" t="s">
        <v>2398</v>
      </c>
      <c r="K104" s="321"/>
      <c r="L104" s="191"/>
      <c r="M104" s="327"/>
      <c r="N104" s="192" t="str">
        <f t="shared" si="11"/>
        <v/>
      </c>
      <c r="P104" s="190" t="s">
        <v>2398</v>
      </c>
      <c r="Q104" s="321"/>
      <c r="R104" s="191"/>
      <c r="S104" s="327"/>
      <c r="T104" s="192" t="str">
        <f t="shared" si="12"/>
        <v/>
      </c>
      <c r="V104" s="541"/>
      <c r="W104" s="356"/>
      <c r="X104" s="356"/>
      <c r="Y104" s="356"/>
      <c r="Z104" s="542"/>
    </row>
    <row r="105" spans="2:26" ht="39.75" customHeight="1">
      <c r="B105" s="533"/>
      <c r="D105" s="190" t="s">
        <v>2399</v>
      </c>
      <c r="E105" s="322"/>
      <c r="F105" s="188"/>
      <c r="G105" s="328"/>
      <c r="H105" s="189" t="str">
        <f t="shared" si="10"/>
        <v/>
      </c>
      <c r="J105" s="190" t="s">
        <v>2399</v>
      </c>
      <c r="K105" s="322"/>
      <c r="L105" s="188"/>
      <c r="M105" s="328"/>
      <c r="N105" s="194" t="str">
        <f t="shared" si="11"/>
        <v/>
      </c>
      <c r="P105" s="190" t="s">
        <v>2399</v>
      </c>
      <c r="Q105" s="322"/>
      <c r="R105" s="188"/>
      <c r="S105" s="328"/>
      <c r="T105" s="194" t="str">
        <f t="shared" si="12"/>
        <v/>
      </c>
      <c r="V105" s="541"/>
      <c r="W105" s="356"/>
      <c r="X105" s="356"/>
      <c r="Y105" s="356"/>
      <c r="Z105" s="542"/>
    </row>
    <row r="106" spans="2:26" ht="39.75" customHeight="1">
      <c r="B106" s="533"/>
      <c r="D106" s="190" t="s">
        <v>2400</v>
      </c>
      <c r="E106" s="321"/>
      <c r="F106" s="191"/>
      <c r="G106" s="327"/>
      <c r="H106" s="192" t="str">
        <f t="shared" si="10"/>
        <v/>
      </c>
      <c r="J106" s="190" t="s">
        <v>2400</v>
      </c>
      <c r="K106" s="321"/>
      <c r="L106" s="191"/>
      <c r="M106" s="327"/>
      <c r="N106" s="192" t="str">
        <f t="shared" si="11"/>
        <v/>
      </c>
      <c r="P106" s="190" t="s">
        <v>2400</v>
      </c>
      <c r="Q106" s="321"/>
      <c r="R106" s="191"/>
      <c r="S106" s="327"/>
      <c r="T106" s="192" t="str">
        <f t="shared" si="12"/>
        <v/>
      </c>
      <c r="V106" s="541"/>
      <c r="W106" s="356"/>
      <c r="X106" s="356"/>
      <c r="Y106" s="356"/>
      <c r="Z106" s="542"/>
    </row>
    <row r="107" spans="2:26" ht="39.75" customHeight="1">
      <c r="B107" s="533"/>
      <c r="D107" s="190" t="s">
        <v>2401</v>
      </c>
      <c r="E107" s="322"/>
      <c r="F107" s="188"/>
      <c r="G107" s="328"/>
      <c r="H107" s="194" t="str">
        <f t="shared" si="10"/>
        <v/>
      </c>
      <c r="J107" s="190" t="s">
        <v>2401</v>
      </c>
      <c r="K107" s="322"/>
      <c r="L107" s="188"/>
      <c r="M107" s="328"/>
      <c r="N107" s="194" t="str">
        <f t="shared" si="11"/>
        <v/>
      </c>
      <c r="P107" s="190" t="s">
        <v>2401</v>
      </c>
      <c r="Q107" s="322"/>
      <c r="R107" s="188"/>
      <c r="S107" s="328"/>
      <c r="T107" s="194" t="str">
        <f t="shared" si="12"/>
        <v/>
      </c>
      <c r="V107" s="541"/>
      <c r="W107" s="356"/>
      <c r="X107" s="356"/>
      <c r="Y107" s="356"/>
      <c r="Z107" s="542"/>
    </row>
    <row r="108" spans="2:26" ht="39.75" customHeight="1">
      <c r="B108" s="533"/>
      <c r="D108" s="190" t="s">
        <v>2402</v>
      </c>
      <c r="E108" s="321"/>
      <c r="F108" s="191"/>
      <c r="G108" s="327"/>
      <c r="H108" s="192" t="str">
        <f t="shared" si="10"/>
        <v/>
      </c>
      <c r="J108" s="190" t="s">
        <v>2402</v>
      </c>
      <c r="K108" s="321"/>
      <c r="L108" s="191"/>
      <c r="M108" s="327"/>
      <c r="N108" s="192" t="str">
        <f t="shared" si="11"/>
        <v/>
      </c>
      <c r="P108" s="190" t="s">
        <v>2402</v>
      </c>
      <c r="Q108" s="321"/>
      <c r="R108" s="191"/>
      <c r="S108" s="327"/>
      <c r="T108" s="192" t="str">
        <f t="shared" si="12"/>
        <v/>
      </c>
      <c r="V108" s="541"/>
      <c r="W108" s="356"/>
      <c r="X108" s="356"/>
      <c r="Y108" s="356"/>
      <c r="Z108" s="542"/>
    </row>
    <row r="109" spans="2:26" ht="39.75" customHeight="1">
      <c r="B109" s="533"/>
      <c r="D109" s="190" t="s">
        <v>2403</v>
      </c>
      <c r="E109" s="322"/>
      <c r="F109" s="188"/>
      <c r="G109" s="328"/>
      <c r="H109" s="194" t="str">
        <f t="shared" si="10"/>
        <v/>
      </c>
      <c r="J109" s="190" t="s">
        <v>2403</v>
      </c>
      <c r="K109" s="322"/>
      <c r="L109" s="188"/>
      <c r="M109" s="328"/>
      <c r="N109" s="194" t="str">
        <f t="shared" si="11"/>
        <v/>
      </c>
      <c r="P109" s="190" t="s">
        <v>2403</v>
      </c>
      <c r="Q109" s="322"/>
      <c r="R109" s="188"/>
      <c r="S109" s="328"/>
      <c r="T109" s="194" t="str">
        <f t="shared" si="12"/>
        <v/>
      </c>
      <c r="V109" s="541"/>
      <c r="W109" s="356"/>
      <c r="X109" s="356"/>
      <c r="Y109" s="356"/>
      <c r="Z109" s="542"/>
    </row>
    <row r="110" spans="2:26" ht="39.75" customHeight="1">
      <c r="B110" s="533"/>
      <c r="D110" s="190" t="s">
        <v>2404</v>
      </c>
      <c r="E110" s="321"/>
      <c r="F110" s="191"/>
      <c r="G110" s="327"/>
      <c r="H110" s="192" t="str">
        <f t="shared" si="10"/>
        <v/>
      </c>
      <c r="J110" s="190" t="s">
        <v>2404</v>
      </c>
      <c r="K110" s="321"/>
      <c r="L110" s="191"/>
      <c r="M110" s="327"/>
      <c r="N110" s="192" t="str">
        <f t="shared" si="11"/>
        <v/>
      </c>
      <c r="P110" s="190" t="s">
        <v>2404</v>
      </c>
      <c r="Q110" s="321"/>
      <c r="R110" s="191"/>
      <c r="S110" s="327"/>
      <c r="T110" s="192" t="str">
        <f t="shared" si="12"/>
        <v/>
      </c>
      <c r="V110" s="541"/>
      <c r="W110" s="356"/>
      <c r="X110" s="356"/>
      <c r="Y110" s="356"/>
      <c r="Z110" s="542"/>
    </row>
    <row r="111" spans="2:26" ht="39.75" customHeight="1" thickBot="1">
      <c r="B111" s="533"/>
      <c r="D111" s="195" t="s">
        <v>2405</v>
      </c>
      <c r="E111" s="323"/>
      <c r="F111" s="188"/>
      <c r="G111" s="329"/>
      <c r="H111" s="197" t="str">
        <f t="shared" si="10"/>
        <v/>
      </c>
      <c r="J111" s="195" t="s">
        <v>2405</v>
      </c>
      <c r="K111" s="323"/>
      <c r="L111" s="188"/>
      <c r="M111" s="329"/>
      <c r="N111" s="197" t="str">
        <f t="shared" si="11"/>
        <v/>
      </c>
      <c r="P111" s="195" t="s">
        <v>2405</v>
      </c>
      <c r="Q111" s="323"/>
      <c r="R111" s="188"/>
      <c r="S111" s="329"/>
      <c r="T111" s="197" t="str">
        <f t="shared" si="12"/>
        <v/>
      </c>
      <c r="V111" s="541"/>
      <c r="W111" s="356"/>
      <c r="X111" s="356"/>
      <c r="Y111" s="356"/>
      <c r="Z111" s="542"/>
    </row>
    <row r="112" spans="2:26" ht="60" customHeight="1" thickTop="1">
      <c r="B112" s="533"/>
      <c r="D112" s="198" t="s">
        <v>1441</v>
      </c>
      <c r="E112" s="529">
        <f ca="1">ROUNDUP(F117/(VLOOKUP(1,tblRPECoefficientWithoutColumnHeaders,2,0)*G117^2+VLOOKUP(2,tblRPECoefficientWithoutColumnHeaders,2,0)*G117+VLOOKUP(3,tblRPECoefficientWithoutColumnHeaders,2,0)),0)</f>
        <v>0</v>
      </c>
      <c r="F112" s="530"/>
      <c r="G112" s="530"/>
      <c r="H112" s="531"/>
      <c r="J112" s="198" t="s">
        <v>1441</v>
      </c>
      <c r="K112" s="529">
        <f ca="1">ROUNDUP(L117/(VLOOKUP(1,tblRPECoefficientWithoutColumnHeaders,2,0)*M117^2+VLOOKUP(2,tblRPECoefficientWithoutColumnHeaders,2,0)*M117+VLOOKUP(3,tblRPECoefficientWithoutColumnHeaders,2,0)),0)</f>
        <v>0</v>
      </c>
      <c r="L112" s="530"/>
      <c r="M112" s="530"/>
      <c r="N112" s="531"/>
      <c r="P112" s="198" t="s">
        <v>1441</v>
      </c>
      <c r="Q112" s="529">
        <f ca="1">ROUNDUP(R117/(VLOOKUP(1,tblRPECoefficientWithoutColumnHeaders,2,0)*S117^2+VLOOKUP(2,tblRPECoefficientWithoutColumnHeaders,2,0)*S117+VLOOKUP(3,tblRPECoefficientWithoutColumnHeaders,2,0)),0)</f>
        <v>0</v>
      </c>
      <c r="R112" s="530"/>
      <c r="S112" s="530"/>
      <c r="T112" s="531"/>
      <c r="V112" s="541"/>
      <c r="W112" s="356"/>
      <c r="X112" s="356"/>
      <c r="Y112" s="356"/>
      <c r="Z112" s="542"/>
    </row>
    <row r="113" spans="2:26" ht="60" customHeight="1">
      <c r="B113" s="533"/>
      <c r="D113" s="200"/>
      <c r="E113" s="215"/>
      <c r="F113" s="215"/>
      <c r="G113" s="215"/>
      <c r="H113" s="203"/>
      <c r="J113" s="200"/>
      <c r="K113" s="215"/>
      <c r="L113" s="215"/>
      <c r="M113" s="215"/>
      <c r="N113" s="203"/>
      <c r="P113" s="246" t="s">
        <v>2629</v>
      </c>
      <c r="Q113" s="247"/>
      <c r="R113" s="215" t="s">
        <v>2407</v>
      </c>
      <c r="S113" s="248"/>
      <c r="T113" s="249">
        <f>Q113*S113</f>
        <v>0</v>
      </c>
      <c r="V113" s="541"/>
      <c r="W113" s="356"/>
      <c r="X113" s="356"/>
      <c r="Y113" s="356"/>
      <c r="Z113" s="542"/>
    </row>
    <row r="114" spans="2:26" ht="60" customHeight="1">
      <c r="B114" s="533"/>
      <c r="D114" s="200" t="s">
        <v>1432</v>
      </c>
      <c r="E114" s="539">
        <f>IF(COUNT(H103:H111)&gt;0,AVERAGEIF(H103:H111,"&gt;0"),0)</f>
        <v>0</v>
      </c>
      <c r="F114" s="399"/>
      <c r="G114" s="399"/>
      <c r="H114" s="400"/>
      <c r="J114" s="200" t="s">
        <v>1432</v>
      </c>
      <c r="K114" s="539">
        <f>IF(COUNT(N103:N111)&gt;0,AVERAGEIF(N103:N111,"&gt;0"),0)</f>
        <v>0</v>
      </c>
      <c r="L114" s="399"/>
      <c r="M114" s="399"/>
      <c r="N114" s="400"/>
      <c r="P114" s="200" t="s">
        <v>1432</v>
      </c>
      <c r="Q114" s="539">
        <f>IF(COUNT(T103:T111)&gt;0,AVERAGEIF(T103:T111,"&gt;0"),0)</f>
        <v>0</v>
      </c>
      <c r="R114" s="399"/>
      <c r="S114" s="399"/>
      <c r="T114" s="400"/>
      <c r="V114" s="541"/>
      <c r="W114" s="356"/>
      <c r="X114" s="356"/>
      <c r="Y114" s="356"/>
      <c r="Z114" s="542"/>
    </row>
    <row r="115" spans="2:26" ht="60" customHeight="1">
      <c r="B115" s="533"/>
      <c r="D115" s="200" t="s">
        <v>1431</v>
      </c>
      <c r="E115" s="535">
        <f>SUM(F103:F111)</f>
        <v>0</v>
      </c>
      <c r="F115" s="399"/>
      <c r="G115" s="399"/>
      <c r="H115" s="400"/>
      <c r="J115" s="200" t="s">
        <v>1431</v>
      </c>
      <c r="K115" s="535">
        <f>SUM(L103:L111)</f>
        <v>0</v>
      </c>
      <c r="L115" s="399"/>
      <c r="M115" s="399"/>
      <c r="N115" s="400"/>
      <c r="P115" s="200" t="s">
        <v>1431</v>
      </c>
      <c r="Q115" s="535">
        <f>SUM(R103:R111)</f>
        <v>0</v>
      </c>
      <c r="R115" s="399"/>
      <c r="S115" s="399"/>
      <c r="T115" s="400"/>
      <c r="V115" s="541"/>
      <c r="W115" s="356"/>
      <c r="X115" s="356"/>
      <c r="Y115" s="356"/>
      <c r="Z115" s="542"/>
    </row>
    <row r="116" spans="2:26" ht="60" customHeight="1">
      <c r="B116" s="533"/>
      <c r="D116" s="210" t="s">
        <v>1422</v>
      </c>
      <c r="E116" s="536">
        <f>SUM(PRODUCT(E103:F103),PRODUCT(E104:F104),PRODUCT(E105:F105),PRODUCT(E106:F106),PRODUCT(E107:F107),PRODUCT(E108:F108),PRODUCT(E109:F109),PRODUCT(E110:F110),PRODUCT(E111:F111))</f>
        <v>0</v>
      </c>
      <c r="F116" s="537"/>
      <c r="G116" s="537"/>
      <c r="H116" s="538"/>
      <c r="J116" s="210" t="s">
        <v>1422</v>
      </c>
      <c r="K116" s="536">
        <f>SUM(PRODUCT(K103:L103),PRODUCT(K104:L104),PRODUCT(K105:L105),PRODUCT(K106:L106),PRODUCT(K107:L107),PRODUCT(K108:L108),PRODUCT(K109:L109),PRODUCT(K110:L110),PRODUCT(K111:L111))</f>
        <v>0</v>
      </c>
      <c r="L116" s="537"/>
      <c r="M116" s="537"/>
      <c r="N116" s="538"/>
      <c r="P116" s="210" t="s">
        <v>1422</v>
      </c>
      <c r="Q116" s="536">
        <f>SUM(PRODUCT(Q103:R103),PRODUCT(Q104:R104),PRODUCT(Q105:R105),PRODUCT(Q106:R106),PRODUCT(Q107:R107),PRODUCT(Q108:R108),PRODUCT(Q109:R109),PRODUCT(Q110:R110),PRODUCT(Q111:R111))</f>
        <v>0</v>
      </c>
      <c r="R116" s="537"/>
      <c r="S116" s="537"/>
      <c r="T116" s="538"/>
      <c r="V116" s="543"/>
      <c r="W116" s="407"/>
      <c r="X116" s="407"/>
      <c r="Y116" s="407"/>
      <c r="Z116" s="544"/>
    </row>
    <row r="117" spans="2:26" ht="21.75" customHeight="1">
      <c r="B117" s="534"/>
      <c r="D117" s="211"/>
      <c r="E117" s="212" t="str">
        <f ca="1">OFFSET(E102,COUNT(E103:E111),0)</f>
        <v>WEIGHT</v>
      </c>
      <c r="F117" s="213">
        <f ca="1">IF(COUNT(E103:E111)&gt;0,OFFSET(E102,MATCH(MAX(E103:E111),E103:E111,0),0),0)</f>
        <v>0</v>
      </c>
      <c r="G117" s="213">
        <f ca="1">IF(COUNT(E103:E111)&gt;0,OFFSET(F102,MATCH(MAX(E103:E111),E103:E111,0),0)+(10-OFFSET(G102,MATCH(MAX(E103:E111),E103:E111,0),0)),0)</f>
        <v>0</v>
      </c>
      <c r="H117" s="214">
        <f ca="1">IF(COUNT(E103:E111)&gt;0,OFFSET(F102,COUNT(E103:E111),0)+(10-(OFFSET(G102,COUNT(E103:E111),0))),0)</f>
        <v>0</v>
      </c>
      <c r="J117" s="211"/>
      <c r="K117" s="212" t="str">
        <f ca="1">OFFSET(K102,COUNT(K103:K111),0)</f>
        <v>WEIGHT</v>
      </c>
      <c r="L117" s="213">
        <f ca="1">IF(COUNT(K103:K111)&gt;0,OFFSET(K102,MATCH(MAX(K103:K111),K103:K111,0),0),0)</f>
        <v>0</v>
      </c>
      <c r="M117" s="213">
        <f ca="1">IF(COUNT(K103:K111)&gt;0,OFFSET(L102,MATCH(MAX(K103:K111),K103:K111,0),0)+(10-OFFSET(M102,MATCH(MAX(K103:K111),K103:K111,0),0)),0)</f>
        <v>0</v>
      </c>
      <c r="N117" s="214">
        <f ca="1">IF(COUNT(K103:K111)&gt;0,OFFSET(L102,COUNT(K103:K111),0)+(10-(OFFSET(M102,COUNT(K103:K111),0))),0)</f>
        <v>0</v>
      </c>
      <c r="P117" s="211"/>
      <c r="Q117" s="212" t="str">
        <f ca="1">OFFSET(Q102,COUNT(Q103:Q111),0)</f>
        <v>WEIGHT</v>
      </c>
      <c r="R117" s="213">
        <f ca="1">IF(COUNT(Q103:Q111)&gt;0,OFFSET(Q102,MATCH(MAX(Q103:Q111),Q103:Q111,0),0),0)</f>
        <v>0</v>
      </c>
      <c r="S117" s="213">
        <f ca="1">IF(COUNT(Q103:Q111)&gt;0,OFFSET(R102,MATCH(MAX(Q103:Q111),Q103:Q111,0),0)+(10-OFFSET(S102,MATCH(MAX(Q103:Q111),Q103:Q111,0),0)),0)</f>
        <v>0</v>
      </c>
      <c r="T117" s="214">
        <f ca="1">IF(COUNT(Q103:Q111)&gt;0,OFFSET(R102,COUNT(Q103:Q111),0)+(10-(OFFSET(S102,COUNT(Q103:Q111),0))),0)</f>
        <v>0</v>
      </c>
      <c r="V117" s="211"/>
      <c r="W117" s="212"/>
      <c r="X117" s="213"/>
      <c r="Y117" s="213"/>
      <c r="Z117" s="214"/>
    </row>
    <row r="118" spans="2:26" ht="15.75" customHeight="1"/>
    <row r="119" spans="2:26" ht="15.75" customHeight="1"/>
    <row r="120" spans="2:26" ht="99.75" customHeight="1">
      <c r="B120" s="532" t="s">
        <v>162</v>
      </c>
      <c r="D120" s="521" t="str">
        <f ca="1">OFFSET('PROGRAMMING SKELETON'!J3,F4-1,0)</f>
        <v>GPP Cardio</v>
      </c>
      <c r="E120" s="403"/>
      <c r="F120" s="403"/>
      <c r="G120" s="403"/>
      <c r="H120" s="404"/>
      <c r="J120" s="521" t="str">
        <f ca="1">OFFSET('PROGRAMMING SKELETON'!K3,F4-1,0)</f>
        <v>GPP Upper Back Work</v>
      </c>
      <c r="K120" s="403"/>
      <c r="L120" s="403"/>
      <c r="M120" s="403"/>
      <c r="N120" s="404"/>
      <c r="P120" s="521" t="str">
        <f ca="1">OFFSET('PROGRAMMING SKELETON'!L3,F4-1,0)</f>
        <v>GPP AB Work</v>
      </c>
      <c r="Q120" s="403"/>
      <c r="R120" s="403"/>
      <c r="S120" s="403"/>
      <c r="T120" s="404"/>
    </row>
    <row r="121" spans="2:26" ht="49.5" customHeight="1">
      <c r="B121" s="533"/>
      <c r="D121" s="519" t="s">
        <v>2396</v>
      </c>
      <c r="E121" s="576" t="str">
        <f ca="1">OFFSET('PROGRAMMING SKELETON'!J3,F2-1,0)</f>
        <v>30 min steady state Conditioning (RPE 6-7) x 1x/wk 
Every 2 min x 16 min, sprint 30s x 1x/wk</v>
      </c>
      <c r="F121" s="524"/>
      <c r="G121" s="524"/>
      <c r="H121" s="525"/>
      <c r="J121" s="519" t="s">
        <v>2396</v>
      </c>
      <c r="K121" s="576" t="str">
        <f ca="1">OFFSET('PROGRAMMING SKELETON'!K3,F2-1,0)</f>
        <v>Upper Back work (Chins, pull ups, or rows) x 8 minute AMRAP 2x/wk</v>
      </c>
      <c r="L121" s="524"/>
      <c r="M121" s="524"/>
      <c r="N121" s="525"/>
      <c r="P121" s="519" t="s">
        <v>2396</v>
      </c>
      <c r="Q121" s="576" t="str">
        <f ca="1">OFFSET('PROGRAMMING SKELETON'!L3,F2-1,0)</f>
        <v>Ab work (isometric ideally) x 8 minute AMRAP 2x/wk</v>
      </c>
      <c r="R121" s="524"/>
      <c r="S121" s="524"/>
      <c r="T121" s="525"/>
    </row>
    <row r="122" spans="2:26" ht="49.5" customHeight="1">
      <c r="B122" s="533"/>
      <c r="D122" s="520"/>
      <c r="E122" s="526"/>
      <c r="F122" s="527"/>
      <c r="G122" s="527"/>
      <c r="H122" s="528"/>
      <c r="J122" s="520"/>
      <c r="K122" s="526"/>
      <c r="L122" s="527"/>
      <c r="M122" s="527"/>
      <c r="N122" s="528"/>
      <c r="P122" s="520"/>
      <c r="Q122" s="526"/>
      <c r="R122" s="527"/>
      <c r="S122" s="527"/>
      <c r="T122" s="528"/>
    </row>
    <row r="123" spans="2:26" ht="15" customHeight="1">
      <c r="B123" s="533"/>
    </row>
    <row r="124" spans="2:26" ht="99.75" customHeight="1">
      <c r="B124" s="533"/>
      <c r="D124" s="521" t="str">
        <f ca="1">OFFSET('PROGRAMMING SKELETON'!M3,F4-1,0)</f>
        <v>GPP ARM Work</v>
      </c>
      <c r="E124" s="403"/>
      <c r="F124" s="403"/>
      <c r="G124" s="403"/>
      <c r="H124" s="404"/>
      <c r="J124" s="521" t="s">
        <v>2630</v>
      </c>
      <c r="K124" s="403"/>
      <c r="L124" s="403"/>
      <c r="M124" s="403"/>
      <c r="N124" s="404"/>
    </row>
    <row r="125" spans="2:26" ht="49.5" customHeight="1">
      <c r="B125" s="533"/>
      <c r="D125" s="519" t="s">
        <v>2396</v>
      </c>
      <c r="E125" s="576" t="str">
        <f ca="1">OFFSET('PROGRAMMING SKELETON'!M3,F2-1,0)</f>
        <v>None</v>
      </c>
      <c r="F125" s="524"/>
      <c r="G125" s="524"/>
      <c r="H125" s="525"/>
      <c r="J125" s="577">
        <f>AVERAGE(T113,T89,T65,T41)</f>
        <v>0</v>
      </c>
      <c r="K125" s="524"/>
      <c r="L125" s="524"/>
      <c r="M125" s="524"/>
      <c r="N125" s="525"/>
    </row>
    <row r="126" spans="2:26" ht="49.5" customHeight="1">
      <c r="B126" s="534"/>
      <c r="D126" s="520"/>
      <c r="E126" s="526"/>
      <c r="F126" s="527"/>
      <c r="G126" s="527"/>
      <c r="H126" s="528"/>
      <c r="J126" s="578"/>
      <c r="K126" s="527"/>
      <c r="L126" s="527"/>
      <c r="M126" s="527"/>
      <c r="N126" s="52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0"/>
    </row>
    <row r="147" spans="2:2" ht="15.75" hidden="1" customHeight="1">
      <c r="B147" s="250"/>
    </row>
    <row r="148" spans="2:2" ht="15.75" hidden="1" customHeight="1">
      <c r="B148" s="250"/>
    </row>
    <row r="149" spans="2:2" ht="15.75" hidden="1" customHeight="1">
      <c r="B149" s="250"/>
    </row>
    <row r="150" spans="2:2" ht="15.75" hidden="1" customHeight="1">
      <c r="B150" s="250"/>
    </row>
    <row r="151" spans="2:2" ht="15.75" hidden="1" customHeight="1">
      <c r="B151" s="250"/>
    </row>
    <row r="152" spans="2:2" ht="15.75" hidden="1" customHeight="1">
      <c r="B152" s="250"/>
    </row>
    <row r="153" spans="2:2" ht="15.75" hidden="1" customHeight="1">
      <c r="B153" s="250"/>
    </row>
    <row r="154" spans="2:2" ht="15.75" hidden="1" customHeight="1">
      <c r="B154" s="250"/>
    </row>
    <row r="155" spans="2:2" ht="15.75" hidden="1" customHeight="1">
      <c r="B155" s="250"/>
    </row>
    <row r="156" spans="2:2" ht="15.75" hidden="1" customHeight="1">
      <c r="B156" s="250"/>
    </row>
    <row r="157" spans="2:2" ht="15.75" hidden="1" customHeight="1">
      <c r="B157" s="250"/>
    </row>
    <row r="158" spans="2:2" ht="15.75" hidden="1" customHeight="1">
      <c r="B158" s="250"/>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29" priority="1" operator="equal">
      <formula>0</formula>
    </cfRule>
  </conditionalFormatting>
  <conditionalFormatting sqref="K29:N29 K27">
    <cfRule type="cellIs" dxfId="128" priority="2" operator="equal">
      <formula>0</formula>
    </cfRule>
  </conditionalFormatting>
  <conditionalFormatting sqref="Q29:T29 Q27">
    <cfRule type="cellIs" dxfId="127" priority="3" operator="equal">
      <formula>0</formula>
    </cfRule>
  </conditionalFormatting>
  <conditionalFormatting sqref="E53:H53 E51">
    <cfRule type="cellIs" dxfId="126" priority="4" operator="equal">
      <formula>0</formula>
    </cfRule>
  </conditionalFormatting>
  <conditionalFormatting sqref="K53:N53 K51">
    <cfRule type="cellIs" dxfId="125" priority="5" operator="equal">
      <formula>0</formula>
    </cfRule>
  </conditionalFormatting>
  <conditionalFormatting sqref="Q53:T53 Q51">
    <cfRule type="cellIs" dxfId="124" priority="6" operator="equal">
      <formula>0</formula>
    </cfRule>
  </conditionalFormatting>
  <conditionalFormatting sqref="E77:H77 E75">
    <cfRule type="cellIs" dxfId="123" priority="7" operator="equal">
      <formula>0</formula>
    </cfRule>
  </conditionalFormatting>
  <conditionalFormatting sqref="K77:N77 K75">
    <cfRule type="cellIs" dxfId="122" priority="8" operator="equal">
      <formula>0</formula>
    </cfRule>
  </conditionalFormatting>
  <conditionalFormatting sqref="E40:H44 K40:N44 Q40:T40 E64:H64 K64:N64 Q64:T64 E88:H88 K88:N88 E90:H92 K90:N92 E66:H68 K66:N68 Q66:T68 Q42:T44">
    <cfRule type="cellIs" dxfId="121" priority="9" operator="equal">
      <formula>0</formula>
    </cfRule>
  </conditionalFormatting>
  <conditionalFormatting sqref="U7:W19">
    <cfRule type="cellIs" dxfId="120" priority="10" operator="equal">
      <formula>0</formula>
    </cfRule>
  </conditionalFormatting>
  <conditionalFormatting sqref="U20:W21">
    <cfRule type="cellIs" dxfId="119" priority="11" operator="equal">
      <formula>0</formula>
    </cfRule>
  </conditionalFormatting>
  <conditionalFormatting sqref="Q77:T77 Q75">
    <cfRule type="cellIs" dxfId="118" priority="12" operator="equal">
      <formula>0</formula>
    </cfRule>
  </conditionalFormatting>
  <conditionalFormatting sqref="Q88:T88 Q90:T92">
    <cfRule type="cellIs" dxfId="117" priority="13" operator="equal">
      <formula>0</formula>
    </cfRule>
  </conditionalFormatting>
  <conditionalFormatting sqref="F21:J21">
    <cfRule type="cellIs" dxfId="116" priority="14" operator="equal">
      <formula>0</formula>
    </cfRule>
  </conditionalFormatting>
  <conditionalFormatting sqref="F7:I7">
    <cfRule type="cellIs" dxfId="115" priority="15" operator="equal">
      <formula>0</formula>
    </cfRule>
  </conditionalFormatting>
  <conditionalFormatting sqref="F7:I7">
    <cfRule type="expression" dxfId="114" priority="16">
      <formula>ISERROR(F7)</formula>
    </cfRule>
  </conditionalFormatting>
  <conditionalFormatting sqref="F8:I9 F10:F20">
    <cfRule type="cellIs" dxfId="113" priority="17" operator="equal">
      <formula>0</formula>
    </cfRule>
  </conditionalFormatting>
  <conditionalFormatting sqref="F8:I9 F10:F20">
    <cfRule type="expression" dxfId="112" priority="18">
      <formula>ISERROR(F8)</formula>
    </cfRule>
  </conditionalFormatting>
  <conditionalFormatting sqref="E101:H101 E99">
    <cfRule type="cellIs" dxfId="111" priority="19" operator="equal">
      <formula>0</formula>
    </cfRule>
  </conditionalFormatting>
  <conditionalFormatting sqref="K101:N101 K99">
    <cfRule type="cellIs" dxfId="110" priority="20" operator="equal">
      <formula>0</formula>
    </cfRule>
  </conditionalFormatting>
  <conditionalFormatting sqref="K112:N112 K114:N116 E112:H116">
    <cfRule type="cellIs" dxfId="109" priority="21" operator="equal">
      <formula>0</formula>
    </cfRule>
  </conditionalFormatting>
  <conditionalFormatting sqref="Q101:T101 Q99">
    <cfRule type="cellIs" dxfId="108" priority="22" operator="equal">
      <formula>0</formula>
    </cfRule>
  </conditionalFormatting>
  <conditionalFormatting sqref="Q112:T112 Q114:T116">
    <cfRule type="cellIs" dxfId="107" priority="23" operator="equal">
      <formula>0</formula>
    </cfRule>
  </conditionalFormatting>
  <conditionalFormatting sqref="E121">
    <cfRule type="cellIs" dxfId="106" priority="24" operator="equal">
      <formula>0</formula>
    </cfRule>
  </conditionalFormatting>
  <conditionalFormatting sqref="K121">
    <cfRule type="cellIs" dxfId="105" priority="25" operator="equal">
      <formula>0</formula>
    </cfRule>
  </conditionalFormatting>
  <conditionalFormatting sqref="Q121">
    <cfRule type="cellIs" dxfId="104" priority="26" operator="equal">
      <formula>0</formula>
    </cfRule>
  </conditionalFormatting>
  <conditionalFormatting sqref="E125">
    <cfRule type="cellIs" dxfId="103" priority="27" operator="equal">
      <formula>0</formula>
    </cfRule>
  </conditionalFormatting>
  <conditionalFormatting sqref="L113 N113">
    <cfRule type="cellIs" dxfId="102" priority="28" operator="equal">
      <formula>0</formula>
    </cfRule>
  </conditionalFormatting>
  <conditionalFormatting sqref="J125">
    <cfRule type="cellIs" dxfId="101" priority="29" operator="equal">
      <formula>0</formula>
    </cfRule>
  </conditionalFormatting>
  <conditionalFormatting sqref="E89:H89">
    <cfRule type="cellIs" dxfId="100" priority="30" operator="equal">
      <formula>0</formula>
    </cfRule>
  </conditionalFormatting>
  <conditionalFormatting sqref="K89:N89">
    <cfRule type="cellIs" dxfId="99" priority="31" operator="equal">
      <formula>0</formula>
    </cfRule>
  </conditionalFormatting>
  <conditionalFormatting sqref="Q89:T89">
    <cfRule type="cellIs" dxfId="98" priority="32" operator="equal">
      <formula>0</formula>
    </cfRule>
  </conditionalFormatting>
  <conditionalFormatting sqref="E65:H65">
    <cfRule type="cellIs" dxfId="97" priority="33" operator="equal">
      <formula>0</formula>
    </cfRule>
  </conditionalFormatting>
  <conditionalFormatting sqref="K65:N65">
    <cfRule type="cellIs" dxfId="96" priority="34" operator="equal">
      <formula>0</formula>
    </cfRule>
  </conditionalFormatting>
  <conditionalFormatting sqref="Q65:T65">
    <cfRule type="cellIs" dxfId="95" priority="35" operator="equal">
      <formula>0</formula>
    </cfRule>
  </conditionalFormatting>
  <conditionalFormatting sqref="Q41:T41">
    <cfRule type="cellIs" dxfId="94" priority="36" operator="equal">
      <formula>0</formula>
    </cfRule>
  </conditionalFormatting>
  <conditionalFormatting sqref="K113">
    <cfRule type="cellIs" dxfId="93" priority="37" operator="equal">
      <formula>0</formula>
    </cfRule>
  </conditionalFormatting>
  <conditionalFormatting sqref="M113">
    <cfRule type="cellIs" dxfId="92" priority="38" operator="equal">
      <formula>0</formula>
    </cfRule>
  </conditionalFormatting>
  <conditionalFormatting sqref="G10:G18">
    <cfRule type="cellIs" dxfId="91" priority="39" operator="equal">
      <formula>0</formula>
    </cfRule>
  </conditionalFormatting>
  <conditionalFormatting sqref="G10:G18">
    <cfRule type="expression" dxfId="90" priority="40">
      <formula>ISERROR(G10)</formula>
    </cfRule>
  </conditionalFormatting>
  <conditionalFormatting sqref="H10:H18">
    <cfRule type="cellIs" dxfId="89" priority="41" operator="equal">
      <formula>0</formula>
    </cfRule>
  </conditionalFormatting>
  <conditionalFormatting sqref="H10:H18">
    <cfRule type="expression" dxfId="88" priority="42">
      <formula>ISERROR(H10)</formula>
    </cfRule>
  </conditionalFormatting>
  <conditionalFormatting sqref="I10:I18">
    <cfRule type="cellIs" dxfId="87" priority="43" operator="equal">
      <formula>0</formula>
    </cfRule>
  </conditionalFormatting>
  <conditionalFormatting sqref="I10:I18">
    <cfRule type="expression" dxfId="8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1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2" t="s">
        <v>150</v>
      </c>
      <c r="D2" s="163">
        <f>'PROGRAMMING SKELETON'!B3+(F2-1)</f>
        <v>3</v>
      </c>
      <c r="F2" s="151">
        <v>3</v>
      </c>
      <c r="G2" s="164" t="s">
        <v>1298</v>
      </c>
      <c r="H2" s="165"/>
      <c r="I2" s="165"/>
      <c r="J2" s="162" t="s">
        <v>24</v>
      </c>
      <c r="K2" s="167">
        <f ca="1">OFFSET('PROGRAMMING SKELETON'!A3,F2-1,0)</f>
        <v>43548</v>
      </c>
      <c r="L2" s="165"/>
      <c r="M2" s="165"/>
      <c r="N2" s="165"/>
      <c r="O2" s="165"/>
      <c r="P2" s="165"/>
      <c r="Q2" s="165"/>
      <c r="R2" s="165"/>
      <c r="S2" s="165"/>
      <c r="T2" s="165"/>
      <c r="U2" s="168"/>
    </row>
    <row r="3" spans="1:24" ht="60" customHeight="1">
      <c r="A3" s="1"/>
      <c r="B3" s="162" t="s">
        <v>151</v>
      </c>
      <c r="D3" s="169" t="str">
        <f ca="1">OFFSET('PROGRAMMING SKELETON'!C3,F2-1,0)</f>
        <v>Developmental</v>
      </c>
      <c r="F3" s="164"/>
      <c r="H3" s="165"/>
      <c r="I3" s="165"/>
      <c r="J3" s="165"/>
      <c r="K3" s="165"/>
      <c r="L3" s="165"/>
      <c r="M3" s="165"/>
      <c r="N3" s="165"/>
      <c r="O3" s="165"/>
      <c r="P3" s="165"/>
      <c r="Q3" s="165"/>
      <c r="R3" s="165"/>
      <c r="S3" s="165"/>
      <c r="T3" s="165"/>
      <c r="U3" s="168"/>
    </row>
    <row r="4" spans="1:24" ht="30" customHeight="1">
      <c r="A4" s="1"/>
      <c r="B4" s="1"/>
      <c r="D4" s="1"/>
      <c r="E4" s="1"/>
      <c r="F4" s="1"/>
      <c r="G4" s="168"/>
      <c r="H4" s="168"/>
      <c r="I4" s="168"/>
      <c r="J4" s="168"/>
      <c r="K4" s="168"/>
      <c r="L4" s="165"/>
      <c r="M4" s="165"/>
      <c r="N4" s="165"/>
      <c r="O4" s="165"/>
      <c r="P4" s="165"/>
      <c r="Q4" s="165"/>
      <c r="R4" s="165"/>
      <c r="S4" s="165"/>
      <c r="T4" s="165"/>
      <c r="U4" s="168"/>
    </row>
    <row r="5" spans="1:24" ht="60" customHeight="1">
      <c r="A5" s="1"/>
      <c r="B5" s="554">
        <f>H2</f>
        <v>0</v>
      </c>
      <c r="C5" s="1"/>
      <c r="D5" s="563" t="s">
        <v>1356</v>
      </c>
      <c r="E5" s="377"/>
      <c r="F5" s="377"/>
      <c r="G5" s="377"/>
      <c r="H5" s="377"/>
      <c r="I5" s="377"/>
      <c r="J5" s="564"/>
      <c r="K5" s="129"/>
      <c r="L5" s="165"/>
      <c r="M5" s="165"/>
      <c r="N5" s="165"/>
      <c r="O5" s="165"/>
      <c r="P5" s="165"/>
      <c r="Q5" s="165"/>
      <c r="R5" s="165"/>
      <c r="S5" s="165"/>
      <c r="T5" s="165"/>
      <c r="U5" s="168"/>
      <c r="V5" s="168"/>
      <c r="W5" s="168"/>
      <c r="X5" s="168"/>
    </row>
    <row r="6" spans="1:24" ht="60" customHeight="1">
      <c r="A6" s="1"/>
      <c r="B6" s="533"/>
      <c r="C6" s="1"/>
      <c r="D6" s="555" t="s">
        <v>1396</v>
      </c>
      <c r="E6" s="556"/>
      <c r="F6" s="170" t="s">
        <v>1422</v>
      </c>
      <c r="G6" s="170" t="s">
        <v>1431</v>
      </c>
      <c r="H6" s="171" t="s">
        <v>1432</v>
      </c>
      <c r="I6" s="565" t="s">
        <v>1441</v>
      </c>
      <c r="J6" s="432"/>
      <c r="K6" s="129"/>
      <c r="L6" s="165"/>
      <c r="M6" s="165"/>
      <c r="N6" s="165"/>
      <c r="O6" s="165"/>
      <c r="P6" s="165"/>
      <c r="Q6" s="165"/>
      <c r="R6" s="165"/>
      <c r="S6" s="165"/>
      <c r="T6" s="165"/>
      <c r="U6" s="168"/>
      <c r="V6" s="168"/>
      <c r="W6" s="168"/>
      <c r="X6" s="168"/>
    </row>
    <row r="7" spans="1:24" ht="49.5" customHeight="1">
      <c r="A7" s="1"/>
      <c r="B7" s="533"/>
      <c r="C7" s="1"/>
      <c r="D7" s="557" t="str">
        <f ca="1">OFFSET('PROGRAMMING SKELETON'!D118,F2-1,0)</f>
        <v>Power Clean</v>
      </c>
      <c r="E7" s="558"/>
      <c r="F7" s="324">
        <f>E44</f>
        <v>0</v>
      </c>
      <c r="G7" s="172">
        <f>E43</f>
        <v>0</v>
      </c>
      <c r="H7" s="173">
        <f>E42</f>
        <v>0</v>
      </c>
      <c r="I7" s="566">
        <f ca="1">E40</f>
        <v>0</v>
      </c>
      <c r="J7" s="567"/>
      <c r="K7" s="129"/>
      <c r="L7" s="165"/>
      <c r="M7" s="165"/>
      <c r="N7" s="165"/>
      <c r="O7" s="165"/>
      <c r="P7" s="165"/>
      <c r="Q7" s="165"/>
      <c r="R7" s="165"/>
      <c r="S7" s="165"/>
      <c r="T7" s="165"/>
      <c r="U7" s="168"/>
      <c r="V7" s="168"/>
      <c r="W7" s="168"/>
      <c r="X7" s="168"/>
    </row>
    <row r="8" spans="1:24" ht="49.5" customHeight="1">
      <c r="A8" s="1"/>
      <c r="B8" s="533"/>
      <c r="C8" s="1"/>
      <c r="D8" s="557" t="str">
        <f ca="1">OFFSET('PROGRAMMING SKELETON'!G118,F2-1,0)</f>
        <v>Squat with belt</v>
      </c>
      <c r="E8" s="558"/>
      <c r="F8" s="325">
        <f>K44</f>
        <v>0</v>
      </c>
      <c r="G8" s="175">
        <f>K43</f>
        <v>0</v>
      </c>
      <c r="H8" s="176">
        <f>K42</f>
        <v>0</v>
      </c>
      <c r="I8" s="559">
        <f ca="1">K40</f>
        <v>0</v>
      </c>
      <c r="J8" s="560"/>
      <c r="K8" s="129"/>
      <c r="L8" s="165"/>
      <c r="M8" s="165"/>
      <c r="N8" s="165"/>
      <c r="O8" s="165"/>
      <c r="P8" s="165"/>
      <c r="Q8" s="165"/>
      <c r="R8" s="165"/>
      <c r="S8" s="165"/>
      <c r="T8" s="165"/>
      <c r="U8" s="168"/>
      <c r="V8" s="168"/>
      <c r="W8" s="168"/>
      <c r="X8" s="168"/>
    </row>
    <row r="9" spans="1:24" ht="49.5" customHeight="1">
      <c r="A9" s="1"/>
      <c r="B9" s="533"/>
      <c r="C9" s="1"/>
      <c r="D9" s="557" t="str">
        <f ca="1">OFFSET('PROGRAMMING SKELETON'!J118,F2-1,0)</f>
        <v>Press with belt</v>
      </c>
      <c r="E9" s="558"/>
      <c r="F9" s="325">
        <f>Q44</f>
        <v>0</v>
      </c>
      <c r="G9" s="175">
        <f>Q43</f>
        <v>0</v>
      </c>
      <c r="H9" s="176">
        <f>Q42</f>
        <v>0</v>
      </c>
      <c r="I9" s="559">
        <f ca="1">Q40</f>
        <v>0</v>
      </c>
      <c r="J9" s="560"/>
      <c r="K9" s="129"/>
      <c r="L9" s="165"/>
      <c r="M9" s="165"/>
      <c r="N9" s="165"/>
      <c r="O9" s="165"/>
      <c r="P9" s="165"/>
      <c r="Q9" s="165"/>
      <c r="R9" s="165"/>
      <c r="S9" s="165"/>
      <c r="T9" s="165"/>
      <c r="U9" s="168"/>
      <c r="V9" s="168"/>
      <c r="W9" s="168"/>
      <c r="X9" s="168"/>
    </row>
    <row r="10" spans="1:24" ht="49.5" customHeight="1">
      <c r="A10" s="1"/>
      <c r="B10" s="533"/>
      <c r="C10" s="1"/>
      <c r="D10" s="557" t="str">
        <f ca="1">OFFSET('PROGRAMMING SKELETON'!D173,F2-1,0)</f>
        <v>Power Snatch</v>
      </c>
      <c r="E10" s="558"/>
      <c r="F10" s="325">
        <f>E68</f>
        <v>0</v>
      </c>
      <c r="G10" s="177">
        <f>E67</f>
        <v>0</v>
      </c>
      <c r="H10" s="178">
        <f>E66</f>
        <v>0</v>
      </c>
      <c r="I10" s="559">
        <f ca="1">E64</f>
        <v>0</v>
      </c>
      <c r="J10" s="560"/>
      <c r="K10" s="129"/>
      <c r="L10" s="165"/>
      <c r="M10" s="165"/>
      <c r="N10" s="165"/>
      <c r="O10" s="165"/>
      <c r="P10" s="165"/>
      <c r="Q10" s="165"/>
      <c r="R10" s="165"/>
      <c r="S10" s="165"/>
      <c r="T10" s="165"/>
      <c r="U10" s="168"/>
      <c r="V10" s="168"/>
      <c r="W10" s="168"/>
      <c r="X10" s="168"/>
    </row>
    <row r="11" spans="1:24" ht="49.5" customHeight="1">
      <c r="A11" s="1"/>
      <c r="B11" s="533"/>
      <c r="C11" s="1"/>
      <c r="D11" s="557" t="str">
        <f ca="1">OFFSET('PROGRAMMING SKELETON'!G173,F2-1,0)</f>
        <v>Deadlift with Belt</v>
      </c>
      <c r="E11" s="558"/>
      <c r="F11" s="325">
        <f>K68</f>
        <v>0</v>
      </c>
      <c r="G11" s="177">
        <f>K67</f>
        <v>0</v>
      </c>
      <c r="H11" s="178">
        <f>K66</f>
        <v>0</v>
      </c>
      <c r="I11" s="559">
        <f ca="1">K64</f>
        <v>0</v>
      </c>
      <c r="J11" s="560"/>
      <c r="K11" s="129"/>
      <c r="L11" s="165"/>
      <c r="M11" s="165"/>
      <c r="N11" s="165"/>
      <c r="O11" s="165"/>
      <c r="P11" s="165"/>
      <c r="Q11" s="165"/>
      <c r="R11" s="165"/>
      <c r="S11" s="165"/>
      <c r="T11" s="165"/>
      <c r="U11" s="168"/>
      <c r="V11" s="168"/>
      <c r="W11" s="168"/>
      <c r="X11" s="168"/>
    </row>
    <row r="12" spans="1:24" ht="49.5" customHeight="1">
      <c r="A12" s="1"/>
      <c r="B12" s="533"/>
      <c r="C12" s="1"/>
      <c r="D12" s="557" t="str">
        <f ca="1">OFFSET('PROGRAMMING SKELETON'!J173,F2-1,0)</f>
        <v>Bench with 1-Sec Pause</v>
      </c>
      <c r="E12" s="558"/>
      <c r="F12" s="325">
        <f>Q68</f>
        <v>0</v>
      </c>
      <c r="G12" s="177">
        <f>Q67</f>
        <v>0</v>
      </c>
      <c r="H12" s="178">
        <f>Q66</f>
        <v>0</v>
      </c>
      <c r="I12" s="559">
        <f ca="1">Q64</f>
        <v>0</v>
      </c>
      <c r="J12" s="560"/>
      <c r="K12" s="129"/>
      <c r="L12" s="165"/>
      <c r="M12" s="165"/>
      <c r="N12" s="165"/>
      <c r="O12" s="165"/>
      <c r="P12" s="165"/>
      <c r="Q12" s="165"/>
      <c r="R12" s="165"/>
      <c r="S12" s="165"/>
      <c r="T12" s="165"/>
      <c r="U12" s="168"/>
      <c r="V12" s="168"/>
      <c r="W12" s="168"/>
      <c r="X12" s="168"/>
    </row>
    <row r="13" spans="1:24" ht="49.5" customHeight="1">
      <c r="A13" s="1"/>
      <c r="B13" s="533"/>
      <c r="C13" s="1"/>
      <c r="D13" s="557" t="str">
        <f ca="1">OFFSET('PROGRAMMING SKELETON'!D228,F2-1,0)</f>
        <v>Split Jerk</v>
      </c>
      <c r="E13" s="558"/>
      <c r="F13" s="325">
        <f>E92</f>
        <v>0</v>
      </c>
      <c r="G13" s="177">
        <f>E91</f>
        <v>0</v>
      </c>
      <c r="H13" s="178">
        <f>E90</f>
        <v>0</v>
      </c>
      <c r="I13" s="559">
        <f ca="1">E88</f>
        <v>0</v>
      </c>
      <c r="J13" s="560"/>
      <c r="K13" s="129"/>
      <c r="L13" s="165"/>
      <c r="M13" s="165"/>
      <c r="N13" s="165"/>
      <c r="O13" s="165"/>
      <c r="P13" s="165"/>
      <c r="Q13" s="165"/>
      <c r="R13" s="165"/>
      <c r="S13" s="165"/>
      <c r="T13" s="165"/>
      <c r="U13" s="168"/>
      <c r="V13" s="168"/>
      <c r="W13" s="168"/>
      <c r="X13" s="168"/>
    </row>
    <row r="14" spans="1:24" ht="49.5" customHeight="1">
      <c r="A14" s="1"/>
      <c r="B14" s="533"/>
      <c r="C14" s="1"/>
      <c r="D14" s="557" t="str">
        <f ca="1">OFFSET('PROGRAMMING SKELETON'!G228,F2-1,0)</f>
        <v>Front Squat</v>
      </c>
      <c r="E14" s="558"/>
      <c r="F14" s="325">
        <f>K92</f>
        <v>0</v>
      </c>
      <c r="G14" s="177">
        <f>K91</f>
        <v>0</v>
      </c>
      <c r="H14" s="178">
        <f>K90</f>
        <v>0</v>
      </c>
      <c r="I14" s="559">
        <f ca="1">K88</f>
        <v>0</v>
      </c>
      <c r="J14" s="560"/>
      <c r="K14" s="129"/>
      <c r="L14" s="165"/>
      <c r="M14" s="165"/>
      <c r="N14" s="165"/>
      <c r="O14" s="165"/>
      <c r="P14" s="165"/>
      <c r="Q14" s="165"/>
      <c r="R14" s="165"/>
      <c r="S14" s="165"/>
      <c r="T14" s="165"/>
      <c r="U14" s="168"/>
      <c r="V14" s="168"/>
      <c r="W14" s="168"/>
      <c r="X14" s="168"/>
    </row>
    <row r="15" spans="1:24" ht="49.5" customHeight="1">
      <c r="A15" s="1"/>
      <c r="B15" s="533"/>
      <c r="C15" s="1"/>
      <c r="D15" s="557" t="str">
        <f ca="1">OFFSET('PROGRAMMING SKELETON'!J228,F2-1,0)</f>
        <v>Push Press</v>
      </c>
      <c r="E15" s="558"/>
      <c r="F15" s="325">
        <f>Q92</f>
        <v>0</v>
      </c>
      <c r="G15" s="177">
        <f>Q91</f>
        <v>0</v>
      </c>
      <c r="H15" s="178">
        <f>Q90</f>
        <v>0</v>
      </c>
      <c r="I15" s="559">
        <f ca="1">Q88</f>
        <v>0</v>
      </c>
      <c r="J15" s="560"/>
      <c r="K15" s="129"/>
      <c r="L15" s="165"/>
      <c r="M15" s="165"/>
      <c r="N15" s="165"/>
      <c r="O15" s="165"/>
      <c r="P15" s="165"/>
      <c r="Q15" s="165"/>
      <c r="R15" s="165"/>
      <c r="S15" s="165"/>
      <c r="T15" s="165"/>
      <c r="U15" s="168"/>
      <c r="V15" s="168"/>
      <c r="W15" s="168"/>
      <c r="X15" s="168"/>
    </row>
    <row r="16" spans="1:24" ht="49.5" customHeight="1">
      <c r="A16" s="1"/>
      <c r="B16" s="533"/>
      <c r="C16" s="1"/>
      <c r="D16" s="557" t="str">
        <f ca="1">OFFSET('PROGRAMMING SKELETON'!D282,F2-1,0)</f>
        <v>Snatch</v>
      </c>
      <c r="E16" s="558"/>
      <c r="F16" s="325">
        <f>E116</f>
        <v>0</v>
      </c>
      <c r="G16" s="177">
        <f>E115</f>
        <v>0</v>
      </c>
      <c r="H16" s="178">
        <f>E114</f>
        <v>0</v>
      </c>
      <c r="I16" s="559">
        <f ca="1">E112</f>
        <v>0</v>
      </c>
      <c r="J16" s="560"/>
      <c r="K16" s="129"/>
      <c r="L16" s="165"/>
      <c r="M16" s="165"/>
      <c r="N16" s="165"/>
      <c r="O16" s="165"/>
      <c r="P16" s="165"/>
      <c r="Q16" s="165"/>
      <c r="R16" s="165"/>
      <c r="S16" s="165"/>
      <c r="T16" s="165"/>
      <c r="U16" s="168"/>
      <c r="V16" s="168"/>
      <c r="W16" s="168"/>
      <c r="X16" s="168"/>
    </row>
    <row r="17" spans="1:26" ht="49.5" customHeight="1">
      <c r="A17" s="1"/>
      <c r="B17" s="533"/>
      <c r="C17" s="1"/>
      <c r="D17" s="557" t="str">
        <f ca="1">OFFSET('PROGRAMMING SKELETON'!G282,F2-1,0)</f>
        <v>Clean And Jerk</v>
      </c>
      <c r="E17" s="558"/>
      <c r="F17" s="325">
        <f>K116</f>
        <v>0</v>
      </c>
      <c r="G17" s="177">
        <f>K115</f>
        <v>0</v>
      </c>
      <c r="H17" s="178">
        <f>K114</f>
        <v>0</v>
      </c>
      <c r="I17" s="559">
        <f ca="1">K112</f>
        <v>0</v>
      </c>
      <c r="J17" s="560"/>
      <c r="K17" s="129"/>
      <c r="L17" s="165"/>
      <c r="M17" s="165"/>
      <c r="N17" s="165"/>
      <c r="O17" s="165"/>
      <c r="P17" s="165"/>
      <c r="Q17" s="165"/>
      <c r="R17" s="165"/>
      <c r="S17" s="165"/>
      <c r="T17" s="165"/>
      <c r="U17" s="168"/>
      <c r="V17" s="168"/>
      <c r="W17" s="168"/>
      <c r="X17" s="168"/>
    </row>
    <row r="18" spans="1:26" ht="49.5" customHeight="1">
      <c r="A18" s="1"/>
      <c r="B18" s="533"/>
      <c r="C18" s="1"/>
      <c r="D18" s="557" t="str">
        <f ca="1">OFFSET('PROGRAMMING SKELETON'!J282,F2-1,0)</f>
        <v>None</v>
      </c>
      <c r="E18" s="558"/>
      <c r="F18" s="325">
        <f>Q116</f>
        <v>0</v>
      </c>
      <c r="G18" s="177">
        <f>Q115</f>
        <v>0</v>
      </c>
      <c r="H18" s="178">
        <f>Q114</f>
        <v>0</v>
      </c>
      <c r="I18" s="559">
        <f ca="1">Q112</f>
        <v>0</v>
      </c>
      <c r="J18" s="560"/>
      <c r="K18" s="129"/>
      <c r="L18" s="181"/>
      <c r="M18" s="181"/>
      <c r="N18" s="181"/>
      <c r="O18" s="181"/>
      <c r="P18" s="181"/>
      <c r="Q18" s="181"/>
      <c r="R18" s="181"/>
      <c r="S18" s="181"/>
      <c r="T18" s="181"/>
      <c r="U18" s="168"/>
      <c r="V18" s="168"/>
      <c r="W18" s="168"/>
      <c r="X18" s="168"/>
    </row>
    <row r="19" spans="1:26" ht="49.5" customHeight="1">
      <c r="A19" s="1"/>
      <c r="B19" s="533"/>
      <c r="C19" s="1"/>
      <c r="D19" s="557" t="s">
        <v>2387</v>
      </c>
      <c r="E19" s="558"/>
      <c r="F19" s="561">
        <f>J125</f>
        <v>0</v>
      </c>
      <c r="G19" s="403"/>
      <c r="H19" s="403"/>
      <c r="I19" s="403"/>
      <c r="J19" s="560"/>
      <c r="K19" s="129"/>
      <c r="L19" s="181"/>
      <c r="M19" s="181"/>
      <c r="N19" s="181"/>
      <c r="O19" s="181"/>
      <c r="P19" s="181"/>
      <c r="Q19" s="181"/>
      <c r="R19" s="181"/>
      <c r="S19" s="181"/>
      <c r="T19" s="181"/>
      <c r="U19" s="168"/>
      <c r="V19" s="168"/>
      <c r="W19" s="168"/>
      <c r="X19" s="168"/>
    </row>
    <row r="20" spans="1:26" ht="49.5" customHeight="1">
      <c r="A20" s="1"/>
      <c r="B20" s="533"/>
      <c r="C20" s="1"/>
      <c r="D20" s="557" t="s">
        <v>2388</v>
      </c>
      <c r="E20" s="558"/>
      <c r="F20" s="579"/>
      <c r="G20" s="580"/>
      <c r="H20" s="580"/>
      <c r="I20" s="580"/>
      <c r="J20" s="581"/>
      <c r="K20" s="129"/>
      <c r="L20" s="181"/>
      <c r="M20" s="181"/>
      <c r="N20" s="181"/>
      <c r="O20" s="181"/>
      <c r="P20" s="181"/>
      <c r="Q20" s="181"/>
      <c r="R20" s="181"/>
      <c r="S20" s="181"/>
      <c r="T20" s="181"/>
      <c r="U20" s="168"/>
      <c r="V20" s="168"/>
      <c r="W20" s="168"/>
      <c r="X20" s="168"/>
    </row>
    <row r="21" spans="1:26" ht="49.5" customHeight="1">
      <c r="A21" s="1"/>
      <c r="B21" s="534"/>
      <c r="C21" s="1"/>
      <c r="D21" s="557"/>
      <c r="E21" s="558"/>
      <c r="F21" s="182"/>
      <c r="G21" s="183"/>
      <c r="H21" s="184"/>
      <c r="I21" s="582"/>
      <c r="J21" s="558"/>
      <c r="K21" s="129"/>
      <c r="L21" s="181"/>
      <c r="M21" s="181"/>
      <c r="N21" s="181"/>
      <c r="O21" s="181"/>
      <c r="P21" s="181"/>
      <c r="Q21" s="181"/>
      <c r="R21" s="181"/>
      <c r="S21" s="181"/>
      <c r="T21" s="181"/>
      <c r="U21" s="168"/>
      <c r="V21" s="168"/>
      <c r="W21" s="168"/>
      <c r="X21" s="168"/>
    </row>
    <row r="22" spans="1:26" ht="15" customHeight="1">
      <c r="A22" s="1"/>
      <c r="B22" s="1"/>
      <c r="C22" s="1"/>
      <c r="D22" s="1"/>
      <c r="E22" s="1"/>
      <c r="F22" s="1"/>
      <c r="G22" s="168"/>
      <c r="H22" s="168"/>
      <c r="I22" s="168"/>
      <c r="J22" s="168"/>
      <c r="K22" s="168"/>
      <c r="L22" s="168"/>
      <c r="M22" s="168"/>
      <c r="N22" s="168"/>
      <c r="O22" s="168"/>
      <c r="P22" s="168"/>
      <c r="Q22" s="168"/>
      <c r="R22" s="168"/>
      <c r="S22" s="168"/>
      <c r="T22" s="168"/>
      <c r="U22" s="168"/>
    </row>
    <row r="23" spans="1:26" ht="15.75" customHeight="1"/>
    <row r="24" spans="1:26" ht="79.5" customHeight="1">
      <c r="B24" s="532">
        <v>1</v>
      </c>
      <c r="D24" s="522">
        <v>1</v>
      </c>
      <c r="E24" s="363"/>
      <c r="F24" s="363"/>
      <c r="G24" s="363"/>
      <c r="H24" s="364"/>
      <c r="J24" s="522">
        <v>2</v>
      </c>
      <c r="K24" s="363"/>
      <c r="L24" s="363"/>
      <c r="M24" s="363"/>
      <c r="N24" s="364"/>
      <c r="P24" s="522">
        <v>3</v>
      </c>
      <c r="Q24" s="363"/>
      <c r="R24" s="363"/>
      <c r="S24" s="363"/>
      <c r="T24" s="364"/>
      <c r="V24" s="522" t="s">
        <v>2389</v>
      </c>
      <c r="W24" s="363"/>
      <c r="X24" s="363"/>
      <c r="Y24" s="363"/>
      <c r="Z24" s="364"/>
    </row>
    <row r="25" spans="1:26" ht="15" customHeight="1">
      <c r="B25" s="533"/>
    </row>
    <row r="26" spans="1:26" ht="79.5" customHeight="1">
      <c r="B26" s="533"/>
      <c r="D26" s="521" t="str">
        <f ca="1">OFFSET('PROGRAMMING SKELETON'!D118,F2-1,0)</f>
        <v>Power Clean</v>
      </c>
      <c r="E26" s="403"/>
      <c r="F26" s="403"/>
      <c r="G26" s="403"/>
      <c r="H26" s="404"/>
      <c r="I26" s="129"/>
      <c r="J26" s="521" t="str">
        <f ca="1">OFFSET('PROGRAMMING SKELETON'!G118,F2-1,0)</f>
        <v>Squat with belt</v>
      </c>
      <c r="K26" s="403"/>
      <c r="L26" s="403"/>
      <c r="M26" s="403"/>
      <c r="N26" s="404"/>
      <c r="O26" s="129"/>
      <c r="P26" s="521" t="str">
        <f ca="1">OFFSET('PROGRAMMING SKELETON'!J118,F2-1,0)</f>
        <v>Press with belt</v>
      </c>
      <c r="Q26" s="403"/>
      <c r="R26" s="403"/>
      <c r="S26" s="403"/>
      <c r="T26" s="404"/>
      <c r="V26" s="521" t="str">
        <f ca="1">OFFSET('PROGRAMMING SKELETON'!M118,F2-1,0)</f>
        <v>GPP Or none</v>
      </c>
      <c r="W26" s="403"/>
      <c r="X26" s="403"/>
      <c r="Y26" s="403"/>
      <c r="Z26" s="404"/>
    </row>
    <row r="27" spans="1:26" ht="49.5" customHeight="1">
      <c r="B27" s="533"/>
      <c r="D27" s="519" t="s">
        <v>2390</v>
      </c>
      <c r="E27" s="523" t="str">
        <f ca="1">OFFSET('PROGRAMMING SKELETON'!D3,F2-1,0)</f>
        <v>3 reps x 5 sets @ RPE 8</v>
      </c>
      <c r="F27" s="524"/>
      <c r="G27" s="524"/>
      <c r="H27" s="525"/>
      <c r="J27" s="519" t="s">
        <v>2390</v>
      </c>
      <c r="K27" s="523" t="str">
        <f ca="1">OFFSET('PROGRAMMING SKELETON'!E3,F2-1,0)</f>
        <v>1 @ 8, -17% from single x 4 reps x 3-5 sets</v>
      </c>
      <c r="L27" s="524"/>
      <c r="M27" s="524"/>
      <c r="N27" s="525"/>
      <c r="P27" s="519" t="s">
        <v>2390</v>
      </c>
      <c r="Q27" s="523" t="str">
        <f ca="1">OFFSET('PROGRAMMING SKELETON'!F3,F2-1,0)</f>
        <v>1 @ 8, -17% from single x 4 reps x 3-5 sets</v>
      </c>
      <c r="R27" s="524"/>
      <c r="S27" s="524"/>
      <c r="T27" s="525"/>
      <c r="V27" s="553" t="str">
        <f ca="1">OFFSET('PROGRAMMING SKELETON'!N118,F2-1,0)</f>
        <v>GPP Or none</v>
      </c>
      <c r="W27" s="524"/>
      <c r="X27" s="524"/>
      <c r="Y27" s="524"/>
      <c r="Z27" s="525"/>
    </row>
    <row r="28" spans="1:26" ht="49.5" customHeight="1">
      <c r="B28" s="533"/>
      <c r="D28" s="520"/>
      <c r="E28" s="526"/>
      <c r="F28" s="527"/>
      <c r="G28" s="527"/>
      <c r="H28" s="528"/>
      <c r="J28" s="520"/>
      <c r="K28" s="526"/>
      <c r="L28" s="527"/>
      <c r="M28" s="527"/>
      <c r="N28" s="528"/>
      <c r="P28" s="520"/>
      <c r="Q28" s="526"/>
      <c r="R28" s="527"/>
      <c r="S28" s="527"/>
      <c r="T28" s="528"/>
      <c r="V28" s="541"/>
      <c r="W28" s="356"/>
      <c r="X28" s="356"/>
      <c r="Y28" s="356"/>
      <c r="Z28" s="542"/>
    </row>
    <row r="29" spans="1:26" ht="124.5" customHeight="1">
      <c r="B29" s="533"/>
      <c r="D29" s="185" t="s">
        <v>2391</v>
      </c>
      <c r="E29" s="518" t="str">
        <f ca="1">OFFSET('PROGRAMMING SKELETON'!E118,F2-1,0)</f>
        <v>3-5 minute rest between work sets</v>
      </c>
      <c r="F29" s="411"/>
      <c r="G29" s="411"/>
      <c r="H29" s="412"/>
      <c r="J29" s="185" t="s">
        <v>2391</v>
      </c>
      <c r="K29" s="518" t="str">
        <f ca="1">OFFSET('PROGRAMMING SKELETON'!H118,F2-1,0)</f>
        <v>3-5 minute rest between work sets</v>
      </c>
      <c r="L29" s="411"/>
      <c r="M29" s="411"/>
      <c r="N29" s="412"/>
      <c r="P29" s="185" t="s">
        <v>2391</v>
      </c>
      <c r="Q29" s="518" t="str">
        <f ca="1">OFFSET('PROGRAMMING SKELETON'!K118,F2-1,0)</f>
        <v>3-5 minute rest between work sets</v>
      </c>
      <c r="R29" s="411"/>
      <c r="S29" s="411"/>
      <c r="T29" s="412"/>
      <c r="V29" s="543"/>
      <c r="W29" s="407"/>
      <c r="X29" s="407"/>
      <c r="Y29" s="407"/>
      <c r="Z29" s="544"/>
    </row>
    <row r="30" spans="1:26" ht="60" customHeight="1">
      <c r="B30" s="533"/>
      <c r="D30" s="186" t="s">
        <v>2392</v>
      </c>
      <c r="E30" s="186" t="s">
        <v>2393</v>
      </c>
      <c r="F30" s="186" t="s">
        <v>1431</v>
      </c>
      <c r="G30" s="186" t="s">
        <v>2394</v>
      </c>
      <c r="H30" s="186" t="s">
        <v>2395</v>
      </c>
      <c r="J30" s="186" t="s">
        <v>2392</v>
      </c>
      <c r="K30" s="186" t="s">
        <v>2393</v>
      </c>
      <c r="L30" s="186" t="s">
        <v>1431</v>
      </c>
      <c r="M30" s="186" t="s">
        <v>2394</v>
      </c>
      <c r="N30" s="186" t="s">
        <v>2395</v>
      </c>
      <c r="P30" s="186" t="s">
        <v>2392</v>
      </c>
      <c r="Q30" s="186" t="s">
        <v>2393</v>
      </c>
      <c r="R30" s="186" t="s">
        <v>1431</v>
      </c>
      <c r="S30" s="186" t="s">
        <v>2394</v>
      </c>
      <c r="T30" s="186" t="s">
        <v>2395</v>
      </c>
      <c r="V30" s="552" t="s">
        <v>2396</v>
      </c>
      <c r="W30" s="403"/>
      <c r="X30" s="403"/>
      <c r="Y30" s="403"/>
      <c r="Z30" s="404"/>
    </row>
    <row r="31" spans="1:26" ht="39.75" customHeight="1">
      <c r="B31" s="533"/>
      <c r="D31" s="187" t="s">
        <v>2397</v>
      </c>
      <c r="E31" s="320"/>
      <c r="F31" s="188"/>
      <c r="G31" s="326"/>
      <c r="H31" s="189" t="str">
        <f t="shared" ref="H31:H39" si="0">IF(ISNUMBER(E31),E31/E$40,"")</f>
        <v/>
      </c>
      <c r="J31" s="187" t="s">
        <v>2397</v>
      </c>
      <c r="K31" s="320"/>
      <c r="L31" s="188"/>
      <c r="M31" s="326"/>
      <c r="N31" s="189" t="str">
        <f t="shared" ref="N31:N39" si="1">IF(ISNUMBER(K31),K31/K$40,"")</f>
        <v/>
      </c>
      <c r="P31" s="187" t="s">
        <v>2397</v>
      </c>
      <c r="Q31" s="320"/>
      <c r="R31" s="188"/>
      <c r="S31" s="326"/>
      <c r="T31" s="189" t="str">
        <f t="shared" ref="T31:T39" si="2">IF(ISNUMBER(Q31),Q31/Q$40,"")</f>
        <v/>
      </c>
      <c r="V31" s="540"/>
      <c r="W31" s="524"/>
      <c r="X31" s="524"/>
      <c r="Y31" s="524"/>
      <c r="Z31" s="525"/>
    </row>
    <row r="32" spans="1:26" ht="39.75" customHeight="1">
      <c r="B32" s="533"/>
      <c r="D32" s="190" t="s">
        <v>2398</v>
      </c>
      <c r="E32" s="321"/>
      <c r="F32" s="191"/>
      <c r="G32" s="327"/>
      <c r="H32" s="192" t="str">
        <f t="shared" si="0"/>
        <v/>
      </c>
      <c r="J32" s="190" t="s">
        <v>2398</v>
      </c>
      <c r="K32" s="321"/>
      <c r="L32" s="191"/>
      <c r="M32" s="327"/>
      <c r="N32" s="192" t="str">
        <f t="shared" si="1"/>
        <v/>
      </c>
      <c r="P32" s="190" t="s">
        <v>2398</v>
      </c>
      <c r="Q32" s="321"/>
      <c r="R32" s="191"/>
      <c r="S32" s="327"/>
      <c r="T32" s="192" t="str">
        <f t="shared" si="2"/>
        <v/>
      </c>
      <c r="V32" s="541"/>
      <c r="W32" s="356"/>
      <c r="X32" s="356"/>
      <c r="Y32" s="356"/>
      <c r="Z32" s="542"/>
    </row>
    <row r="33" spans="2:26" ht="39.75" customHeight="1">
      <c r="B33" s="533"/>
      <c r="D33" s="190" t="s">
        <v>2399</v>
      </c>
      <c r="E33" s="322"/>
      <c r="F33" s="193"/>
      <c r="G33" s="328"/>
      <c r="H33" s="194" t="str">
        <f t="shared" si="0"/>
        <v/>
      </c>
      <c r="J33" s="190" t="s">
        <v>2399</v>
      </c>
      <c r="K33" s="322"/>
      <c r="L33" s="193"/>
      <c r="M33" s="328"/>
      <c r="N33" s="194" t="str">
        <f t="shared" si="1"/>
        <v/>
      </c>
      <c r="P33" s="190" t="s">
        <v>2399</v>
      </c>
      <c r="Q33" s="322"/>
      <c r="R33" s="193"/>
      <c r="S33" s="328"/>
      <c r="T33" s="194" t="str">
        <f t="shared" si="2"/>
        <v/>
      </c>
      <c r="V33" s="541"/>
      <c r="W33" s="356"/>
      <c r="X33" s="356"/>
      <c r="Y33" s="356"/>
      <c r="Z33" s="542"/>
    </row>
    <row r="34" spans="2:26" ht="39.75" customHeight="1">
      <c r="B34" s="533"/>
      <c r="D34" s="190" t="s">
        <v>2400</v>
      </c>
      <c r="E34" s="321"/>
      <c r="F34" s="191"/>
      <c r="G34" s="327"/>
      <c r="H34" s="192" t="str">
        <f t="shared" si="0"/>
        <v/>
      </c>
      <c r="J34" s="190" t="s">
        <v>2400</v>
      </c>
      <c r="K34" s="321"/>
      <c r="L34" s="191"/>
      <c r="M34" s="327"/>
      <c r="N34" s="192" t="str">
        <f t="shared" si="1"/>
        <v/>
      </c>
      <c r="P34" s="190" t="s">
        <v>2400</v>
      </c>
      <c r="Q34" s="321"/>
      <c r="R34" s="191"/>
      <c r="S34" s="327"/>
      <c r="T34" s="192" t="str">
        <f t="shared" si="2"/>
        <v/>
      </c>
      <c r="V34" s="541"/>
      <c r="W34" s="356"/>
      <c r="X34" s="356"/>
      <c r="Y34" s="356"/>
      <c r="Z34" s="542"/>
    </row>
    <row r="35" spans="2:26" ht="39.75" customHeight="1">
      <c r="B35" s="533"/>
      <c r="D35" s="190" t="s">
        <v>2401</v>
      </c>
      <c r="E35" s="322"/>
      <c r="F35" s="193"/>
      <c r="G35" s="328"/>
      <c r="H35" s="194" t="str">
        <f t="shared" si="0"/>
        <v/>
      </c>
      <c r="J35" s="190" t="s">
        <v>2401</v>
      </c>
      <c r="K35" s="322"/>
      <c r="L35" s="193"/>
      <c r="M35" s="328"/>
      <c r="N35" s="194" t="str">
        <f t="shared" si="1"/>
        <v/>
      </c>
      <c r="P35" s="190" t="s">
        <v>2401</v>
      </c>
      <c r="Q35" s="322"/>
      <c r="R35" s="193"/>
      <c r="S35" s="328"/>
      <c r="T35" s="194" t="str">
        <f t="shared" si="2"/>
        <v/>
      </c>
      <c r="V35" s="541"/>
      <c r="W35" s="356"/>
      <c r="X35" s="356"/>
      <c r="Y35" s="356"/>
      <c r="Z35" s="542"/>
    </row>
    <row r="36" spans="2:26" ht="39.75" customHeight="1">
      <c r="B36" s="533"/>
      <c r="D36" s="190" t="s">
        <v>2402</v>
      </c>
      <c r="E36" s="321"/>
      <c r="F36" s="191"/>
      <c r="G36" s="327"/>
      <c r="H36" s="192" t="str">
        <f t="shared" si="0"/>
        <v/>
      </c>
      <c r="J36" s="190" t="s">
        <v>2402</v>
      </c>
      <c r="K36" s="321"/>
      <c r="L36" s="191"/>
      <c r="M36" s="327"/>
      <c r="N36" s="192" t="str">
        <f t="shared" si="1"/>
        <v/>
      </c>
      <c r="P36" s="190" t="s">
        <v>2402</v>
      </c>
      <c r="Q36" s="321"/>
      <c r="R36" s="191"/>
      <c r="S36" s="327"/>
      <c r="T36" s="192" t="str">
        <f t="shared" si="2"/>
        <v/>
      </c>
      <c r="V36" s="541"/>
      <c r="W36" s="356"/>
      <c r="X36" s="356"/>
      <c r="Y36" s="356"/>
      <c r="Z36" s="542"/>
    </row>
    <row r="37" spans="2:26" ht="39.75" customHeight="1">
      <c r="B37" s="533"/>
      <c r="D37" s="190" t="s">
        <v>2403</v>
      </c>
      <c r="E37" s="322"/>
      <c r="F37" s="193"/>
      <c r="G37" s="328"/>
      <c r="H37" s="194" t="str">
        <f t="shared" si="0"/>
        <v/>
      </c>
      <c r="J37" s="190" t="s">
        <v>2403</v>
      </c>
      <c r="K37" s="322"/>
      <c r="L37" s="193"/>
      <c r="M37" s="328"/>
      <c r="N37" s="194" t="str">
        <f t="shared" si="1"/>
        <v/>
      </c>
      <c r="P37" s="190" t="s">
        <v>2403</v>
      </c>
      <c r="Q37" s="322"/>
      <c r="R37" s="193"/>
      <c r="S37" s="328"/>
      <c r="T37" s="194" t="str">
        <f t="shared" si="2"/>
        <v/>
      </c>
      <c r="V37" s="541"/>
      <c r="W37" s="356"/>
      <c r="X37" s="356"/>
      <c r="Y37" s="356"/>
      <c r="Z37" s="542"/>
    </row>
    <row r="38" spans="2:26" ht="39.75" customHeight="1">
      <c r="B38" s="533"/>
      <c r="D38" s="190" t="s">
        <v>2404</v>
      </c>
      <c r="E38" s="321"/>
      <c r="F38" s="191"/>
      <c r="G38" s="327"/>
      <c r="H38" s="192" t="str">
        <f t="shared" si="0"/>
        <v/>
      </c>
      <c r="J38" s="190" t="s">
        <v>2404</v>
      </c>
      <c r="K38" s="321"/>
      <c r="L38" s="191"/>
      <c r="M38" s="327"/>
      <c r="N38" s="192" t="str">
        <f t="shared" si="1"/>
        <v/>
      </c>
      <c r="P38" s="190" t="s">
        <v>2404</v>
      </c>
      <c r="Q38" s="321"/>
      <c r="R38" s="191"/>
      <c r="S38" s="327"/>
      <c r="T38" s="192" t="str">
        <f t="shared" si="2"/>
        <v/>
      </c>
      <c r="V38" s="541"/>
      <c r="W38" s="356"/>
      <c r="X38" s="356"/>
      <c r="Y38" s="356"/>
      <c r="Z38" s="542"/>
    </row>
    <row r="39" spans="2:26" ht="39.75" customHeight="1">
      <c r="B39" s="533"/>
      <c r="D39" s="195" t="s">
        <v>2405</v>
      </c>
      <c r="E39" s="323"/>
      <c r="F39" s="196"/>
      <c r="G39" s="329"/>
      <c r="H39" s="197" t="str">
        <f t="shared" si="0"/>
        <v/>
      </c>
      <c r="J39" s="195" t="s">
        <v>2405</v>
      </c>
      <c r="K39" s="323"/>
      <c r="L39" s="196"/>
      <c r="M39" s="329"/>
      <c r="N39" s="197" t="str">
        <f t="shared" si="1"/>
        <v/>
      </c>
      <c r="P39" s="195" t="s">
        <v>2405</v>
      </c>
      <c r="Q39" s="323"/>
      <c r="R39" s="196"/>
      <c r="S39" s="329"/>
      <c r="T39" s="197" t="str">
        <f t="shared" si="2"/>
        <v/>
      </c>
      <c r="V39" s="541"/>
      <c r="W39" s="356"/>
      <c r="X39" s="356"/>
      <c r="Y39" s="356"/>
      <c r="Z39" s="542"/>
    </row>
    <row r="40" spans="2:26" ht="60" customHeight="1">
      <c r="B40" s="533"/>
      <c r="D40" s="198" t="s">
        <v>1441</v>
      </c>
      <c r="E40" s="529">
        <f ca="1">ROUNDUP(F45/(VLOOKUP(1,tblRPECoefficientWithoutColumnHeaders,2,0)*G45^2+VLOOKUP(2,tblRPECoefficientWithoutColumnHeaders,2,0)*G45+VLOOKUP(3,tblRPECoefficientWithoutColumnHeaders,2,0)),0)</f>
        <v>0</v>
      </c>
      <c r="F40" s="530"/>
      <c r="G40" s="530"/>
      <c r="H40" s="531"/>
      <c r="J40" s="198" t="s">
        <v>1441</v>
      </c>
      <c r="K40" s="529">
        <f ca="1">ROUNDUP(L45/(VLOOKUP(1,tblRPECoefficientWithoutColumnHeaders,2,0)*M45^2+VLOOKUP(2,tblRPECoefficientWithoutColumnHeaders,2,0)*M45+VLOOKUP(3,tblRPECoefficientWithoutColumnHeaders,2,0)),0)</f>
        <v>0</v>
      </c>
      <c r="L40" s="530"/>
      <c r="M40" s="530"/>
      <c r="N40" s="531"/>
      <c r="P40" s="199" t="s">
        <v>1441</v>
      </c>
      <c r="Q40" s="549">
        <f ca="1">ROUNDUP(R45/(VLOOKUP(1,tblRPECoefficientWithoutColumnHeaders,2,0)*S45^2+VLOOKUP(2,tblRPECoefficientWithoutColumnHeaders,2,0)*S45+VLOOKUP(3,tblRPECoefficientWithoutColumnHeaders,2,0)),0)</f>
        <v>0</v>
      </c>
      <c r="R40" s="550"/>
      <c r="S40" s="550"/>
      <c r="T40" s="551"/>
      <c r="V40" s="541"/>
      <c r="W40" s="356"/>
      <c r="X40" s="356"/>
      <c r="Y40" s="356"/>
      <c r="Z40" s="542"/>
    </row>
    <row r="41" spans="2:26" ht="60" customHeight="1">
      <c r="B41" s="533"/>
      <c r="D41" s="200"/>
      <c r="E41" s="201"/>
      <c r="F41" s="202"/>
      <c r="G41" s="202"/>
      <c r="H41" s="203"/>
      <c r="J41" s="200"/>
      <c r="K41" s="201"/>
      <c r="L41" s="202"/>
      <c r="M41" s="202"/>
      <c r="N41" s="203"/>
      <c r="P41" s="204" t="s">
        <v>2406</v>
      </c>
      <c r="Q41" s="205"/>
      <c r="R41" s="206" t="s">
        <v>2407</v>
      </c>
      <c r="S41" s="207"/>
      <c r="T41" s="208">
        <f>S41*Q41</f>
        <v>0</v>
      </c>
      <c r="V41" s="541"/>
      <c r="W41" s="356"/>
      <c r="X41" s="356"/>
      <c r="Y41" s="356"/>
      <c r="Z41" s="542"/>
    </row>
    <row r="42" spans="2:26" ht="60" customHeight="1">
      <c r="B42" s="533"/>
      <c r="D42" s="200" t="s">
        <v>1432</v>
      </c>
      <c r="E42" s="539">
        <f>IF(COUNT(H31:H39)&gt;0,AVERAGEIF(H31:H39,"&gt;0"),0)</f>
        <v>0</v>
      </c>
      <c r="F42" s="399"/>
      <c r="G42" s="399"/>
      <c r="H42" s="400"/>
      <c r="J42" s="200" t="s">
        <v>1432</v>
      </c>
      <c r="K42" s="539">
        <f>IF(COUNT(N31:N39)&gt;0,AVERAGEIF(N31:N39,"&gt;0"),0)</f>
        <v>0</v>
      </c>
      <c r="L42" s="399"/>
      <c r="M42" s="399"/>
      <c r="N42" s="400"/>
      <c r="P42" s="209" t="s">
        <v>1432</v>
      </c>
      <c r="Q42" s="546">
        <f>IF(COUNT(T31:T39)&gt;0,AVERAGEIF(T31:T39,"&gt;0"),0)</f>
        <v>0</v>
      </c>
      <c r="R42" s="547"/>
      <c r="S42" s="547"/>
      <c r="T42" s="548"/>
      <c r="V42" s="541"/>
      <c r="W42" s="356"/>
      <c r="X42" s="356"/>
      <c r="Y42" s="356"/>
      <c r="Z42" s="542"/>
    </row>
    <row r="43" spans="2:26" ht="60" customHeight="1">
      <c r="B43" s="533"/>
      <c r="D43" s="200" t="s">
        <v>1431</v>
      </c>
      <c r="E43" s="535">
        <f>SUM(F31:F39)</f>
        <v>0</v>
      </c>
      <c r="F43" s="399"/>
      <c r="G43" s="399"/>
      <c r="H43" s="400"/>
      <c r="J43" s="200" t="s">
        <v>1431</v>
      </c>
      <c r="K43" s="535">
        <f>SUM(L31:L39)</f>
        <v>0</v>
      </c>
      <c r="L43" s="399"/>
      <c r="M43" s="399"/>
      <c r="N43" s="400"/>
      <c r="P43" s="200" t="s">
        <v>1431</v>
      </c>
      <c r="Q43" s="535">
        <f>SUM(R31:R39)</f>
        <v>0</v>
      </c>
      <c r="R43" s="399"/>
      <c r="S43" s="399"/>
      <c r="T43" s="400"/>
      <c r="V43" s="541"/>
      <c r="W43" s="356"/>
      <c r="X43" s="356"/>
      <c r="Y43" s="356"/>
      <c r="Z43" s="542"/>
    </row>
    <row r="44" spans="2:26" ht="60" customHeight="1">
      <c r="B44" s="533"/>
      <c r="D44" s="210" t="s">
        <v>1422</v>
      </c>
      <c r="E44" s="536">
        <f>SUM(PRODUCT(E31:F31),PRODUCT(E32:F32),PRODUCT(E33:F33),PRODUCT(E34:F34),PRODUCT(E35:F35),PRODUCT(E36:F36),PRODUCT(E37:F37),PRODUCT(E38:F38),PRODUCT(E39:F39))</f>
        <v>0</v>
      </c>
      <c r="F44" s="537"/>
      <c r="G44" s="537"/>
      <c r="H44" s="538"/>
      <c r="J44" s="210" t="s">
        <v>1422</v>
      </c>
      <c r="K44" s="536">
        <f>SUM(PRODUCT(K31:L31),PRODUCT(K32:L32),PRODUCT(K33:L33),PRODUCT(K34:L34),PRODUCT(K35:L35),PRODUCT(K36:L36),PRODUCT(K37:L37),PRODUCT(K38:L38),PRODUCT(K39:L39))</f>
        <v>0</v>
      </c>
      <c r="L44" s="537"/>
      <c r="M44" s="537"/>
      <c r="N44" s="538"/>
      <c r="P44" s="210" t="s">
        <v>1422</v>
      </c>
      <c r="Q44" s="536">
        <f>SUM(PRODUCT(Q31:R31),PRODUCT(Q32:R32),PRODUCT(Q33:R33),PRODUCT(Q34:R34),PRODUCT(Q35:R35),PRODUCT(Q36:R36),PRODUCT(Q37:R37),PRODUCT(Q38:R38),PRODUCT(Q39:R39))</f>
        <v>0</v>
      </c>
      <c r="R44" s="537"/>
      <c r="S44" s="537"/>
      <c r="T44" s="538"/>
      <c r="V44" s="543"/>
      <c r="W44" s="407"/>
      <c r="X44" s="407"/>
      <c r="Y44" s="407"/>
      <c r="Z44" s="544"/>
    </row>
    <row r="45" spans="2:26" ht="39.75" customHeight="1">
      <c r="B45" s="534"/>
      <c r="D45" s="211"/>
      <c r="E45" s="212" t="str">
        <f ca="1">OFFSET(E30,COUNT(E31:E39),0)</f>
        <v>WEIGHT</v>
      </c>
      <c r="F45" s="213">
        <f ca="1">IF(COUNT(E31:E39)&gt;0,OFFSET(E30,MATCH(MAX(E31:E39),E31:E39,0),0),0)</f>
        <v>0</v>
      </c>
      <c r="G45" s="213">
        <f ca="1">IF(COUNT(E31:E39)&gt;0,OFFSET(F30,MATCH(MAX(E31:E39),E31:E39,0),0)+(10-OFFSET(G30,MATCH(MAX(E31:E39),E31:E39,0),0)),0)</f>
        <v>0</v>
      </c>
      <c r="H45" s="214">
        <f ca="1">IF(COUNT(E31:E39)&gt;0,OFFSET(F30,COUNT(E31:E39),0)+(10-(OFFSET(G30,COUNT(E31:E39),0))),0)</f>
        <v>0</v>
      </c>
      <c r="J45" s="211" t="s">
        <v>2408</v>
      </c>
      <c r="K45" s="212" t="str">
        <f ca="1">OFFSET(K30,COUNT(K31:K39),0)</f>
        <v>WEIGHT</v>
      </c>
      <c r="L45" s="213">
        <f ca="1">IF(COUNT(K31:K39)&gt;0,OFFSET(K30,MATCH(MAX(K31:K39),K31:K39,0),0),0)</f>
        <v>0</v>
      </c>
      <c r="M45" s="213">
        <f ca="1">IF(COUNT(K31:K39)&gt;0,OFFSET(L30,MATCH(MAX(K31:K39),K31:K39,0),0)+(10-OFFSET(M30,MATCH(MAX(K31:K39),K31:K39,0),0)),0)</f>
        <v>0</v>
      </c>
      <c r="N45" s="214">
        <f ca="1">IF(COUNT(K31:K39)&gt;0,OFFSET(L30,COUNT(K31:K39),0)+(10-(OFFSET(M30,COUNT(K31:K39),0))),0)</f>
        <v>0</v>
      </c>
      <c r="P45" s="211"/>
      <c r="Q45" s="212" t="str">
        <f ca="1">OFFSET(Q30,COUNT(Q31:Q39),0)</f>
        <v>WEIGHT</v>
      </c>
      <c r="R45" s="213">
        <f ca="1">IF(COUNT(Q31:Q39)&gt;0,OFFSET(Q30,MATCH(MAX(Q31:Q39),Q31:Q39,0),0),0)</f>
        <v>0</v>
      </c>
      <c r="S45" s="213">
        <f ca="1">IF(COUNT(Q31:Q39)&gt;0,OFFSET(R30,MATCH(MAX(Q31:Q39),Q31:Q39,0),0)+(10-OFFSET(S30,MATCH(MAX(Q31:Q39),Q31:Q39,0),0)),0)</f>
        <v>0</v>
      </c>
      <c r="T45" s="214">
        <f ca="1">IF(COUNT(Q31:Q39)&gt;0,OFFSET(R30,COUNT(Q31:Q39),0)+(10-(OFFSET(S30,COUNT(Q31:Q39),0))),0)</f>
        <v>0</v>
      </c>
      <c r="V45" s="211"/>
      <c r="W45" s="212"/>
      <c r="X45" s="213"/>
      <c r="Y45" s="213"/>
      <c r="Z45" s="214"/>
    </row>
    <row r="46" spans="2:26" ht="15.75" customHeight="1"/>
    <row r="47" spans="2:26" ht="15.75" customHeight="1"/>
    <row r="48" spans="2:26" ht="79.5" customHeight="1">
      <c r="B48" s="532">
        <v>2</v>
      </c>
      <c r="D48" s="522">
        <v>1</v>
      </c>
      <c r="E48" s="363"/>
      <c r="F48" s="363"/>
      <c r="G48" s="363"/>
      <c r="H48" s="364"/>
      <c r="J48" s="522">
        <v>2</v>
      </c>
      <c r="K48" s="363"/>
      <c r="L48" s="363"/>
      <c r="M48" s="363"/>
      <c r="N48" s="364"/>
      <c r="P48" s="522">
        <v>3</v>
      </c>
      <c r="Q48" s="363"/>
      <c r="R48" s="363"/>
      <c r="S48" s="363"/>
      <c r="T48" s="364"/>
      <c r="V48" s="522" t="s">
        <v>2389</v>
      </c>
      <c r="W48" s="363"/>
      <c r="X48" s="363"/>
      <c r="Y48" s="363"/>
      <c r="Z48" s="364"/>
    </row>
    <row r="49" spans="2:26" ht="15" customHeight="1">
      <c r="B49" s="533"/>
    </row>
    <row r="50" spans="2:26" ht="79.5" customHeight="1">
      <c r="B50" s="533"/>
      <c r="D50" s="521" t="str">
        <f ca="1">OFFSET('PROGRAMMING SKELETON'!D173,F2-1,0)</f>
        <v>Power Snatch</v>
      </c>
      <c r="E50" s="403"/>
      <c r="F50" s="403"/>
      <c r="G50" s="403"/>
      <c r="H50" s="404"/>
      <c r="J50" s="521" t="str">
        <f ca="1">OFFSET('PROGRAMMING SKELETON'!G173,F2-1,0)</f>
        <v>Deadlift with Belt</v>
      </c>
      <c r="K50" s="403"/>
      <c r="L50" s="403"/>
      <c r="M50" s="403"/>
      <c r="N50" s="404"/>
      <c r="P50" s="521" t="str">
        <f ca="1">OFFSET('PROGRAMMING SKELETON'!J173,F2-1,0)</f>
        <v>Bench with 1-Sec Pause</v>
      </c>
      <c r="Q50" s="403"/>
      <c r="R50" s="403"/>
      <c r="S50" s="403"/>
      <c r="T50" s="404"/>
      <c r="V50" s="521" t="str">
        <f ca="1">OFFSET('PROGRAMMING SKELETON'!M174,F26-1,0)</f>
        <v>GPP Or none</v>
      </c>
      <c r="W50" s="403"/>
      <c r="X50" s="403"/>
      <c r="Y50" s="403"/>
      <c r="Z50" s="404"/>
    </row>
    <row r="51" spans="2:26" ht="49.5" customHeight="1">
      <c r="B51" s="533"/>
      <c r="D51" s="519" t="s">
        <v>2390</v>
      </c>
      <c r="E51" s="523" t="str">
        <f ca="1">OFFSET('PROGRAMMING SKELETON'!G3,F2-1,0)</f>
        <v>2 reps x 6 sets @ RPE 8</v>
      </c>
      <c r="F51" s="524"/>
      <c r="G51" s="524"/>
      <c r="H51" s="525"/>
      <c r="J51" s="519" t="s">
        <v>2390</v>
      </c>
      <c r="K51" s="523" t="str">
        <f ca="1">OFFSET('PROGRAMMING SKELETON'!H3,F2-1,0)</f>
        <v>•10 reps @ RPE 7
• 10 reps @ RPE 8
•10 reps @ RPE 9
• Do 2 more sets of 10 within 10% of 10 @ 9</v>
      </c>
      <c r="L51" s="524"/>
      <c r="M51" s="524"/>
      <c r="N51" s="525"/>
      <c r="P51" s="519" t="s">
        <v>2390</v>
      </c>
      <c r="Q51" s="523" t="str">
        <f ca="1">OFFSET('PROGRAMMING SKELETON'!I3,F2-1,0)</f>
        <v>14-16 @ RPE 8, 3-5
MYOREPS</v>
      </c>
      <c r="R51" s="524"/>
      <c r="S51" s="524"/>
      <c r="T51" s="525"/>
      <c r="V51" s="553" t="str">
        <f ca="1">OFFSET('PROGRAMMING SKELETON'!N174,F26-1,0)</f>
        <v>GPP Or none</v>
      </c>
      <c r="W51" s="524"/>
      <c r="X51" s="524"/>
      <c r="Y51" s="524"/>
      <c r="Z51" s="525"/>
    </row>
    <row r="52" spans="2:26" ht="49.5" customHeight="1">
      <c r="B52" s="533"/>
      <c r="D52" s="520"/>
      <c r="E52" s="526"/>
      <c r="F52" s="527"/>
      <c r="G52" s="527"/>
      <c r="H52" s="528"/>
      <c r="J52" s="520"/>
      <c r="K52" s="526"/>
      <c r="L52" s="527"/>
      <c r="M52" s="527"/>
      <c r="N52" s="528"/>
      <c r="P52" s="520"/>
      <c r="Q52" s="526"/>
      <c r="R52" s="527"/>
      <c r="S52" s="527"/>
      <c r="T52" s="528"/>
      <c r="V52" s="541"/>
      <c r="W52" s="356"/>
      <c r="X52" s="356"/>
      <c r="Y52" s="356"/>
      <c r="Z52" s="542"/>
    </row>
    <row r="53" spans="2:26" ht="99.75" customHeight="1">
      <c r="B53" s="533"/>
      <c r="D53" s="185" t="s">
        <v>2391</v>
      </c>
      <c r="E53" s="518" t="str">
        <f ca="1">OFFSET('PROGRAMMING SKELETON'!E173,F2-1,0)</f>
        <v>3-5 minute rest between work sets</v>
      </c>
      <c r="F53" s="411"/>
      <c r="G53" s="411"/>
      <c r="H53" s="412"/>
      <c r="J53" s="185" t="s">
        <v>2391</v>
      </c>
      <c r="K53" s="518" t="str">
        <f ca="1">OFFSET('PROGRAMMING SKELETON'!H173,F2-1,0)</f>
        <v>3-5 minute rest between work sets</v>
      </c>
      <c r="L53" s="411"/>
      <c r="M53" s="411"/>
      <c r="N53" s="412"/>
      <c r="P53" s="185" t="s">
        <v>2391</v>
      </c>
      <c r="Q53" s="518" t="str">
        <f ca="1">OFFSET('PROGRAMMING SKELETON'!K173,F2-1,0)</f>
        <v>3-5 minute rest between work sets</v>
      </c>
      <c r="R53" s="411"/>
      <c r="S53" s="411"/>
      <c r="T53" s="412"/>
      <c r="V53" s="543"/>
      <c r="W53" s="407"/>
      <c r="X53" s="407"/>
      <c r="Y53" s="407"/>
      <c r="Z53" s="544"/>
    </row>
    <row r="54" spans="2:26" ht="60" customHeight="1">
      <c r="B54" s="533"/>
      <c r="D54" s="186" t="s">
        <v>2392</v>
      </c>
      <c r="E54" s="186" t="s">
        <v>2393</v>
      </c>
      <c r="F54" s="186" t="s">
        <v>1431</v>
      </c>
      <c r="G54" s="186" t="s">
        <v>2394</v>
      </c>
      <c r="H54" s="186" t="s">
        <v>2395</v>
      </c>
      <c r="J54" s="186" t="s">
        <v>2392</v>
      </c>
      <c r="K54" s="186" t="s">
        <v>2393</v>
      </c>
      <c r="L54" s="186" t="s">
        <v>1431</v>
      </c>
      <c r="M54" s="186" t="s">
        <v>2394</v>
      </c>
      <c r="N54" s="186" t="s">
        <v>2395</v>
      </c>
      <c r="P54" s="186" t="s">
        <v>2392</v>
      </c>
      <c r="Q54" s="186" t="s">
        <v>2393</v>
      </c>
      <c r="R54" s="186" t="s">
        <v>1431</v>
      </c>
      <c r="S54" s="186" t="s">
        <v>2394</v>
      </c>
      <c r="T54" s="186" t="s">
        <v>2395</v>
      </c>
      <c r="V54" s="552" t="s">
        <v>2396</v>
      </c>
      <c r="W54" s="403"/>
      <c r="X54" s="403"/>
      <c r="Y54" s="403"/>
      <c r="Z54" s="404"/>
    </row>
    <row r="55" spans="2:26" ht="39.75" customHeight="1">
      <c r="B55" s="533"/>
      <c r="D55" s="187" t="s">
        <v>2397</v>
      </c>
      <c r="E55" s="320"/>
      <c r="F55" s="188"/>
      <c r="G55" s="326"/>
      <c r="H55" s="189" t="str">
        <f t="shared" ref="H55:H63" si="3">IF(ISNUMBER(E55),E55/E$64,"")</f>
        <v/>
      </c>
      <c r="J55" s="187" t="s">
        <v>2397</v>
      </c>
      <c r="K55" s="320"/>
      <c r="L55" s="188"/>
      <c r="M55" s="326"/>
      <c r="N55" s="189" t="str">
        <f t="shared" ref="N55:N63" si="4">IF(ISNUMBER(K55),K55/K$64,"")</f>
        <v/>
      </c>
      <c r="P55" s="187" t="s">
        <v>2397</v>
      </c>
      <c r="Q55" s="320"/>
      <c r="R55" s="188"/>
      <c r="S55" s="326"/>
      <c r="T55" s="189" t="str">
        <f t="shared" ref="T55:T63" si="5">IF(ISNUMBER(Q55),Q55/Q$64,"")</f>
        <v/>
      </c>
      <c r="V55" s="540"/>
      <c r="W55" s="524"/>
      <c r="X55" s="524"/>
      <c r="Y55" s="524"/>
      <c r="Z55" s="525"/>
    </row>
    <row r="56" spans="2:26" ht="39.75" customHeight="1">
      <c r="B56" s="533"/>
      <c r="D56" s="190" t="s">
        <v>2398</v>
      </c>
      <c r="E56" s="321"/>
      <c r="F56" s="191"/>
      <c r="G56" s="327"/>
      <c r="H56" s="192" t="str">
        <f t="shared" si="3"/>
        <v/>
      </c>
      <c r="J56" s="190" t="s">
        <v>2398</v>
      </c>
      <c r="K56" s="321"/>
      <c r="L56" s="191"/>
      <c r="M56" s="327"/>
      <c r="N56" s="192" t="str">
        <f t="shared" si="4"/>
        <v/>
      </c>
      <c r="P56" s="190" t="s">
        <v>2398</v>
      </c>
      <c r="Q56" s="321"/>
      <c r="R56" s="191"/>
      <c r="S56" s="327"/>
      <c r="T56" s="192" t="str">
        <f t="shared" si="5"/>
        <v/>
      </c>
      <c r="V56" s="541"/>
      <c r="W56" s="356"/>
      <c r="X56" s="356"/>
      <c r="Y56" s="356"/>
      <c r="Z56" s="542"/>
    </row>
    <row r="57" spans="2:26" ht="39.75" customHeight="1">
      <c r="B57" s="533"/>
      <c r="D57" s="190" t="s">
        <v>2399</v>
      </c>
      <c r="E57" s="322"/>
      <c r="F57" s="193"/>
      <c r="G57" s="328"/>
      <c r="H57" s="194" t="str">
        <f t="shared" si="3"/>
        <v/>
      </c>
      <c r="J57" s="190" t="s">
        <v>2399</v>
      </c>
      <c r="K57" s="322"/>
      <c r="L57" s="193"/>
      <c r="M57" s="328"/>
      <c r="N57" s="194" t="str">
        <f t="shared" si="4"/>
        <v/>
      </c>
      <c r="P57" s="190" t="s">
        <v>2399</v>
      </c>
      <c r="Q57" s="322"/>
      <c r="R57" s="193"/>
      <c r="S57" s="328"/>
      <c r="T57" s="194" t="str">
        <f t="shared" si="5"/>
        <v/>
      </c>
      <c r="V57" s="541"/>
      <c r="W57" s="356"/>
      <c r="X57" s="356"/>
      <c r="Y57" s="356"/>
      <c r="Z57" s="542"/>
    </row>
    <row r="58" spans="2:26" ht="39.75" customHeight="1">
      <c r="B58" s="533"/>
      <c r="D58" s="190" t="s">
        <v>2400</v>
      </c>
      <c r="E58" s="321"/>
      <c r="F58" s="191"/>
      <c r="G58" s="327"/>
      <c r="H58" s="192" t="str">
        <f t="shared" si="3"/>
        <v/>
      </c>
      <c r="J58" s="190" t="s">
        <v>2400</v>
      </c>
      <c r="K58" s="321"/>
      <c r="L58" s="191"/>
      <c r="M58" s="327"/>
      <c r="N58" s="192" t="str">
        <f t="shared" si="4"/>
        <v/>
      </c>
      <c r="P58" s="190" t="s">
        <v>2400</v>
      </c>
      <c r="Q58" s="321"/>
      <c r="R58" s="191"/>
      <c r="S58" s="327"/>
      <c r="T58" s="192" t="str">
        <f t="shared" si="5"/>
        <v/>
      </c>
      <c r="V58" s="541"/>
      <c r="W58" s="356"/>
      <c r="X58" s="356"/>
      <c r="Y58" s="356"/>
      <c r="Z58" s="542"/>
    </row>
    <row r="59" spans="2:26" ht="39.75" customHeight="1">
      <c r="B59" s="533"/>
      <c r="D59" s="190" t="s">
        <v>2401</v>
      </c>
      <c r="E59" s="322"/>
      <c r="F59" s="193"/>
      <c r="G59" s="328"/>
      <c r="H59" s="194" t="str">
        <f t="shared" si="3"/>
        <v/>
      </c>
      <c r="J59" s="190" t="s">
        <v>2401</v>
      </c>
      <c r="K59" s="322"/>
      <c r="L59" s="193"/>
      <c r="M59" s="328"/>
      <c r="N59" s="194" t="str">
        <f t="shared" si="4"/>
        <v/>
      </c>
      <c r="P59" s="190" t="s">
        <v>2401</v>
      </c>
      <c r="Q59" s="322"/>
      <c r="R59" s="193"/>
      <c r="S59" s="328"/>
      <c r="T59" s="194" t="str">
        <f t="shared" si="5"/>
        <v/>
      </c>
      <c r="V59" s="541"/>
      <c r="W59" s="356"/>
      <c r="X59" s="356"/>
      <c r="Y59" s="356"/>
      <c r="Z59" s="542"/>
    </row>
    <row r="60" spans="2:26" ht="39.75" customHeight="1">
      <c r="B60" s="533"/>
      <c r="D60" s="190" t="s">
        <v>2402</v>
      </c>
      <c r="E60" s="321"/>
      <c r="F60" s="191"/>
      <c r="G60" s="327"/>
      <c r="H60" s="192" t="str">
        <f t="shared" si="3"/>
        <v/>
      </c>
      <c r="J60" s="190" t="s">
        <v>2402</v>
      </c>
      <c r="K60" s="321"/>
      <c r="L60" s="191"/>
      <c r="M60" s="327"/>
      <c r="N60" s="192" t="str">
        <f t="shared" si="4"/>
        <v/>
      </c>
      <c r="P60" s="190" t="s">
        <v>2402</v>
      </c>
      <c r="Q60" s="321"/>
      <c r="R60" s="191"/>
      <c r="S60" s="327"/>
      <c r="T60" s="192" t="str">
        <f t="shared" si="5"/>
        <v/>
      </c>
      <c r="V60" s="541"/>
      <c r="W60" s="356"/>
      <c r="X60" s="356"/>
      <c r="Y60" s="356"/>
      <c r="Z60" s="542"/>
    </row>
    <row r="61" spans="2:26" ht="39.75" customHeight="1">
      <c r="B61" s="533"/>
      <c r="D61" s="190" t="s">
        <v>2403</v>
      </c>
      <c r="E61" s="322"/>
      <c r="F61" s="193"/>
      <c r="G61" s="328"/>
      <c r="H61" s="194" t="str">
        <f t="shared" si="3"/>
        <v/>
      </c>
      <c r="J61" s="190" t="s">
        <v>2403</v>
      </c>
      <c r="K61" s="322"/>
      <c r="L61" s="193"/>
      <c r="M61" s="328"/>
      <c r="N61" s="194" t="str">
        <f t="shared" si="4"/>
        <v/>
      </c>
      <c r="P61" s="190" t="s">
        <v>2403</v>
      </c>
      <c r="Q61" s="322"/>
      <c r="R61" s="193"/>
      <c r="S61" s="328"/>
      <c r="T61" s="194" t="str">
        <f t="shared" si="5"/>
        <v/>
      </c>
      <c r="V61" s="541"/>
      <c r="W61" s="356"/>
      <c r="X61" s="356"/>
      <c r="Y61" s="356"/>
      <c r="Z61" s="542"/>
    </row>
    <row r="62" spans="2:26" ht="39.75" customHeight="1">
      <c r="B62" s="533"/>
      <c r="D62" s="190" t="s">
        <v>2404</v>
      </c>
      <c r="E62" s="321"/>
      <c r="F62" s="191"/>
      <c r="G62" s="327"/>
      <c r="H62" s="192" t="str">
        <f t="shared" si="3"/>
        <v/>
      </c>
      <c r="J62" s="190" t="s">
        <v>2404</v>
      </c>
      <c r="K62" s="321"/>
      <c r="L62" s="191"/>
      <c r="M62" s="327"/>
      <c r="N62" s="192" t="str">
        <f t="shared" si="4"/>
        <v/>
      </c>
      <c r="P62" s="190" t="s">
        <v>2404</v>
      </c>
      <c r="Q62" s="321"/>
      <c r="R62" s="191"/>
      <c r="S62" s="327"/>
      <c r="T62" s="192" t="str">
        <f t="shared" si="5"/>
        <v/>
      </c>
      <c r="V62" s="541"/>
      <c r="W62" s="356"/>
      <c r="X62" s="356"/>
      <c r="Y62" s="356"/>
      <c r="Z62" s="542"/>
    </row>
    <row r="63" spans="2:26" ht="39.75" customHeight="1">
      <c r="B63" s="533"/>
      <c r="D63" s="195" t="s">
        <v>2405</v>
      </c>
      <c r="E63" s="323"/>
      <c r="F63" s="196"/>
      <c r="G63" s="329"/>
      <c r="H63" s="197" t="str">
        <f t="shared" si="3"/>
        <v/>
      </c>
      <c r="J63" s="195" t="s">
        <v>2405</v>
      </c>
      <c r="K63" s="323"/>
      <c r="L63" s="196"/>
      <c r="M63" s="329"/>
      <c r="N63" s="197" t="str">
        <f t="shared" si="4"/>
        <v/>
      </c>
      <c r="P63" s="195" t="s">
        <v>2405</v>
      </c>
      <c r="Q63" s="323"/>
      <c r="R63" s="196"/>
      <c r="S63" s="329"/>
      <c r="T63" s="197" t="str">
        <f t="shared" si="5"/>
        <v/>
      </c>
      <c r="V63" s="541"/>
      <c r="W63" s="356"/>
      <c r="X63" s="356"/>
      <c r="Y63" s="356"/>
      <c r="Z63" s="542"/>
    </row>
    <row r="64" spans="2:26" ht="60" customHeight="1">
      <c r="B64" s="533"/>
      <c r="D64" s="198" t="s">
        <v>1441</v>
      </c>
      <c r="E64" s="529">
        <f ca="1">ROUNDUP(F69/(VLOOKUP(1,tblRPECoefficientWithoutColumnHeaders,2,0)*G69^2+VLOOKUP(2,tblRPECoefficientWithoutColumnHeaders,2,0)*G69+VLOOKUP(3,tblRPECoefficientWithoutColumnHeaders,2,0)),0)</f>
        <v>0</v>
      </c>
      <c r="F64" s="530"/>
      <c r="G64" s="530"/>
      <c r="H64" s="531"/>
      <c r="J64" s="198" t="s">
        <v>1441</v>
      </c>
      <c r="K64" s="529">
        <f ca="1">ROUNDUP(L69/(VLOOKUP(1,tblRPECoefficientWithoutColumnHeaders,2,0)*M69^2+VLOOKUP(2,tblRPECoefficientWithoutColumnHeaders,2,0)*M69+VLOOKUP(3,tblRPECoefficientWithoutColumnHeaders,2,0)),0)</f>
        <v>0</v>
      </c>
      <c r="L64" s="530"/>
      <c r="M64" s="530"/>
      <c r="N64" s="531"/>
      <c r="P64" s="199" t="s">
        <v>1441</v>
      </c>
      <c r="Q64" s="549">
        <f ca="1">ROUNDUP(R69/(VLOOKUP(1,tblRPECoefficientWithoutColumnHeaders,2,0)*S69^2+VLOOKUP(2,tblRPECoefficientWithoutColumnHeaders,2,0)*S69+VLOOKUP(3,tblRPECoefficientWithoutColumnHeaders,2,0)),0)</f>
        <v>0</v>
      </c>
      <c r="R64" s="550"/>
      <c r="S64" s="550"/>
      <c r="T64" s="551"/>
      <c r="V64" s="541"/>
      <c r="W64" s="356"/>
      <c r="X64" s="356"/>
      <c r="Y64" s="356"/>
      <c r="Z64" s="542"/>
    </row>
    <row r="65" spans="2:26" ht="60" customHeight="1">
      <c r="B65" s="533"/>
      <c r="D65" s="200"/>
      <c r="E65" s="203"/>
      <c r="F65" s="203"/>
      <c r="G65" s="203"/>
      <c r="H65" s="203"/>
      <c r="J65" s="200"/>
      <c r="K65" s="203"/>
      <c r="L65" s="203"/>
      <c r="M65" s="203"/>
      <c r="N65" s="203"/>
      <c r="P65" s="204" t="s">
        <v>2406</v>
      </c>
      <c r="Q65" s="205"/>
      <c r="R65" s="217" t="s">
        <v>2407</v>
      </c>
      <c r="S65" s="207"/>
      <c r="T65" s="208">
        <f>S65*Q65</f>
        <v>0</v>
      </c>
      <c r="V65" s="541"/>
      <c r="W65" s="356"/>
      <c r="X65" s="356"/>
      <c r="Y65" s="356"/>
      <c r="Z65" s="542"/>
    </row>
    <row r="66" spans="2:26" ht="60" customHeight="1">
      <c r="B66" s="533"/>
      <c r="D66" s="200" t="s">
        <v>1432</v>
      </c>
      <c r="E66" s="539">
        <f>IF(COUNT(H55:H63)&gt;0,AVERAGEIF(H55:H63,"&gt;0"),0)</f>
        <v>0</v>
      </c>
      <c r="F66" s="399"/>
      <c r="G66" s="399"/>
      <c r="H66" s="400"/>
      <c r="J66" s="200" t="s">
        <v>1432</v>
      </c>
      <c r="K66" s="539">
        <f>IF(COUNT(N55:N63)&gt;0,AVERAGEIF(N55:N63,"&gt;0"),0)</f>
        <v>0</v>
      </c>
      <c r="L66" s="399"/>
      <c r="M66" s="399"/>
      <c r="N66" s="400"/>
      <c r="P66" s="209" t="s">
        <v>1432</v>
      </c>
      <c r="Q66" s="546">
        <f>IF(COUNT(T55:T63)&gt;0,AVERAGEIF(T55:T63,"&gt;0"),0)</f>
        <v>0</v>
      </c>
      <c r="R66" s="547"/>
      <c r="S66" s="547"/>
      <c r="T66" s="548"/>
      <c r="V66" s="541"/>
      <c r="W66" s="356"/>
      <c r="X66" s="356"/>
      <c r="Y66" s="356"/>
      <c r="Z66" s="542"/>
    </row>
    <row r="67" spans="2:26" ht="60" customHeight="1">
      <c r="B67" s="533"/>
      <c r="D67" s="200" t="s">
        <v>1431</v>
      </c>
      <c r="E67" s="535">
        <f>SUM(F55:F63)</f>
        <v>0</v>
      </c>
      <c r="F67" s="399"/>
      <c r="G67" s="399"/>
      <c r="H67" s="400"/>
      <c r="J67" s="200" t="s">
        <v>1431</v>
      </c>
      <c r="K67" s="535">
        <f>SUM(L55:L63)</f>
        <v>0</v>
      </c>
      <c r="L67" s="399"/>
      <c r="M67" s="399"/>
      <c r="N67" s="400"/>
      <c r="P67" s="200" t="s">
        <v>1431</v>
      </c>
      <c r="Q67" s="535">
        <f>SUM(R55:R63)</f>
        <v>0</v>
      </c>
      <c r="R67" s="399"/>
      <c r="S67" s="399"/>
      <c r="T67" s="400"/>
      <c r="V67" s="541"/>
      <c r="W67" s="356"/>
      <c r="X67" s="356"/>
      <c r="Y67" s="356"/>
      <c r="Z67" s="542"/>
    </row>
    <row r="68" spans="2:26" ht="60" customHeight="1">
      <c r="B68" s="533"/>
      <c r="D68" s="210" t="s">
        <v>1422</v>
      </c>
      <c r="E68" s="536">
        <f>SUM(PRODUCT(E55:F55),PRODUCT(E56:F56),PRODUCT(E57:F57),PRODUCT(E58:F58),PRODUCT(E59:F59),PRODUCT(E60:F60),PRODUCT(E61:F61),PRODUCT(E62:F62),PRODUCT(E63:F63))</f>
        <v>0</v>
      </c>
      <c r="F68" s="537"/>
      <c r="G68" s="537"/>
      <c r="H68" s="538"/>
      <c r="J68" s="210" t="s">
        <v>1422</v>
      </c>
      <c r="K68" s="536">
        <f>SUM(PRODUCT(K55:L55),PRODUCT(K56:L56),PRODUCT(K57:L57),PRODUCT(K58:L58),PRODUCT(K59:L59),PRODUCT(K60:L60),PRODUCT(K61:L61),PRODUCT(K62:L62),PRODUCT(K63:L63))</f>
        <v>0</v>
      </c>
      <c r="L68" s="537"/>
      <c r="M68" s="537"/>
      <c r="N68" s="538"/>
      <c r="P68" s="210" t="s">
        <v>1422</v>
      </c>
      <c r="Q68" s="536">
        <f>SUM(PRODUCT(Q55:R55),PRODUCT(Q56:R56),PRODUCT(Q57:R57),PRODUCT(Q58:R58),PRODUCT(Q59:R59),PRODUCT(Q60:R60),PRODUCT(Q61:R61),PRODUCT(Q62:R62),PRODUCT(Q63:R63))</f>
        <v>0</v>
      </c>
      <c r="R68" s="537"/>
      <c r="S68" s="537"/>
      <c r="T68" s="538"/>
      <c r="V68" s="543"/>
      <c r="W68" s="407"/>
      <c r="X68" s="407"/>
      <c r="Y68" s="407"/>
      <c r="Z68" s="544"/>
    </row>
    <row r="69" spans="2:26" ht="39.75" customHeight="1">
      <c r="B69" s="534"/>
      <c r="D69" s="211"/>
      <c r="E69" s="212" t="str">
        <f ca="1">OFFSET(E54,COUNT(E55:E63),0)</f>
        <v>WEIGHT</v>
      </c>
      <c r="F69" s="213">
        <f ca="1">IF(COUNT(E55:E63)&gt;0,OFFSET(E54,MATCH(MAX(E55:E63),E55:E63,0),0),0)</f>
        <v>0</v>
      </c>
      <c r="G69" s="213">
        <f ca="1">IF(COUNT(E55:E63)&gt;0,OFFSET(F54,MATCH(MAX(E55:E63),E55:E63,0),0)+(10-OFFSET(G54,MATCH(MAX(E55:E63),E55:E63,0),0)),0)</f>
        <v>0</v>
      </c>
      <c r="H69" s="214">
        <f ca="1">IF(COUNT(E55:E63)&gt;0,OFFSET(F54,COUNT(E55:E63),0)+(10-(OFFSET(G54,COUNT(E55:E63),0))),0)</f>
        <v>0</v>
      </c>
      <c r="J69" s="211"/>
      <c r="K69" s="212" t="str">
        <f ca="1">OFFSET(K54,COUNT(K55:K63),0)</f>
        <v>WEIGHT</v>
      </c>
      <c r="L69" s="213">
        <f ca="1">IF(COUNT(K55:K63)&gt;0,OFFSET(K54,MATCH(MAX(K55:K63),K55:K63,0),0),0)</f>
        <v>0</v>
      </c>
      <c r="M69" s="213">
        <f ca="1">IF(COUNT(K55:K63)&gt;0,OFFSET(L54,MATCH(MAX(K55:K63),K55:K63,0),0)+(10-OFFSET(M54,MATCH(MAX(K55:K63),K55:K63,0),0)),0)</f>
        <v>0</v>
      </c>
      <c r="N69" s="214">
        <f ca="1">IF(COUNT(K55:K63)&gt;0,OFFSET(L54,COUNT(K55:K63),0)+(10-(OFFSET(M54,COUNT(K55:K63),0))),0)</f>
        <v>0</v>
      </c>
      <c r="P69" s="211"/>
      <c r="Q69" s="212" t="str">
        <f ca="1">OFFSET(Q54,COUNT(Q55:Q63),0)</f>
        <v>WEIGHT</v>
      </c>
      <c r="R69" s="213">
        <f ca="1">IF(COUNT(Q55:Q63)&gt;0,OFFSET(Q54,MATCH(MAX(Q55:Q63),Q55:Q63,0),0),0)</f>
        <v>0</v>
      </c>
      <c r="S69" s="213">
        <f ca="1">IF(COUNT(Q55:Q63)&gt;0,OFFSET(R54,MATCH(MAX(Q55:Q63),Q55:Q63,0),0)+(10-OFFSET(S54,MATCH(MAX(Q55:Q63),Q55:Q63,0),0)),0)</f>
        <v>0</v>
      </c>
      <c r="T69" s="214">
        <f ca="1">IF(COUNT(Q55:Q63)&gt;0,OFFSET(R54,COUNT(Q55:Q63),0)+(10-(OFFSET(S54,COUNT(Q55:Q63),0))),0)</f>
        <v>0</v>
      </c>
      <c r="V69" s="211"/>
      <c r="W69" s="212"/>
      <c r="X69" s="213"/>
      <c r="Y69" s="213"/>
      <c r="Z69" s="214"/>
    </row>
    <row r="70" spans="2:26" ht="15.75" customHeight="1"/>
    <row r="71" spans="2:26" ht="15.75" customHeight="1"/>
    <row r="72" spans="2:26" ht="79.5" customHeight="1">
      <c r="B72" s="532">
        <v>3</v>
      </c>
      <c r="D72" s="522">
        <v>1</v>
      </c>
      <c r="E72" s="363"/>
      <c r="F72" s="363"/>
      <c r="G72" s="363"/>
      <c r="H72" s="364"/>
      <c r="J72" s="522">
        <v>2</v>
      </c>
      <c r="K72" s="363"/>
      <c r="L72" s="363"/>
      <c r="M72" s="363"/>
      <c r="N72" s="364"/>
      <c r="P72" s="522">
        <v>3</v>
      </c>
      <c r="Q72" s="363"/>
      <c r="R72" s="363"/>
      <c r="S72" s="363"/>
      <c r="T72" s="364"/>
      <c r="V72" s="522" t="s">
        <v>2389</v>
      </c>
      <c r="W72" s="363"/>
      <c r="X72" s="363"/>
      <c r="Y72" s="363"/>
      <c r="Z72" s="364"/>
    </row>
    <row r="73" spans="2:26" ht="15" customHeight="1">
      <c r="B73" s="533"/>
    </row>
    <row r="74" spans="2:26" ht="79.5" customHeight="1">
      <c r="B74" s="533"/>
      <c r="D74" s="521" t="str">
        <f ca="1">OFFSET('PROGRAMMING SKELETON'!D228,F2-1,0)</f>
        <v>Split Jerk</v>
      </c>
      <c r="E74" s="403"/>
      <c r="F74" s="403"/>
      <c r="G74" s="403"/>
      <c r="H74" s="404"/>
      <c r="J74" s="521" t="str">
        <f ca="1">OFFSET('PROGRAMMING SKELETON'!G228,F2-1,0)</f>
        <v>Front Squat</v>
      </c>
      <c r="K74" s="403"/>
      <c r="L74" s="403"/>
      <c r="M74" s="403"/>
      <c r="N74" s="404"/>
      <c r="P74" s="521" t="str">
        <f ca="1">OFFSET('PROGRAMMING SKELETON'!J228,F2-1,0)</f>
        <v>Push Press</v>
      </c>
      <c r="Q74" s="403"/>
      <c r="R74" s="403"/>
      <c r="S74" s="403"/>
      <c r="T74" s="404"/>
      <c r="V74" s="521" t="str">
        <f ca="1">OFFSET('PROGRAMMING SKELETON'!M229,F50-1,0)</f>
        <v>GPP Or none</v>
      </c>
      <c r="W74" s="403"/>
      <c r="X74" s="403"/>
      <c r="Y74" s="403"/>
      <c r="Z74" s="404"/>
    </row>
    <row r="75" spans="2:26" ht="49.5" customHeight="1">
      <c r="B75" s="533"/>
      <c r="D75" s="519" t="s">
        <v>2390</v>
      </c>
      <c r="E75" s="523" t="str">
        <f ca="1">OFFSET('PROGRAMMING SKELETON'!D57,F2-1,0)</f>
        <v>1 rep EMOM x 12 minutes (start ~70-73%  or a weight you can do with great form and go up 2-5kg every 2 successful makes)</v>
      </c>
      <c r="F75" s="524"/>
      <c r="G75" s="524"/>
      <c r="H75" s="525"/>
      <c r="J75" s="519" t="s">
        <v>2390</v>
      </c>
      <c r="K75" s="576" t="str">
        <f ca="1">OFFSET('PROGRAMMING SKELETON'!E57,F2-1,0)</f>
        <v>3 @ 7, 3 @ 8, 3 @ 9. Repeat 3 @ 9 x 2 sets (take 5% off bar as needed)</v>
      </c>
      <c r="L75" s="524"/>
      <c r="M75" s="524"/>
      <c r="N75" s="525"/>
      <c r="P75" s="519" t="s">
        <v>2390</v>
      </c>
      <c r="Q75" s="576" t="str">
        <f ca="1">OFFSET('PROGRAMMING SKELETON'!F57,F2-1,0)</f>
        <v>3 @ 7, 3 @ 8, 3 @ 9. Repeat 3 @ 9 x 2 sets (take 5% off bar as needed)</v>
      </c>
      <c r="R75" s="524"/>
      <c r="S75" s="524"/>
      <c r="T75" s="525"/>
      <c r="V75" s="553" t="str">
        <f ca="1">OFFSET('PROGRAMMING SKELETON'!N229,F50-1,0)</f>
        <v>GPP Or none</v>
      </c>
      <c r="W75" s="524"/>
      <c r="X75" s="524"/>
      <c r="Y75" s="524"/>
      <c r="Z75" s="525"/>
    </row>
    <row r="76" spans="2:26" ht="49.5" customHeight="1">
      <c r="B76" s="533"/>
      <c r="D76" s="520"/>
      <c r="E76" s="526"/>
      <c r="F76" s="527"/>
      <c r="G76" s="527"/>
      <c r="H76" s="528"/>
      <c r="J76" s="520"/>
      <c r="K76" s="526"/>
      <c r="L76" s="527"/>
      <c r="M76" s="527"/>
      <c r="N76" s="528"/>
      <c r="P76" s="520"/>
      <c r="Q76" s="526"/>
      <c r="R76" s="527"/>
      <c r="S76" s="527"/>
      <c r="T76" s="528"/>
      <c r="V76" s="541"/>
      <c r="W76" s="356"/>
      <c r="X76" s="356"/>
      <c r="Y76" s="356"/>
      <c r="Z76" s="542"/>
    </row>
    <row r="77" spans="2:26" ht="139.5" customHeight="1">
      <c r="B77" s="533"/>
      <c r="D77" s="185" t="s">
        <v>2391</v>
      </c>
      <c r="E77" s="518" t="str">
        <f ca="1">OFFSET('PROGRAMMING SKELETON'!E228,F2-1,0)</f>
        <v>EMOM</v>
      </c>
      <c r="F77" s="411"/>
      <c r="G77" s="411"/>
      <c r="H77" s="412"/>
      <c r="J77" s="185" t="s">
        <v>2391</v>
      </c>
      <c r="K77" s="545" t="str">
        <f ca="1">OFFSET('PROGRAMMING SKELETON'!H228,F2-1,0)</f>
        <v>3-5 minute rest between work sets</v>
      </c>
      <c r="L77" s="411"/>
      <c r="M77" s="411"/>
      <c r="N77" s="412"/>
      <c r="P77" s="185" t="s">
        <v>2391</v>
      </c>
      <c r="Q77" s="545" t="str">
        <f ca="1">OFFSET('PROGRAMMING SKELETON'!K228,F2-1,0)</f>
        <v>Max 4-5 min for sets at RPE over 7</v>
      </c>
      <c r="R77" s="411"/>
      <c r="S77" s="411"/>
      <c r="T77" s="412"/>
      <c r="V77" s="543"/>
      <c r="W77" s="407"/>
      <c r="X77" s="407"/>
      <c r="Y77" s="407"/>
      <c r="Z77" s="544"/>
    </row>
    <row r="78" spans="2:26" ht="60" customHeight="1">
      <c r="B78" s="533"/>
      <c r="D78" s="186" t="s">
        <v>2392</v>
      </c>
      <c r="E78" s="186" t="s">
        <v>2393</v>
      </c>
      <c r="F78" s="186" t="s">
        <v>1431</v>
      </c>
      <c r="G78" s="186" t="s">
        <v>2394</v>
      </c>
      <c r="H78" s="186" t="s">
        <v>2395</v>
      </c>
      <c r="J78" s="186" t="s">
        <v>2392</v>
      </c>
      <c r="K78" s="186" t="s">
        <v>2393</v>
      </c>
      <c r="L78" s="186" t="s">
        <v>1431</v>
      </c>
      <c r="M78" s="186" t="s">
        <v>2394</v>
      </c>
      <c r="N78" s="186" t="s">
        <v>2395</v>
      </c>
      <c r="P78" s="186" t="s">
        <v>2392</v>
      </c>
      <c r="Q78" s="186" t="s">
        <v>2393</v>
      </c>
      <c r="R78" s="186" t="s">
        <v>1431</v>
      </c>
      <c r="S78" s="186" t="s">
        <v>2394</v>
      </c>
      <c r="T78" s="186" t="s">
        <v>2395</v>
      </c>
      <c r="V78" s="552" t="s">
        <v>2396</v>
      </c>
      <c r="W78" s="403"/>
      <c r="X78" s="403"/>
      <c r="Y78" s="403"/>
      <c r="Z78" s="404"/>
    </row>
    <row r="79" spans="2:26" ht="39.75" customHeight="1">
      <c r="B79" s="533"/>
      <c r="D79" s="187" t="s">
        <v>2397</v>
      </c>
      <c r="E79" s="320"/>
      <c r="F79" s="188"/>
      <c r="G79" s="326"/>
      <c r="H79" s="189" t="str">
        <f t="shared" ref="H79:H87" si="6">IF(ISNUMBER(E79),E79/E$88,"")</f>
        <v/>
      </c>
      <c r="J79" s="187" t="s">
        <v>2397</v>
      </c>
      <c r="K79" s="320"/>
      <c r="L79" s="188"/>
      <c r="M79" s="326"/>
      <c r="N79" s="189" t="str">
        <f t="shared" ref="N79:N87" si="7">IF(ISNUMBER(K79),K79/K$88,"")</f>
        <v/>
      </c>
      <c r="P79" s="187" t="s">
        <v>2397</v>
      </c>
      <c r="Q79" s="320"/>
      <c r="R79" s="188"/>
      <c r="S79" s="326"/>
      <c r="T79" s="189" t="str">
        <f t="shared" ref="T79:T87" si="8">IF(ISNUMBER(Q79),Q79/Q$88,"")</f>
        <v/>
      </c>
      <c r="V79" s="540"/>
      <c r="W79" s="524"/>
      <c r="X79" s="524"/>
      <c r="Y79" s="524"/>
      <c r="Z79" s="525"/>
    </row>
    <row r="80" spans="2:26" ht="39.75" customHeight="1">
      <c r="B80" s="533"/>
      <c r="D80" s="190" t="s">
        <v>2398</v>
      </c>
      <c r="E80" s="321"/>
      <c r="F80" s="191"/>
      <c r="G80" s="327"/>
      <c r="H80" s="192" t="str">
        <f t="shared" si="6"/>
        <v/>
      </c>
      <c r="J80" s="190" t="s">
        <v>2398</v>
      </c>
      <c r="K80" s="321"/>
      <c r="L80" s="191"/>
      <c r="M80" s="327"/>
      <c r="N80" s="192" t="str">
        <f t="shared" si="7"/>
        <v/>
      </c>
      <c r="P80" s="190" t="s">
        <v>2398</v>
      </c>
      <c r="Q80" s="321"/>
      <c r="R80" s="191"/>
      <c r="S80" s="327"/>
      <c r="T80" s="192" t="str">
        <f t="shared" si="8"/>
        <v/>
      </c>
      <c r="V80" s="541"/>
      <c r="W80" s="356"/>
      <c r="X80" s="356"/>
      <c r="Y80" s="356"/>
      <c r="Z80" s="542"/>
    </row>
    <row r="81" spans="2:26" ht="39.75" customHeight="1">
      <c r="B81" s="533"/>
      <c r="D81" s="190" t="s">
        <v>2399</v>
      </c>
      <c r="E81" s="322"/>
      <c r="F81" s="193"/>
      <c r="G81" s="328"/>
      <c r="H81" s="194" t="str">
        <f t="shared" si="6"/>
        <v/>
      </c>
      <c r="J81" s="190" t="s">
        <v>2399</v>
      </c>
      <c r="K81" s="322"/>
      <c r="L81" s="193"/>
      <c r="M81" s="328"/>
      <c r="N81" s="194" t="str">
        <f t="shared" si="7"/>
        <v/>
      </c>
      <c r="P81" s="190" t="s">
        <v>2399</v>
      </c>
      <c r="Q81" s="322"/>
      <c r="R81" s="193"/>
      <c r="S81" s="328"/>
      <c r="T81" s="194" t="str">
        <f t="shared" si="8"/>
        <v/>
      </c>
      <c r="V81" s="541"/>
      <c r="W81" s="356"/>
      <c r="X81" s="356"/>
      <c r="Y81" s="356"/>
      <c r="Z81" s="542"/>
    </row>
    <row r="82" spans="2:26" ht="39.75" customHeight="1">
      <c r="B82" s="533"/>
      <c r="D82" s="190" t="s">
        <v>2400</v>
      </c>
      <c r="E82" s="321"/>
      <c r="F82" s="191"/>
      <c r="G82" s="327"/>
      <c r="H82" s="192" t="str">
        <f t="shared" si="6"/>
        <v/>
      </c>
      <c r="J82" s="190" t="s">
        <v>2400</v>
      </c>
      <c r="K82" s="321"/>
      <c r="L82" s="191"/>
      <c r="M82" s="327"/>
      <c r="N82" s="192" t="str">
        <f t="shared" si="7"/>
        <v/>
      </c>
      <c r="P82" s="190" t="s">
        <v>2400</v>
      </c>
      <c r="Q82" s="321"/>
      <c r="R82" s="191"/>
      <c r="S82" s="327"/>
      <c r="T82" s="192" t="str">
        <f t="shared" si="8"/>
        <v/>
      </c>
      <c r="V82" s="541"/>
      <c r="W82" s="356"/>
      <c r="X82" s="356"/>
      <c r="Y82" s="356"/>
      <c r="Z82" s="542"/>
    </row>
    <row r="83" spans="2:26" ht="39.75" customHeight="1">
      <c r="B83" s="533"/>
      <c r="D83" s="190" t="s">
        <v>2401</v>
      </c>
      <c r="E83" s="322"/>
      <c r="F83" s="193"/>
      <c r="G83" s="328"/>
      <c r="H83" s="194" t="str">
        <f t="shared" si="6"/>
        <v/>
      </c>
      <c r="J83" s="190" t="s">
        <v>2401</v>
      </c>
      <c r="K83" s="322"/>
      <c r="L83" s="193"/>
      <c r="M83" s="328"/>
      <c r="N83" s="194" t="str">
        <f t="shared" si="7"/>
        <v/>
      </c>
      <c r="P83" s="190" t="s">
        <v>2401</v>
      </c>
      <c r="Q83" s="322"/>
      <c r="R83" s="193"/>
      <c r="S83" s="328"/>
      <c r="T83" s="194" t="str">
        <f t="shared" si="8"/>
        <v/>
      </c>
      <c r="V83" s="541"/>
      <c r="W83" s="356"/>
      <c r="X83" s="356"/>
      <c r="Y83" s="356"/>
      <c r="Z83" s="542"/>
    </row>
    <row r="84" spans="2:26" ht="39.75" customHeight="1">
      <c r="B84" s="533"/>
      <c r="D84" s="190" t="s">
        <v>2402</v>
      </c>
      <c r="E84" s="321"/>
      <c r="F84" s="191"/>
      <c r="G84" s="327"/>
      <c r="H84" s="192" t="str">
        <f t="shared" si="6"/>
        <v/>
      </c>
      <c r="J84" s="190" t="s">
        <v>2402</v>
      </c>
      <c r="K84" s="321"/>
      <c r="L84" s="191"/>
      <c r="M84" s="327"/>
      <c r="N84" s="192" t="str">
        <f t="shared" si="7"/>
        <v/>
      </c>
      <c r="P84" s="190" t="s">
        <v>2402</v>
      </c>
      <c r="Q84" s="321"/>
      <c r="R84" s="191"/>
      <c r="S84" s="327"/>
      <c r="T84" s="192" t="str">
        <f t="shared" si="8"/>
        <v/>
      </c>
      <c r="V84" s="541"/>
      <c r="W84" s="356"/>
      <c r="X84" s="356"/>
      <c r="Y84" s="356"/>
      <c r="Z84" s="542"/>
    </row>
    <row r="85" spans="2:26" ht="39.75" customHeight="1">
      <c r="B85" s="533"/>
      <c r="D85" s="190" t="s">
        <v>2403</v>
      </c>
      <c r="E85" s="322"/>
      <c r="F85" s="193"/>
      <c r="G85" s="328"/>
      <c r="H85" s="194" t="str">
        <f t="shared" si="6"/>
        <v/>
      </c>
      <c r="J85" s="190" t="s">
        <v>2403</v>
      </c>
      <c r="K85" s="322"/>
      <c r="L85" s="193"/>
      <c r="M85" s="328"/>
      <c r="N85" s="194" t="str">
        <f t="shared" si="7"/>
        <v/>
      </c>
      <c r="P85" s="190" t="s">
        <v>2403</v>
      </c>
      <c r="Q85" s="322"/>
      <c r="R85" s="193"/>
      <c r="S85" s="328"/>
      <c r="T85" s="194" t="str">
        <f t="shared" si="8"/>
        <v/>
      </c>
      <c r="V85" s="541"/>
      <c r="W85" s="356"/>
      <c r="X85" s="356"/>
      <c r="Y85" s="356"/>
      <c r="Z85" s="542"/>
    </row>
    <row r="86" spans="2:26" ht="39.75" customHeight="1">
      <c r="B86" s="533"/>
      <c r="D86" s="190" t="s">
        <v>2404</v>
      </c>
      <c r="E86" s="321"/>
      <c r="F86" s="191"/>
      <c r="G86" s="327"/>
      <c r="H86" s="192" t="str">
        <f t="shared" si="6"/>
        <v/>
      </c>
      <c r="J86" s="190" t="s">
        <v>2404</v>
      </c>
      <c r="K86" s="321"/>
      <c r="L86" s="191"/>
      <c r="M86" s="327"/>
      <c r="N86" s="192" t="str">
        <f t="shared" si="7"/>
        <v/>
      </c>
      <c r="P86" s="190" t="s">
        <v>2404</v>
      </c>
      <c r="Q86" s="321"/>
      <c r="R86" s="191"/>
      <c r="S86" s="327"/>
      <c r="T86" s="192" t="str">
        <f t="shared" si="8"/>
        <v/>
      </c>
      <c r="V86" s="541"/>
      <c r="W86" s="356"/>
      <c r="X86" s="356"/>
      <c r="Y86" s="356"/>
      <c r="Z86" s="542"/>
    </row>
    <row r="87" spans="2:26" ht="39.75" customHeight="1">
      <c r="B87" s="533"/>
      <c r="D87" s="195" t="s">
        <v>2405</v>
      </c>
      <c r="E87" s="323"/>
      <c r="F87" s="196"/>
      <c r="G87" s="329"/>
      <c r="H87" s="197" t="str">
        <f t="shared" si="6"/>
        <v/>
      </c>
      <c r="J87" s="195" t="s">
        <v>2405</v>
      </c>
      <c r="K87" s="323"/>
      <c r="L87" s="196"/>
      <c r="M87" s="329"/>
      <c r="N87" s="197" t="str">
        <f t="shared" si="7"/>
        <v/>
      </c>
      <c r="P87" s="195" t="s">
        <v>2405</v>
      </c>
      <c r="Q87" s="323"/>
      <c r="R87" s="196"/>
      <c r="S87" s="329"/>
      <c r="T87" s="197" t="str">
        <f t="shared" si="8"/>
        <v/>
      </c>
      <c r="V87" s="541"/>
      <c r="W87" s="356"/>
      <c r="X87" s="356"/>
      <c r="Y87" s="356"/>
      <c r="Z87" s="542"/>
    </row>
    <row r="88" spans="2:26" ht="60" customHeight="1">
      <c r="B88" s="533"/>
      <c r="D88" s="198" t="s">
        <v>1441</v>
      </c>
      <c r="E88" s="529">
        <f ca="1">ROUNDUP(F93/(VLOOKUP(1,tblRPECoefficientWithoutColumnHeaders,2,0)*G93^2+VLOOKUP(2,tblRPECoefficientWithoutColumnHeaders,2,0)*G93+VLOOKUP(3,tblRPECoefficientWithoutColumnHeaders,2,0)),0)</f>
        <v>0</v>
      </c>
      <c r="F88" s="530"/>
      <c r="G88" s="530"/>
      <c r="H88" s="531"/>
      <c r="J88" s="198" t="s">
        <v>1441</v>
      </c>
      <c r="K88" s="529">
        <f ca="1">ROUNDUP(L93/(VLOOKUP(1,tblRPECoefficientWithoutColumnHeaders,2,0)*M93^2+VLOOKUP(2,tblRPECoefficientWithoutColumnHeaders,2,0)*M93+VLOOKUP(3,tblRPECoefficientWithoutColumnHeaders,2,0)),0)</f>
        <v>0</v>
      </c>
      <c r="L88" s="530"/>
      <c r="M88" s="530"/>
      <c r="N88" s="531"/>
      <c r="P88" s="199" t="s">
        <v>1441</v>
      </c>
      <c r="Q88" s="549">
        <f ca="1">ROUNDUP(R93/(VLOOKUP(1,tblRPECoefficientWithoutColumnHeaders,2,0)*S93^2+VLOOKUP(2,tblRPECoefficientWithoutColumnHeaders,2,0)*S93+VLOOKUP(3,tblRPECoefficientWithoutColumnHeaders,2,0)),0)</f>
        <v>0</v>
      </c>
      <c r="R88" s="550"/>
      <c r="S88" s="550"/>
      <c r="T88" s="551"/>
      <c r="V88" s="541"/>
      <c r="W88" s="356"/>
      <c r="X88" s="356"/>
      <c r="Y88" s="356"/>
      <c r="Z88" s="542"/>
    </row>
    <row r="89" spans="2:26" ht="60" customHeight="1">
      <c r="B89" s="533"/>
      <c r="D89" s="200"/>
      <c r="E89" s="203">
        <f t="shared" ref="E89:H89" si="9">D89*B89</f>
        <v>0</v>
      </c>
      <c r="F89" s="203">
        <f t="shared" si="9"/>
        <v>0</v>
      </c>
      <c r="G89" s="203">
        <f t="shared" si="9"/>
        <v>0</v>
      </c>
      <c r="H89" s="203">
        <f t="shared" si="9"/>
        <v>0</v>
      </c>
      <c r="J89" s="200"/>
      <c r="K89" s="215"/>
      <c r="L89" s="215"/>
      <c r="M89" s="215"/>
      <c r="N89" s="203">
        <f>M89*K89</f>
        <v>0</v>
      </c>
      <c r="P89" s="204" t="s">
        <v>2406</v>
      </c>
      <c r="Q89" s="205"/>
      <c r="R89" s="206" t="s">
        <v>2407</v>
      </c>
      <c r="S89" s="207"/>
      <c r="T89" s="208">
        <f>S89*Q89</f>
        <v>0</v>
      </c>
      <c r="V89" s="541"/>
      <c r="W89" s="356"/>
      <c r="X89" s="356"/>
      <c r="Y89" s="356"/>
      <c r="Z89" s="542"/>
    </row>
    <row r="90" spans="2:26" ht="60" customHeight="1">
      <c r="B90" s="533"/>
      <c r="D90" s="200" t="s">
        <v>1432</v>
      </c>
      <c r="E90" s="539">
        <f>IF(COUNT(H79:H87)&gt;0,AVERAGEIF(H79:H87,"&gt;0"),0)</f>
        <v>0</v>
      </c>
      <c r="F90" s="399"/>
      <c r="G90" s="399"/>
      <c r="H90" s="400"/>
      <c r="J90" s="200" t="s">
        <v>1432</v>
      </c>
      <c r="K90" s="539">
        <f>IF(COUNT(N79:N87)&gt;0,AVERAGEIF(N79:N87,"&gt;0"),0)</f>
        <v>0</v>
      </c>
      <c r="L90" s="399"/>
      <c r="M90" s="399"/>
      <c r="N90" s="400"/>
      <c r="P90" s="209" t="s">
        <v>1432</v>
      </c>
      <c r="Q90" s="546">
        <f>IF(COUNT(T79:T87)&gt;0,AVERAGEIF(T79:T87,"&gt;0"),0)</f>
        <v>0</v>
      </c>
      <c r="R90" s="547"/>
      <c r="S90" s="547"/>
      <c r="T90" s="548"/>
      <c r="V90" s="541"/>
      <c r="W90" s="356"/>
      <c r="X90" s="356"/>
      <c r="Y90" s="356"/>
      <c r="Z90" s="542"/>
    </row>
    <row r="91" spans="2:26" ht="60" customHeight="1">
      <c r="B91" s="533"/>
      <c r="D91" s="200" t="s">
        <v>1431</v>
      </c>
      <c r="E91" s="535">
        <f>SUM(F79:F87)</f>
        <v>0</v>
      </c>
      <c r="F91" s="399"/>
      <c r="G91" s="399"/>
      <c r="H91" s="400"/>
      <c r="J91" s="200" t="s">
        <v>1431</v>
      </c>
      <c r="K91" s="535">
        <f>SUM(L79:L87)</f>
        <v>0</v>
      </c>
      <c r="L91" s="399"/>
      <c r="M91" s="399"/>
      <c r="N91" s="400"/>
      <c r="P91" s="200" t="s">
        <v>1431</v>
      </c>
      <c r="Q91" s="535">
        <f>SUM(R79:R87)</f>
        <v>0</v>
      </c>
      <c r="R91" s="399"/>
      <c r="S91" s="399"/>
      <c r="T91" s="400"/>
      <c r="V91" s="541"/>
      <c r="W91" s="356"/>
      <c r="X91" s="356"/>
      <c r="Y91" s="356"/>
      <c r="Z91" s="542"/>
    </row>
    <row r="92" spans="2:26" ht="60" customHeight="1">
      <c r="B92" s="533"/>
      <c r="D92" s="210" t="s">
        <v>1422</v>
      </c>
      <c r="E92" s="536">
        <f>SUM(PRODUCT(E79:F79),PRODUCT(E80:F80),PRODUCT(E81:F81),PRODUCT(E82:F82),PRODUCT(E83:F83),PRODUCT(E84:F84),PRODUCT(E85:F85),PRODUCT(E86:F86),PRODUCT(E87:F87))</f>
        <v>0</v>
      </c>
      <c r="F92" s="537"/>
      <c r="G92" s="537"/>
      <c r="H92" s="538"/>
      <c r="J92" s="210" t="s">
        <v>1422</v>
      </c>
      <c r="K92" s="536">
        <f>SUM(PRODUCT(K79:L79),PRODUCT(K80:L80),PRODUCT(K81:L81),PRODUCT(K82:L82),PRODUCT(K83:L83),PRODUCT(K84:L84),PRODUCT(K85:L85),PRODUCT(K86:L86),PRODUCT(K87:L87))</f>
        <v>0</v>
      </c>
      <c r="L92" s="537"/>
      <c r="M92" s="537"/>
      <c r="N92" s="538"/>
      <c r="P92" s="210" t="s">
        <v>1422</v>
      </c>
      <c r="Q92" s="536">
        <f>SUM(PRODUCT(Q79:R79),PRODUCT(Q80:R80),PRODUCT(Q81:R81),PRODUCT(Q82:R82),PRODUCT(Q83:R83),PRODUCT(Q84:R84),PRODUCT(Q85:R85),PRODUCT(Q86:R86),PRODUCT(Q87:R87))</f>
        <v>0</v>
      </c>
      <c r="R92" s="537"/>
      <c r="S92" s="537"/>
      <c r="T92" s="538"/>
      <c r="V92" s="543"/>
      <c r="W92" s="407"/>
      <c r="X92" s="407"/>
      <c r="Y92" s="407"/>
      <c r="Z92" s="544"/>
    </row>
    <row r="93" spans="2:26" ht="39.75" customHeight="1">
      <c r="B93" s="534"/>
      <c r="D93" s="211"/>
      <c r="E93" s="212" t="str">
        <f ca="1">OFFSET(E78,COUNT(E79:E87),0)</f>
        <v>WEIGHT</v>
      </c>
      <c r="F93" s="213">
        <f ca="1">IF(COUNT(E79:E87)&gt;0,OFFSET(E78,MATCH(MAX(E79:E87),E79:E87,0),0),0)</f>
        <v>0</v>
      </c>
      <c r="G93" s="213">
        <f ca="1">IF(COUNT(E79:E87)&gt;0,OFFSET(F78,MATCH(MAX(E79:E87),E79:E87,0),0)+(10-OFFSET(G78,MATCH(MAX(E79:E87),E79:E87,0),0)),0)</f>
        <v>0</v>
      </c>
      <c r="H93" s="214">
        <f ca="1">IF(COUNT(E79:E87)&gt;0,OFFSET(F78,COUNT(E79:E87),0)+(10-(OFFSET(G78,COUNT(E79:E87),0))),0)</f>
        <v>0</v>
      </c>
      <c r="J93" s="211"/>
      <c r="K93" s="212" t="str">
        <f ca="1">OFFSET(K78,COUNT(K79:K87),0)</f>
        <v>WEIGHT</v>
      </c>
      <c r="L93" s="213">
        <f ca="1">IF(COUNT(K79:K87)&gt;0,OFFSET(K78,MATCH(MAX(K79:K87),K79:K87,0),0),0)</f>
        <v>0</v>
      </c>
      <c r="M93" s="213">
        <f ca="1">IF(COUNT(K79:K87)&gt;0,OFFSET(L78,MATCH(MAX(K79:K87),K79:K87,0),0)+(10-OFFSET(M78,MATCH(MAX(K79:K87),K79:K87,0),0)),0)</f>
        <v>0</v>
      </c>
      <c r="N93" s="214">
        <f ca="1">IF(COUNT(K79:K87)&gt;0,OFFSET(L78,COUNT(K79:K87),0)+(10-(OFFSET(M78,COUNT(K79:K87),0))),0)</f>
        <v>0</v>
      </c>
      <c r="P93" s="211"/>
      <c r="Q93" s="212" t="str">
        <f ca="1">OFFSET(Q78,COUNT(Q79:Q87),0)</f>
        <v>WEIGHT</v>
      </c>
      <c r="R93" s="213">
        <f ca="1">IF(COUNT(Q79:Q87)&gt;0,OFFSET(Q78,MATCH(MAX(Q79:Q87),Q79:Q87,0),0),0)</f>
        <v>0</v>
      </c>
      <c r="S93" s="213">
        <f ca="1">IF(COUNT(Q79:Q87)&gt;0,OFFSET(R78,MATCH(MAX(Q79:Q87),Q79:Q87,0),0)+(10-OFFSET(S78,MATCH(MAX(Q79:Q87),Q79:Q87,0),0)),0)</f>
        <v>0</v>
      </c>
      <c r="T93" s="214">
        <f ca="1">IF(COUNT(Q79:Q87)&gt;0,OFFSET(R78,COUNT(Q79:Q87),0)+(10-(OFFSET(S78,COUNT(Q79:Q87),0))),0)</f>
        <v>0</v>
      </c>
      <c r="V93" s="211"/>
      <c r="W93" s="212"/>
      <c r="X93" s="213"/>
      <c r="Y93" s="213"/>
      <c r="Z93" s="214"/>
    </row>
    <row r="94" spans="2:26" ht="15.75" customHeight="1"/>
    <row r="95" spans="2:26" ht="22.5" customHeight="1"/>
    <row r="96" spans="2:26" ht="75" customHeight="1">
      <c r="B96" s="532">
        <v>4</v>
      </c>
      <c r="D96" s="522">
        <v>1</v>
      </c>
      <c r="E96" s="363"/>
      <c r="F96" s="363"/>
      <c r="G96" s="363"/>
      <c r="H96" s="364"/>
      <c r="J96" s="522">
        <v>2</v>
      </c>
      <c r="K96" s="363"/>
      <c r="L96" s="363"/>
      <c r="M96" s="363"/>
      <c r="N96" s="364"/>
      <c r="P96" s="522">
        <v>3</v>
      </c>
      <c r="Q96" s="363"/>
      <c r="R96" s="363"/>
      <c r="S96" s="363"/>
      <c r="T96" s="364"/>
      <c r="V96" s="522" t="s">
        <v>2389</v>
      </c>
      <c r="W96" s="363"/>
      <c r="X96" s="363"/>
      <c r="Y96" s="363"/>
      <c r="Z96" s="364"/>
    </row>
    <row r="97" spans="2:26" ht="15" customHeight="1">
      <c r="B97" s="533"/>
    </row>
    <row r="98" spans="2:26" ht="75" customHeight="1">
      <c r="B98" s="533"/>
      <c r="D98" s="521" t="str">
        <f ca="1">OFFSET('PROGRAMMING SKELETON'!D282,F2-1,0)</f>
        <v>Snatch</v>
      </c>
      <c r="E98" s="403"/>
      <c r="F98" s="403"/>
      <c r="G98" s="403"/>
      <c r="H98" s="404"/>
      <c r="J98" s="521" t="str">
        <f ca="1">OFFSET('PROGRAMMING SKELETON'!G282,F2-1,0)</f>
        <v>Clean And Jerk</v>
      </c>
      <c r="K98" s="403"/>
      <c r="L98" s="403"/>
      <c r="M98" s="403"/>
      <c r="N98" s="404"/>
      <c r="P98" s="521" t="str">
        <f ca="1">OFFSET('PROGRAMMING SKELETON'!J282,F2-1,0)</f>
        <v>None</v>
      </c>
      <c r="Q98" s="403"/>
      <c r="R98" s="403"/>
      <c r="S98" s="403"/>
      <c r="T98" s="404"/>
      <c r="V98" s="521" t="str">
        <f ca="1">OFFSET('PROGRAMMING SKELETON'!M283,F74-1,0)</f>
        <v>GPP Or none</v>
      </c>
      <c r="W98" s="403"/>
      <c r="X98" s="403"/>
      <c r="Y98" s="403"/>
      <c r="Z98" s="404"/>
    </row>
    <row r="99" spans="2:26" ht="49.5" customHeight="1">
      <c r="B99" s="533"/>
      <c r="D99" s="519" t="s">
        <v>2390</v>
      </c>
      <c r="E99" s="576" t="str">
        <f ca="1">OFFSET('PROGRAMMING SKELETON'!G57,F2-1,0)</f>
        <v>1 rep x 8 sets @ 8-9</v>
      </c>
      <c r="F99" s="524"/>
      <c r="G99" s="524"/>
      <c r="H99" s="525"/>
      <c r="J99" s="519" t="s">
        <v>2390</v>
      </c>
      <c r="K99" s="576" t="str">
        <f ca="1">OFFSET('PROGRAMMING SKELETON'!H57,F2-1,0)</f>
        <v>2 reps x 4 sets @ RPE 8-9</v>
      </c>
      <c r="L99" s="524"/>
      <c r="M99" s="524"/>
      <c r="N99" s="525"/>
      <c r="P99" s="519" t="s">
        <v>2390</v>
      </c>
      <c r="Q99" s="576" t="str">
        <f ca="1">OFFSET('PROGRAMMING SKELETON'!I57,F2-1,0)</f>
        <v>None</v>
      </c>
      <c r="R99" s="524"/>
      <c r="S99" s="524"/>
      <c r="T99" s="525"/>
      <c r="V99" s="553" t="str">
        <f ca="1">OFFSET('PROGRAMMING SKELETON'!N283,F74-1,0)</f>
        <v>GPP Or none</v>
      </c>
      <c r="W99" s="524"/>
      <c r="X99" s="524"/>
      <c r="Y99" s="524"/>
      <c r="Z99" s="525"/>
    </row>
    <row r="100" spans="2:26" ht="49.5" customHeight="1">
      <c r="B100" s="533"/>
      <c r="D100" s="520"/>
      <c r="E100" s="526"/>
      <c r="F100" s="527"/>
      <c r="G100" s="527"/>
      <c r="H100" s="528"/>
      <c r="J100" s="520"/>
      <c r="K100" s="526"/>
      <c r="L100" s="527"/>
      <c r="M100" s="527"/>
      <c r="N100" s="528"/>
      <c r="P100" s="520"/>
      <c r="Q100" s="526"/>
      <c r="R100" s="527"/>
      <c r="S100" s="527"/>
      <c r="T100" s="528"/>
      <c r="V100" s="541"/>
      <c r="W100" s="356"/>
      <c r="X100" s="356"/>
      <c r="Y100" s="356"/>
      <c r="Z100" s="542"/>
    </row>
    <row r="101" spans="2:26" ht="124.5" customHeight="1">
      <c r="B101" s="533"/>
      <c r="D101" s="185" t="s">
        <v>2391</v>
      </c>
      <c r="E101" s="545" t="str">
        <f ca="1">OFFSET('PROGRAMMING SKELETON'!E282,F2-1,0)</f>
        <v>3-5 minute rest between work sets</v>
      </c>
      <c r="F101" s="411"/>
      <c r="G101" s="411"/>
      <c r="H101" s="412"/>
      <c r="J101" s="185" t="s">
        <v>2391</v>
      </c>
      <c r="K101" s="545" t="str">
        <f ca="1">OFFSET('PROGRAMMING SKELETON'!H282,F2-1,0)</f>
        <v>3-5 minute rest between work sets</v>
      </c>
      <c r="L101" s="411"/>
      <c r="M101" s="411"/>
      <c r="N101" s="412"/>
      <c r="P101" s="185" t="s">
        <v>2391</v>
      </c>
      <c r="Q101" s="545" t="str">
        <f ca="1">OFFSET('PROGRAMMING SKELETON'!K282,F2-1,0)</f>
        <v>None</v>
      </c>
      <c r="R101" s="411"/>
      <c r="S101" s="411"/>
      <c r="T101" s="412"/>
      <c r="V101" s="543"/>
      <c r="W101" s="407"/>
      <c r="X101" s="407"/>
      <c r="Y101" s="407"/>
      <c r="Z101" s="544"/>
    </row>
    <row r="102" spans="2:26" ht="75" customHeight="1">
      <c r="B102" s="533"/>
      <c r="D102" s="186" t="s">
        <v>2392</v>
      </c>
      <c r="E102" s="186" t="s">
        <v>2393</v>
      </c>
      <c r="F102" s="186" t="s">
        <v>1431</v>
      </c>
      <c r="G102" s="186" t="s">
        <v>2394</v>
      </c>
      <c r="H102" s="186" t="s">
        <v>2395</v>
      </c>
      <c r="J102" s="186" t="s">
        <v>2392</v>
      </c>
      <c r="K102" s="186" t="s">
        <v>2393</v>
      </c>
      <c r="L102" s="186" t="s">
        <v>1431</v>
      </c>
      <c r="M102" s="186" t="s">
        <v>2394</v>
      </c>
      <c r="N102" s="186" t="s">
        <v>2395</v>
      </c>
      <c r="P102" s="186" t="s">
        <v>2392</v>
      </c>
      <c r="Q102" s="186" t="s">
        <v>2393</v>
      </c>
      <c r="R102" s="186" t="s">
        <v>1431</v>
      </c>
      <c r="S102" s="186" t="s">
        <v>2394</v>
      </c>
      <c r="T102" s="186" t="s">
        <v>2395</v>
      </c>
      <c r="V102" s="552" t="s">
        <v>2396</v>
      </c>
      <c r="W102" s="403"/>
      <c r="X102" s="403"/>
      <c r="Y102" s="403"/>
      <c r="Z102" s="404"/>
    </row>
    <row r="103" spans="2:26" ht="39.75" customHeight="1">
      <c r="B103" s="533"/>
      <c r="D103" s="187" t="s">
        <v>2397</v>
      </c>
      <c r="E103" s="320"/>
      <c r="F103" s="188"/>
      <c r="G103" s="326"/>
      <c r="H103" s="189" t="str">
        <f t="shared" ref="H103:H111" si="10">IF(ISNUMBER(E103),E103/E$112,"")</f>
        <v/>
      </c>
      <c r="J103" s="187" t="s">
        <v>2397</v>
      </c>
      <c r="K103" s="320"/>
      <c r="L103" s="188"/>
      <c r="M103" s="326"/>
      <c r="N103" s="189" t="str">
        <f t="shared" ref="N103:N111" si="11">IF(ISNUMBER(K103),K103/K$112,"")</f>
        <v/>
      </c>
      <c r="P103" s="187" t="s">
        <v>2397</v>
      </c>
      <c r="Q103" s="320"/>
      <c r="R103" s="188"/>
      <c r="S103" s="326"/>
      <c r="T103" s="189" t="str">
        <f t="shared" ref="T103:T111" si="12">IF(ISNUMBER(Q103),Q103/Q$112,"")</f>
        <v/>
      </c>
      <c r="V103" s="540"/>
      <c r="W103" s="524"/>
      <c r="X103" s="524"/>
      <c r="Y103" s="524"/>
      <c r="Z103" s="525"/>
    </row>
    <row r="104" spans="2:26" ht="39.75" customHeight="1">
      <c r="B104" s="533"/>
      <c r="D104" s="190" t="s">
        <v>2398</v>
      </c>
      <c r="E104" s="321"/>
      <c r="F104" s="191"/>
      <c r="G104" s="327"/>
      <c r="H104" s="189" t="str">
        <f t="shared" si="10"/>
        <v/>
      </c>
      <c r="J104" s="190" t="s">
        <v>2398</v>
      </c>
      <c r="K104" s="321"/>
      <c r="L104" s="191"/>
      <c r="M104" s="327"/>
      <c r="N104" s="189" t="str">
        <f t="shared" si="11"/>
        <v/>
      </c>
      <c r="P104" s="190" t="s">
        <v>2398</v>
      </c>
      <c r="Q104" s="321"/>
      <c r="R104" s="191"/>
      <c r="S104" s="327"/>
      <c r="T104" s="192" t="str">
        <f t="shared" si="12"/>
        <v/>
      </c>
      <c r="V104" s="541"/>
      <c r="W104" s="356"/>
      <c r="X104" s="356"/>
      <c r="Y104" s="356"/>
      <c r="Z104" s="542"/>
    </row>
    <row r="105" spans="2:26" ht="39.75" customHeight="1">
      <c r="B105" s="533"/>
      <c r="D105" s="190" t="s">
        <v>2399</v>
      </c>
      <c r="E105" s="322"/>
      <c r="F105" s="188"/>
      <c r="G105" s="328"/>
      <c r="H105" s="189" t="str">
        <f t="shared" si="10"/>
        <v/>
      </c>
      <c r="J105" s="190" t="s">
        <v>2399</v>
      </c>
      <c r="K105" s="322"/>
      <c r="L105" s="188"/>
      <c r="M105" s="328"/>
      <c r="N105" s="189" t="str">
        <f t="shared" si="11"/>
        <v/>
      </c>
      <c r="P105" s="190" t="s">
        <v>2399</v>
      </c>
      <c r="Q105" s="322"/>
      <c r="R105" s="188"/>
      <c r="S105" s="328"/>
      <c r="T105" s="194" t="str">
        <f t="shared" si="12"/>
        <v/>
      </c>
      <c r="V105" s="541"/>
      <c r="W105" s="356"/>
      <c r="X105" s="356"/>
      <c r="Y105" s="356"/>
      <c r="Z105" s="542"/>
    </row>
    <row r="106" spans="2:26" ht="39.75" customHeight="1">
      <c r="B106" s="533"/>
      <c r="D106" s="190" t="s">
        <v>2400</v>
      </c>
      <c r="E106" s="321"/>
      <c r="F106" s="191"/>
      <c r="G106" s="327"/>
      <c r="H106" s="192" t="str">
        <f t="shared" si="10"/>
        <v/>
      </c>
      <c r="J106" s="190" t="s">
        <v>2400</v>
      </c>
      <c r="K106" s="321"/>
      <c r="L106" s="191"/>
      <c r="M106" s="327"/>
      <c r="N106" s="192" t="str">
        <f t="shared" si="11"/>
        <v/>
      </c>
      <c r="P106" s="190" t="s">
        <v>2400</v>
      </c>
      <c r="Q106" s="321"/>
      <c r="R106" s="191"/>
      <c r="S106" s="327"/>
      <c r="T106" s="192" t="str">
        <f t="shared" si="12"/>
        <v/>
      </c>
      <c r="V106" s="541"/>
      <c r="W106" s="356"/>
      <c r="X106" s="356"/>
      <c r="Y106" s="356"/>
      <c r="Z106" s="542"/>
    </row>
    <row r="107" spans="2:26" ht="39.75" customHeight="1">
      <c r="B107" s="533"/>
      <c r="D107" s="190" t="s">
        <v>2401</v>
      </c>
      <c r="E107" s="322"/>
      <c r="F107" s="188"/>
      <c r="G107" s="328"/>
      <c r="H107" s="194" t="str">
        <f t="shared" si="10"/>
        <v/>
      </c>
      <c r="J107" s="190" t="s">
        <v>2401</v>
      </c>
      <c r="K107" s="322"/>
      <c r="L107" s="188"/>
      <c r="M107" s="328"/>
      <c r="N107" s="194" t="str">
        <f t="shared" si="11"/>
        <v/>
      </c>
      <c r="P107" s="190" t="s">
        <v>2401</v>
      </c>
      <c r="Q107" s="322"/>
      <c r="R107" s="188"/>
      <c r="S107" s="328"/>
      <c r="T107" s="194" t="str">
        <f t="shared" si="12"/>
        <v/>
      </c>
      <c r="V107" s="541"/>
      <c r="W107" s="356"/>
      <c r="X107" s="356"/>
      <c r="Y107" s="356"/>
      <c r="Z107" s="542"/>
    </row>
    <row r="108" spans="2:26" ht="39.75" customHeight="1">
      <c r="B108" s="533"/>
      <c r="D108" s="190" t="s">
        <v>2402</v>
      </c>
      <c r="E108" s="321"/>
      <c r="F108" s="191"/>
      <c r="G108" s="327"/>
      <c r="H108" s="192" t="str">
        <f t="shared" si="10"/>
        <v/>
      </c>
      <c r="J108" s="190" t="s">
        <v>2402</v>
      </c>
      <c r="K108" s="321"/>
      <c r="L108" s="191"/>
      <c r="M108" s="327"/>
      <c r="N108" s="192" t="str">
        <f t="shared" si="11"/>
        <v/>
      </c>
      <c r="P108" s="190" t="s">
        <v>2402</v>
      </c>
      <c r="Q108" s="321"/>
      <c r="R108" s="191"/>
      <c r="S108" s="327"/>
      <c r="T108" s="192" t="str">
        <f t="shared" si="12"/>
        <v/>
      </c>
      <c r="V108" s="541"/>
      <c r="W108" s="356"/>
      <c r="X108" s="356"/>
      <c r="Y108" s="356"/>
      <c r="Z108" s="542"/>
    </row>
    <row r="109" spans="2:26" ht="39.75" customHeight="1">
      <c r="B109" s="533"/>
      <c r="D109" s="190" t="s">
        <v>2403</v>
      </c>
      <c r="E109" s="322"/>
      <c r="F109" s="188"/>
      <c r="G109" s="328"/>
      <c r="H109" s="194" t="str">
        <f t="shared" si="10"/>
        <v/>
      </c>
      <c r="J109" s="190" t="s">
        <v>2403</v>
      </c>
      <c r="K109" s="322"/>
      <c r="L109" s="188"/>
      <c r="M109" s="328"/>
      <c r="N109" s="194" t="str">
        <f t="shared" si="11"/>
        <v/>
      </c>
      <c r="P109" s="190" t="s">
        <v>2403</v>
      </c>
      <c r="Q109" s="322"/>
      <c r="R109" s="188"/>
      <c r="S109" s="328"/>
      <c r="T109" s="194" t="str">
        <f t="shared" si="12"/>
        <v/>
      </c>
      <c r="V109" s="541"/>
      <c r="W109" s="356"/>
      <c r="X109" s="356"/>
      <c r="Y109" s="356"/>
      <c r="Z109" s="542"/>
    </row>
    <row r="110" spans="2:26" ht="39.75" customHeight="1">
      <c r="B110" s="533"/>
      <c r="D110" s="190" t="s">
        <v>2404</v>
      </c>
      <c r="E110" s="321"/>
      <c r="F110" s="191"/>
      <c r="G110" s="327"/>
      <c r="H110" s="192" t="str">
        <f t="shared" si="10"/>
        <v/>
      </c>
      <c r="J110" s="190" t="s">
        <v>2404</v>
      </c>
      <c r="K110" s="321"/>
      <c r="L110" s="191"/>
      <c r="M110" s="327"/>
      <c r="N110" s="192" t="str">
        <f t="shared" si="11"/>
        <v/>
      </c>
      <c r="P110" s="190" t="s">
        <v>2404</v>
      </c>
      <c r="Q110" s="321"/>
      <c r="R110" s="191"/>
      <c r="S110" s="327"/>
      <c r="T110" s="192" t="str">
        <f t="shared" si="12"/>
        <v/>
      </c>
      <c r="V110" s="541"/>
      <c r="W110" s="356"/>
      <c r="X110" s="356"/>
      <c r="Y110" s="356"/>
      <c r="Z110" s="542"/>
    </row>
    <row r="111" spans="2:26" ht="39.75" customHeight="1" thickBot="1">
      <c r="B111" s="533"/>
      <c r="D111" s="195" t="s">
        <v>2405</v>
      </c>
      <c r="E111" s="323"/>
      <c r="F111" s="188"/>
      <c r="G111" s="329"/>
      <c r="H111" s="197" t="str">
        <f t="shared" si="10"/>
        <v/>
      </c>
      <c r="J111" s="195" t="s">
        <v>2405</v>
      </c>
      <c r="K111" s="323"/>
      <c r="L111" s="188"/>
      <c r="M111" s="329"/>
      <c r="N111" s="197" t="str">
        <f t="shared" si="11"/>
        <v/>
      </c>
      <c r="P111" s="195" t="s">
        <v>2405</v>
      </c>
      <c r="Q111" s="323"/>
      <c r="R111" s="188"/>
      <c r="S111" s="329"/>
      <c r="T111" s="197" t="str">
        <f t="shared" si="12"/>
        <v/>
      </c>
      <c r="V111" s="541"/>
      <c r="W111" s="356"/>
      <c r="X111" s="356"/>
      <c r="Y111" s="356"/>
      <c r="Z111" s="542"/>
    </row>
    <row r="112" spans="2:26" ht="60" customHeight="1" thickTop="1">
      <c r="B112" s="533"/>
      <c r="D112" s="198" t="s">
        <v>1441</v>
      </c>
      <c r="E112" s="529">
        <f ca="1">ROUNDUP(F117/(VLOOKUP(1,tblRPECoefficientWithoutColumnHeaders,2,0)*G117^2+VLOOKUP(2,tblRPECoefficientWithoutColumnHeaders,2,0)*G117+VLOOKUP(3,tblRPECoefficientWithoutColumnHeaders,2,0)),0)</f>
        <v>0</v>
      </c>
      <c r="F112" s="530"/>
      <c r="G112" s="530"/>
      <c r="H112" s="531"/>
      <c r="J112" s="198" t="s">
        <v>1441</v>
      </c>
      <c r="K112" s="529">
        <f ca="1">ROUNDUP(L117/(VLOOKUP(1,tblRPECoefficientWithoutColumnHeaders,2,0)*M117^2+VLOOKUP(2,tblRPECoefficientWithoutColumnHeaders,2,0)*M117+VLOOKUP(3,tblRPECoefficientWithoutColumnHeaders,2,0)),0)</f>
        <v>0</v>
      </c>
      <c r="L112" s="530"/>
      <c r="M112" s="530"/>
      <c r="N112" s="531"/>
      <c r="P112" s="198" t="s">
        <v>1441</v>
      </c>
      <c r="Q112" s="529">
        <f ca="1">ROUNDUP(R117/(VLOOKUP(1,tblRPECoefficientWithoutColumnHeaders,2,0)*S117^2+VLOOKUP(2,tblRPECoefficientWithoutColumnHeaders,2,0)*S117+VLOOKUP(3,tblRPECoefficientWithoutColumnHeaders,2,0)),0)</f>
        <v>0</v>
      </c>
      <c r="R112" s="530"/>
      <c r="S112" s="530"/>
      <c r="T112" s="531"/>
      <c r="V112" s="541"/>
      <c r="W112" s="356"/>
      <c r="X112" s="356"/>
      <c r="Y112" s="356"/>
      <c r="Z112" s="542"/>
    </row>
    <row r="113" spans="2:26" ht="60" customHeight="1">
      <c r="B113" s="533"/>
      <c r="D113" s="200"/>
      <c r="E113" s="215"/>
      <c r="F113" s="215"/>
      <c r="G113" s="215"/>
      <c r="H113" s="203"/>
      <c r="J113" s="200"/>
      <c r="K113" s="215"/>
      <c r="L113" s="215"/>
      <c r="M113" s="215"/>
      <c r="N113" s="203"/>
      <c r="P113" s="246" t="s">
        <v>2629</v>
      </c>
      <c r="Q113" s="247"/>
      <c r="R113" s="215" t="s">
        <v>2407</v>
      </c>
      <c r="S113" s="248"/>
      <c r="T113" s="249">
        <f>Q113*S113</f>
        <v>0</v>
      </c>
      <c r="V113" s="541"/>
      <c r="W113" s="356"/>
      <c r="X113" s="356"/>
      <c r="Y113" s="356"/>
      <c r="Z113" s="542"/>
    </row>
    <row r="114" spans="2:26" ht="60" customHeight="1">
      <c r="B114" s="533"/>
      <c r="D114" s="200" t="s">
        <v>1432</v>
      </c>
      <c r="E114" s="539">
        <f>IF(COUNT(H103:H111)&gt;0,AVERAGEIF(H103:H111,"&gt;0"),0)</f>
        <v>0</v>
      </c>
      <c r="F114" s="399"/>
      <c r="G114" s="399"/>
      <c r="H114" s="400"/>
      <c r="J114" s="200" t="s">
        <v>1432</v>
      </c>
      <c r="K114" s="539">
        <f>IF(COUNT(N103:N111)&gt;0,AVERAGEIF(N103:N111,"&gt;0"),0)</f>
        <v>0</v>
      </c>
      <c r="L114" s="399"/>
      <c r="M114" s="399"/>
      <c r="N114" s="400"/>
      <c r="P114" s="200" t="s">
        <v>1432</v>
      </c>
      <c r="Q114" s="539">
        <f>IF(COUNT(T103:T111)&gt;0,AVERAGEIF(T103:T111,"&gt;0"),0)</f>
        <v>0</v>
      </c>
      <c r="R114" s="399"/>
      <c r="S114" s="399"/>
      <c r="T114" s="400"/>
      <c r="V114" s="541"/>
      <c r="W114" s="356"/>
      <c r="X114" s="356"/>
      <c r="Y114" s="356"/>
      <c r="Z114" s="542"/>
    </row>
    <row r="115" spans="2:26" ht="60" customHeight="1">
      <c r="B115" s="533"/>
      <c r="D115" s="200" t="s">
        <v>1431</v>
      </c>
      <c r="E115" s="535">
        <f>SUM(F103:F111)</f>
        <v>0</v>
      </c>
      <c r="F115" s="399"/>
      <c r="G115" s="399"/>
      <c r="H115" s="400"/>
      <c r="J115" s="200" t="s">
        <v>1431</v>
      </c>
      <c r="K115" s="535">
        <f>SUM(L103:L111)</f>
        <v>0</v>
      </c>
      <c r="L115" s="399"/>
      <c r="M115" s="399"/>
      <c r="N115" s="400"/>
      <c r="P115" s="200" t="s">
        <v>1431</v>
      </c>
      <c r="Q115" s="535">
        <f>SUM(R103:R111)</f>
        <v>0</v>
      </c>
      <c r="R115" s="399"/>
      <c r="S115" s="399"/>
      <c r="T115" s="400"/>
      <c r="V115" s="541"/>
      <c r="W115" s="356"/>
      <c r="X115" s="356"/>
      <c r="Y115" s="356"/>
      <c r="Z115" s="542"/>
    </row>
    <row r="116" spans="2:26" ht="60" customHeight="1">
      <c r="B116" s="533"/>
      <c r="D116" s="210" t="s">
        <v>1422</v>
      </c>
      <c r="E116" s="536">
        <f>SUM(PRODUCT(E103:F103),PRODUCT(E104:F104),PRODUCT(E105:F105),PRODUCT(E106:F106),PRODUCT(E107:F107),PRODUCT(E108:F108),PRODUCT(E109:F109),PRODUCT(E110:F110),PRODUCT(E111:F111))</f>
        <v>0</v>
      </c>
      <c r="F116" s="537"/>
      <c r="G116" s="537"/>
      <c r="H116" s="538"/>
      <c r="J116" s="210" t="s">
        <v>1422</v>
      </c>
      <c r="K116" s="536">
        <f>SUM(PRODUCT(K103:L103),PRODUCT(K104:L104),PRODUCT(K105:L105),PRODUCT(K106:L106),PRODUCT(K107:L107),PRODUCT(K108:L108),PRODUCT(K109:L109),PRODUCT(K110:L110),PRODUCT(K111:L111))</f>
        <v>0</v>
      </c>
      <c r="L116" s="537"/>
      <c r="M116" s="537"/>
      <c r="N116" s="538"/>
      <c r="P116" s="210" t="s">
        <v>1422</v>
      </c>
      <c r="Q116" s="536">
        <f>SUM(PRODUCT(Q103:R103),PRODUCT(Q104:R104),PRODUCT(Q105:R105),PRODUCT(Q106:R106),PRODUCT(Q107:R107),PRODUCT(Q108:R108),PRODUCT(Q109:R109),PRODUCT(Q110:R110),PRODUCT(Q111:R111))</f>
        <v>0</v>
      </c>
      <c r="R116" s="537"/>
      <c r="S116" s="537"/>
      <c r="T116" s="538"/>
      <c r="V116" s="543"/>
      <c r="W116" s="407"/>
      <c r="X116" s="407"/>
      <c r="Y116" s="407"/>
      <c r="Z116" s="544"/>
    </row>
    <row r="117" spans="2:26" ht="21.75" customHeight="1">
      <c r="B117" s="534"/>
      <c r="D117" s="211"/>
      <c r="E117" s="212" t="str">
        <f ca="1">OFFSET(E102,COUNT(E103:E111),0)</f>
        <v>WEIGHT</v>
      </c>
      <c r="F117" s="213">
        <f ca="1">IF(COUNT(E103:E111)&gt;0,OFFSET(E102,MATCH(MAX(E103:E111),E103:E111,0),0),0)</f>
        <v>0</v>
      </c>
      <c r="G117" s="213">
        <f ca="1">IF(COUNT(E103:E111)&gt;0,OFFSET(F102,MATCH(MAX(E103:E111),E103:E111,0),0)+(10-OFFSET(G102,MATCH(MAX(E103:E111),E103:E111,0),0)),0)</f>
        <v>0</v>
      </c>
      <c r="H117" s="214">
        <f ca="1">IF(COUNT(E103:E111)&gt;0,OFFSET(F102,COUNT(E103:E111),0)+(10-(OFFSET(G102,COUNT(E103:E111),0))),0)</f>
        <v>0</v>
      </c>
      <c r="J117" s="211"/>
      <c r="K117" s="212" t="str">
        <f ca="1">OFFSET(K102,COUNT(K103:K111),0)</f>
        <v>WEIGHT</v>
      </c>
      <c r="L117" s="213">
        <f ca="1">IF(COUNT(K103:K111)&gt;0,OFFSET(K102,MATCH(MAX(K103:K111),K103:K111,0),0),0)</f>
        <v>0</v>
      </c>
      <c r="M117" s="213">
        <f ca="1">IF(COUNT(K103:K111)&gt;0,OFFSET(L102,MATCH(MAX(K103:K111),K103:K111,0),0)+(10-OFFSET(M102,MATCH(MAX(K103:K111),K103:K111,0),0)),0)</f>
        <v>0</v>
      </c>
      <c r="N117" s="214">
        <f ca="1">IF(COUNT(K103:K111)&gt;0,OFFSET(L102,COUNT(K103:K111),0)+(10-(OFFSET(M102,COUNT(K103:K111),0))),0)</f>
        <v>0</v>
      </c>
      <c r="P117" s="211"/>
      <c r="Q117" s="212" t="str">
        <f ca="1">OFFSET(Q102,COUNT(Q103:Q111),0)</f>
        <v>WEIGHT</v>
      </c>
      <c r="R117" s="213">
        <f ca="1">IF(COUNT(Q103:Q111)&gt;0,OFFSET(Q102,MATCH(MAX(Q103:Q111),Q103:Q111,0),0),0)</f>
        <v>0</v>
      </c>
      <c r="S117" s="213">
        <f ca="1">IF(COUNT(Q103:Q111)&gt;0,OFFSET(R102,MATCH(MAX(Q103:Q111),Q103:Q111,0),0)+(10-OFFSET(S102,MATCH(MAX(Q103:Q111),Q103:Q111,0),0)),0)</f>
        <v>0</v>
      </c>
      <c r="T117" s="214">
        <f ca="1">IF(COUNT(Q103:Q111)&gt;0,OFFSET(R102,COUNT(Q103:Q111),0)+(10-(OFFSET(S102,COUNT(Q103:Q111),0))),0)</f>
        <v>0</v>
      </c>
      <c r="V117" s="211"/>
      <c r="W117" s="212"/>
      <c r="X117" s="213"/>
      <c r="Y117" s="213"/>
      <c r="Z117" s="214"/>
    </row>
    <row r="118" spans="2:26" ht="15.75" customHeight="1"/>
    <row r="119" spans="2:26" ht="15.75" customHeight="1"/>
    <row r="120" spans="2:26" ht="99.75" customHeight="1">
      <c r="B120" s="532" t="s">
        <v>162</v>
      </c>
      <c r="D120" s="521" t="str">
        <f ca="1">OFFSET('PROGRAMMING SKELETON'!J3,F4-1,0)</f>
        <v>GPP Cardio</v>
      </c>
      <c r="E120" s="403"/>
      <c r="F120" s="403"/>
      <c r="G120" s="403"/>
      <c r="H120" s="404"/>
      <c r="J120" s="521" t="str">
        <f ca="1">OFFSET('PROGRAMMING SKELETON'!K3,F4-1,0)</f>
        <v>GPP Upper Back Work</v>
      </c>
      <c r="K120" s="403"/>
      <c r="L120" s="403"/>
      <c r="M120" s="403"/>
      <c r="N120" s="404"/>
      <c r="P120" s="521" t="str">
        <f ca="1">OFFSET('PROGRAMMING SKELETON'!L3,F4-1,0)</f>
        <v>GPP AB Work</v>
      </c>
      <c r="Q120" s="403"/>
      <c r="R120" s="403"/>
      <c r="S120" s="403"/>
      <c r="T120" s="404"/>
    </row>
    <row r="121" spans="2:26" ht="49.5" customHeight="1">
      <c r="B121" s="533"/>
      <c r="D121" s="519" t="s">
        <v>2396</v>
      </c>
      <c r="E121" s="576" t="str">
        <f ca="1">OFFSET('PROGRAMMING SKELETON'!J3,F2-1,0)</f>
        <v>30 min steady state Conditioning (RPE 6-7) x 1x/wk 
Every 2 min x 16 min, sprint 30s x 1x/wk</v>
      </c>
      <c r="F121" s="524"/>
      <c r="G121" s="524"/>
      <c r="H121" s="525"/>
      <c r="J121" s="519" t="s">
        <v>2396</v>
      </c>
      <c r="K121" s="576" t="str">
        <f ca="1">OFFSET('PROGRAMMING SKELETON'!K3,F2-1,0)</f>
        <v>Upper Back work (Chins, pull ups, or rows) x 8 minute AMRAP 2x/wk</v>
      </c>
      <c r="L121" s="524"/>
      <c r="M121" s="524"/>
      <c r="N121" s="525"/>
      <c r="P121" s="519" t="s">
        <v>2396</v>
      </c>
      <c r="Q121" s="576" t="str">
        <f ca="1">OFFSET('PROGRAMMING SKELETON'!L3,F2-1,0)</f>
        <v>Ab work (isometric ideally) x 8 minute AMRAP 2x/wk</v>
      </c>
      <c r="R121" s="524"/>
      <c r="S121" s="524"/>
      <c r="T121" s="525"/>
    </row>
    <row r="122" spans="2:26" ht="49.5" customHeight="1">
      <c r="B122" s="533"/>
      <c r="D122" s="520"/>
      <c r="E122" s="526"/>
      <c r="F122" s="527"/>
      <c r="G122" s="527"/>
      <c r="H122" s="528"/>
      <c r="J122" s="520"/>
      <c r="K122" s="526"/>
      <c r="L122" s="527"/>
      <c r="M122" s="527"/>
      <c r="N122" s="528"/>
      <c r="P122" s="520"/>
      <c r="Q122" s="526"/>
      <c r="R122" s="527"/>
      <c r="S122" s="527"/>
      <c r="T122" s="528"/>
    </row>
    <row r="123" spans="2:26" ht="15" customHeight="1">
      <c r="B123" s="533"/>
    </row>
    <row r="124" spans="2:26" ht="99.75" customHeight="1">
      <c r="B124" s="533"/>
      <c r="D124" s="521" t="str">
        <f ca="1">OFFSET('PROGRAMMING SKELETON'!M3,F4-1,0)</f>
        <v>GPP ARM Work</v>
      </c>
      <c r="E124" s="403"/>
      <c r="F124" s="403"/>
      <c r="G124" s="403"/>
      <c r="H124" s="404"/>
      <c r="J124" s="521" t="s">
        <v>2630</v>
      </c>
      <c r="K124" s="403"/>
      <c r="L124" s="403"/>
      <c r="M124" s="403"/>
      <c r="N124" s="404"/>
    </row>
    <row r="125" spans="2:26" ht="49.5" customHeight="1">
      <c r="B125" s="533"/>
      <c r="D125" s="519" t="s">
        <v>2396</v>
      </c>
      <c r="E125" s="576" t="str">
        <f ca="1">OFFSET('PROGRAMMING SKELETON'!M3,F2-1,0)</f>
        <v>None</v>
      </c>
      <c r="F125" s="524"/>
      <c r="G125" s="524"/>
      <c r="H125" s="525"/>
      <c r="J125" s="577">
        <f>AVERAGE(T113,T89,T65,T41)</f>
        <v>0</v>
      </c>
      <c r="K125" s="524"/>
      <c r="L125" s="524"/>
      <c r="M125" s="524"/>
      <c r="N125" s="525"/>
    </row>
    <row r="126" spans="2:26" ht="49.5" customHeight="1">
      <c r="B126" s="534"/>
      <c r="D126" s="520"/>
      <c r="E126" s="526"/>
      <c r="F126" s="527"/>
      <c r="G126" s="527"/>
      <c r="H126" s="528"/>
      <c r="J126" s="578"/>
      <c r="K126" s="527"/>
      <c r="L126" s="527"/>
      <c r="M126" s="527"/>
      <c r="N126" s="52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0"/>
    </row>
    <row r="147" spans="2:2" ht="15.75" hidden="1" customHeight="1">
      <c r="B147" s="250"/>
    </row>
    <row r="148" spans="2:2" ht="15.75" hidden="1" customHeight="1">
      <c r="B148" s="250"/>
    </row>
    <row r="149" spans="2:2" ht="15.75" hidden="1" customHeight="1">
      <c r="B149" s="250"/>
    </row>
    <row r="150" spans="2:2" ht="15.75" hidden="1" customHeight="1">
      <c r="B150" s="250"/>
    </row>
    <row r="151" spans="2:2" ht="15.75" hidden="1" customHeight="1">
      <c r="B151" s="250"/>
    </row>
    <row r="152" spans="2:2" ht="15.75" hidden="1" customHeight="1">
      <c r="B152" s="250"/>
    </row>
    <row r="153" spans="2:2" ht="15.75" hidden="1" customHeight="1">
      <c r="B153" s="250"/>
    </row>
    <row r="154" spans="2:2" ht="15.75" hidden="1" customHeight="1">
      <c r="B154" s="250"/>
    </row>
    <row r="155" spans="2:2" ht="15.75" hidden="1" customHeight="1">
      <c r="B155" s="250"/>
    </row>
    <row r="156" spans="2:2" ht="15.75" hidden="1" customHeight="1">
      <c r="B156" s="250"/>
    </row>
    <row r="157" spans="2:2" ht="15.75" hidden="1" customHeight="1">
      <c r="B157" s="250"/>
    </row>
    <row r="158" spans="2:2" ht="15.75" hidden="1" customHeight="1">
      <c r="B158" s="250"/>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85" priority="1" operator="equal">
      <formula>0</formula>
    </cfRule>
  </conditionalFormatting>
  <conditionalFormatting sqref="K29:N29 K27">
    <cfRule type="cellIs" dxfId="84" priority="2" operator="equal">
      <formula>0</formula>
    </cfRule>
  </conditionalFormatting>
  <conditionalFormatting sqref="Q29:T29 Q27">
    <cfRule type="cellIs" dxfId="83" priority="3" operator="equal">
      <formula>0</formula>
    </cfRule>
  </conditionalFormatting>
  <conditionalFormatting sqref="E53:H53 E51">
    <cfRule type="cellIs" dxfId="82" priority="4" operator="equal">
      <formula>0</formula>
    </cfRule>
  </conditionalFormatting>
  <conditionalFormatting sqref="K53:N53 K51">
    <cfRule type="cellIs" dxfId="81" priority="5" operator="equal">
      <formula>0</formula>
    </cfRule>
  </conditionalFormatting>
  <conditionalFormatting sqref="Q53:T53 Q51">
    <cfRule type="cellIs" dxfId="80" priority="6" operator="equal">
      <formula>0</formula>
    </cfRule>
  </conditionalFormatting>
  <conditionalFormatting sqref="E77:H77 E75">
    <cfRule type="cellIs" dxfId="79" priority="7" operator="equal">
      <formula>0</formula>
    </cfRule>
  </conditionalFormatting>
  <conditionalFormatting sqref="K77:N77 K75">
    <cfRule type="cellIs" dxfId="78" priority="8" operator="equal">
      <formula>0</formula>
    </cfRule>
  </conditionalFormatting>
  <conditionalFormatting sqref="E40:H44 K40:N44 Q40:T40 E64:H64 Q64:T64 E88:H88 K88:N88 E90:H92 K90:N92 E66:H68 Q66:T68 Q42:T44">
    <cfRule type="cellIs" dxfId="77" priority="9" operator="equal">
      <formula>0</formula>
    </cfRule>
  </conditionalFormatting>
  <conditionalFormatting sqref="U7:W19">
    <cfRule type="cellIs" dxfId="76" priority="10" operator="equal">
      <formula>0</formula>
    </cfRule>
  </conditionalFormatting>
  <conditionalFormatting sqref="U20:W21">
    <cfRule type="cellIs" dxfId="75" priority="11" operator="equal">
      <formula>0</formula>
    </cfRule>
  </conditionalFormatting>
  <conditionalFormatting sqref="Q77:T77 Q75">
    <cfRule type="cellIs" dxfId="74" priority="12" operator="equal">
      <formula>0</formula>
    </cfRule>
  </conditionalFormatting>
  <conditionalFormatting sqref="Q88:T88 Q90:T92">
    <cfRule type="cellIs" dxfId="73" priority="13" operator="equal">
      <formula>0</formula>
    </cfRule>
  </conditionalFormatting>
  <conditionalFormatting sqref="F21:J21">
    <cfRule type="cellIs" dxfId="72" priority="14" operator="equal">
      <formula>0</formula>
    </cfRule>
  </conditionalFormatting>
  <conditionalFormatting sqref="F7:I7">
    <cfRule type="cellIs" dxfId="71" priority="15" operator="equal">
      <formula>0</formula>
    </cfRule>
  </conditionalFormatting>
  <conditionalFormatting sqref="F7:I7">
    <cfRule type="expression" dxfId="70" priority="16">
      <formula>ISERROR(F7)</formula>
    </cfRule>
  </conditionalFormatting>
  <conditionalFormatting sqref="F8:I9 F10:F20">
    <cfRule type="cellIs" dxfId="69" priority="17" operator="equal">
      <formula>0</formula>
    </cfRule>
  </conditionalFormatting>
  <conditionalFormatting sqref="F8:I9 F10:F20">
    <cfRule type="expression" dxfId="68" priority="18">
      <formula>ISERROR(F8)</formula>
    </cfRule>
  </conditionalFormatting>
  <conditionalFormatting sqref="E101:H101 E99">
    <cfRule type="cellIs" dxfId="67" priority="19" operator="equal">
      <formula>0</formula>
    </cfRule>
  </conditionalFormatting>
  <conditionalFormatting sqref="K101:N101 K99">
    <cfRule type="cellIs" dxfId="66" priority="20" operator="equal">
      <formula>0</formula>
    </cfRule>
  </conditionalFormatting>
  <conditionalFormatting sqref="E112:H116">
    <cfRule type="cellIs" dxfId="65" priority="21" operator="equal">
      <formula>0</formula>
    </cfRule>
  </conditionalFormatting>
  <conditionalFormatting sqref="Q101:T101 Q99">
    <cfRule type="cellIs" dxfId="64" priority="22" operator="equal">
      <formula>0</formula>
    </cfRule>
  </conditionalFormatting>
  <conditionalFormatting sqref="Q112:T112 Q114:T116">
    <cfRule type="cellIs" dxfId="63" priority="23" operator="equal">
      <formula>0</formula>
    </cfRule>
  </conditionalFormatting>
  <conditionalFormatting sqref="K121">
    <cfRule type="cellIs" dxfId="62" priority="24" operator="equal">
      <formula>0</formula>
    </cfRule>
  </conditionalFormatting>
  <conditionalFormatting sqref="E125">
    <cfRule type="cellIs" dxfId="61" priority="25" operator="equal">
      <formula>0</formula>
    </cfRule>
  </conditionalFormatting>
  <conditionalFormatting sqref="E121">
    <cfRule type="cellIs" dxfId="60" priority="26" operator="equal">
      <formula>0</formula>
    </cfRule>
  </conditionalFormatting>
  <conditionalFormatting sqref="Q121">
    <cfRule type="cellIs" dxfId="59" priority="27" operator="equal">
      <formula>0</formula>
    </cfRule>
  </conditionalFormatting>
  <conditionalFormatting sqref="J125">
    <cfRule type="cellIs" dxfId="58" priority="28" operator="equal">
      <formula>0</formula>
    </cfRule>
  </conditionalFormatting>
  <conditionalFormatting sqref="E89:H89">
    <cfRule type="cellIs" dxfId="57" priority="29" operator="equal">
      <formula>0</formula>
    </cfRule>
  </conditionalFormatting>
  <conditionalFormatting sqref="K89:N89">
    <cfRule type="cellIs" dxfId="56" priority="30" operator="equal">
      <formula>0</formula>
    </cfRule>
  </conditionalFormatting>
  <conditionalFormatting sqref="Q89:T89">
    <cfRule type="cellIs" dxfId="55" priority="31" operator="equal">
      <formula>0</formula>
    </cfRule>
  </conditionalFormatting>
  <conditionalFormatting sqref="E65:H65">
    <cfRule type="cellIs" dxfId="54" priority="32" operator="equal">
      <formula>0</formula>
    </cfRule>
  </conditionalFormatting>
  <conditionalFormatting sqref="Q65:T65">
    <cfRule type="cellIs" dxfId="53" priority="33" operator="equal">
      <formula>0</formula>
    </cfRule>
  </conditionalFormatting>
  <conditionalFormatting sqref="Q41:T41">
    <cfRule type="cellIs" dxfId="52" priority="34" operator="equal">
      <formula>0</formula>
    </cfRule>
  </conditionalFormatting>
  <conditionalFormatting sqref="G10:G18">
    <cfRule type="cellIs" dxfId="51" priority="35" operator="equal">
      <formula>0</formula>
    </cfRule>
  </conditionalFormatting>
  <conditionalFormatting sqref="G10:G18">
    <cfRule type="expression" dxfId="50" priority="36">
      <formula>ISERROR(G10)</formula>
    </cfRule>
  </conditionalFormatting>
  <conditionalFormatting sqref="H10:H18">
    <cfRule type="cellIs" dxfId="49" priority="37" operator="equal">
      <formula>0</formula>
    </cfRule>
  </conditionalFormatting>
  <conditionalFormatting sqref="H10:H18">
    <cfRule type="expression" dxfId="48" priority="38">
      <formula>ISERROR(H10)</formula>
    </cfRule>
  </conditionalFormatting>
  <conditionalFormatting sqref="I10:I18">
    <cfRule type="cellIs" dxfId="47" priority="39" operator="equal">
      <formula>0</formula>
    </cfRule>
  </conditionalFormatting>
  <conditionalFormatting sqref="I10:I18">
    <cfRule type="expression" dxfId="46" priority="40">
      <formula>ISERROR(I10)</formula>
    </cfRule>
  </conditionalFormatting>
  <conditionalFormatting sqref="K65:N65">
    <cfRule type="cellIs" dxfId="45" priority="41" operator="equal">
      <formula>0</formula>
    </cfRule>
  </conditionalFormatting>
  <conditionalFormatting sqref="K112:N116">
    <cfRule type="cellIs" dxfId="44" priority="42" operator="equal">
      <formula>0</formula>
    </cfRule>
  </conditionalFormatting>
  <conditionalFormatting sqref="K64:N64 K66:N68">
    <cfRule type="cellIs" dxfId="43"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2" t="s">
        <v>150</v>
      </c>
      <c r="D2" s="163">
        <f>'PROGRAMMING SKELETON'!B3+(F2-1)</f>
        <v>4</v>
      </c>
      <c r="F2" s="151">
        <v>4</v>
      </c>
      <c r="G2" s="164" t="s">
        <v>1298</v>
      </c>
      <c r="H2" s="165"/>
      <c r="I2" s="165"/>
      <c r="J2" s="162" t="s">
        <v>24</v>
      </c>
      <c r="K2" s="167">
        <f ca="1">OFFSET('PROGRAMMING SKELETON'!A3,F2-1,0)</f>
        <v>43555</v>
      </c>
      <c r="L2" s="165"/>
      <c r="M2" s="165"/>
      <c r="N2" s="165"/>
      <c r="O2" s="165"/>
      <c r="P2" s="165"/>
      <c r="Q2" s="165"/>
      <c r="R2" s="165"/>
      <c r="S2" s="165"/>
      <c r="T2" s="165"/>
      <c r="U2" s="168"/>
    </row>
    <row r="3" spans="1:24" ht="60" customHeight="1">
      <c r="A3" s="1"/>
      <c r="B3" s="162" t="s">
        <v>151</v>
      </c>
      <c r="D3" s="169" t="str">
        <f ca="1">OFFSET('PROGRAMMING SKELETON'!C3,F2-1,0)</f>
        <v>Developmental</v>
      </c>
      <c r="F3" s="164"/>
      <c r="H3" s="165"/>
      <c r="I3" s="165"/>
      <c r="J3" s="165"/>
      <c r="K3" s="165"/>
      <c r="L3" s="165"/>
      <c r="M3" s="165"/>
      <c r="N3" s="165"/>
      <c r="O3" s="165"/>
      <c r="P3" s="165"/>
      <c r="Q3" s="165"/>
      <c r="R3" s="165"/>
      <c r="S3" s="165"/>
      <c r="T3" s="165"/>
      <c r="U3" s="168"/>
    </row>
    <row r="4" spans="1:24" ht="30" customHeight="1">
      <c r="A4" s="1"/>
      <c r="B4" s="1"/>
      <c r="D4" s="1"/>
      <c r="E4" s="1"/>
      <c r="F4" s="1"/>
      <c r="G4" s="168"/>
      <c r="H4" s="168"/>
      <c r="I4" s="168"/>
      <c r="J4" s="168"/>
      <c r="K4" s="168"/>
      <c r="L4" s="165"/>
      <c r="M4" s="165"/>
      <c r="N4" s="165"/>
      <c r="O4" s="165"/>
      <c r="P4" s="165"/>
      <c r="Q4" s="165"/>
      <c r="R4" s="165"/>
      <c r="S4" s="165"/>
      <c r="T4" s="165"/>
      <c r="U4" s="168"/>
    </row>
    <row r="5" spans="1:24" ht="60" customHeight="1">
      <c r="A5" s="1"/>
      <c r="B5" s="554">
        <f>H2</f>
        <v>0</v>
      </c>
      <c r="C5" s="1"/>
      <c r="D5" s="563" t="s">
        <v>1356</v>
      </c>
      <c r="E5" s="377"/>
      <c r="F5" s="377"/>
      <c r="G5" s="377"/>
      <c r="H5" s="377"/>
      <c r="I5" s="377"/>
      <c r="J5" s="564"/>
      <c r="K5" s="129"/>
      <c r="L5" s="165"/>
      <c r="M5" s="165"/>
      <c r="N5" s="165"/>
      <c r="O5" s="165"/>
      <c r="P5" s="165"/>
      <c r="Q5" s="165"/>
      <c r="R5" s="165"/>
      <c r="S5" s="165"/>
      <c r="T5" s="165"/>
      <c r="U5" s="168"/>
      <c r="V5" s="168"/>
      <c r="W5" s="168"/>
      <c r="X5" s="168"/>
    </row>
    <row r="6" spans="1:24" ht="60" customHeight="1">
      <c r="A6" s="1"/>
      <c r="B6" s="533"/>
      <c r="C6" s="1"/>
      <c r="D6" s="555" t="s">
        <v>1396</v>
      </c>
      <c r="E6" s="556"/>
      <c r="F6" s="170" t="s">
        <v>1422</v>
      </c>
      <c r="G6" s="170" t="s">
        <v>1431</v>
      </c>
      <c r="H6" s="171" t="s">
        <v>1432</v>
      </c>
      <c r="I6" s="565" t="s">
        <v>1441</v>
      </c>
      <c r="J6" s="432"/>
      <c r="K6" s="129"/>
      <c r="L6" s="165"/>
      <c r="M6" s="165"/>
      <c r="N6" s="165"/>
      <c r="O6" s="165"/>
      <c r="P6" s="165"/>
      <c r="Q6" s="165"/>
      <c r="R6" s="165"/>
      <c r="S6" s="165"/>
      <c r="T6" s="165"/>
      <c r="U6" s="168"/>
      <c r="V6" s="168"/>
      <c r="W6" s="168"/>
      <c r="X6" s="168"/>
    </row>
    <row r="7" spans="1:24" ht="49.5" customHeight="1">
      <c r="A7" s="1"/>
      <c r="B7" s="533"/>
      <c r="C7" s="1"/>
      <c r="D7" s="557" t="str">
        <f ca="1">OFFSET('PROGRAMMING SKELETON'!D118,F2-1,0)</f>
        <v>Power Clean</v>
      </c>
      <c r="E7" s="558"/>
      <c r="F7" s="324">
        <f>E44</f>
        <v>0</v>
      </c>
      <c r="G7" s="172">
        <f>E43</f>
        <v>0</v>
      </c>
      <c r="H7" s="173">
        <f>E42</f>
        <v>0</v>
      </c>
      <c r="I7" s="566">
        <f ca="1">E40</f>
        <v>0</v>
      </c>
      <c r="J7" s="567"/>
      <c r="K7" s="129"/>
      <c r="L7" s="165"/>
      <c r="M7" s="165"/>
      <c r="N7" s="165"/>
      <c r="O7" s="165"/>
      <c r="P7" s="165"/>
      <c r="Q7" s="165"/>
      <c r="R7" s="165"/>
      <c r="S7" s="165"/>
      <c r="T7" s="165"/>
      <c r="U7" s="168"/>
      <c r="V7" s="168"/>
      <c r="W7" s="168"/>
      <c r="X7" s="168"/>
    </row>
    <row r="8" spans="1:24" ht="49.5" customHeight="1">
      <c r="A8" s="1"/>
      <c r="B8" s="533"/>
      <c r="C8" s="1"/>
      <c r="D8" s="557" t="str">
        <f ca="1">OFFSET('PROGRAMMING SKELETON'!G118,F2-1,0)</f>
        <v>Squat with belt</v>
      </c>
      <c r="E8" s="558"/>
      <c r="F8" s="325">
        <f>K44</f>
        <v>0</v>
      </c>
      <c r="G8" s="175">
        <f>K43</f>
        <v>0</v>
      </c>
      <c r="H8" s="176">
        <f>K42</f>
        <v>0</v>
      </c>
      <c r="I8" s="559">
        <f ca="1">K40</f>
        <v>0</v>
      </c>
      <c r="J8" s="560"/>
      <c r="K8" s="129"/>
      <c r="L8" s="165"/>
      <c r="M8" s="165"/>
      <c r="N8" s="165"/>
      <c r="O8" s="165"/>
      <c r="P8" s="165"/>
      <c r="Q8" s="165"/>
      <c r="R8" s="165"/>
      <c r="S8" s="165"/>
      <c r="T8" s="165"/>
      <c r="U8" s="168"/>
      <c r="V8" s="168"/>
      <c r="W8" s="168"/>
      <c r="X8" s="168"/>
    </row>
    <row r="9" spans="1:24" ht="49.5" customHeight="1">
      <c r="A9" s="1"/>
      <c r="B9" s="533"/>
      <c r="C9" s="1"/>
      <c r="D9" s="557" t="str">
        <f ca="1">OFFSET('PROGRAMMING SKELETON'!J118,F2-1,0)</f>
        <v>Press with belt</v>
      </c>
      <c r="E9" s="558"/>
      <c r="F9" s="325">
        <f>Q44</f>
        <v>0</v>
      </c>
      <c r="G9" s="175">
        <f>Q43</f>
        <v>0</v>
      </c>
      <c r="H9" s="176">
        <f>Q42</f>
        <v>0</v>
      </c>
      <c r="I9" s="559">
        <f ca="1">Q40</f>
        <v>0</v>
      </c>
      <c r="J9" s="560"/>
      <c r="K9" s="129"/>
      <c r="L9" s="165"/>
      <c r="M9" s="165"/>
      <c r="N9" s="165"/>
      <c r="O9" s="165"/>
      <c r="P9" s="165"/>
      <c r="Q9" s="165"/>
      <c r="R9" s="165"/>
      <c r="S9" s="165"/>
      <c r="T9" s="165"/>
      <c r="U9" s="168"/>
      <c r="V9" s="168"/>
      <c r="W9" s="168"/>
      <c r="X9" s="168"/>
    </row>
    <row r="10" spans="1:24" ht="49.5" customHeight="1">
      <c r="A10" s="1"/>
      <c r="B10" s="533"/>
      <c r="C10" s="1"/>
      <c r="D10" s="557" t="str">
        <f ca="1">OFFSET('PROGRAMMING SKELETON'!D173,F2-1,0)</f>
        <v>Power Snatch</v>
      </c>
      <c r="E10" s="558"/>
      <c r="F10" s="325">
        <f>E68</f>
        <v>0</v>
      </c>
      <c r="G10" s="177">
        <f>E67</f>
        <v>0</v>
      </c>
      <c r="H10" s="178">
        <f>E66</f>
        <v>0</v>
      </c>
      <c r="I10" s="559">
        <f ca="1">E64</f>
        <v>0</v>
      </c>
      <c r="J10" s="560"/>
      <c r="K10" s="129"/>
      <c r="L10" s="165"/>
      <c r="M10" s="165"/>
      <c r="N10" s="165"/>
      <c r="O10" s="165"/>
      <c r="P10" s="165"/>
      <c r="Q10" s="165"/>
      <c r="R10" s="165"/>
      <c r="S10" s="165"/>
      <c r="T10" s="165"/>
      <c r="U10" s="168"/>
      <c r="V10" s="168"/>
      <c r="W10" s="168"/>
      <c r="X10" s="168"/>
    </row>
    <row r="11" spans="1:24" ht="49.5" customHeight="1">
      <c r="A11" s="1"/>
      <c r="B11" s="533"/>
      <c r="C11" s="1"/>
      <c r="D11" s="557" t="str">
        <f ca="1">OFFSET('PROGRAMMING SKELETON'!G173,F2-1,0)</f>
        <v>Deadlift with Belt</v>
      </c>
      <c r="E11" s="558"/>
      <c r="F11" s="325">
        <f>K68</f>
        <v>0</v>
      </c>
      <c r="G11" s="177">
        <f>K67</f>
        <v>0</v>
      </c>
      <c r="H11" s="178">
        <f>K66</f>
        <v>0</v>
      </c>
      <c r="I11" s="559">
        <f ca="1">K64</f>
        <v>0</v>
      </c>
      <c r="J11" s="560"/>
      <c r="K11" s="129"/>
      <c r="L11" s="165"/>
      <c r="M11" s="165"/>
      <c r="N11" s="165"/>
      <c r="O11" s="165"/>
      <c r="P11" s="165"/>
      <c r="Q11" s="165"/>
      <c r="R11" s="165"/>
      <c r="S11" s="165"/>
      <c r="T11" s="165"/>
      <c r="U11" s="168"/>
      <c r="V11" s="168"/>
      <c r="W11" s="168"/>
      <c r="X11" s="168"/>
    </row>
    <row r="12" spans="1:24" ht="49.5" customHeight="1">
      <c r="A12" s="1"/>
      <c r="B12" s="533"/>
      <c r="C12" s="1"/>
      <c r="D12" s="557" t="str">
        <f ca="1">OFFSET('PROGRAMMING SKELETON'!J173,F2-1,0)</f>
        <v>Bench with 1-Sec Pause</v>
      </c>
      <c r="E12" s="558"/>
      <c r="F12" s="325">
        <f>Q68</f>
        <v>0</v>
      </c>
      <c r="G12" s="177">
        <f>Q67</f>
        <v>0</v>
      </c>
      <c r="H12" s="178">
        <f>Q66</f>
        <v>0</v>
      </c>
      <c r="I12" s="559">
        <f ca="1">Q64</f>
        <v>0</v>
      </c>
      <c r="J12" s="560"/>
      <c r="K12" s="129"/>
      <c r="L12" s="165"/>
      <c r="M12" s="165"/>
      <c r="N12" s="165"/>
      <c r="O12" s="165"/>
      <c r="P12" s="165"/>
      <c r="Q12" s="165"/>
      <c r="R12" s="165"/>
      <c r="S12" s="165"/>
      <c r="T12" s="165"/>
      <c r="U12" s="168"/>
      <c r="V12" s="168"/>
      <c r="W12" s="168"/>
      <c r="X12" s="168"/>
    </row>
    <row r="13" spans="1:24" ht="49.5" customHeight="1">
      <c r="A13" s="1"/>
      <c r="B13" s="533"/>
      <c r="C13" s="1"/>
      <c r="D13" s="557" t="str">
        <f ca="1">OFFSET('PROGRAMMING SKELETON'!D228,F2-1,0)</f>
        <v>Split Jerk</v>
      </c>
      <c r="E13" s="558"/>
      <c r="F13" s="325">
        <f>E92</f>
        <v>0</v>
      </c>
      <c r="G13" s="177">
        <f>E91</f>
        <v>0</v>
      </c>
      <c r="H13" s="178">
        <f>E90</f>
        <v>0</v>
      </c>
      <c r="I13" s="559">
        <f ca="1">E88</f>
        <v>0</v>
      </c>
      <c r="J13" s="560"/>
      <c r="K13" s="129"/>
      <c r="L13" s="165"/>
      <c r="M13" s="165"/>
      <c r="N13" s="165"/>
      <c r="O13" s="165"/>
      <c r="P13" s="165"/>
      <c r="Q13" s="165"/>
      <c r="R13" s="165"/>
      <c r="S13" s="165"/>
      <c r="T13" s="165"/>
      <c r="U13" s="168"/>
      <c r="V13" s="168"/>
      <c r="W13" s="168"/>
      <c r="X13" s="168"/>
    </row>
    <row r="14" spans="1:24" ht="49.5" customHeight="1">
      <c r="A14" s="1"/>
      <c r="B14" s="533"/>
      <c r="C14" s="1"/>
      <c r="D14" s="557" t="str">
        <f ca="1">OFFSET('PROGRAMMING SKELETON'!G228,F2-1,0)</f>
        <v>Front Squat</v>
      </c>
      <c r="E14" s="558"/>
      <c r="F14" s="325">
        <f>K92</f>
        <v>0</v>
      </c>
      <c r="G14" s="177">
        <f>K91</f>
        <v>0</v>
      </c>
      <c r="H14" s="178">
        <f>K90</f>
        <v>0</v>
      </c>
      <c r="I14" s="559">
        <f ca="1">K88</f>
        <v>0</v>
      </c>
      <c r="J14" s="560"/>
      <c r="K14" s="129"/>
      <c r="L14" s="165"/>
      <c r="M14" s="165"/>
      <c r="N14" s="165"/>
      <c r="O14" s="165"/>
      <c r="P14" s="165"/>
      <c r="Q14" s="165"/>
      <c r="R14" s="165"/>
      <c r="S14" s="165"/>
      <c r="T14" s="165"/>
      <c r="U14" s="168"/>
      <c r="V14" s="168"/>
      <c r="W14" s="168"/>
      <c r="X14" s="168"/>
    </row>
    <row r="15" spans="1:24" ht="49.5" customHeight="1">
      <c r="A15" s="1"/>
      <c r="B15" s="533"/>
      <c r="C15" s="1"/>
      <c r="D15" s="557" t="str">
        <f ca="1">OFFSET('PROGRAMMING SKELETON'!J228,F2-1,0)</f>
        <v>Push Press</v>
      </c>
      <c r="E15" s="558"/>
      <c r="F15" s="325">
        <f>Q92</f>
        <v>0</v>
      </c>
      <c r="G15" s="177">
        <f>Q91</f>
        <v>0</v>
      </c>
      <c r="H15" s="178">
        <f>Q90</f>
        <v>0</v>
      </c>
      <c r="I15" s="559">
        <f ca="1">Q88</f>
        <v>0</v>
      </c>
      <c r="J15" s="560"/>
      <c r="K15" s="129"/>
      <c r="L15" s="165"/>
      <c r="M15" s="165"/>
      <c r="N15" s="165"/>
      <c r="O15" s="165"/>
      <c r="P15" s="165"/>
      <c r="Q15" s="165"/>
      <c r="R15" s="165"/>
      <c r="S15" s="165"/>
      <c r="T15" s="165"/>
      <c r="U15" s="168"/>
      <c r="V15" s="168"/>
      <c r="W15" s="168"/>
      <c r="X15" s="168"/>
    </row>
    <row r="16" spans="1:24" ht="49.5" customHeight="1">
      <c r="A16" s="1"/>
      <c r="B16" s="533"/>
      <c r="C16" s="1"/>
      <c r="D16" s="557" t="str">
        <f ca="1">OFFSET('PROGRAMMING SKELETON'!D282,F2-1,0)</f>
        <v>Snatch</v>
      </c>
      <c r="E16" s="558"/>
      <c r="F16" s="325">
        <f>E116</f>
        <v>0</v>
      </c>
      <c r="G16" s="177">
        <f>E115</f>
        <v>0</v>
      </c>
      <c r="H16" s="178">
        <f>E114</f>
        <v>0</v>
      </c>
      <c r="I16" s="559">
        <f ca="1">E112</f>
        <v>0</v>
      </c>
      <c r="J16" s="560"/>
      <c r="K16" s="129"/>
      <c r="L16" s="165"/>
      <c r="M16" s="165"/>
      <c r="N16" s="165"/>
      <c r="O16" s="165"/>
      <c r="P16" s="165"/>
      <c r="Q16" s="165"/>
      <c r="R16" s="165"/>
      <c r="S16" s="165"/>
      <c r="T16" s="165"/>
      <c r="U16" s="168"/>
      <c r="V16" s="168"/>
      <c r="W16" s="168"/>
      <c r="X16" s="168"/>
    </row>
    <row r="17" spans="1:26" ht="49.5" customHeight="1">
      <c r="A17" s="1"/>
      <c r="B17" s="533"/>
      <c r="C17" s="1"/>
      <c r="D17" s="557" t="str">
        <f ca="1">OFFSET('PROGRAMMING SKELETON'!G282,F2-1,0)</f>
        <v>Clean And Jerk</v>
      </c>
      <c r="E17" s="558"/>
      <c r="F17" s="325">
        <f>K116</f>
        <v>0</v>
      </c>
      <c r="G17" s="177">
        <f>K115</f>
        <v>0</v>
      </c>
      <c r="H17" s="178">
        <f>K114</f>
        <v>0</v>
      </c>
      <c r="I17" s="559">
        <f ca="1">K112</f>
        <v>0</v>
      </c>
      <c r="J17" s="560"/>
      <c r="K17" s="129"/>
      <c r="L17" s="165"/>
      <c r="M17" s="165"/>
      <c r="N17" s="165"/>
      <c r="O17" s="165"/>
      <c r="P17" s="165"/>
      <c r="Q17" s="165"/>
      <c r="R17" s="165"/>
      <c r="S17" s="165"/>
      <c r="T17" s="165"/>
      <c r="U17" s="168"/>
      <c r="V17" s="168"/>
      <c r="W17" s="168"/>
      <c r="X17" s="168"/>
    </row>
    <row r="18" spans="1:26" ht="49.5" customHeight="1">
      <c r="A18" s="1"/>
      <c r="B18" s="533"/>
      <c r="C18" s="1"/>
      <c r="D18" s="557" t="str">
        <f ca="1">OFFSET('PROGRAMMING SKELETON'!J282,F2-1,0)</f>
        <v>None</v>
      </c>
      <c r="E18" s="558"/>
      <c r="F18" s="325">
        <f>Q116</f>
        <v>0</v>
      </c>
      <c r="G18" s="177">
        <f>Q115</f>
        <v>0</v>
      </c>
      <c r="H18" s="178">
        <f>Q114</f>
        <v>0</v>
      </c>
      <c r="I18" s="559">
        <f ca="1">Q112</f>
        <v>0</v>
      </c>
      <c r="J18" s="560"/>
      <c r="K18" s="129"/>
      <c r="L18" s="181"/>
      <c r="M18" s="181"/>
      <c r="N18" s="181"/>
      <c r="O18" s="181"/>
      <c r="P18" s="181"/>
      <c r="Q18" s="181"/>
      <c r="R18" s="181"/>
      <c r="S18" s="181"/>
      <c r="T18" s="181"/>
      <c r="U18" s="168"/>
      <c r="V18" s="168"/>
      <c r="W18" s="168"/>
      <c r="X18" s="168"/>
    </row>
    <row r="19" spans="1:26" ht="49.5" customHeight="1">
      <c r="A19" s="1"/>
      <c r="B19" s="533"/>
      <c r="C19" s="1"/>
      <c r="D19" s="557" t="s">
        <v>2387</v>
      </c>
      <c r="E19" s="558"/>
      <c r="F19" s="561">
        <f>J125</f>
        <v>0</v>
      </c>
      <c r="G19" s="403"/>
      <c r="H19" s="403"/>
      <c r="I19" s="403"/>
      <c r="J19" s="560"/>
      <c r="K19" s="129"/>
      <c r="L19" s="181"/>
      <c r="M19" s="181"/>
      <c r="N19" s="181"/>
      <c r="O19" s="181"/>
      <c r="P19" s="181"/>
      <c r="Q19" s="181"/>
      <c r="R19" s="181"/>
      <c r="S19" s="181"/>
      <c r="T19" s="181"/>
      <c r="U19" s="168"/>
      <c r="V19" s="168"/>
      <c r="W19" s="168"/>
      <c r="X19" s="168"/>
    </row>
    <row r="20" spans="1:26" ht="49.5" customHeight="1">
      <c r="A20" s="1"/>
      <c r="B20" s="533"/>
      <c r="C20" s="1"/>
      <c r="D20" s="557" t="s">
        <v>2388</v>
      </c>
      <c r="E20" s="558"/>
      <c r="F20" s="579"/>
      <c r="G20" s="580"/>
      <c r="H20" s="580"/>
      <c r="I20" s="580"/>
      <c r="J20" s="581"/>
      <c r="K20" s="129"/>
      <c r="L20" s="181"/>
      <c r="M20" s="181"/>
      <c r="N20" s="181"/>
      <c r="O20" s="181"/>
      <c r="P20" s="181"/>
      <c r="Q20" s="181"/>
      <c r="R20" s="181"/>
      <c r="S20" s="181"/>
      <c r="T20" s="181"/>
      <c r="U20" s="168"/>
      <c r="V20" s="168"/>
      <c r="W20" s="168"/>
      <c r="X20" s="168"/>
    </row>
    <row r="21" spans="1:26" ht="49.5" customHeight="1">
      <c r="A21" s="1"/>
      <c r="B21" s="534"/>
      <c r="C21" s="1"/>
      <c r="D21" s="557"/>
      <c r="E21" s="558"/>
      <c r="F21" s="182"/>
      <c r="G21" s="183"/>
      <c r="H21" s="184"/>
      <c r="I21" s="582"/>
      <c r="J21" s="558"/>
      <c r="K21" s="129"/>
      <c r="L21" s="181"/>
      <c r="M21" s="181"/>
      <c r="N21" s="181"/>
      <c r="O21" s="181"/>
      <c r="P21" s="181"/>
      <c r="Q21" s="181"/>
      <c r="R21" s="181"/>
      <c r="S21" s="181"/>
      <c r="T21" s="181"/>
      <c r="U21" s="168"/>
      <c r="V21" s="168"/>
      <c r="W21" s="168"/>
      <c r="X21" s="168"/>
    </row>
    <row r="22" spans="1:26" ht="15" customHeight="1">
      <c r="A22" s="1"/>
      <c r="B22" s="1"/>
      <c r="C22" s="1"/>
      <c r="D22" s="1"/>
      <c r="E22" s="1"/>
      <c r="F22" s="1"/>
      <c r="G22" s="168"/>
      <c r="H22" s="168"/>
      <c r="I22" s="168"/>
      <c r="J22" s="168"/>
      <c r="K22" s="168"/>
      <c r="L22" s="168"/>
      <c r="M22" s="168"/>
      <c r="N22" s="168"/>
      <c r="O22" s="168"/>
      <c r="P22" s="168"/>
      <c r="Q22" s="168"/>
      <c r="R22" s="168"/>
      <c r="S22" s="168"/>
      <c r="T22" s="168"/>
      <c r="U22" s="168"/>
    </row>
    <row r="23" spans="1:26" ht="15.75" customHeight="1"/>
    <row r="24" spans="1:26" ht="79.5" customHeight="1">
      <c r="B24" s="532">
        <v>1</v>
      </c>
      <c r="D24" s="522">
        <v>1</v>
      </c>
      <c r="E24" s="363"/>
      <c r="F24" s="363"/>
      <c r="G24" s="363"/>
      <c r="H24" s="364"/>
      <c r="J24" s="522">
        <v>2</v>
      </c>
      <c r="K24" s="363"/>
      <c r="L24" s="363"/>
      <c r="M24" s="363"/>
      <c r="N24" s="364"/>
      <c r="P24" s="522">
        <v>3</v>
      </c>
      <c r="Q24" s="363"/>
      <c r="R24" s="363"/>
      <c r="S24" s="363"/>
      <c r="T24" s="364"/>
      <c r="V24" s="522" t="s">
        <v>2389</v>
      </c>
      <c r="W24" s="363"/>
      <c r="X24" s="363"/>
      <c r="Y24" s="363"/>
      <c r="Z24" s="364"/>
    </row>
    <row r="25" spans="1:26" ht="15" customHeight="1">
      <c r="B25" s="533"/>
    </row>
    <row r="26" spans="1:26" ht="79.5" customHeight="1">
      <c r="B26" s="533"/>
      <c r="D26" s="521" t="str">
        <f ca="1">OFFSET('PROGRAMMING SKELETON'!D118,F2-1,0)</f>
        <v>Power Clean</v>
      </c>
      <c r="E26" s="403"/>
      <c r="F26" s="403"/>
      <c r="G26" s="403"/>
      <c r="H26" s="404"/>
      <c r="I26" s="129"/>
      <c r="J26" s="521" t="str">
        <f ca="1">OFFSET('PROGRAMMING SKELETON'!G118,F2-1,0)</f>
        <v>Squat with belt</v>
      </c>
      <c r="K26" s="403"/>
      <c r="L26" s="403"/>
      <c r="M26" s="403"/>
      <c r="N26" s="404"/>
      <c r="O26" s="129"/>
      <c r="P26" s="521" t="str">
        <f ca="1">OFFSET('PROGRAMMING SKELETON'!J118,F2-1,0)</f>
        <v>Press with belt</v>
      </c>
      <c r="Q26" s="403"/>
      <c r="R26" s="403"/>
      <c r="S26" s="403"/>
      <c r="T26" s="404"/>
      <c r="V26" s="521" t="str">
        <f ca="1">OFFSET('PROGRAMMING SKELETON'!M118,F2-1,0)</f>
        <v>GPP Or none</v>
      </c>
      <c r="W26" s="403"/>
      <c r="X26" s="403"/>
      <c r="Y26" s="403"/>
      <c r="Z26" s="404"/>
    </row>
    <row r="27" spans="1:26" ht="49.5" customHeight="1">
      <c r="B27" s="533"/>
      <c r="D27" s="519" t="s">
        <v>2390</v>
      </c>
      <c r="E27" s="523" t="str">
        <f ca="1">OFFSET('PROGRAMMING SKELETON'!D3,F2-1,0)</f>
        <v>3 reps x 5 sets @ RPE 8</v>
      </c>
      <c r="F27" s="524"/>
      <c r="G27" s="524"/>
      <c r="H27" s="525"/>
      <c r="J27" s="519" t="s">
        <v>2390</v>
      </c>
      <c r="K27" s="523" t="str">
        <f ca="1">OFFSET('PROGRAMMING SKELETON'!E3,F2-1,0)</f>
        <v>1 @ 8, -17% from single x 4 reps x 3-5 sets</v>
      </c>
      <c r="L27" s="524"/>
      <c r="M27" s="524"/>
      <c r="N27" s="525"/>
      <c r="P27" s="519" t="s">
        <v>2390</v>
      </c>
      <c r="Q27" s="523" t="str">
        <f ca="1">OFFSET('PROGRAMMING SKELETON'!F3,F2-1,0)</f>
        <v>1 @ 8, -17% from single x 4 reps x 3-5 sets</v>
      </c>
      <c r="R27" s="524"/>
      <c r="S27" s="524"/>
      <c r="T27" s="525"/>
      <c r="V27" s="553" t="str">
        <f ca="1">OFFSET('PROGRAMMING SKELETON'!N118,F2-1,0)</f>
        <v>GPP Or none</v>
      </c>
      <c r="W27" s="524"/>
      <c r="X27" s="524"/>
      <c r="Y27" s="524"/>
      <c r="Z27" s="525"/>
    </row>
    <row r="28" spans="1:26" ht="49.5" customHeight="1">
      <c r="B28" s="533"/>
      <c r="D28" s="520"/>
      <c r="E28" s="526"/>
      <c r="F28" s="527"/>
      <c r="G28" s="527"/>
      <c r="H28" s="528"/>
      <c r="J28" s="520"/>
      <c r="K28" s="526"/>
      <c r="L28" s="527"/>
      <c r="M28" s="527"/>
      <c r="N28" s="528"/>
      <c r="P28" s="520"/>
      <c r="Q28" s="526"/>
      <c r="R28" s="527"/>
      <c r="S28" s="527"/>
      <c r="T28" s="528"/>
      <c r="V28" s="541"/>
      <c r="W28" s="356"/>
      <c r="X28" s="356"/>
      <c r="Y28" s="356"/>
      <c r="Z28" s="542"/>
    </row>
    <row r="29" spans="1:26" ht="124.5" customHeight="1">
      <c r="B29" s="533"/>
      <c r="D29" s="185" t="s">
        <v>2391</v>
      </c>
      <c r="E29" s="518" t="str">
        <f ca="1">OFFSET('PROGRAMMING SKELETON'!E118,F2-1,0)</f>
        <v>3-5 minute rest between work sets</v>
      </c>
      <c r="F29" s="411"/>
      <c r="G29" s="411"/>
      <c r="H29" s="412"/>
      <c r="J29" s="185" t="s">
        <v>2391</v>
      </c>
      <c r="K29" s="518" t="str">
        <f ca="1">OFFSET('PROGRAMMING SKELETON'!H118,F2-1,0)</f>
        <v>3-5 minute rest between work sets</v>
      </c>
      <c r="L29" s="411"/>
      <c r="M29" s="411"/>
      <c r="N29" s="412"/>
      <c r="P29" s="185" t="s">
        <v>2391</v>
      </c>
      <c r="Q29" s="518" t="str">
        <f ca="1">OFFSET('PROGRAMMING SKELETON'!K118,F2-1,0)</f>
        <v>3-5 minute rest between work sets</v>
      </c>
      <c r="R29" s="411"/>
      <c r="S29" s="411"/>
      <c r="T29" s="412"/>
      <c r="V29" s="543"/>
      <c r="W29" s="407"/>
      <c r="X29" s="407"/>
      <c r="Y29" s="407"/>
      <c r="Z29" s="544"/>
    </row>
    <row r="30" spans="1:26" ht="60" customHeight="1">
      <c r="B30" s="533"/>
      <c r="D30" s="186" t="s">
        <v>2392</v>
      </c>
      <c r="E30" s="186" t="s">
        <v>2393</v>
      </c>
      <c r="F30" s="186" t="s">
        <v>1431</v>
      </c>
      <c r="G30" s="186" t="s">
        <v>2394</v>
      </c>
      <c r="H30" s="186" t="s">
        <v>2395</v>
      </c>
      <c r="J30" s="186" t="s">
        <v>2392</v>
      </c>
      <c r="K30" s="186" t="s">
        <v>2393</v>
      </c>
      <c r="L30" s="186" t="s">
        <v>1431</v>
      </c>
      <c r="M30" s="186" t="s">
        <v>2394</v>
      </c>
      <c r="N30" s="186" t="s">
        <v>2395</v>
      </c>
      <c r="P30" s="186" t="s">
        <v>2392</v>
      </c>
      <c r="Q30" s="186" t="s">
        <v>2393</v>
      </c>
      <c r="R30" s="186" t="s">
        <v>1431</v>
      </c>
      <c r="S30" s="186" t="s">
        <v>2394</v>
      </c>
      <c r="T30" s="186" t="s">
        <v>2395</v>
      </c>
      <c r="V30" s="552" t="s">
        <v>2396</v>
      </c>
      <c r="W30" s="403"/>
      <c r="X30" s="403"/>
      <c r="Y30" s="403"/>
      <c r="Z30" s="404"/>
    </row>
    <row r="31" spans="1:26" ht="39.75" customHeight="1">
      <c r="B31" s="533"/>
      <c r="D31" s="187" t="s">
        <v>2397</v>
      </c>
      <c r="E31" s="320"/>
      <c r="F31" s="188"/>
      <c r="G31" s="326"/>
      <c r="H31" s="189" t="str">
        <f t="shared" ref="H31:H39" si="0">IF(ISNUMBER(E31),E31/E$40,"")</f>
        <v/>
      </c>
      <c r="J31" s="187" t="s">
        <v>2397</v>
      </c>
      <c r="K31" s="320"/>
      <c r="L31" s="188"/>
      <c r="M31" s="326"/>
      <c r="N31" s="189" t="str">
        <f t="shared" ref="N31:N39" si="1">IF(ISNUMBER(K31),K31/K$40,"")</f>
        <v/>
      </c>
      <c r="P31" s="187" t="s">
        <v>2397</v>
      </c>
      <c r="Q31" s="320"/>
      <c r="R31" s="188"/>
      <c r="S31" s="326"/>
      <c r="T31" s="189" t="str">
        <f t="shared" ref="T31:T39" si="2">IF(ISNUMBER(Q31),Q31/Q$40,"")</f>
        <v/>
      </c>
      <c r="V31" s="540"/>
      <c r="W31" s="524"/>
      <c r="X31" s="524"/>
      <c r="Y31" s="524"/>
      <c r="Z31" s="525"/>
    </row>
    <row r="32" spans="1:26" ht="39.75" customHeight="1">
      <c r="B32" s="533"/>
      <c r="D32" s="190" t="s">
        <v>2398</v>
      </c>
      <c r="E32" s="321"/>
      <c r="F32" s="191"/>
      <c r="G32" s="327"/>
      <c r="H32" s="192" t="str">
        <f t="shared" si="0"/>
        <v/>
      </c>
      <c r="J32" s="190" t="s">
        <v>2398</v>
      </c>
      <c r="K32" s="321"/>
      <c r="L32" s="191"/>
      <c r="M32" s="327"/>
      <c r="N32" s="192" t="str">
        <f t="shared" si="1"/>
        <v/>
      </c>
      <c r="P32" s="190" t="s">
        <v>2398</v>
      </c>
      <c r="Q32" s="321"/>
      <c r="R32" s="191"/>
      <c r="S32" s="327"/>
      <c r="T32" s="192" t="str">
        <f t="shared" si="2"/>
        <v/>
      </c>
      <c r="V32" s="541"/>
      <c r="W32" s="356"/>
      <c r="X32" s="356"/>
      <c r="Y32" s="356"/>
      <c r="Z32" s="542"/>
    </row>
    <row r="33" spans="2:26" ht="39.75" customHeight="1">
      <c r="B33" s="533"/>
      <c r="D33" s="190" t="s">
        <v>2399</v>
      </c>
      <c r="E33" s="322"/>
      <c r="F33" s="193"/>
      <c r="G33" s="328"/>
      <c r="H33" s="194" t="str">
        <f t="shared" si="0"/>
        <v/>
      </c>
      <c r="J33" s="190" t="s">
        <v>2399</v>
      </c>
      <c r="K33" s="322"/>
      <c r="L33" s="193"/>
      <c r="M33" s="328"/>
      <c r="N33" s="194" t="str">
        <f t="shared" si="1"/>
        <v/>
      </c>
      <c r="P33" s="190" t="s">
        <v>2399</v>
      </c>
      <c r="Q33" s="322"/>
      <c r="R33" s="193"/>
      <c r="S33" s="328"/>
      <c r="T33" s="194" t="str">
        <f t="shared" si="2"/>
        <v/>
      </c>
      <c r="V33" s="541"/>
      <c r="W33" s="356"/>
      <c r="X33" s="356"/>
      <c r="Y33" s="356"/>
      <c r="Z33" s="542"/>
    </row>
    <row r="34" spans="2:26" ht="39.75" customHeight="1">
      <c r="B34" s="533"/>
      <c r="D34" s="190" t="s">
        <v>2400</v>
      </c>
      <c r="E34" s="321"/>
      <c r="F34" s="191"/>
      <c r="G34" s="327"/>
      <c r="H34" s="192" t="str">
        <f t="shared" si="0"/>
        <v/>
      </c>
      <c r="J34" s="190" t="s">
        <v>2400</v>
      </c>
      <c r="K34" s="321"/>
      <c r="L34" s="191"/>
      <c r="M34" s="327"/>
      <c r="N34" s="192" t="str">
        <f t="shared" si="1"/>
        <v/>
      </c>
      <c r="P34" s="190" t="s">
        <v>2400</v>
      </c>
      <c r="Q34" s="321"/>
      <c r="R34" s="191"/>
      <c r="S34" s="327"/>
      <c r="T34" s="192" t="str">
        <f t="shared" si="2"/>
        <v/>
      </c>
      <c r="V34" s="541"/>
      <c r="W34" s="356"/>
      <c r="X34" s="356"/>
      <c r="Y34" s="356"/>
      <c r="Z34" s="542"/>
    </row>
    <row r="35" spans="2:26" ht="39.75" customHeight="1">
      <c r="B35" s="533"/>
      <c r="D35" s="190" t="s">
        <v>2401</v>
      </c>
      <c r="E35" s="322"/>
      <c r="F35" s="193"/>
      <c r="G35" s="328"/>
      <c r="H35" s="194" t="str">
        <f t="shared" si="0"/>
        <v/>
      </c>
      <c r="J35" s="190" t="s">
        <v>2401</v>
      </c>
      <c r="K35" s="322"/>
      <c r="L35" s="193"/>
      <c r="M35" s="328"/>
      <c r="N35" s="194" t="str">
        <f t="shared" si="1"/>
        <v/>
      </c>
      <c r="P35" s="190" t="s">
        <v>2401</v>
      </c>
      <c r="Q35" s="322"/>
      <c r="R35" s="193"/>
      <c r="S35" s="328"/>
      <c r="T35" s="194" t="str">
        <f t="shared" si="2"/>
        <v/>
      </c>
      <c r="V35" s="541"/>
      <c r="W35" s="356"/>
      <c r="X35" s="356"/>
      <c r="Y35" s="356"/>
      <c r="Z35" s="542"/>
    </row>
    <row r="36" spans="2:26" ht="39.75" customHeight="1">
      <c r="B36" s="533"/>
      <c r="D36" s="190" t="s">
        <v>2402</v>
      </c>
      <c r="E36" s="321"/>
      <c r="F36" s="191"/>
      <c r="G36" s="327"/>
      <c r="H36" s="192" t="str">
        <f t="shared" si="0"/>
        <v/>
      </c>
      <c r="J36" s="190" t="s">
        <v>2402</v>
      </c>
      <c r="K36" s="321"/>
      <c r="L36" s="191"/>
      <c r="M36" s="327"/>
      <c r="N36" s="192" t="str">
        <f t="shared" si="1"/>
        <v/>
      </c>
      <c r="P36" s="190" t="s">
        <v>2402</v>
      </c>
      <c r="Q36" s="321"/>
      <c r="R36" s="191"/>
      <c r="S36" s="327"/>
      <c r="T36" s="192" t="str">
        <f t="shared" si="2"/>
        <v/>
      </c>
      <c r="V36" s="541"/>
      <c r="W36" s="356"/>
      <c r="X36" s="356"/>
      <c r="Y36" s="356"/>
      <c r="Z36" s="542"/>
    </row>
    <row r="37" spans="2:26" ht="39.75" customHeight="1">
      <c r="B37" s="533"/>
      <c r="D37" s="190" t="s">
        <v>2403</v>
      </c>
      <c r="E37" s="322"/>
      <c r="F37" s="193"/>
      <c r="G37" s="328"/>
      <c r="H37" s="194" t="str">
        <f t="shared" si="0"/>
        <v/>
      </c>
      <c r="J37" s="190" t="s">
        <v>2403</v>
      </c>
      <c r="K37" s="322"/>
      <c r="L37" s="193"/>
      <c r="M37" s="328"/>
      <c r="N37" s="194" t="str">
        <f t="shared" si="1"/>
        <v/>
      </c>
      <c r="P37" s="190" t="s">
        <v>2403</v>
      </c>
      <c r="Q37" s="322"/>
      <c r="R37" s="193"/>
      <c r="S37" s="328"/>
      <c r="T37" s="194" t="str">
        <f t="shared" si="2"/>
        <v/>
      </c>
      <c r="V37" s="541"/>
      <c r="W37" s="356"/>
      <c r="X37" s="356"/>
      <c r="Y37" s="356"/>
      <c r="Z37" s="542"/>
    </row>
    <row r="38" spans="2:26" ht="39.75" customHeight="1">
      <c r="B38" s="533"/>
      <c r="D38" s="190" t="s">
        <v>2404</v>
      </c>
      <c r="E38" s="321"/>
      <c r="F38" s="191"/>
      <c r="G38" s="327"/>
      <c r="H38" s="192" t="str">
        <f t="shared" si="0"/>
        <v/>
      </c>
      <c r="J38" s="190" t="s">
        <v>2404</v>
      </c>
      <c r="K38" s="321"/>
      <c r="L38" s="191"/>
      <c r="M38" s="327"/>
      <c r="N38" s="192" t="str">
        <f t="shared" si="1"/>
        <v/>
      </c>
      <c r="P38" s="190" t="s">
        <v>2404</v>
      </c>
      <c r="Q38" s="321"/>
      <c r="R38" s="191"/>
      <c r="S38" s="327"/>
      <c r="T38" s="192" t="str">
        <f t="shared" si="2"/>
        <v/>
      </c>
      <c r="V38" s="541"/>
      <c r="W38" s="356"/>
      <c r="X38" s="356"/>
      <c r="Y38" s="356"/>
      <c r="Z38" s="542"/>
    </row>
    <row r="39" spans="2:26" ht="39.75" customHeight="1">
      <c r="B39" s="533"/>
      <c r="D39" s="195" t="s">
        <v>2405</v>
      </c>
      <c r="E39" s="323"/>
      <c r="F39" s="196"/>
      <c r="G39" s="329"/>
      <c r="H39" s="197" t="str">
        <f t="shared" si="0"/>
        <v/>
      </c>
      <c r="J39" s="195" t="s">
        <v>2405</v>
      </c>
      <c r="K39" s="323"/>
      <c r="L39" s="196"/>
      <c r="M39" s="329"/>
      <c r="N39" s="197" t="str">
        <f t="shared" si="1"/>
        <v/>
      </c>
      <c r="P39" s="195" t="s">
        <v>2405</v>
      </c>
      <c r="Q39" s="323"/>
      <c r="R39" s="196"/>
      <c r="S39" s="329"/>
      <c r="T39" s="197" t="str">
        <f t="shared" si="2"/>
        <v/>
      </c>
      <c r="V39" s="541"/>
      <c r="W39" s="356"/>
      <c r="X39" s="356"/>
      <c r="Y39" s="356"/>
      <c r="Z39" s="542"/>
    </row>
    <row r="40" spans="2:26" ht="60" customHeight="1">
      <c r="B40" s="533"/>
      <c r="D40" s="198" t="s">
        <v>1441</v>
      </c>
      <c r="E40" s="529">
        <f ca="1">ROUNDUP(F45/(VLOOKUP(1,tblRPECoefficientWithoutColumnHeaders,2,0)*G45^2+VLOOKUP(2,tblRPECoefficientWithoutColumnHeaders,2,0)*G45+VLOOKUP(3,tblRPECoefficientWithoutColumnHeaders,2,0)),0)</f>
        <v>0</v>
      </c>
      <c r="F40" s="530"/>
      <c r="G40" s="530"/>
      <c r="H40" s="531"/>
      <c r="J40" s="198" t="s">
        <v>1441</v>
      </c>
      <c r="K40" s="529">
        <f ca="1">ROUNDUP(L45/(VLOOKUP(1,tblRPECoefficientWithoutColumnHeaders,2,0)*M45^2+VLOOKUP(2,tblRPECoefficientWithoutColumnHeaders,2,0)*M45+VLOOKUP(3,tblRPECoefficientWithoutColumnHeaders,2,0)),0)</f>
        <v>0</v>
      </c>
      <c r="L40" s="530"/>
      <c r="M40" s="530"/>
      <c r="N40" s="531"/>
      <c r="P40" s="199" t="s">
        <v>1441</v>
      </c>
      <c r="Q40" s="549">
        <f ca="1">ROUNDUP(R45/(VLOOKUP(1,tblRPECoefficientWithoutColumnHeaders,2,0)*S45^2+VLOOKUP(2,tblRPECoefficientWithoutColumnHeaders,2,0)*S45+VLOOKUP(3,tblRPECoefficientWithoutColumnHeaders,2,0)),0)</f>
        <v>0</v>
      </c>
      <c r="R40" s="550"/>
      <c r="S40" s="550"/>
      <c r="T40" s="551"/>
      <c r="V40" s="541"/>
      <c r="W40" s="356"/>
      <c r="X40" s="356"/>
      <c r="Y40" s="356"/>
      <c r="Z40" s="542"/>
    </row>
    <row r="41" spans="2:26" ht="60" customHeight="1">
      <c r="B41" s="533"/>
      <c r="D41" s="200"/>
      <c r="E41" s="201"/>
      <c r="F41" s="202"/>
      <c r="G41" s="202"/>
      <c r="H41" s="203"/>
      <c r="J41" s="200"/>
      <c r="K41" s="201"/>
      <c r="L41" s="202"/>
      <c r="M41" s="202"/>
      <c r="N41" s="203"/>
      <c r="P41" s="204" t="s">
        <v>2406</v>
      </c>
      <c r="Q41" s="205"/>
      <c r="R41" s="206" t="s">
        <v>2407</v>
      </c>
      <c r="S41" s="207"/>
      <c r="T41" s="208">
        <f>S41*Q41</f>
        <v>0</v>
      </c>
      <c r="V41" s="541"/>
      <c r="W41" s="356"/>
      <c r="X41" s="356"/>
      <c r="Y41" s="356"/>
      <c r="Z41" s="542"/>
    </row>
    <row r="42" spans="2:26" ht="60" customHeight="1">
      <c r="B42" s="533"/>
      <c r="D42" s="200" t="s">
        <v>1432</v>
      </c>
      <c r="E42" s="539">
        <f>IF(COUNT(H31:H39)&gt;0,AVERAGEIF(H31:H39,"&gt;0"),0)</f>
        <v>0</v>
      </c>
      <c r="F42" s="399"/>
      <c r="G42" s="399"/>
      <c r="H42" s="400"/>
      <c r="J42" s="200" t="s">
        <v>1432</v>
      </c>
      <c r="K42" s="539">
        <f>IF(COUNT(N31:N39)&gt;0,AVERAGEIF(N31:N39,"&gt;0"),0)</f>
        <v>0</v>
      </c>
      <c r="L42" s="399"/>
      <c r="M42" s="399"/>
      <c r="N42" s="400"/>
      <c r="P42" s="209" t="s">
        <v>1432</v>
      </c>
      <c r="Q42" s="546">
        <f>IF(COUNT(T31:T39)&gt;0,AVERAGEIF(T31:T39,"&gt;0"),0)</f>
        <v>0</v>
      </c>
      <c r="R42" s="547"/>
      <c r="S42" s="547"/>
      <c r="T42" s="548"/>
      <c r="V42" s="541"/>
      <c r="W42" s="356"/>
      <c r="X42" s="356"/>
      <c r="Y42" s="356"/>
      <c r="Z42" s="542"/>
    </row>
    <row r="43" spans="2:26" ht="60" customHeight="1">
      <c r="B43" s="533"/>
      <c r="D43" s="200" t="s">
        <v>1431</v>
      </c>
      <c r="E43" s="535">
        <f>SUM(F31:F39)</f>
        <v>0</v>
      </c>
      <c r="F43" s="399"/>
      <c r="G43" s="399"/>
      <c r="H43" s="400"/>
      <c r="J43" s="200" t="s">
        <v>1431</v>
      </c>
      <c r="K43" s="535">
        <f>SUM(L31:L39)</f>
        <v>0</v>
      </c>
      <c r="L43" s="399"/>
      <c r="M43" s="399"/>
      <c r="N43" s="400"/>
      <c r="P43" s="200" t="s">
        <v>1431</v>
      </c>
      <c r="Q43" s="535">
        <f>SUM(R31:R39)</f>
        <v>0</v>
      </c>
      <c r="R43" s="399"/>
      <c r="S43" s="399"/>
      <c r="T43" s="400"/>
      <c r="V43" s="541"/>
      <c r="W43" s="356"/>
      <c r="X43" s="356"/>
      <c r="Y43" s="356"/>
      <c r="Z43" s="542"/>
    </row>
    <row r="44" spans="2:26" ht="60" customHeight="1">
      <c r="B44" s="533"/>
      <c r="D44" s="210" t="s">
        <v>1422</v>
      </c>
      <c r="E44" s="536">
        <f>SUM(PRODUCT(E31:F31),PRODUCT(E32:F32),PRODUCT(E33:F33),PRODUCT(E34:F34),PRODUCT(E35:F35),PRODUCT(E36:F36),PRODUCT(E37:F37),PRODUCT(E38:F38),PRODUCT(E39:F39))</f>
        <v>0</v>
      </c>
      <c r="F44" s="537"/>
      <c r="G44" s="537"/>
      <c r="H44" s="538"/>
      <c r="J44" s="210" t="s">
        <v>1422</v>
      </c>
      <c r="K44" s="536">
        <f>SUM(PRODUCT(K31:L31),PRODUCT(K32:L32),PRODUCT(K33:L33),PRODUCT(K34:L34),PRODUCT(K35:L35),PRODUCT(K36:L36),PRODUCT(K37:L37),PRODUCT(K38:L38),PRODUCT(K39:L39))</f>
        <v>0</v>
      </c>
      <c r="L44" s="537"/>
      <c r="M44" s="537"/>
      <c r="N44" s="538"/>
      <c r="P44" s="210" t="s">
        <v>1422</v>
      </c>
      <c r="Q44" s="536">
        <f>SUM(PRODUCT(Q31:R31),PRODUCT(Q32:R32),PRODUCT(Q33:R33),PRODUCT(Q34:R34),PRODUCT(Q35:R35),PRODUCT(Q36:R36),PRODUCT(Q37:R37),PRODUCT(Q38:R38),PRODUCT(Q39:R39))</f>
        <v>0</v>
      </c>
      <c r="R44" s="537"/>
      <c r="S44" s="537"/>
      <c r="T44" s="538"/>
      <c r="V44" s="543"/>
      <c r="W44" s="407"/>
      <c r="X44" s="407"/>
      <c r="Y44" s="407"/>
      <c r="Z44" s="544"/>
    </row>
    <row r="45" spans="2:26" ht="39.75" customHeight="1">
      <c r="B45" s="534"/>
      <c r="D45" s="211"/>
      <c r="E45" s="212" t="str">
        <f ca="1">OFFSET(E30,COUNT(E31:E39),0)</f>
        <v>WEIGHT</v>
      </c>
      <c r="F45" s="213">
        <f ca="1">IF(COUNT(E31:E39)&gt;0,OFFSET(E30,MATCH(MAX(E31:E39),E31:E39,0),0),0)</f>
        <v>0</v>
      </c>
      <c r="G45" s="213">
        <f ca="1">IF(COUNT(E31:E39)&gt;0,OFFSET(F30,MATCH(MAX(E31:E39),E31:E39,0),0)+(10-OFFSET(G30,MATCH(MAX(E31:E39),E31:E39,0),0)),0)</f>
        <v>0</v>
      </c>
      <c r="H45" s="214">
        <f ca="1">IF(COUNT(E31:E39)&gt;0,OFFSET(F30,COUNT(E31:E39),0)+(10-(OFFSET(G30,COUNT(E31:E39),0))),0)</f>
        <v>0</v>
      </c>
      <c r="J45" s="211" t="s">
        <v>2408</v>
      </c>
      <c r="K45" s="212" t="str">
        <f ca="1">OFFSET(K30,COUNT(K31:K39),0)</f>
        <v>WEIGHT</v>
      </c>
      <c r="L45" s="213">
        <f ca="1">IF(COUNT(K31:K39)&gt;0,OFFSET(K30,MATCH(MAX(K31:K39),K31:K39,0),0),0)</f>
        <v>0</v>
      </c>
      <c r="M45" s="213">
        <f ca="1">IF(COUNT(K31:K39)&gt;0,OFFSET(L30,MATCH(MAX(K31:K39),K31:K39,0),0)+(10-OFFSET(M30,MATCH(MAX(K31:K39),K31:K39,0),0)),0)</f>
        <v>0</v>
      </c>
      <c r="N45" s="214">
        <f ca="1">IF(COUNT(K31:K39)&gt;0,OFFSET(L30,COUNT(K31:K39),0)+(10-(OFFSET(M30,COUNT(K31:K39),0))),0)</f>
        <v>0</v>
      </c>
      <c r="P45" s="211"/>
      <c r="Q45" s="212" t="str">
        <f ca="1">OFFSET(Q30,COUNT(Q31:Q39),0)</f>
        <v>WEIGHT</v>
      </c>
      <c r="R45" s="213">
        <f ca="1">IF(COUNT(Q31:Q39)&gt;0,OFFSET(Q30,MATCH(MAX(Q31:Q39),Q31:Q39,0),0),0)</f>
        <v>0</v>
      </c>
      <c r="S45" s="213">
        <f ca="1">IF(COUNT(Q31:Q39)&gt;0,OFFSET(R30,MATCH(MAX(Q31:Q39),Q31:Q39,0),0)+(10-OFFSET(S30,MATCH(MAX(Q31:Q39),Q31:Q39,0),0)),0)</f>
        <v>0</v>
      </c>
      <c r="T45" s="214">
        <f ca="1">IF(COUNT(Q31:Q39)&gt;0,OFFSET(R30,COUNT(Q31:Q39),0)+(10-(OFFSET(S30,COUNT(Q31:Q39),0))),0)</f>
        <v>0</v>
      </c>
      <c r="V45" s="211"/>
      <c r="W45" s="212"/>
      <c r="X45" s="213"/>
      <c r="Y45" s="213"/>
      <c r="Z45" s="214"/>
    </row>
    <row r="46" spans="2:26" ht="15.75" customHeight="1"/>
    <row r="47" spans="2:26" ht="15.75" customHeight="1"/>
    <row r="48" spans="2:26" ht="79.5" customHeight="1">
      <c r="B48" s="532">
        <v>2</v>
      </c>
      <c r="D48" s="522">
        <v>1</v>
      </c>
      <c r="E48" s="363"/>
      <c r="F48" s="363"/>
      <c r="G48" s="363"/>
      <c r="H48" s="364"/>
      <c r="J48" s="522">
        <v>2</v>
      </c>
      <c r="K48" s="363"/>
      <c r="L48" s="363"/>
      <c r="M48" s="363"/>
      <c r="N48" s="364"/>
      <c r="P48" s="522">
        <v>3</v>
      </c>
      <c r="Q48" s="363"/>
      <c r="R48" s="363"/>
      <c r="S48" s="363"/>
      <c r="T48" s="364"/>
      <c r="V48" s="522" t="s">
        <v>2389</v>
      </c>
      <c r="W48" s="363"/>
      <c r="X48" s="363"/>
      <c r="Y48" s="363"/>
      <c r="Z48" s="364"/>
    </row>
    <row r="49" spans="2:26" ht="15" customHeight="1">
      <c r="B49" s="533"/>
    </row>
    <row r="50" spans="2:26" ht="79.5" customHeight="1">
      <c r="B50" s="533"/>
      <c r="D50" s="521" t="str">
        <f ca="1">OFFSET('PROGRAMMING SKELETON'!D173,F2-1,0)</f>
        <v>Power Snatch</v>
      </c>
      <c r="E50" s="403"/>
      <c r="F50" s="403"/>
      <c r="G50" s="403"/>
      <c r="H50" s="404"/>
      <c r="J50" s="521" t="str">
        <f ca="1">OFFSET('PROGRAMMING SKELETON'!G173,F2-1,0)</f>
        <v>Deadlift with Belt</v>
      </c>
      <c r="K50" s="403"/>
      <c r="L50" s="403"/>
      <c r="M50" s="403"/>
      <c r="N50" s="404"/>
      <c r="P50" s="521" t="str">
        <f ca="1">OFFSET('PROGRAMMING SKELETON'!J173,F2-1,0)</f>
        <v>Bench with 1-Sec Pause</v>
      </c>
      <c r="Q50" s="403"/>
      <c r="R50" s="403"/>
      <c r="S50" s="403"/>
      <c r="T50" s="404"/>
      <c r="V50" s="521" t="str">
        <f ca="1">OFFSET('PROGRAMMING SKELETON'!M174,F26-1,0)</f>
        <v>GPP Or none</v>
      </c>
      <c r="W50" s="403"/>
      <c r="X50" s="403"/>
      <c r="Y50" s="403"/>
      <c r="Z50" s="404"/>
    </row>
    <row r="51" spans="2:26" ht="49.5" customHeight="1">
      <c r="B51" s="533"/>
      <c r="D51" s="519" t="s">
        <v>2390</v>
      </c>
      <c r="E51" s="523" t="str">
        <f ca="1">OFFSET('PROGRAMMING SKELETON'!G3,F2-1,0)</f>
        <v>2 reps x 6 sets @ RPE 8</v>
      </c>
      <c r="F51" s="524"/>
      <c r="G51" s="524"/>
      <c r="H51" s="525"/>
      <c r="J51" s="519" t="s">
        <v>2390</v>
      </c>
      <c r="K51" s="523" t="str">
        <f ca="1">OFFSET('PROGRAMMING SKELETON'!H3,F2-1,0)</f>
        <v>•10 reps @ RPE 7
• 10 reps @ RPE 8
•10 reps @ RPE 9
• Do 3 more sets of 10 within 10% of 10 @ 9</v>
      </c>
      <c r="L51" s="524"/>
      <c r="M51" s="524"/>
      <c r="N51" s="525"/>
      <c r="P51" s="519" t="s">
        <v>2390</v>
      </c>
      <c r="Q51" s="523" t="str">
        <f ca="1">OFFSET('PROGRAMMING SKELETON'!I3,F2-1,0)</f>
        <v>14-16 @ RPE 8, 3-5
MYOREPS</v>
      </c>
      <c r="R51" s="524"/>
      <c r="S51" s="524"/>
      <c r="T51" s="525"/>
      <c r="V51" s="553" t="str">
        <f ca="1">OFFSET('PROGRAMMING SKELETON'!N174,F26-1,0)</f>
        <v>GPP Or none</v>
      </c>
      <c r="W51" s="524"/>
      <c r="X51" s="524"/>
      <c r="Y51" s="524"/>
      <c r="Z51" s="525"/>
    </row>
    <row r="52" spans="2:26" ht="49.5" customHeight="1">
      <c r="B52" s="533"/>
      <c r="D52" s="520"/>
      <c r="E52" s="526"/>
      <c r="F52" s="527"/>
      <c r="G52" s="527"/>
      <c r="H52" s="528"/>
      <c r="J52" s="520"/>
      <c r="K52" s="526"/>
      <c r="L52" s="527"/>
      <c r="M52" s="527"/>
      <c r="N52" s="528"/>
      <c r="P52" s="520"/>
      <c r="Q52" s="526"/>
      <c r="R52" s="527"/>
      <c r="S52" s="527"/>
      <c r="T52" s="528"/>
      <c r="V52" s="541"/>
      <c r="W52" s="356"/>
      <c r="X52" s="356"/>
      <c r="Y52" s="356"/>
      <c r="Z52" s="542"/>
    </row>
    <row r="53" spans="2:26" ht="99.75" customHeight="1">
      <c r="B53" s="533"/>
      <c r="D53" s="185" t="s">
        <v>2391</v>
      </c>
      <c r="E53" s="518" t="str">
        <f ca="1">OFFSET('PROGRAMMING SKELETON'!E173,F2-1,0)</f>
        <v>3-5 minute rest between work sets</v>
      </c>
      <c r="F53" s="411"/>
      <c r="G53" s="411"/>
      <c r="H53" s="412"/>
      <c r="J53" s="185" t="s">
        <v>2391</v>
      </c>
      <c r="K53" s="518" t="str">
        <f ca="1">OFFSET('PROGRAMMING SKELETON'!H173,F2-1,0)</f>
        <v>3-5 minute rest between work sets</v>
      </c>
      <c r="L53" s="411"/>
      <c r="M53" s="411"/>
      <c r="N53" s="412"/>
      <c r="P53" s="185" t="s">
        <v>2391</v>
      </c>
      <c r="Q53" s="518" t="str">
        <f ca="1">OFFSET('PROGRAMMING SKELETON'!K173,F2-1,0)</f>
        <v>3-5 minute rest between work sets</v>
      </c>
      <c r="R53" s="411"/>
      <c r="S53" s="411"/>
      <c r="T53" s="412"/>
      <c r="V53" s="543"/>
      <c r="W53" s="407"/>
      <c r="X53" s="407"/>
      <c r="Y53" s="407"/>
      <c r="Z53" s="544"/>
    </row>
    <row r="54" spans="2:26" ht="60" customHeight="1">
      <c r="B54" s="533"/>
      <c r="D54" s="186" t="s">
        <v>2392</v>
      </c>
      <c r="E54" s="186" t="s">
        <v>2393</v>
      </c>
      <c r="F54" s="186" t="s">
        <v>1431</v>
      </c>
      <c r="G54" s="186" t="s">
        <v>2394</v>
      </c>
      <c r="H54" s="186" t="s">
        <v>2395</v>
      </c>
      <c r="J54" s="186" t="s">
        <v>2392</v>
      </c>
      <c r="K54" s="186" t="s">
        <v>2393</v>
      </c>
      <c r="L54" s="186" t="s">
        <v>1431</v>
      </c>
      <c r="M54" s="186" t="s">
        <v>2394</v>
      </c>
      <c r="N54" s="186" t="s">
        <v>2395</v>
      </c>
      <c r="P54" s="186" t="s">
        <v>2392</v>
      </c>
      <c r="Q54" s="186" t="s">
        <v>2393</v>
      </c>
      <c r="R54" s="186" t="s">
        <v>1431</v>
      </c>
      <c r="S54" s="186" t="s">
        <v>2394</v>
      </c>
      <c r="T54" s="186" t="s">
        <v>2395</v>
      </c>
      <c r="V54" s="552" t="s">
        <v>2396</v>
      </c>
      <c r="W54" s="403"/>
      <c r="X54" s="403"/>
      <c r="Y54" s="403"/>
      <c r="Z54" s="404"/>
    </row>
    <row r="55" spans="2:26" ht="39.75" customHeight="1">
      <c r="B55" s="533"/>
      <c r="D55" s="187" t="s">
        <v>2397</v>
      </c>
      <c r="E55" s="320"/>
      <c r="F55" s="188"/>
      <c r="G55" s="326"/>
      <c r="H55" s="189" t="str">
        <f t="shared" ref="H55:H63" si="3">IF(ISNUMBER(E55),E55/E$64,"")</f>
        <v/>
      </c>
      <c r="J55" s="187" t="s">
        <v>2397</v>
      </c>
      <c r="K55" s="320"/>
      <c r="L55" s="188"/>
      <c r="M55" s="326"/>
      <c r="N55" s="189" t="str">
        <f t="shared" ref="N55:N63" si="4">IF(ISNUMBER(K55),K55/K$64,"")</f>
        <v/>
      </c>
      <c r="P55" s="187" t="s">
        <v>2397</v>
      </c>
      <c r="Q55" s="320"/>
      <c r="R55" s="188"/>
      <c r="S55" s="326"/>
      <c r="T55" s="189" t="str">
        <f t="shared" ref="T55:T63" si="5">IF(ISNUMBER(Q55),Q55/Q$64,"")</f>
        <v/>
      </c>
      <c r="V55" s="540"/>
      <c r="W55" s="524"/>
      <c r="X55" s="524"/>
      <c r="Y55" s="524"/>
      <c r="Z55" s="525"/>
    </row>
    <row r="56" spans="2:26" ht="39.75" customHeight="1">
      <c r="B56" s="533"/>
      <c r="D56" s="190" t="s">
        <v>2398</v>
      </c>
      <c r="E56" s="321"/>
      <c r="F56" s="191"/>
      <c r="G56" s="327"/>
      <c r="H56" s="192" t="str">
        <f t="shared" si="3"/>
        <v/>
      </c>
      <c r="J56" s="190" t="s">
        <v>2398</v>
      </c>
      <c r="K56" s="321"/>
      <c r="L56" s="191"/>
      <c r="M56" s="327"/>
      <c r="N56" s="192" t="str">
        <f t="shared" si="4"/>
        <v/>
      </c>
      <c r="P56" s="190" t="s">
        <v>2398</v>
      </c>
      <c r="Q56" s="321"/>
      <c r="R56" s="191"/>
      <c r="S56" s="327"/>
      <c r="T56" s="192" t="str">
        <f t="shared" si="5"/>
        <v/>
      </c>
      <c r="V56" s="541"/>
      <c r="W56" s="356"/>
      <c r="X56" s="356"/>
      <c r="Y56" s="356"/>
      <c r="Z56" s="542"/>
    </row>
    <row r="57" spans="2:26" ht="39.75" customHeight="1">
      <c r="B57" s="533"/>
      <c r="D57" s="190" t="s">
        <v>2399</v>
      </c>
      <c r="E57" s="322"/>
      <c r="F57" s="193"/>
      <c r="G57" s="328"/>
      <c r="H57" s="194" t="str">
        <f t="shared" si="3"/>
        <v/>
      </c>
      <c r="J57" s="190" t="s">
        <v>2399</v>
      </c>
      <c r="K57" s="322"/>
      <c r="L57" s="193"/>
      <c r="M57" s="328"/>
      <c r="N57" s="194" t="str">
        <f t="shared" si="4"/>
        <v/>
      </c>
      <c r="P57" s="190" t="s">
        <v>2399</v>
      </c>
      <c r="Q57" s="322"/>
      <c r="R57" s="193"/>
      <c r="S57" s="328"/>
      <c r="T57" s="194" t="str">
        <f t="shared" si="5"/>
        <v/>
      </c>
      <c r="V57" s="541"/>
      <c r="W57" s="356"/>
      <c r="X57" s="356"/>
      <c r="Y57" s="356"/>
      <c r="Z57" s="542"/>
    </row>
    <row r="58" spans="2:26" ht="39.75" customHeight="1">
      <c r="B58" s="533"/>
      <c r="D58" s="190" t="s">
        <v>2400</v>
      </c>
      <c r="E58" s="321"/>
      <c r="F58" s="191"/>
      <c r="G58" s="327"/>
      <c r="H58" s="192" t="str">
        <f t="shared" si="3"/>
        <v/>
      </c>
      <c r="J58" s="190" t="s">
        <v>2400</v>
      </c>
      <c r="K58" s="321"/>
      <c r="L58" s="191"/>
      <c r="M58" s="327"/>
      <c r="N58" s="192" t="str">
        <f t="shared" si="4"/>
        <v/>
      </c>
      <c r="P58" s="190" t="s">
        <v>2400</v>
      </c>
      <c r="Q58" s="321"/>
      <c r="R58" s="191"/>
      <c r="S58" s="327"/>
      <c r="T58" s="192" t="str">
        <f t="shared" si="5"/>
        <v/>
      </c>
      <c r="V58" s="541"/>
      <c r="W58" s="356"/>
      <c r="X58" s="356"/>
      <c r="Y58" s="356"/>
      <c r="Z58" s="542"/>
    </row>
    <row r="59" spans="2:26" ht="39.75" customHeight="1">
      <c r="B59" s="533"/>
      <c r="D59" s="190" t="s">
        <v>2401</v>
      </c>
      <c r="E59" s="322"/>
      <c r="F59" s="193"/>
      <c r="G59" s="328"/>
      <c r="H59" s="194" t="str">
        <f t="shared" si="3"/>
        <v/>
      </c>
      <c r="J59" s="190" t="s">
        <v>2401</v>
      </c>
      <c r="K59" s="322"/>
      <c r="L59" s="193"/>
      <c r="M59" s="328"/>
      <c r="N59" s="194" t="str">
        <f t="shared" si="4"/>
        <v/>
      </c>
      <c r="P59" s="190" t="s">
        <v>2401</v>
      </c>
      <c r="Q59" s="322"/>
      <c r="R59" s="193"/>
      <c r="S59" s="328"/>
      <c r="T59" s="194" t="str">
        <f t="shared" si="5"/>
        <v/>
      </c>
      <c r="V59" s="541"/>
      <c r="W59" s="356"/>
      <c r="X59" s="356"/>
      <c r="Y59" s="356"/>
      <c r="Z59" s="542"/>
    </row>
    <row r="60" spans="2:26" ht="39.75" customHeight="1">
      <c r="B60" s="533"/>
      <c r="D60" s="190" t="s">
        <v>2402</v>
      </c>
      <c r="E60" s="321"/>
      <c r="F60" s="191"/>
      <c r="G60" s="327"/>
      <c r="H60" s="192" t="str">
        <f t="shared" si="3"/>
        <v/>
      </c>
      <c r="J60" s="190" t="s">
        <v>2402</v>
      </c>
      <c r="K60" s="321"/>
      <c r="L60" s="191"/>
      <c r="M60" s="327"/>
      <c r="N60" s="192" t="str">
        <f t="shared" si="4"/>
        <v/>
      </c>
      <c r="P60" s="190" t="s">
        <v>2402</v>
      </c>
      <c r="Q60" s="321"/>
      <c r="R60" s="191"/>
      <c r="S60" s="327"/>
      <c r="T60" s="192" t="str">
        <f t="shared" si="5"/>
        <v/>
      </c>
      <c r="V60" s="541"/>
      <c r="W60" s="356"/>
      <c r="X60" s="356"/>
      <c r="Y60" s="356"/>
      <c r="Z60" s="542"/>
    </row>
    <row r="61" spans="2:26" ht="39.75" customHeight="1">
      <c r="B61" s="533"/>
      <c r="D61" s="190" t="s">
        <v>2403</v>
      </c>
      <c r="E61" s="322"/>
      <c r="F61" s="193"/>
      <c r="G61" s="328"/>
      <c r="H61" s="194" t="str">
        <f t="shared" si="3"/>
        <v/>
      </c>
      <c r="J61" s="190" t="s">
        <v>2403</v>
      </c>
      <c r="K61" s="322"/>
      <c r="L61" s="193"/>
      <c r="M61" s="328"/>
      <c r="N61" s="194" t="str">
        <f t="shared" si="4"/>
        <v/>
      </c>
      <c r="P61" s="190" t="s">
        <v>2403</v>
      </c>
      <c r="Q61" s="322"/>
      <c r="R61" s="193"/>
      <c r="S61" s="328"/>
      <c r="T61" s="194" t="str">
        <f t="shared" si="5"/>
        <v/>
      </c>
      <c r="V61" s="541"/>
      <c r="W61" s="356"/>
      <c r="X61" s="356"/>
      <c r="Y61" s="356"/>
      <c r="Z61" s="542"/>
    </row>
    <row r="62" spans="2:26" ht="39.75" customHeight="1">
      <c r="B62" s="533"/>
      <c r="D62" s="190" t="s">
        <v>2404</v>
      </c>
      <c r="E62" s="321"/>
      <c r="F62" s="191"/>
      <c r="G62" s="327"/>
      <c r="H62" s="192" t="str">
        <f t="shared" si="3"/>
        <v/>
      </c>
      <c r="J62" s="190" t="s">
        <v>2404</v>
      </c>
      <c r="K62" s="321"/>
      <c r="L62" s="191"/>
      <c r="M62" s="327"/>
      <c r="N62" s="192" t="str">
        <f t="shared" si="4"/>
        <v/>
      </c>
      <c r="P62" s="190" t="s">
        <v>2404</v>
      </c>
      <c r="Q62" s="321"/>
      <c r="R62" s="191"/>
      <c r="S62" s="327"/>
      <c r="T62" s="192" t="str">
        <f t="shared" si="5"/>
        <v/>
      </c>
      <c r="V62" s="541"/>
      <c r="W62" s="356"/>
      <c r="X62" s="356"/>
      <c r="Y62" s="356"/>
      <c r="Z62" s="542"/>
    </row>
    <row r="63" spans="2:26" ht="39.75" customHeight="1">
      <c r="B63" s="533"/>
      <c r="D63" s="195" t="s">
        <v>2405</v>
      </c>
      <c r="E63" s="323"/>
      <c r="F63" s="196"/>
      <c r="G63" s="329"/>
      <c r="H63" s="197" t="str">
        <f t="shared" si="3"/>
        <v/>
      </c>
      <c r="J63" s="195" t="s">
        <v>2405</v>
      </c>
      <c r="K63" s="323"/>
      <c r="L63" s="196"/>
      <c r="M63" s="329"/>
      <c r="N63" s="197" t="str">
        <f t="shared" si="4"/>
        <v/>
      </c>
      <c r="P63" s="195" t="s">
        <v>2405</v>
      </c>
      <c r="Q63" s="323"/>
      <c r="R63" s="196"/>
      <c r="S63" s="329"/>
      <c r="T63" s="197" t="str">
        <f t="shared" si="5"/>
        <v/>
      </c>
      <c r="V63" s="541"/>
      <c r="W63" s="356"/>
      <c r="X63" s="356"/>
      <c r="Y63" s="356"/>
      <c r="Z63" s="542"/>
    </row>
    <row r="64" spans="2:26" ht="60" customHeight="1">
      <c r="B64" s="533"/>
      <c r="D64" s="198" t="s">
        <v>1441</v>
      </c>
      <c r="E64" s="529">
        <f ca="1">ROUNDUP(F69/(VLOOKUP(1,tblRPECoefficientWithoutColumnHeaders,2,0)*G69^2+VLOOKUP(2,tblRPECoefficientWithoutColumnHeaders,2,0)*G69+VLOOKUP(3,tblRPECoefficientWithoutColumnHeaders,2,0)),0)</f>
        <v>0</v>
      </c>
      <c r="F64" s="530"/>
      <c r="G64" s="530"/>
      <c r="H64" s="531"/>
      <c r="J64" s="198" t="s">
        <v>1441</v>
      </c>
      <c r="K64" s="529">
        <f ca="1">ROUNDUP(L69/(VLOOKUP(1,tblRPECoefficientWithoutColumnHeaders,2,0)*M69^2+VLOOKUP(2,tblRPECoefficientWithoutColumnHeaders,2,0)*M69+VLOOKUP(3,tblRPECoefficientWithoutColumnHeaders,2,0)),0)</f>
        <v>0</v>
      </c>
      <c r="L64" s="530"/>
      <c r="M64" s="530"/>
      <c r="N64" s="531"/>
      <c r="P64" s="199" t="s">
        <v>1441</v>
      </c>
      <c r="Q64" s="549">
        <f ca="1">ROUNDUP(R69/(VLOOKUP(1,tblRPECoefficientWithoutColumnHeaders,2,0)*S69^2+VLOOKUP(2,tblRPECoefficientWithoutColumnHeaders,2,0)*S69+VLOOKUP(3,tblRPECoefficientWithoutColumnHeaders,2,0)),0)</f>
        <v>0</v>
      </c>
      <c r="R64" s="550"/>
      <c r="S64" s="550"/>
      <c r="T64" s="551"/>
      <c r="V64" s="541"/>
      <c r="W64" s="356"/>
      <c r="X64" s="356"/>
      <c r="Y64" s="356"/>
      <c r="Z64" s="542"/>
    </row>
    <row r="65" spans="2:26" ht="60" customHeight="1">
      <c r="B65" s="533"/>
      <c r="D65" s="200"/>
      <c r="E65" s="203"/>
      <c r="F65" s="203"/>
      <c r="G65" s="203"/>
      <c r="H65" s="203"/>
      <c r="J65" s="200"/>
      <c r="K65" s="203"/>
      <c r="L65" s="203"/>
      <c r="M65" s="203"/>
      <c r="N65" s="203"/>
      <c r="P65" s="204" t="s">
        <v>2406</v>
      </c>
      <c r="Q65" s="205"/>
      <c r="R65" s="217" t="s">
        <v>2407</v>
      </c>
      <c r="S65" s="207"/>
      <c r="T65" s="208">
        <f>S65*Q65</f>
        <v>0</v>
      </c>
      <c r="V65" s="541"/>
      <c r="W65" s="356"/>
      <c r="X65" s="356"/>
      <c r="Y65" s="356"/>
      <c r="Z65" s="542"/>
    </row>
    <row r="66" spans="2:26" ht="60" customHeight="1">
      <c r="B66" s="533"/>
      <c r="D66" s="200" t="s">
        <v>1432</v>
      </c>
      <c r="E66" s="539">
        <f>IF(COUNT(H55:H63)&gt;0,AVERAGEIF(H55:H63,"&gt;0"),0)</f>
        <v>0</v>
      </c>
      <c r="F66" s="399"/>
      <c r="G66" s="399"/>
      <c r="H66" s="400"/>
      <c r="J66" s="200" t="s">
        <v>1432</v>
      </c>
      <c r="K66" s="539">
        <f>IF(COUNT(N55:N63)&gt;0,AVERAGEIF(N55:N63,"&gt;0"),0)</f>
        <v>0</v>
      </c>
      <c r="L66" s="399"/>
      <c r="M66" s="399"/>
      <c r="N66" s="400"/>
      <c r="P66" s="209" t="s">
        <v>1432</v>
      </c>
      <c r="Q66" s="546">
        <f>IF(COUNT(T55:T63)&gt;0,AVERAGEIF(T55:T63,"&gt;0"),0)</f>
        <v>0</v>
      </c>
      <c r="R66" s="547"/>
      <c r="S66" s="547"/>
      <c r="T66" s="548"/>
      <c r="V66" s="541"/>
      <c r="W66" s="356"/>
      <c r="X66" s="356"/>
      <c r="Y66" s="356"/>
      <c r="Z66" s="542"/>
    </row>
    <row r="67" spans="2:26" ht="60" customHeight="1">
      <c r="B67" s="533"/>
      <c r="D67" s="200" t="s">
        <v>1431</v>
      </c>
      <c r="E67" s="535">
        <f>SUM(F55:F63)</f>
        <v>0</v>
      </c>
      <c r="F67" s="399"/>
      <c r="G67" s="399"/>
      <c r="H67" s="400"/>
      <c r="J67" s="200" t="s">
        <v>1431</v>
      </c>
      <c r="K67" s="535">
        <f>SUM(L55:L63)</f>
        <v>0</v>
      </c>
      <c r="L67" s="399"/>
      <c r="M67" s="399"/>
      <c r="N67" s="400"/>
      <c r="P67" s="200" t="s">
        <v>1431</v>
      </c>
      <c r="Q67" s="535">
        <f>SUM(R55:R63)</f>
        <v>0</v>
      </c>
      <c r="R67" s="399"/>
      <c r="S67" s="399"/>
      <c r="T67" s="400"/>
      <c r="V67" s="541"/>
      <c r="W67" s="356"/>
      <c r="X67" s="356"/>
      <c r="Y67" s="356"/>
      <c r="Z67" s="542"/>
    </row>
    <row r="68" spans="2:26" ht="60" customHeight="1">
      <c r="B68" s="533"/>
      <c r="D68" s="210" t="s">
        <v>1422</v>
      </c>
      <c r="E68" s="536">
        <f>SUM(PRODUCT(E55:F55),PRODUCT(E56:F56),PRODUCT(E57:F57),PRODUCT(E58:F58),PRODUCT(E59:F59),PRODUCT(E60:F60),PRODUCT(E61:F61),PRODUCT(E62:F62),PRODUCT(E63:F63))</f>
        <v>0</v>
      </c>
      <c r="F68" s="537"/>
      <c r="G68" s="537"/>
      <c r="H68" s="538"/>
      <c r="J68" s="210" t="s">
        <v>1422</v>
      </c>
      <c r="K68" s="536">
        <f>SUM(PRODUCT(K55:L55),PRODUCT(K56:L56),PRODUCT(K57:L57),PRODUCT(K58:L58),PRODUCT(K59:L59),PRODUCT(K60:L60),PRODUCT(K61:L61),PRODUCT(K62:L62),PRODUCT(K63:L63))</f>
        <v>0</v>
      </c>
      <c r="L68" s="537"/>
      <c r="M68" s="537"/>
      <c r="N68" s="538"/>
      <c r="P68" s="210" t="s">
        <v>1422</v>
      </c>
      <c r="Q68" s="536">
        <f>SUM(PRODUCT(Q55:R55),PRODUCT(Q56:R56),PRODUCT(Q57:R57),PRODUCT(Q58:R58),PRODUCT(Q59:R59),PRODUCT(Q60:R60),PRODUCT(Q61:R61),PRODUCT(Q62:R62),PRODUCT(Q63:R63))</f>
        <v>0</v>
      </c>
      <c r="R68" s="537"/>
      <c r="S68" s="537"/>
      <c r="T68" s="538"/>
      <c r="V68" s="543"/>
      <c r="W68" s="407"/>
      <c r="X68" s="407"/>
      <c r="Y68" s="407"/>
      <c r="Z68" s="544"/>
    </row>
    <row r="69" spans="2:26" ht="39.75" customHeight="1">
      <c r="B69" s="534"/>
      <c r="D69" s="211"/>
      <c r="E69" s="212" t="str">
        <f ca="1">OFFSET(E54,COUNT(E55:E63),0)</f>
        <v>WEIGHT</v>
      </c>
      <c r="F69" s="213">
        <f ca="1">IF(COUNT(E55:E63)&gt;0,OFFSET(E54,MATCH(MAX(E55:E63),E55:E63,0),0),0)</f>
        <v>0</v>
      </c>
      <c r="G69" s="213">
        <f ca="1">IF(COUNT(E55:E63)&gt;0,OFFSET(F54,MATCH(MAX(E55:E63),E55:E63,0),0)+(10-OFFSET(G54,MATCH(MAX(E55:E63),E55:E63,0),0)),0)</f>
        <v>0</v>
      </c>
      <c r="H69" s="214">
        <f ca="1">IF(COUNT(E55:E63)&gt;0,OFFSET(F54,COUNT(E55:E63),0)+(10-(OFFSET(G54,COUNT(E55:E63),0))),0)</f>
        <v>0</v>
      </c>
      <c r="J69" s="211"/>
      <c r="K69" s="212" t="str">
        <f ca="1">OFFSET(K54,COUNT(K55:K63),0)</f>
        <v>WEIGHT</v>
      </c>
      <c r="L69" s="213">
        <f ca="1">IF(COUNT(K55:K63)&gt;0,OFFSET(K54,MATCH(MAX(K55:K63),K55:K63,0),0),0)</f>
        <v>0</v>
      </c>
      <c r="M69" s="213">
        <f ca="1">IF(COUNT(K55:K63)&gt;0,OFFSET(L54,MATCH(MAX(K55:K63),K55:K63,0),0)+(10-OFFSET(M54,MATCH(MAX(K55:K63),K55:K63,0),0)),0)</f>
        <v>0</v>
      </c>
      <c r="N69" s="214">
        <f ca="1">IF(COUNT(K55:K63)&gt;0,OFFSET(L54,COUNT(K55:K63),0)+(10-(OFFSET(M54,COUNT(K55:K63),0))),0)</f>
        <v>0</v>
      </c>
      <c r="P69" s="211"/>
      <c r="Q69" s="212" t="str">
        <f ca="1">OFFSET(Q54,COUNT(Q55:Q63),0)</f>
        <v>WEIGHT</v>
      </c>
      <c r="R69" s="213">
        <f ca="1">IF(COUNT(Q55:Q63)&gt;0,OFFSET(Q54,MATCH(MAX(Q55:Q63),Q55:Q63,0),0),0)</f>
        <v>0</v>
      </c>
      <c r="S69" s="213">
        <f ca="1">IF(COUNT(Q55:Q63)&gt;0,OFFSET(R54,MATCH(MAX(Q55:Q63),Q55:Q63,0),0)+(10-OFFSET(S54,MATCH(MAX(Q55:Q63),Q55:Q63,0),0)),0)</f>
        <v>0</v>
      </c>
      <c r="T69" s="214">
        <f ca="1">IF(COUNT(Q55:Q63)&gt;0,OFFSET(R54,COUNT(Q55:Q63),0)+(10-(OFFSET(S54,COUNT(Q55:Q63),0))),0)</f>
        <v>0</v>
      </c>
      <c r="V69" s="211"/>
      <c r="W69" s="212"/>
      <c r="X69" s="213"/>
      <c r="Y69" s="213"/>
      <c r="Z69" s="214"/>
    </row>
    <row r="70" spans="2:26" ht="15.75" customHeight="1"/>
    <row r="71" spans="2:26" ht="15.75" customHeight="1"/>
    <row r="72" spans="2:26" ht="79.5" customHeight="1">
      <c r="B72" s="532">
        <v>3</v>
      </c>
      <c r="D72" s="522">
        <v>1</v>
      </c>
      <c r="E72" s="363"/>
      <c r="F72" s="363"/>
      <c r="G72" s="363"/>
      <c r="H72" s="364"/>
      <c r="J72" s="522">
        <v>2</v>
      </c>
      <c r="K72" s="363"/>
      <c r="L72" s="363"/>
      <c r="M72" s="363"/>
      <c r="N72" s="364"/>
      <c r="P72" s="522">
        <v>3</v>
      </c>
      <c r="Q72" s="363"/>
      <c r="R72" s="363"/>
      <c r="S72" s="363"/>
      <c r="T72" s="364"/>
      <c r="V72" s="522" t="s">
        <v>2389</v>
      </c>
      <c r="W72" s="363"/>
      <c r="X72" s="363"/>
      <c r="Y72" s="363"/>
      <c r="Z72" s="364"/>
    </row>
    <row r="73" spans="2:26" ht="15" customHeight="1">
      <c r="B73" s="533"/>
    </row>
    <row r="74" spans="2:26" ht="79.5" customHeight="1">
      <c r="B74" s="533"/>
      <c r="D74" s="521" t="str">
        <f ca="1">OFFSET('PROGRAMMING SKELETON'!D228,F2-1,0)</f>
        <v>Split Jerk</v>
      </c>
      <c r="E74" s="403"/>
      <c r="F74" s="403"/>
      <c r="G74" s="403"/>
      <c r="H74" s="404"/>
      <c r="J74" s="521" t="str">
        <f ca="1">OFFSET('PROGRAMMING SKELETON'!G228,F2-1,0)</f>
        <v>Front Squat</v>
      </c>
      <c r="K74" s="403"/>
      <c r="L74" s="403"/>
      <c r="M74" s="403"/>
      <c r="N74" s="404"/>
      <c r="P74" s="521" t="str">
        <f ca="1">OFFSET('PROGRAMMING SKELETON'!J228,F2-1,0)</f>
        <v>Push Press</v>
      </c>
      <c r="Q74" s="403"/>
      <c r="R74" s="403"/>
      <c r="S74" s="403"/>
      <c r="T74" s="404"/>
      <c r="V74" s="521" t="str">
        <f ca="1">OFFSET('PROGRAMMING SKELETON'!M229,F50-1,0)</f>
        <v>GPP Or none</v>
      </c>
      <c r="W74" s="403"/>
      <c r="X74" s="403"/>
      <c r="Y74" s="403"/>
      <c r="Z74" s="404"/>
    </row>
    <row r="75" spans="2:26" ht="49.5" customHeight="1">
      <c r="B75" s="533"/>
      <c r="D75" s="519" t="s">
        <v>2390</v>
      </c>
      <c r="E75" s="523" t="str">
        <f ca="1">OFFSET('PROGRAMMING SKELETON'!D57,F2-1,0)</f>
        <v>1 rep EMOM x 12 minutes (start ~73-75%  or a weight you can do with great form and go up 2-5kg every 2 successful makes)</v>
      </c>
      <c r="F75" s="524"/>
      <c r="G75" s="524"/>
      <c r="H75" s="525"/>
      <c r="J75" s="519" t="s">
        <v>2390</v>
      </c>
      <c r="K75" s="576" t="str">
        <f ca="1">OFFSET('PROGRAMMING SKELETON'!E57,F2-1,0)</f>
        <v>3 @ 7, 3 @ 8, 3 @ 9. Repeat 3 @ 9 x 2 sets (take 5% off bar as needed)</v>
      </c>
      <c r="L75" s="524"/>
      <c r="M75" s="524"/>
      <c r="N75" s="525"/>
      <c r="P75" s="519" t="s">
        <v>2390</v>
      </c>
      <c r="Q75" s="576" t="str">
        <f ca="1">OFFSET('PROGRAMMING SKELETON'!F57,F2-1,0)</f>
        <v>3 @ 7, 3 @ 8, 3 @ 9. Repeat 3 @ 9 x 2 sets (take 5% off bar as needed)</v>
      </c>
      <c r="R75" s="524"/>
      <c r="S75" s="524"/>
      <c r="T75" s="525"/>
      <c r="V75" s="553" t="str">
        <f ca="1">OFFSET('PROGRAMMING SKELETON'!N229,F50-1,0)</f>
        <v>GPP Or none</v>
      </c>
      <c r="W75" s="524"/>
      <c r="X75" s="524"/>
      <c r="Y75" s="524"/>
      <c r="Z75" s="525"/>
    </row>
    <row r="76" spans="2:26" ht="49.5" customHeight="1">
      <c r="B76" s="533"/>
      <c r="D76" s="520"/>
      <c r="E76" s="526"/>
      <c r="F76" s="527"/>
      <c r="G76" s="527"/>
      <c r="H76" s="528"/>
      <c r="J76" s="520"/>
      <c r="K76" s="526"/>
      <c r="L76" s="527"/>
      <c r="M76" s="527"/>
      <c r="N76" s="528"/>
      <c r="P76" s="520"/>
      <c r="Q76" s="526"/>
      <c r="R76" s="527"/>
      <c r="S76" s="527"/>
      <c r="T76" s="528"/>
      <c r="V76" s="541"/>
      <c r="W76" s="356"/>
      <c r="X76" s="356"/>
      <c r="Y76" s="356"/>
      <c r="Z76" s="542"/>
    </row>
    <row r="77" spans="2:26" ht="139.5" customHeight="1">
      <c r="B77" s="533"/>
      <c r="D77" s="185" t="s">
        <v>2391</v>
      </c>
      <c r="E77" s="518" t="str">
        <f ca="1">OFFSET('PROGRAMMING SKELETON'!E228,F2-1,0)</f>
        <v>EMOM</v>
      </c>
      <c r="F77" s="411"/>
      <c r="G77" s="411"/>
      <c r="H77" s="412"/>
      <c r="J77" s="185" t="s">
        <v>2391</v>
      </c>
      <c r="K77" s="545" t="str">
        <f ca="1">OFFSET('PROGRAMMING SKELETON'!H228,F2-1,0)</f>
        <v>3-5 minute rest between work sets</v>
      </c>
      <c r="L77" s="411"/>
      <c r="M77" s="411"/>
      <c r="N77" s="412"/>
      <c r="P77" s="185" t="s">
        <v>2391</v>
      </c>
      <c r="Q77" s="545" t="str">
        <f ca="1">OFFSET('PROGRAMMING SKELETON'!K228,F2-1,0)</f>
        <v>Max 4-5 min for sets at RPE over 7</v>
      </c>
      <c r="R77" s="411"/>
      <c r="S77" s="411"/>
      <c r="T77" s="412"/>
      <c r="V77" s="543"/>
      <c r="W77" s="407"/>
      <c r="X77" s="407"/>
      <c r="Y77" s="407"/>
      <c r="Z77" s="544"/>
    </row>
    <row r="78" spans="2:26" ht="60" customHeight="1">
      <c r="B78" s="533"/>
      <c r="D78" s="186" t="s">
        <v>2392</v>
      </c>
      <c r="E78" s="186" t="s">
        <v>2393</v>
      </c>
      <c r="F78" s="186" t="s">
        <v>1431</v>
      </c>
      <c r="G78" s="186" t="s">
        <v>2394</v>
      </c>
      <c r="H78" s="186" t="s">
        <v>2395</v>
      </c>
      <c r="J78" s="186" t="s">
        <v>2392</v>
      </c>
      <c r="K78" s="186" t="s">
        <v>2393</v>
      </c>
      <c r="L78" s="186" t="s">
        <v>1431</v>
      </c>
      <c r="M78" s="186" t="s">
        <v>2394</v>
      </c>
      <c r="N78" s="186" t="s">
        <v>2395</v>
      </c>
      <c r="P78" s="186" t="s">
        <v>2392</v>
      </c>
      <c r="Q78" s="186" t="s">
        <v>2393</v>
      </c>
      <c r="R78" s="186" t="s">
        <v>1431</v>
      </c>
      <c r="S78" s="186" t="s">
        <v>2394</v>
      </c>
      <c r="T78" s="186" t="s">
        <v>2395</v>
      </c>
      <c r="V78" s="552" t="s">
        <v>2396</v>
      </c>
      <c r="W78" s="403"/>
      <c r="X78" s="403"/>
      <c r="Y78" s="403"/>
      <c r="Z78" s="404"/>
    </row>
    <row r="79" spans="2:26" ht="39.75" customHeight="1">
      <c r="B79" s="533"/>
      <c r="D79" s="187" t="s">
        <v>2397</v>
      </c>
      <c r="E79" s="320"/>
      <c r="F79" s="188"/>
      <c r="G79" s="326"/>
      <c r="H79" s="189" t="str">
        <f t="shared" ref="H79:H87" si="6">IF(ISNUMBER(E79),E79/E$88,"")</f>
        <v/>
      </c>
      <c r="J79" s="187" t="s">
        <v>2397</v>
      </c>
      <c r="K79" s="320"/>
      <c r="L79" s="188"/>
      <c r="M79" s="326"/>
      <c r="N79" s="189" t="str">
        <f t="shared" ref="N79:N87" si="7">IF(ISNUMBER(K79),K79/K$88,"")</f>
        <v/>
      </c>
      <c r="P79" s="187" t="s">
        <v>2397</v>
      </c>
      <c r="Q79" s="320"/>
      <c r="R79" s="188"/>
      <c r="S79" s="326"/>
      <c r="T79" s="189" t="str">
        <f t="shared" ref="T79:T87" si="8">IF(ISNUMBER(Q79),Q79/Q$88,"")</f>
        <v/>
      </c>
      <c r="V79" s="540"/>
      <c r="W79" s="524"/>
      <c r="X79" s="524"/>
      <c r="Y79" s="524"/>
      <c r="Z79" s="525"/>
    </row>
    <row r="80" spans="2:26" ht="39.75" customHeight="1">
      <c r="B80" s="533"/>
      <c r="D80" s="190" t="s">
        <v>2398</v>
      </c>
      <c r="E80" s="321"/>
      <c r="F80" s="191"/>
      <c r="G80" s="327"/>
      <c r="H80" s="192" t="str">
        <f t="shared" si="6"/>
        <v/>
      </c>
      <c r="J80" s="190" t="s">
        <v>2398</v>
      </c>
      <c r="K80" s="321"/>
      <c r="L80" s="191"/>
      <c r="M80" s="327"/>
      <c r="N80" s="192" t="str">
        <f t="shared" si="7"/>
        <v/>
      </c>
      <c r="P80" s="190" t="s">
        <v>2398</v>
      </c>
      <c r="Q80" s="321"/>
      <c r="R80" s="191"/>
      <c r="S80" s="327"/>
      <c r="T80" s="192" t="str">
        <f t="shared" si="8"/>
        <v/>
      </c>
      <c r="V80" s="541"/>
      <c r="W80" s="356"/>
      <c r="X80" s="356"/>
      <c r="Y80" s="356"/>
      <c r="Z80" s="542"/>
    </row>
    <row r="81" spans="2:26" ht="39.75" customHeight="1">
      <c r="B81" s="533"/>
      <c r="D81" s="190" t="s">
        <v>2399</v>
      </c>
      <c r="E81" s="322"/>
      <c r="F81" s="193"/>
      <c r="G81" s="328"/>
      <c r="H81" s="194" t="str">
        <f t="shared" si="6"/>
        <v/>
      </c>
      <c r="J81" s="190" t="s">
        <v>2399</v>
      </c>
      <c r="K81" s="322"/>
      <c r="L81" s="193"/>
      <c r="M81" s="328"/>
      <c r="N81" s="194" t="str">
        <f t="shared" si="7"/>
        <v/>
      </c>
      <c r="P81" s="190" t="s">
        <v>2399</v>
      </c>
      <c r="Q81" s="322"/>
      <c r="R81" s="193"/>
      <c r="S81" s="328"/>
      <c r="T81" s="194" t="str">
        <f t="shared" si="8"/>
        <v/>
      </c>
      <c r="V81" s="541"/>
      <c r="W81" s="356"/>
      <c r="X81" s="356"/>
      <c r="Y81" s="356"/>
      <c r="Z81" s="542"/>
    </row>
    <row r="82" spans="2:26" ht="39.75" customHeight="1">
      <c r="B82" s="533"/>
      <c r="D82" s="190" t="s">
        <v>2400</v>
      </c>
      <c r="E82" s="321"/>
      <c r="F82" s="191"/>
      <c r="G82" s="327"/>
      <c r="H82" s="192" t="str">
        <f t="shared" si="6"/>
        <v/>
      </c>
      <c r="J82" s="190" t="s">
        <v>2400</v>
      </c>
      <c r="K82" s="321"/>
      <c r="L82" s="191"/>
      <c r="M82" s="327"/>
      <c r="N82" s="192" t="str">
        <f t="shared" si="7"/>
        <v/>
      </c>
      <c r="P82" s="190" t="s">
        <v>2400</v>
      </c>
      <c r="Q82" s="321"/>
      <c r="R82" s="191"/>
      <c r="S82" s="327"/>
      <c r="T82" s="192" t="str">
        <f t="shared" si="8"/>
        <v/>
      </c>
      <c r="V82" s="541"/>
      <c r="W82" s="356"/>
      <c r="X82" s="356"/>
      <c r="Y82" s="356"/>
      <c r="Z82" s="542"/>
    </row>
    <row r="83" spans="2:26" ht="39.75" customHeight="1">
      <c r="B83" s="533"/>
      <c r="D83" s="190" t="s">
        <v>2401</v>
      </c>
      <c r="E83" s="322"/>
      <c r="F83" s="193"/>
      <c r="G83" s="328"/>
      <c r="H83" s="194" t="str">
        <f t="shared" si="6"/>
        <v/>
      </c>
      <c r="J83" s="190" t="s">
        <v>2401</v>
      </c>
      <c r="K83" s="322"/>
      <c r="L83" s="193"/>
      <c r="M83" s="328"/>
      <c r="N83" s="194" t="str">
        <f t="shared" si="7"/>
        <v/>
      </c>
      <c r="P83" s="190" t="s">
        <v>2401</v>
      </c>
      <c r="Q83" s="322"/>
      <c r="R83" s="193"/>
      <c r="S83" s="328"/>
      <c r="T83" s="194" t="str">
        <f t="shared" si="8"/>
        <v/>
      </c>
      <c r="V83" s="541"/>
      <c r="W83" s="356"/>
      <c r="X83" s="356"/>
      <c r="Y83" s="356"/>
      <c r="Z83" s="542"/>
    </row>
    <row r="84" spans="2:26" ht="39.75" customHeight="1">
      <c r="B84" s="533"/>
      <c r="D84" s="190" t="s">
        <v>2402</v>
      </c>
      <c r="E84" s="321"/>
      <c r="F84" s="191"/>
      <c r="G84" s="327"/>
      <c r="H84" s="192" t="str">
        <f t="shared" si="6"/>
        <v/>
      </c>
      <c r="J84" s="190" t="s">
        <v>2402</v>
      </c>
      <c r="K84" s="321"/>
      <c r="L84" s="191"/>
      <c r="M84" s="327"/>
      <c r="N84" s="192" t="str">
        <f t="shared" si="7"/>
        <v/>
      </c>
      <c r="P84" s="190" t="s">
        <v>2402</v>
      </c>
      <c r="Q84" s="321"/>
      <c r="R84" s="191"/>
      <c r="S84" s="327"/>
      <c r="T84" s="192" t="str">
        <f t="shared" si="8"/>
        <v/>
      </c>
      <c r="V84" s="541"/>
      <c r="W84" s="356"/>
      <c r="X84" s="356"/>
      <c r="Y84" s="356"/>
      <c r="Z84" s="542"/>
    </row>
    <row r="85" spans="2:26" ht="39.75" customHeight="1">
      <c r="B85" s="533"/>
      <c r="D85" s="190" t="s">
        <v>2403</v>
      </c>
      <c r="E85" s="322"/>
      <c r="F85" s="193"/>
      <c r="G85" s="328"/>
      <c r="H85" s="194" t="str">
        <f t="shared" si="6"/>
        <v/>
      </c>
      <c r="J85" s="190" t="s">
        <v>2403</v>
      </c>
      <c r="K85" s="322"/>
      <c r="L85" s="193"/>
      <c r="M85" s="328"/>
      <c r="N85" s="194" t="str">
        <f t="shared" si="7"/>
        <v/>
      </c>
      <c r="P85" s="190" t="s">
        <v>2403</v>
      </c>
      <c r="Q85" s="322"/>
      <c r="R85" s="193"/>
      <c r="S85" s="328"/>
      <c r="T85" s="194" t="str">
        <f t="shared" si="8"/>
        <v/>
      </c>
      <c r="V85" s="541"/>
      <c r="W85" s="356"/>
      <c r="X85" s="356"/>
      <c r="Y85" s="356"/>
      <c r="Z85" s="542"/>
    </row>
    <row r="86" spans="2:26" ht="39.75" customHeight="1">
      <c r="B86" s="533"/>
      <c r="D86" s="190" t="s">
        <v>2404</v>
      </c>
      <c r="E86" s="321"/>
      <c r="F86" s="191"/>
      <c r="G86" s="327"/>
      <c r="H86" s="192" t="str">
        <f t="shared" si="6"/>
        <v/>
      </c>
      <c r="J86" s="190" t="s">
        <v>2404</v>
      </c>
      <c r="K86" s="321"/>
      <c r="L86" s="191"/>
      <c r="M86" s="327"/>
      <c r="N86" s="192" t="str">
        <f t="shared" si="7"/>
        <v/>
      </c>
      <c r="P86" s="190" t="s">
        <v>2404</v>
      </c>
      <c r="Q86" s="321"/>
      <c r="R86" s="191"/>
      <c r="S86" s="327"/>
      <c r="T86" s="192" t="str">
        <f t="shared" si="8"/>
        <v/>
      </c>
      <c r="V86" s="541"/>
      <c r="W86" s="356"/>
      <c r="X86" s="356"/>
      <c r="Y86" s="356"/>
      <c r="Z86" s="542"/>
    </row>
    <row r="87" spans="2:26" ht="39.75" customHeight="1">
      <c r="B87" s="533"/>
      <c r="D87" s="195" t="s">
        <v>2405</v>
      </c>
      <c r="E87" s="323"/>
      <c r="F87" s="196"/>
      <c r="G87" s="329"/>
      <c r="H87" s="197" t="str">
        <f t="shared" si="6"/>
        <v/>
      </c>
      <c r="J87" s="195" t="s">
        <v>2405</v>
      </c>
      <c r="K87" s="323"/>
      <c r="L87" s="196"/>
      <c r="M87" s="329"/>
      <c r="N87" s="197" t="str">
        <f t="shared" si="7"/>
        <v/>
      </c>
      <c r="P87" s="195" t="s">
        <v>2405</v>
      </c>
      <c r="Q87" s="323"/>
      <c r="R87" s="196"/>
      <c r="S87" s="329"/>
      <c r="T87" s="197" t="str">
        <f t="shared" si="8"/>
        <v/>
      </c>
      <c r="V87" s="541"/>
      <c r="W87" s="356"/>
      <c r="X87" s="356"/>
      <c r="Y87" s="356"/>
      <c r="Z87" s="542"/>
    </row>
    <row r="88" spans="2:26" ht="60" customHeight="1">
      <c r="B88" s="533"/>
      <c r="D88" s="198" t="s">
        <v>1441</v>
      </c>
      <c r="E88" s="529">
        <f ca="1">ROUNDUP(F93/(VLOOKUP(1,tblRPECoefficientWithoutColumnHeaders,2,0)*G93^2+VLOOKUP(2,tblRPECoefficientWithoutColumnHeaders,2,0)*G93+VLOOKUP(3,tblRPECoefficientWithoutColumnHeaders,2,0)),0)</f>
        <v>0</v>
      </c>
      <c r="F88" s="530"/>
      <c r="G88" s="530"/>
      <c r="H88" s="531"/>
      <c r="J88" s="198" t="s">
        <v>1441</v>
      </c>
      <c r="K88" s="529">
        <f ca="1">ROUNDUP(L93/(VLOOKUP(1,tblRPECoefficientWithoutColumnHeaders,2,0)*M93^2+VLOOKUP(2,tblRPECoefficientWithoutColumnHeaders,2,0)*M93+VLOOKUP(3,tblRPECoefficientWithoutColumnHeaders,2,0)),0)</f>
        <v>0</v>
      </c>
      <c r="L88" s="530"/>
      <c r="M88" s="530"/>
      <c r="N88" s="531"/>
      <c r="P88" s="199" t="s">
        <v>1441</v>
      </c>
      <c r="Q88" s="549">
        <f ca="1">ROUNDUP(R93/(VLOOKUP(1,tblRPECoefficientWithoutColumnHeaders,2,0)*S93^2+VLOOKUP(2,tblRPECoefficientWithoutColumnHeaders,2,0)*S93+VLOOKUP(3,tblRPECoefficientWithoutColumnHeaders,2,0)),0)</f>
        <v>0</v>
      </c>
      <c r="R88" s="550"/>
      <c r="S88" s="550"/>
      <c r="T88" s="551"/>
      <c r="V88" s="541"/>
      <c r="W88" s="356"/>
      <c r="X88" s="356"/>
      <c r="Y88" s="356"/>
      <c r="Z88" s="542"/>
    </row>
    <row r="89" spans="2:26" ht="60" customHeight="1">
      <c r="B89" s="533"/>
      <c r="D89" s="200"/>
      <c r="E89" s="203">
        <f t="shared" ref="E89:H89" si="9">D89*B89</f>
        <v>0</v>
      </c>
      <c r="F89" s="203">
        <f t="shared" si="9"/>
        <v>0</v>
      </c>
      <c r="G89" s="203">
        <f t="shared" si="9"/>
        <v>0</v>
      </c>
      <c r="H89" s="203">
        <f t="shared" si="9"/>
        <v>0</v>
      </c>
      <c r="J89" s="200"/>
      <c r="K89" s="215"/>
      <c r="L89" s="215"/>
      <c r="M89" s="215"/>
      <c r="N89" s="203">
        <f>M89*K89</f>
        <v>0</v>
      </c>
      <c r="P89" s="204" t="s">
        <v>2406</v>
      </c>
      <c r="Q89" s="205"/>
      <c r="R89" s="206" t="s">
        <v>2407</v>
      </c>
      <c r="S89" s="207"/>
      <c r="T89" s="208">
        <f>S89*Q89</f>
        <v>0</v>
      </c>
      <c r="V89" s="541"/>
      <c r="W89" s="356"/>
      <c r="X89" s="356"/>
      <c r="Y89" s="356"/>
      <c r="Z89" s="542"/>
    </row>
    <row r="90" spans="2:26" ht="60" customHeight="1">
      <c r="B90" s="533"/>
      <c r="D90" s="200" t="s">
        <v>1432</v>
      </c>
      <c r="E90" s="539">
        <f>IF(COUNT(H79:H87)&gt;0,AVERAGEIF(H79:H87,"&gt;0"),0)</f>
        <v>0</v>
      </c>
      <c r="F90" s="399"/>
      <c r="G90" s="399"/>
      <c r="H90" s="400"/>
      <c r="J90" s="200" t="s">
        <v>1432</v>
      </c>
      <c r="K90" s="539">
        <f>IF(COUNT(N79:N87)&gt;0,AVERAGEIF(N79:N87,"&gt;0"),0)</f>
        <v>0</v>
      </c>
      <c r="L90" s="399"/>
      <c r="M90" s="399"/>
      <c r="N90" s="400"/>
      <c r="P90" s="209" t="s">
        <v>1432</v>
      </c>
      <c r="Q90" s="546">
        <f>IF(COUNT(T79:T87)&gt;0,AVERAGEIF(T79:T87,"&gt;0"),0)</f>
        <v>0</v>
      </c>
      <c r="R90" s="547"/>
      <c r="S90" s="547"/>
      <c r="T90" s="548"/>
      <c r="V90" s="541"/>
      <c r="W90" s="356"/>
      <c r="X90" s="356"/>
      <c r="Y90" s="356"/>
      <c r="Z90" s="542"/>
    </row>
    <row r="91" spans="2:26" ht="60" customHeight="1">
      <c r="B91" s="533"/>
      <c r="D91" s="200" t="s">
        <v>1431</v>
      </c>
      <c r="E91" s="535">
        <f>SUM(F79:F87)</f>
        <v>0</v>
      </c>
      <c r="F91" s="399"/>
      <c r="G91" s="399"/>
      <c r="H91" s="400"/>
      <c r="J91" s="200" t="s">
        <v>1431</v>
      </c>
      <c r="K91" s="535">
        <f>SUM(L79:L87)</f>
        <v>0</v>
      </c>
      <c r="L91" s="399"/>
      <c r="M91" s="399"/>
      <c r="N91" s="400"/>
      <c r="P91" s="200" t="s">
        <v>1431</v>
      </c>
      <c r="Q91" s="535">
        <f>SUM(R79:R87)</f>
        <v>0</v>
      </c>
      <c r="R91" s="399"/>
      <c r="S91" s="399"/>
      <c r="T91" s="400"/>
      <c r="V91" s="541"/>
      <c r="W91" s="356"/>
      <c r="X91" s="356"/>
      <c r="Y91" s="356"/>
      <c r="Z91" s="542"/>
    </row>
    <row r="92" spans="2:26" ht="60" customHeight="1">
      <c r="B92" s="533"/>
      <c r="D92" s="210" t="s">
        <v>1422</v>
      </c>
      <c r="E92" s="536">
        <f>SUM(PRODUCT(E79:F79),PRODUCT(E80:F80),PRODUCT(E81:F81),PRODUCT(E82:F82),PRODUCT(E83:F83),PRODUCT(E84:F84),PRODUCT(E85:F85),PRODUCT(E86:F86),PRODUCT(E87:F87))</f>
        <v>0</v>
      </c>
      <c r="F92" s="537"/>
      <c r="G92" s="537"/>
      <c r="H92" s="538"/>
      <c r="J92" s="210" t="s">
        <v>1422</v>
      </c>
      <c r="K92" s="536">
        <f>SUM(PRODUCT(K79:L79),PRODUCT(K80:L80),PRODUCT(K81:L81),PRODUCT(K82:L82),PRODUCT(K83:L83),PRODUCT(K84:L84),PRODUCT(K85:L85),PRODUCT(K86:L86),PRODUCT(K87:L87))</f>
        <v>0</v>
      </c>
      <c r="L92" s="537"/>
      <c r="M92" s="537"/>
      <c r="N92" s="538"/>
      <c r="P92" s="210" t="s">
        <v>1422</v>
      </c>
      <c r="Q92" s="536">
        <f>SUM(PRODUCT(Q79:R79),PRODUCT(Q80:R80),PRODUCT(Q81:R81),PRODUCT(Q82:R82),PRODUCT(Q83:R83),PRODUCT(Q84:R84),PRODUCT(Q85:R85),PRODUCT(Q86:R86),PRODUCT(Q87:R87))</f>
        <v>0</v>
      </c>
      <c r="R92" s="537"/>
      <c r="S92" s="537"/>
      <c r="T92" s="538"/>
      <c r="V92" s="543"/>
      <c r="W92" s="407"/>
      <c r="X92" s="407"/>
      <c r="Y92" s="407"/>
      <c r="Z92" s="544"/>
    </row>
    <row r="93" spans="2:26" ht="39.75" customHeight="1">
      <c r="B93" s="534"/>
      <c r="D93" s="211"/>
      <c r="E93" s="212" t="str">
        <f ca="1">OFFSET(E78,COUNT(E79:E87),0)</f>
        <v>WEIGHT</v>
      </c>
      <c r="F93" s="213">
        <f ca="1">IF(COUNT(E79:E87)&gt;0,OFFSET(E78,MATCH(MAX(E79:E87),E79:E87,0),0),0)</f>
        <v>0</v>
      </c>
      <c r="G93" s="213">
        <f ca="1">IF(COUNT(E79:E87)&gt;0,OFFSET(F78,MATCH(MAX(E79:E87),E79:E87,0),0)+(10-OFFSET(G78,MATCH(MAX(E79:E87),E79:E87,0),0)),0)</f>
        <v>0</v>
      </c>
      <c r="H93" s="214">
        <f ca="1">IF(COUNT(E79:E87)&gt;0,OFFSET(F78,COUNT(E79:E87),0)+(10-(OFFSET(G78,COUNT(E79:E87),0))),0)</f>
        <v>0</v>
      </c>
      <c r="J93" s="211"/>
      <c r="K93" s="212" t="str">
        <f ca="1">OFFSET(K78,COUNT(K79:K87),0)</f>
        <v>WEIGHT</v>
      </c>
      <c r="L93" s="213">
        <f ca="1">IF(COUNT(K79:K87)&gt;0,OFFSET(K78,MATCH(MAX(K79:K87),K79:K87,0),0),0)</f>
        <v>0</v>
      </c>
      <c r="M93" s="213">
        <f ca="1">IF(COUNT(K79:K87)&gt;0,OFFSET(L78,MATCH(MAX(K79:K87),K79:K87,0),0)+(10-OFFSET(M78,MATCH(MAX(K79:K87),K79:K87,0),0)),0)</f>
        <v>0</v>
      </c>
      <c r="N93" s="214">
        <f ca="1">IF(COUNT(K79:K87)&gt;0,OFFSET(L78,COUNT(K79:K87),0)+(10-(OFFSET(M78,COUNT(K79:K87),0))),0)</f>
        <v>0</v>
      </c>
      <c r="P93" s="211"/>
      <c r="Q93" s="212" t="str">
        <f ca="1">OFFSET(Q78,COUNT(Q79:Q87),0)</f>
        <v>WEIGHT</v>
      </c>
      <c r="R93" s="213">
        <f ca="1">IF(COUNT(Q79:Q87)&gt;0,OFFSET(Q78,MATCH(MAX(Q79:Q87),Q79:Q87,0),0),0)</f>
        <v>0</v>
      </c>
      <c r="S93" s="213">
        <f ca="1">IF(COUNT(Q79:Q87)&gt;0,OFFSET(R78,MATCH(MAX(Q79:Q87),Q79:Q87,0),0)+(10-OFFSET(S78,MATCH(MAX(Q79:Q87),Q79:Q87,0),0)),0)</f>
        <v>0</v>
      </c>
      <c r="T93" s="214">
        <f ca="1">IF(COUNT(Q79:Q87)&gt;0,OFFSET(R78,COUNT(Q79:Q87),0)+(10-(OFFSET(S78,COUNT(Q79:Q87),0))),0)</f>
        <v>0</v>
      </c>
      <c r="V93" s="211"/>
      <c r="W93" s="212"/>
      <c r="X93" s="213"/>
      <c r="Y93" s="213"/>
      <c r="Z93" s="214"/>
    </row>
    <row r="94" spans="2:26" ht="15.75" customHeight="1"/>
    <row r="95" spans="2:26" ht="22.5" customHeight="1"/>
    <row r="96" spans="2:26" ht="75" customHeight="1">
      <c r="B96" s="532">
        <v>4</v>
      </c>
      <c r="D96" s="522">
        <v>1</v>
      </c>
      <c r="E96" s="363"/>
      <c r="F96" s="363"/>
      <c r="G96" s="363"/>
      <c r="H96" s="364"/>
      <c r="J96" s="522">
        <v>2</v>
      </c>
      <c r="K96" s="363"/>
      <c r="L96" s="363"/>
      <c r="M96" s="363"/>
      <c r="N96" s="364"/>
      <c r="P96" s="522">
        <v>3</v>
      </c>
      <c r="Q96" s="363"/>
      <c r="R96" s="363"/>
      <c r="S96" s="363"/>
      <c r="T96" s="364"/>
      <c r="V96" s="522" t="s">
        <v>2389</v>
      </c>
      <c r="W96" s="363"/>
      <c r="X96" s="363"/>
      <c r="Y96" s="363"/>
      <c r="Z96" s="364"/>
    </row>
    <row r="97" spans="2:26" ht="15" customHeight="1">
      <c r="B97" s="533"/>
    </row>
    <row r="98" spans="2:26" ht="75" customHeight="1">
      <c r="B98" s="533"/>
      <c r="D98" s="521" t="str">
        <f ca="1">OFFSET('PROGRAMMING SKELETON'!D282,F2-1,0)</f>
        <v>Snatch</v>
      </c>
      <c r="E98" s="403"/>
      <c r="F98" s="403"/>
      <c r="G98" s="403"/>
      <c r="H98" s="404"/>
      <c r="J98" s="521" t="str">
        <f ca="1">OFFSET('PROGRAMMING SKELETON'!G282,F2-1,0)</f>
        <v>Clean And Jerk</v>
      </c>
      <c r="K98" s="403"/>
      <c r="L98" s="403"/>
      <c r="M98" s="403"/>
      <c r="N98" s="404"/>
      <c r="P98" s="521" t="str">
        <f ca="1">OFFSET('PROGRAMMING SKELETON'!J282,F2-1,0)</f>
        <v>None</v>
      </c>
      <c r="Q98" s="403"/>
      <c r="R98" s="403"/>
      <c r="S98" s="403"/>
      <c r="T98" s="404"/>
      <c r="V98" s="521" t="str">
        <f ca="1">OFFSET('PROGRAMMING SKELETON'!M283,F74-1,0)</f>
        <v>GPP Or none</v>
      </c>
      <c r="W98" s="403"/>
      <c r="X98" s="403"/>
      <c r="Y98" s="403"/>
      <c r="Z98" s="404"/>
    </row>
    <row r="99" spans="2:26" ht="49.5" customHeight="1">
      <c r="B99" s="533"/>
      <c r="D99" s="519" t="s">
        <v>2390</v>
      </c>
      <c r="E99" s="576" t="str">
        <f ca="1">OFFSET('PROGRAMMING SKELETON'!G57,F2-1,0)</f>
        <v>1 rep x 8 sets @ 8-9</v>
      </c>
      <c r="F99" s="524"/>
      <c r="G99" s="524"/>
      <c r="H99" s="525"/>
      <c r="J99" s="519" t="s">
        <v>2390</v>
      </c>
      <c r="K99" s="576" t="str">
        <f ca="1">OFFSET('PROGRAMMING SKELETON'!H57,F2-1,0)</f>
        <v>2 reps x 4 sets @ RPE 8-9</v>
      </c>
      <c r="L99" s="524"/>
      <c r="M99" s="524"/>
      <c r="N99" s="525"/>
      <c r="P99" s="519" t="s">
        <v>2390</v>
      </c>
      <c r="Q99" s="576" t="str">
        <f ca="1">OFFSET('PROGRAMMING SKELETON'!I57,F2-1,0)</f>
        <v>None</v>
      </c>
      <c r="R99" s="524"/>
      <c r="S99" s="524"/>
      <c r="T99" s="525"/>
      <c r="V99" s="553" t="str">
        <f ca="1">OFFSET('PROGRAMMING SKELETON'!N283,F74-1,0)</f>
        <v>GPP Or none</v>
      </c>
      <c r="W99" s="524"/>
      <c r="X99" s="524"/>
      <c r="Y99" s="524"/>
      <c r="Z99" s="525"/>
    </row>
    <row r="100" spans="2:26" ht="49.5" customHeight="1">
      <c r="B100" s="533"/>
      <c r="D100" s="520"/>
      <c r="E100" s="526"/>
      <c r="F100" s="527"/>
      <c r="G100" s="527"/>
      <c r="H100" s="528"/>
      <c r="J100" s="520"/>
      <c r="K100" s="526"/>
      <c r="L100" s="527"/>
      <c r="M100" s="527"/>
      <c r="N100" s="528"/>
      <c r="P100" s="520"/>
      <c r="Q100" s="526"/>
      <c r="R100" s="527"/>
      <c r="S100" s="527"/>
      <c r="T100" s="528"/>
      <c r="V100" s="541"/>
      <c r="W100" s="356"/>
      <c r="X100" s="356"/>
      <c r="Y100" s="356"/>
      <c r="Z100" s="542"/>
    </row>
    <row r="101" spans="2:26" ht="124.5" customHeight="1">
      <c r="B101" s="533"/>
      <c r="D101" s="185" t="s">
        <v>2391</v>
      </c>
      <c r="E101" s="545" t="str">
        <f ca="1">OFFSET('PROGRAMMING SKELETON'!E282,F2-1,0)</f>
        <v>3-5 minute rest between work sets</v>
      </c>
      <c r="F101" s="411"/>
      <c r="G101" s="411"/>
      <c r="H101" s="412"/>
      <c r="J101" s="185" t="s">
        <v>2391</v>
      </c>
      <c r="K101" s="545" t="str">
        <f ca="1">OFFSET('PROGRAMMING SKELETON'!H282,F2-1,0)</f>
        <v>3-5 minute rest between work sets</v>
      </c>
      <c r="L101" s="411"/>
      <c r="M101" s="411"/>
      <c r="N101" s="412"/>
      <c r="P101" s="185" t="s">
        <v>2391</v>
      </c>
      <c r="Q101" s="545" t="str">
        <f ca="1">OFFSET('PROGRAMMING SKELETON'!K282,F2-1,0)</f>
        <v>None</v>
      </c>
      <c r="R101" s="411"/>
      <c r="S101" s="411"/>
      <c r="T101" s="412"/>
      <c r="V101" s="543"/>
      <c r="W101" s="407"/>
      <c r="X101" s="407"/>
      <c r="Y101" s="407"/>
      <c r="Z101" s="544"/>
    </row>
    <row r="102" spans="2:26" ht="75" customHeight="1">
      <c r="B102" s="533"/>
      <c r="D102" s="186" t="s">
        <v>2392</v>
      </c>
      <c r="E102" s="186" t="s">
        <v>2393</v>
      </c>
      <c r="F102" s="186" t="s">
        <v>1431</v>
      </c>
      <c r="G102" s="186" t="s">
        <v>2394</v>
      </c>
      <c r="H102" s="186" t="s">
        <v>2395</v>
      </c>
      <c r="J102" s="186" t="s">
        <v>2392</v>
      </c>
      <c r="K102" s="186" t="s">
        <v>2393</v>
      </c>
      <c r="L102" s="186" t="s">
        <v>1431</v>
      </c>
      <c r="M102" s="186" t="s">
        <v>2394</v>
      </c>
      <c r="N102" s="186" t="s">
        <v>2395</v>
      </c>
      <c r="P102" s="186" t="s">
        <v>2392</v>
      </c>
      <c r="Q102" s="186" t="s">
        <v>2393</v>
      </c>
      <c r="R102" s="186" t="s">
        <v>1431</v>
      </c>
      <c r="S102" s="186" t="s">
        <v>2394</v>
      </c>
      <c r="T102" s="186" t="s">
        <v>2395</v>
      </c>
      <c r="V102" s="552" t="s">
        <v>2396</v>
      </c>
      <c r="W102" s="403"/>
      <c r="X102" s="403"/>
      <c r="Y102" s="403"/>
      <c r="Z102" s="404"/>
    </row>
    <row r="103" spans="2:26" ht="39.75" customHeight="1">
      <c r="B103" s="533"/>
      <c r="D103" s="187" t="s">
        <v>2397</v>
      </c>
      <c r="E103" s="320"/>
      <c r="F103" s="188"/>
      <c r="G103" s="326"/>
      <c r="H103" s="189" t="str">
        <f t="shared" ref="H103:H111" si="10">IF(ISNUMBER(E103),E103/E$112,"")</f>
        <v/>
      </c>
      <c r="J103" s="187" t="s">
        <v>2397</v>
      </c>
      <c r="K103" s="320"/>
      <c r="L103" s="188"/>
      <c r="M103" s="326"/>
      <c r="N103" s="189" t="str">
        <f t="shared" ref="N103:N111" si="11">IF(ISNUMBER(K103),K103/K$112,"")</f>
        <v/>
      </c>
      <c r="P103" s="187" t="s">
        <v>2397</v>
      </c>
      <c r="Q103" s="320"/>
      <c r="R103" s="188"/>
      <c r="S103" s="326"/>
      <c r="T103" s="189" t="str">
        <f t="shared" ref="T103:T111" si="12">IF(ISNUMBER(Q103),Q103/Q$112,"")</f>
        <v/>
      </c>
      <c r="V103" s="540"/>
      <c r="W103" s="524"/>
      <c r="X103" s="524"/>
      <c r="Y103" s="524"/>
      <c r="Z103" s="525"/>
    </row>
    <row r="104" spans="2:26" ht="39.75" customHeight="1">
      <c r="B104" s="533"/>
      <c r="D104" s="190" t="s">
        <v>2398</v>
      </c>
      <c r="E104" s="321"/>
      <c r="F104" s="191"/>
      <c r="G104" s="327"/>
      <c r="H104" s="189" t="str">
        <f t="shared" si="10"/>
        <v/>
      </c>
      <c r="J104" s="190" t="s">
        <v>2398</v>
      </c>
      <c r="K104" s="321"/>
      <c r="L104" s="191"/>
      <c r="M104" s="327"/>
      <c r="N104" s="189" t="str">
        <f t="shared" si="11"/>
        <v/>
      </c>
      <c r="P104" s="190" t="s">
        <v>2398</v>
      </c>
      <c r="Q104" s="321"/>
      <c r="R104" s="191"/>
      <c r="S104" s="327"/>
      <c r="T104" s="192" t="str">
        <f t="shared" si="12"/>
        <v/>
      </c>
      <c r="V104" s="541"/>
      <c r="W104" s="356"/>
      <c r="X104" s="356"/>
      <c r="Y104" s="356"/>
      <c r="Z104" s="542"/>
    </row>
    <row r="105" spans="2:26" ht="39.75" customHeight="1">
      <c r="B105" s="533"/>
      <c r="D105" s="190" t="s">
        <v>2399</v>
      </c>
      <c r="E105" s="322"/>
      <c r="F105" s="188"/>
      <c r="G105" s="328"/>
      <c r="H105" s="189" t="str">
        <f t="shared" si="10"/>
        <v/>
      </c>
      <c r="J105" s="190" t="s">
        <v>2399</v>
      </c>
      <c r="K105" s="322"/>
      <c r="L105" s="188"/>
      <c r="M105" s="328"/>
      <c r="N105" s="189" t="str">
        <f t="shared" si="11"/>
        <v/>
      </c>
      <c r="P105" s="190" t="s">
        <v>2399</v>
      </c>
      <c r="Q105" s="322"/>
      <c r="R105" s="188"/>
      <c r="S105" s="328"/>
      <c r="T105" s="194" t="str">
        <f t="shared" si="12"/>
        <v/>
      </c>
      <c r="V105" s="541"/>
      <c r="W105" s="356"/>
      <c r="X105" s="356"/>
      <c r="Y105" s="356"/>
      <c r="Z105" s="542"/>
    </row>
    <row r="106" spans="2:26" ht="39.75" customHeight="1">
      <c r="B106" s="533"/>
      <c r="D106" s="190" t="s">
        <v>2400</v>
      </c>
      <c r="E106" s="321"/>
      <c r="F106" s="191"/>
      <c r="G106" s="327"/>
      <c r="H106" s="192" t="str">
        <f t="shared" si="10"/>
        <v/>
      </c>
      <c r="J106" s="190" t="s">
        <v>2400</v>
      </c>
      <c r="K106" s="321"/>
      <c r="L106" s="191"/>
      <c r="M106" s="327"/>
      <c r="N106" s="192" t="str">
        <f t="shared" si="11"/>
        <v/>
      </c>
      <c r="P106" s="190" t="s">
        <v>2400</v>
      </c>
      <c r="Q106" s="321"/>
      <c r="R106" s="191"/>
      <c r="S106" s="327"/>
      <c r="T106" s="192" t="str">
        <f t="shared" si="12"/>
        <v/>
      </c>
      <c r="V106" s="541"/>
      <c r="W106" s="356"/>
      <c r="X106" s="356"/>
      <c r="Y106" s="356"/>
      <c r="Z106" s="542"/>
    </row>
    <row r="107" spans="2:26" ht="39.75" customHeight="1">
      <c r="B107" s="533"/>
      <c r="D107" s="190" t="s">
        <v>2401</v>
      </c>
      <c r="E107" s="322"/>
      <c r="F107" s="188"/>
      <c r="G107" s="328"/>
      <c r="H107" s="194" t="str">
        <f t="shared" si="10"/>
        <v/>
      </c>
      <c r="J107" s="190" t="s">
        <v>2401</v>
      </c>
      <c r="K107" s="322"/>
      <c r="L107" s="188"/>
      <c r="M107" s="328"/>
      <c r="N107" s="194" t="str">
        <f t="shared" si="11"/>
        <v/>
      </c>
      <c r="P107" s="190" t="s">
        <v>2401</v>
      </c>
      <c r="Q107" s="322"/>
      <c r="R107" s="188"/>
      <c r="S107" s="328"/>
      <c r="T107" s="194" t="str">
        <f t="shared" si="12"/>
        <v/>
      </c>
      <c r="V107" s="541"/>
      <c r="W107" s="356"/>
      <c r="X107" s="356"/>
      <c r="Y107" s="356"/>
      <c r="Z107" s="542"/>
    </row>
    <row r="108" spans="2:26" ht="39.75" customHeight="1">
      <c r="B108" s="533"/>
      <c r="D108" s="190" t="s">
        <v>2402</v>
      </c>
      <c r="E108" s="321"/>
      <c r="F108" s="191"/>
      <c r="G108" s="327"/>
      <c r="H108" s="192" t="str">
        <f t="shared" si="10"/>
        <v/>
      </c>
      <c r="J108" s="190" t="s">
        <v>2402</v>
      </c>
      <c r="K108" s="321"/>
      <c r="L108" s="191"/>
      <c r="M108" s="327"/>
      <c r="N108" s="192" t="str">
        <f t="shared" si="11"/>
        <v/>
      </c>
      <c r="P108" s="190" t="s">
        <v>2402</v>
      </c>
      <c r="Q108" s="321"/>
      <c r="R108" s="191"/>
      <c r="S108" s="327"/>
      <c r="T108" s="192" t="str">
        <f t="shared" si="12"/>
        <v/>
      </c>
      <c r="V108" s="541"/>
      <c r="W108" s="356"/>
      <c r="X108" s="356"/>
      <c r="Y108" s="356"/>
      <c r="Z108" s="542"/>
    </row>
    <row r="109" spans="2:26" ht="39.75" customHeight="1">
      <c r="B109" s="533"/>
      <c r="D109" s="190" t="s">
        <v>2403</v>
      </c>
      <c r="E109" s="322"/>
      <c r="F109" s="188"/>
      <c r="G109" s="328"/>
      <c r="H109" s="194" t="str">
        <f t="shared" si="10"/>
        <v/>
      </c>
      <c r="J109" s="190" t="s">
        <v>2403</v>
      </c>
      <c r="K109" s="322"/>
      <c r="L109" s="188"/>
      <c r="M109" s="328"/>
      <c r="N109" s="194" t="str">
        <f t="shared" si="11"/>
        <v/>
      </c>
      <c r="P109" s="190" t="s">
        <v>2403</v>
      </c>
      <c r="Q109" s="322"/>
      <c r="R109" s="188"/>
      <c r="S109" s="328"/>
      <c r="T109" s="194" t="str">
        <f t="shared" si="12"/>
        <v/>
      </c>
      <c r="V109" s="541"/>
      <c r="W109" s="356"/>
      <c r="X109" s="356"/>
      <c r="Y109" s="356"/>
      <c r="Z109" s="542"/>
    </row>
    <row r="110" spans="2:26" ht="39.75" customHeight="1">
      <c r="B110" s="533"/>
      <c r="D110" s="190" t="s">
        <v>2404</v>
      </c>
      <c r="E110" s="321"/>
      <c r="F110" s="191"/>
      <c r="G110" s="327"/>
      <c r="H110" s="192" t="str">
        <f t="shared" si="10"/>
        <v/>
      </c>
      <c r="J110" s="190" t="s">
        <v>2404</v>
      </c>
      <c r="K110" s="321"/>
      <c r="L110" s="191"/>
      <c r="M110" s="327"/>
      <c r="N110" s="192" t="str">
        <f t="shared" si="11"/>
        <v/>
      </c>
      <c r="P110" s="190" t="s">
        <v>2404</v>
      </c>
      <c r="Q110" s="321"/>
      <c r="R110" s="191"/>
      <c r="S110" s="327"/>
      <c r="T110" s="192" t="str">
        <f t="shared" si="12"/>
        <v/>
      </c>
      <c r="V110" s="541"/>
      <c r="W110" s="356"/>
      <c r="X110" s="356"/>
      <c r="Y110" s="356"/>
      <c r="Z110" s="542"/>
    </row>
    <row r="111" spans="2:26" ht="39.75" customHeight="1" thickBot="1">
      <c r="B111" s="533"/>
      <c r="D111" s="195" t="s">
        <v>2405</v>
      </c>
      <c r="E111" s="323"/>
      <c r="F111" s="188"/>
      <c r="G111" s="329"/>
      <c r="H111" s="197" t="str">
        <f t="shared" si="10"/>
        <v/>
      </c>
      <c r="J111" s="195" t="s">
        <v>2405</v>
      </c>
      <c r="K111" s="323"/>
      <c r="L111" s="188"/>
      <c r="M111" s="329"/>
      <c r="N111" s="197" t="str">
        <f t="shared" si="11"/>
        <v/>
      </c>
      <c r="P111" s="195" t="s">
        <v>2405</v>
      </c>
      <c r="Q111" s="323"/>
      <c r="R111" s="188"/>
      <c r="S111" s="329"/>
      <c r="T111" s="197" t="str">
        <f t="shared" si="12"/>
        <v/>
      </c>
      <c r="V111" s="541"/>
      <c r="W111" s="356"/>
      <c r="X111" s="356"/>
      <c r="Y111" s="356"/>
      <c r="Z111" s="542"/>
    </row>
    <row r="112" spans="2:26" ht="60" customHeight="1" thickTop="1">
      <c r="B112" s="533"/>
      <c r="D112" s="198" t="s">
        <v>1441</v>
      </c>
      <c r="E112" s="529">
        <f ca="1">ROUNDUP(F117/(VLOOKUP(1,tblRPECoefficientWithoutColumnHeaders,2,0)*G117^2+VLOOKUP(2,tblRPECoefficientWithoutColumnHeaders,2,0)*G117+VLOOKUP(3,tblRPECoefficientWithoutColumnHeaders,2,0)),0)</f>
        <v>0</v>
      </c>
      <c r="F112" s="530"/>
      <c r="G112" s="530"/>
      <c r="H112" s="531"/>
      <c r="J112" s="198" t="s">
        <v>1441</v>
      </c>
      <c r="K112" s="529">
        <f ca="1">ROUNDUP(L117/(VLOOKUP(1,tblRPECoefficientWithoutColumnHeaders,2,0)*M117^2+VLOOKUP(2,tblRPECoefficientWithoutColumnHeaders,2,0)*M117+VLOOKUP(3,tblRPECoefficientWithoutColumnHeaders,2,0)),0)</f>
        <v>0</v>
      </c>
      <c r="L112" s="530"/>
      <c r="M112" s="530"/>
      <c r="N112" s="531"/>
      <c r="P112" s="198" t="s">
        <v>1441</v>
      </c>
      <c r="Q112" s="529">
        <f ca="1">ROUNDUP(R117/(VLOOKUP(1,tblRPECoefficientWithoutColumnHeaders,2,0)*S117^2+VLOOKUP(2,tblRPECoefficientWithoutColumnHeaders,2,0)*S117+VLOOKUP(3,tblRPECoefficientWithoutColumnHeaders,2,0)),0)</f>
        <v>0</v>
      </c>
      <c r="R112" s="530"/>
      <c r="S112" s="530"/>
      <c r="T112" s="531"/>
      <c r="V112" s="541"/>
      <c r="W112" s="356"/>
      <c r="X112" s="356"/>
      <c r="Y112" s="356"/>
      <c r="Z112" s="542"/>
    </row>
    <row r="113" spans="2:26" ht="60" customHeight="1">
      <c r="B113" s="533"/>
      <c r="D113" s="200"/>
      <c r="E113" s="215"/>
      <c r="F113" s="215"/>
      <c r="G113" s="215"/>
      <c r="H113" s="203"/>
      <c r="J113" s="200"/>
      <c r="K113" s="215"/>
      <c r="L113" s="215"/>
      <c r="M113" s="215"/>
      <c r="N113" s="203"/>
      <c r="P113" s="246" t="s">
        <v>2629</v>
      </c>
      <c r="Q113" s="247"/>
      <c r="R113" s="215" t="s">
        <v>2407</v>
      </c>
      <c r="S113" s="248"/>
      <c r="T113" s="249">
        <f>Q113*S113</f>
        <v>0</v>
      </c>
      <c r="V113" s="541"/>
      <c r="W113" s="356"/>
      <c r="X113" s="356"/>
      <c r="Y113" s="356"/>
      <c r="Z113" s="542"/>
    </row>
    <row r="114" spans="2:26" ht="60" customHeight="1">
      <c r="B114" s="533"/>
      <c r="D114" s="200" t="s">
        <v>1432</v>
      </c>
      <c r="E114" s="539">
        <f>IF(COUNT(H103:H111)&gt;0,AVERAGEIF(H103:H111,"&gt;0"),0)</f>
        <v>0</v>
      </c>
      <c r="F114" s="399"/>
      <c r="G114" s="399"/>
      <c r="H114" s="400"/>
      <c r="J114" s="200" t="s">
        <v>1432</v>
      </c>
      <c r="K114" s="539">
        <f>IF(COUNT(N103:N111)&gt;0,AVERAGEIF(N103:N111,"&gt;0"),0)</f>
        <v>0</v>
      </c>
      <c r="L114" s="399"/>
      <c r="M114" s="399"/>
      <c r="N114" s="400"/>
      <c r="P114" s="200" t="s">
        <v>1432</v>
      </c>
      <c r="Q114" s="539">
        <f>IF(COUNT(T103:T111)&gt;0,AVERAGEIF(T103:T111,"&gt;0"),0)</f>
        <v>0</v>
      </c>
      <c r="R114" s="399"/>
      <c r="S114" s="399"/>
      <c r="T114" s="400"/>
      <c r="V114" s="541"/>
      <c r="W114" s="356"/>
      <c r="X114" s="356"/>
      <c r="Y114" s="356"/>
      <c r="Z114" s="542"/>
    </row>
    <row r="115" spans="2:26" ht="60" customHeight="1">
      <c r="B115" s="533"/>
      <c r="D115" s="200" t="s">
        <v>1431</v>
      </c>
      <c r="E115" s="535">
        <f>SUM(F103:F111)</f>
        <v>0</v>
      </c>
      <c r="F115" s="399"/>
      <c r="G115" s="399"/>
      <c r="H115" s="400"/>
      <c r="J115" s="200" t="s">
        <v>1431</v>
      </c>
      <c r="K115" s="535">
        <f>SUM(L103:L111)</f>
        <v>0</v>
      </c>
      <c r="L115" s="399"/>
      <c r="M115" s="399"/>
      <c r="N115" s="400"/>
      <c r="P115" s="200" t="s">
        <v>1431</v>
      </c>
      <c r="Q115" s="535">
        <f>SUM(R103:R111)</f>
        <v>0</v>
      </c>
      <c r="R115" s="399"/>
      <c r="S115" s="399"/>
      <c r="T115" s="400"/>
      <c r="V115" s="541"/>
      <c r="W115" s="356"/>
      <c r="X115" s="356"/>
      <c r="Y115" s="356"/>
      <c r="Z115" s="542"/>
    </row>
    <row r="116" spans="2:26" ht="60" customHeight="1">
      <c r="B116" s="533"/>
      <c r="D116" s="210" t="s">
        <v>1422</v>
      </c>
      <c r="E116" s="536">
        <f>SUM(PRODUCT(E103:F103),PRODUCT(E104:F104),PRODUCT(E105:F105),PRODUCT(E106:F106),PRODUCT(E107:F107),PRODUCT(E108:F108),PRODUCT(E109:F109),PRODUCT(E110:F110),PRODUCT(E111:F111))</f>
        <v>0</v>
      </c>
      <c r="F116" s="537"/>
      <c r="G116" s="537"/>
      <c r="H116" s="538"/>
      <c r="J116" s="210" t="s">
        <v>1422</v>
      </c>
      <c r="K116" s="536">
        <f>SUM(PRODUCT(K103:L103),PRODUCT(K104:L104),PRODUCT(K105:L105),PRODUCT(K106:L106),PRODUCT(K107:L107),PRODUCT(K108:L108),PRODUCT(K109:L109),PRODUCT(K110:L110),PRODUCT(K111:L111))</f>
        <v>0</v>
      </c>
      <c r="L116" s="537"/>
      <c r="M116" s="537"/>
      <c r="N116" s="538"/>
      <c r="P116" s="210" t="s">
        <v>1422</v>
      </c>
      <c r="Q116" s="536">
        <f>SUM(PRODUCT(Q103:R103),PRODUCT(Q104:R104),PRODUCT(Q105:R105),PRODUCT(Q106:R106),PRODUCT(Q107:R107),PRODUCT(Q108:R108),PRODUCT(Q109:R109),PRODUCT(Q110:R110),PRODUCT(Q111:R111))</f>
        <v>0</v>
      </c>
      <c r="R116" s="537"/>
      <c r="S116" s="537"/>
      <c r="T116" s="538"/>
      <c r="V116" s="543"/>
      <c r="W116" s="407"/>
      <c r="X116" s="407"/>
      <c r="Y116" s="407"/>
      <c r="Z116" s="544"/>
    </row>
    <row r="117" spans="2:26" ht="21.75" customHeight="1">
      <c r="B117" s="534"/>
      <c r="D117" s="211"/>
      <c r="E117" s="212" t="str">
        <f ca="1">OFFSET(E102,COUNT(E103:E111),0)</f>
        <v>WEIGHT</v>
      </c>
      <c r="F117" s="213">
        <f ca="1">IF(COUNT(E103:E111)&gt;0,OFFSET(E102,MATCH(MAX(E103:E111),E103:E111,0),0),0)</f>
        <v>0</v>
      </c>
      <c r="G117" s="213">
        <f ca="1">IF(COUNT(E103:E111)&gt;0,OFFSET(F102,MATCH(MAX(E103:E111),E103:E111,0),0)+(10-OFFSET(G102,MATCH(MAX(E103:E111),E103:E111,0),0)),0)</f>
        <v>0</v>
      </c>
      <c r="H117" s="214">
        <f ca="1">IF(COUNT(E103:E111)&gt;0,OFFSET(F102,COUNT(E103:E111),0)+(10-(OFFSET(G102,COUNT(E103:E111),0))),0)</f>
        <v>0</v>
      </c>
      <c r="J117" s="211"/>
      <c r="K117" s="212" t="str">
        <f ca="1">OFFSET(K102,COUNT(K103:K111),0)</f>
        <v>WEIGHT</v>
      </c>
      <c r="L117" s="213">
        <f ca="1">IF(COUNT(K103:K111)&gt;0,OFFSET(K102,MATCH(MAX(K103:K111),K103:K111,0),0),0)</f>
        <v>0</v>
      </c>
      <c r="M117" s="213">
        <f ca="1">IF(COUNT(K103:K111)&gt;0,OFFSET(L102,MATCH(MAX(K103:K111),K103:K111,0),0)+(10-OFFSET(M102,MATCH(MAX(K103:K111),K103:K111,0),0)),0)</f>
        <v>0</v>
      </c>
      <c r="N117" s="214">
        <f ca="1">IF(COUNT(K103:K111)&gt;0,OFFSET(L102,COUNT(K103:K111),0)+(10-(OFFSET(M102,COUNT(K103:K111),0))),0)</f>
        <v>0</v>
      </c>
      <c r="P117" s="211"/>
      <c r="Q117" s="212" t="str">
        <f ca="1">OFFSET(Q102,COUNT(Q103:Q111),0)</f>
        <v>WEIGHT</v>
      </c>
      <c r="R117" s="213">
        <f ca="1">IF(COUNT(Q103:Q111)&gt;0,OFFSET(Q102,MATCH(MAX(Q103:Q111),Q103:Q111,0),0),0)</f>
        <v>0</v>
      </c>
      <c r="S117" s="213">
        <f ca="1">IF(COUNT(Q103:Q111)&gt;0,OFFSET(R102,MATCH(MAX(Q103:Q111),Q103:Q111,0),0)+(10-OFFSET(S102,MATCH(MAX(Q103:Q111),Q103:Q111,0),0)),0)</f>
        <v>0</v>
      </c>
      <c r="T117" s="214">
        <f ca="1">IF(COUNT(Q103:Q111)&gt;0,OFFSET(R102,COUNT(Q103:Q111),0)+(10-(OFFSET(S102,COUNT(Q103:Q111),0))),0)</f>
        <v>0</v>
      </c>
      <c r="V117" s="211"/>
      <c r="W117" s="212"/>
      <c r="X117" s="213"/>
      <c r="Y117" s="213"/>
      <c r="Z117" s="214"/>
    </row>
    <row r="118" spans="2:26" ht="15.75" customHeight="1"/>
    <row r="119" spans="2:26" ht="15.75" customHeight="1"/>
    <row r="120" spans="2:26" ht="99.75" customHeight="1">
      <c r="B120" s="532" t="s">
        <v>162</v>
      </c>
      <c r="D120" s="521" t="str">
        <f ca="1">OFFSET('PROGRAMMING SKELETON'!J3,F4-1,0)</f>
        <v>GPP Cardio</v>
      </c>
      <c r="E120" s="403"/>
      <c r="F120" s="403"/>
      <c r="G120" s="403"/>
      <c r="H120" s="404"/>
      <c r="J120" s="521" t="str">
        <f ca="1">OFFSET('PROGRAMMING SKELETON'!K3,F4-1,0)</f>
        <v>GPP Upper Back Work</v>
      </c>
      <c r="K120" s="403"/>
      <c r="L120" s="403"/>
      <c r="M120" s="403"/>
      <c r="N120" s="404"/>
      <c r="P120" s="521" t="str">
        <f ca="1">OFFSET('PROGRAMMING SKELETON'!L3,F4-1,0)</f>
        <v>GPP AB Work</v>
      </c>
      <c r="Q120" s="403"/>
      <c r="R120" s="403"/>
      <c r="S120" s="403"/>
      <c r="T120" s="404"/>
    </row>
    <row r="121" spans="2:26" ht="49.5" customHeight="1">
      <c r="B121" s="533"/>
      <c r="D121" s="519" t="s">
        <v>2396</v>
      </c>
      <c r="E121" s="576" t="str">
        <f ca="1">OFFSET('PROGRAMMING SKELETON'!J3,F2-1,0)</f>
        <v>30 min steady state Conditioning (RPE 6-7) x 1x/wk 
Every 2 min x 16 min, sprint 30s x 1x/wk</v>
      </c>
      <c r="F121" s="524"/>
      <c r="G121" s="524"/>
      <c r="H121" s="525"/>
      <c r="J121" s="519" t="s">
        <v>2396</v>
      </c>
      <c r="K121" s="576" t="str">
        <f ca="1">OFFSET('PROGRAMMING SKELETON'!K3,F2-1,0)</f>
        <v>Upper Back work (Chins, pull ups, or rows) x 8 minute AMRAP 2x/wk</v>
      </c>
      <c r="L121" s="524"/>
      <c r="M121" s="524"/>
      <c r="N121" s="525"/>
      <c r="P121" s="519" t="s">
        <v>2396</v>
      </c>
      <c r="Q121" s="576" t="str">
        <f ca="1">OFFSET('PROGRAMMING SKELETON'!L3,F2-1,0)</f>
        <v>Ab work (isometric ideally) x 8 minute AMRAP 2x/wk</v>
      </c>
      <c r="R121" s="524"/>
      <c r="S121" s="524"/>
      <c r="T121" s="525"/>
    </row>
    <row r="122" spans="2:26" ht="49.5" customHeight="1">
      <c r="B122" s="533"/>
      <c r="D122" s="520"/>
      <c r="E122" s="526"/>
      <c r="F122" s="527"/>
      <c r="G122" s="527"/>
      <c r="H122" s="528"/>
      <c r="J122" s="520"/>
      <c r="K122" s="526"/>
      <c r="L122" s="527"/>
      <c r="M122" s="527"/>
      <c r="N122" s="528"/>
      <c r="P122" s="520"/>
      <c r="Q122" s="526"/>
      <c r="R122" s="527"/>
      <c r="S122" s="527"/>
      <c r="T122" s="528"/>
    </row>
    <row r="123" spans="2:26" ht="15" customHeight="1">
      <c r="B123" s="533"/>
    </row>
    <row r="124" spans="2:26" ht="99.75" customHeight="1">
      <c r="B124" s="533"/>
      <c r="D124" s="521" t="str">
        <f ca="1">OFFSET('PROGRAMMING SKELETON'!M3,F4-1,0)</f>
        <v>GPP ARM Work</v>
      </c>
      <c r="E124" s="403"/>
      <c r="F124" s="403"/>
      <c r="G124" s="403"/>
      <c r="H124" s="404"/>
      <c r="J124" s="521" t="s">
        <v>2630</v>
      </c>
      <c r="K124" s="403"/>
      <c r="L124" s="403"/>
      <c r="M124" s="403"/>
      <c r="N124" s="404"/>
    </row>
    <row r="125" spans="2:26" ht="49.5" customHeight="1">
      <c r="B125" s="533"/>
      <c r="D125" s="519" t="s">
        <v>2396</v>
      </c>
      <c r="E125" s="576" t="str">
        <f ca="1">OFFSET('PROGRAMMING SKELETON'!M3,F2-1,0)</f>
        <v>None</v>
      </c>
      <c r="F125" s="524"/>
      <c r="G125" s="524"/>
      <c r="H125" s="525"/>
      <c r="J125" s="577">
        <f>AVERAGE(T113,T89,T65,T41)</f>
        <v>0</v>
      </c>
      <c r="K125" s="524"/>
      <c r="L125" s="524"/>
      <c r="M125" s="524"/>
      <c r="N125" s="525"/>
    </row>
    <row r="126" spans="2:26" ht="49.5" customHeight="1">
      <c r="B126" s="534"/>
      <c r="D126" s="520"/>
      <c r="E126" s="526"/>
      <c r="F126" s="527"/>
      <c r="G126" s="527"/>
      <c r="H126" s="528"/>
      <c r="J126" s="578"/>
      <c r="K126" s="527"/>
      <c r="L126" s="527"/>
      <c r="M126" s="527"/>
      <c r="N126" s="528"/>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0"/>
    </row>
    <row r="147" spans="2:2" ht="15.75" hidden="1" customHeight="1">
      <c r="B147" s="250"/>
    </row>
    <row r="148" spans="2:2" ht="15.75" hidden="1" customHeight="1">
      <c r="B148" s="250"/>
    </row>
    <row r="149" spans="2:2" ht="15.75" hidden="1" customHeight="1">
      <c r="B149" s="250"/>
    </row>
    <row r="150" spans="2:2" ht="15.75" hidden="1" customHeight="1">
      <c r="B150" s="250"/>
    </row>
    <row r="151" spans="2:2" ht="15.75" hidden="1" customHeight="1">
      <c r="B151" s="250"/>
    </row>
    <row r="152" spans="2:2" ht="15.75" hidden="1" customHeight="1">
      <c r="B152" s="250"/>
    </row>
    <row r="153" spans="2:2" ht="15.75" hidden="1" customHeight="1">
      <c r="B153" s="250"/>
    </row>
    <row r="154" spans="2:2" ht="15.75" hidden="1" customHeight="1">
      <c r="B154" s="250"/>
    </row>
    <row r="155" spans="2:2" ht="15.75" hidden="1" customHeight="1">
      <c r="B155" s="250"/>
    </row>
    <row r="156" spans="2:2" ht="15.75" hidden="1" customHeight="1">
      <c r="B156" s="250"/>
    </row>
    <row r="157" spans="2:2" ht="15.75" hidden="1" customHeight="1">
      <c r="B157" s="250"/>
    </row>
    <row r="158" spans="2:2" ht="15.75" hidden="1" customHeight="1">
      <c r="B158" s="250"/>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42" priority="1" operator="equal">
      <formula>0</formula>
    </cfRule>
  </conditionalFormatting>
  <conditionalFormatting sqref="K29:N29 K27">
    <cfRule type="cellIs" dxfId="41" priority="2" operator="equal">
      <formula>0</formula>
    </cfRule>
  </conditionalFormatting>
  <conditionalFormatting sqref="Q29:T29 Q27">
    <cfRule type="cellIs" dxfId="40" priority="3" operator="equal">
      <formula>0</formula>
    </cfRule>
  </conditionalFormatting>
  <conditionalFormatting sqref="E53:H53 E51">
    <cfRule type="cellIs" dxfId="39" priority="4" operator="equal">
      <formula>0</formula>
    </cfRule>
  </conditionalFormatting>
  <conditionalFormatting sqref="K53:N53 K51">
    <cfRule type="cellIs" dxfId="38" priority="5" operator="equal">
      <formula>0</formula>
    </cfRule>
  </conditionalFormatting>
  <conditionalFormatting sqref="Q53:T53 Q51">
    <cfRule type="cellIs" dxfId="37" priority="6" operator="equal">
      <formula>0</formula>
    </cfRule>
  </conditionalFormatting>
  <conditionalFormatting sqref="E77:H77 E75">
    <cfRule type="cellIs" dxfId="36" priority="7" operator="equal">
      <formula>0</formula>
    </cfRule>
  </conditionalFormatting>
  <conditionalFormatting sqref="K77:N77 K75">
    <cfRule type="cellIs" dxfId="35" priority="8" operator="equal">
      <formula>0</formula>
    </cfRule>
  </conditionalFormatting>
  <conditionalFormatting sqref="E40:H44 K40:N44 Q40:T40 E64:H64 Q64:T64 E88:H88 K88:N88 E90:H92 K90:N92 E66:H68 Q66:T68 Q42:T44">
    <cfRule type="cellIs" dxfId="34" priority="9" operator="equal">
      <formula>0</formula>
    </cfRule>
  </conditionalFormatting>
  <conditionalFormatting sqref="U7:W19">
    <cfRule type="cellIs" dxfId="33" priority="10" operator="equal">
      <formula>0</formula>
    </cfRule>
  </conditionalFormatting>
  <conditionalFormatting sqref="U20:W21">
    <cfRule type="cellIs" dxfId="32" priority="11" operator="equal">
      <formula>0</formula>
    </cfRule>
  </conditionalFormatting>
  <conditionalFormatting sqref="Q77:T77 Q75">
    <cfRule type="cellIs" dxfId="31" priority="12" operator="equal">
      <formula>0</formula>
    </cfRule>
  </conditionalFormatting>
  <conditionalFormatting sqref="Q88:T88 Q90:T92">
    <cfRule type="cellIs" dxfId="30" priority="13" operator="equal">
      <formula>0</formula>
    </cfRule>
  </conditionalFormatting>
  <conditionalFormatting sqref="F21:J21">
    <cfRule type="cellIs" dxfId="29" priority="14" operator="equal">
      <formula>0</formula>
    </cfRule>
  </conditionalFormatting>
  <conditionalFormatting sqref="F7:I7">
    <cfRule type="cellIs" dxfId="28" priority="15" operator="equal">
      <formula>0</formula>
    </cfRule>
  </conditionalFormatting>
  <conditionalFormatting sqref="F7:I7">
    <cfRule type="expression" dxfId="27" priority="16">
      <formula>ISERROR(F7)</formula>
    </cfRule>
  </conditionalFormatting>
  <conditionalFormatting sqref="F8:I9 F10:F20">
    <cfRule type="cellIs" dxfId="26" priority="17" operator="equal">
      <formula>0</formula>
    </cfRule>
  </conditionalFormatting>
  <conditionalFormatting sqref="F8:I9 F10:F20">
    <cfRule type="expression" dxfId="25" priority="18">
      <formula>ISERROR(F8)</formula>
    </cfRule>
  </conditionalFormatting>
  <conditionalFormatting sqref="E101:H101 E99">
    <cfRule type="cellIs" dxfId="24" priority="19" operator="equal">
      <formula>0</formula>
    </cfRule>
  </conditionalFormatting>
  <conditionalFormatting sqref="K101:N101 K99">
    <cfRule type="cellIs" dxfId="23" priority="20" operator="equal">
      <formula>0</formula>
    </cfRule>
  </conditionalFormatting>
  <conditionalFormatting sqref="E112:H116">
    <cfRule type="cellIs" dxfId="22" priority="21" operator="equal">
      <formula>0</formula>
    </cfRule>
  </conditionalFormatting>
  <conditionalFormatting sqref="Q101:T101 Q99">
    <cfRule type="cellIs" dxfId="21" priority="22" operator="equal">
      <formula>0</formula>
    </cfRule>
  </conditionalFormatting>
  <conditionalFormatting sqref="Q112:T112 Q114:T116">
    <cfRule type="cellIs" dxfId="20" priority="23" operator="equal">
      <formula>0</formula>
    </cfRule>
  </conditionalFormatting>
  <conditionalFormatting sqref="K121">
    <cfRule type="cellIs" dxfId="19" priority="24" operator="equal">
      <formula>0</formula>
    </cfRule>
  </conditionalFormatting>
  <conditionalFormatting sqref="E125">
    <cfRule type="cellIs" dxfId="18" priority="25" operator="equal">
      <formula>0</formula>
    </cfRule>
  </conditionalFormatting>
  <conditionalFormatting sqref="E121">
    <cfRule type="cellIs" dxfId="17" priority="26" operator="equal">
      <formula>0</formula>
    </cfRule>
  </conditionalFormatting>
  <conditionalFormatting sqref="Q121">
    <cfRule type="cellIs" dxfId="16" priority="27" operator="equal">
      <formula>0</formula>
    </cfRule>
  </conditionalFormatting>
  <conditionalFormatting sqref="J125">
    <cfRule type="cellIs" dxfId="15" priority="28" operator="equal">
      <formula>0</formula>
    </cfRule>
  </conditionalFormatting>
  <conditionalFormatting sqref="E89:H89">
    <cfRule type="cellIs" dxfId="14" priority="29" operator="equal">
      <formula>0</formula>
    </cfRule>
  </conditionalFormatting>
  <conditionalFormatting sqref="K89:N89">
    <cfRule type="cellIs" dxfId="13" priority="30" operator="equal">
      <formula>0</formula>
    </cfRule>
  </conditionalFormatting>
  <conditionalFormatting sqref="Q89:T89">
    <cfRule type="cellIs" dxfId="12" priority="31" operator="equal">
      <formula>0</formula>
    </cfRule>
  </conditionalFormatting>
  <conditionalFormatting sqref="E65:H65">
    <cfRule type="cellIs" dxfId="11" priority="32" operator="equal">
      <formula>0</formula>
    </cfRule>
  </conditionalFormatting>
  <conditionalFormatting sqref="Q65:T65">
    <cfRule type="cellIs" dxfId="10" priority="33" operator="equal">
      <formula>0</formula>
    </cfRule>
  </conditionalFormatting>
  <conditionalFormatting sqref="Q41:T41">
    <cfRule type="cellIs" dxfId="9" priority="34" operator="equal">
      <formula>0</formula>
    </cfRule>
  </conditionalFormatting>
  <conditionalFormatting sqref="G10:G18">
    <cfRule type="cellIs" dxfId="8" priority="35" operator="equal">
      <formula>0</formula>
    </cfRule>
  </conditionalFormatting>
  <conditionalFormatting sqref="G10:G18">
    <cfRule type="expression" dxfId="7" priority="36">
      <formula>ISERROR(G10)</formula>
    </cfRule>
  </conditionalFormatting>
  <conditionalFormatting sqref="H10:H18">
    <cfRule type="cellIs" dxfId="6" priority="37" operator="equal">
      <formula>0</formula>
    </cfRule>
  </conditionalFormatting>
  <conditionalFormatting sqref="H10:H18">
    <cfRule type="expression" dxfId="5" priority="38">
      <formula>ISERROR(H10)</formula>
    </cfRule>
  </conditionalFormatting>
  <conditionalFormatting sqref="I10:I18">
    <cfRule type="cellIs" dxfId="4" priority="39" operator="equal">
      <formula>0</formula>
    </cfRule>
  </conditionalFormatting>
  <conditionalFormatting sqref="I10:I18">
    <cfRule type="expression" dxfId="3" priority="40">
      <formula>ISERROR(I10)</formula>
    </cfRule>
  </conditionalFormatting>
  <conditionalFormatting sqref="K65:N65">
    <cfRule type="cellIs" dxfId="2" priority="41" operator="equal">
      <formula>0</formula>
    </cfRule>
  </conditionalFormatting>
  <conditionalFormatting sqref="K112:N116">
    <cfRule type="cellIs" dxfId="1" priority="42" operator="equal">
      <formula>0</formula>
    </cfRule>
  </conditionalFormatting>
  <conditionalFormatting sqref="K64:N64 K66:N68">
    <cfRule type="cellIs" dxfId="0"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abSelected="1" topLeftCell="B1" workbookViewId="0">
      <selection activeCell="D118" sqref="D118:N289"/>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350" t="s">
        <v>2650</v>
      </c>
      <c r="D3" s="350" t="s">
        <v>2659</v>
      </c>
      <c r="E3" s="350" t="s">
        <v>2660</v>
      </c>
      <c r="F3" s="350" t="s">
        <v>2660</v>
      </c>
      <c r="G3" s="350" t="s">
        <v>2661</v>
      </c>
      <c r="H3" s="350" t="s">
        <v>2655</v>
      </c>
      <c r="I3" s="350" t="s">
        <v>2648</v>
      </c>
      <c r="J3" s="351" t="s">
        <v>2662</v>
      </c>
      <c r="K3" s="350" t="s">
        <v>2663</v>
      </c>
      <c r="L3" s="350" t="s">
        <v>2664</v>
      </c>
      <c r="M3" s="350" t="s">
        <v>2649</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350" t="s">
        <v>2650</v>
      </c>
      <c r="D4" s="350" t="s">
        <v>2659</v>
      </c>
      <c r="E4" s="350" t="s">
        <v>2660</v>
      </c>
      <c r="F4" s="350" t="s">
        <v>2660</v>
      </c>
      <c r="G4" s="350" t="s">
        <v>2661</v>
      </c>
      <c r="H4" s="350" t="s">
        <v>2656</v>
      </c>
      <c r="I4" s="350" t="s">
        <v>2648</v>
      </c>
      <c r="J4" s="351" t="s">
        <v>2662</v>
      </c>
      <c r="K4" s="350" t="s">
        <v>2663</v>
      </c>
      <c r="L4" s="350" t="s">
        <v>2664</v>
      </c>
      <c r="M4" s="350" t="s">
        <v>2649</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350" t="s">
        <v>2650</v>
      </c>
      <c r="D5" s="350" t="s">
        <v>2659</v>
      </c>
      <c r="E5" s="350" t="s">
        <v>2665</v>
      </c>
      <c r="F5" s="350" t="s">
        <v>2665</v>
      </c>
      <c r="G5" s="350" t="s">
        <v>2661</v>
      </c>
      <c r="H5" s="350" t="s">
        <v>2656</v>
      </c>
      <c r="I5" s="350" t="s">
        <v>2648</v>
      </c>
      <c r="J5" s="351" t="s">
        <v>2662</v>
      </c>
      <c r="K5" s="350" t="s">
        <v>2663</v>
      </c>
      <c r="L5" s="350" t="s">
        <v>2664</v>
      </c>
      <c r="M5" s="350" t="s">
        <v>2649</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350" t="s">
        <v>2650</v>
      </c>
      <c r="D6" s="350" t="s">
        <v>2659</v>
      </c>
      <c r="E6" s="350" t="s">
        <v>2665</v>
      </c>
      <c r="F6" s="350" t="s">
        <v>2665</v>
      </c>
      <c r="G6" s="350" t="s">
        <v>2661</v>
      </c>
      <c r="H6" s="350" t="s">
        <v>2657</v>
      </c>
      <c r="I6" s="350" t="s">
        <v>2648</v>
      </c>
      <c r="J6" s="351" t="s">
        <v>2662</v>
      </c>
      <c r="K6" s="350" t="s">
        <v>2663</v>
      </c>
      <c r="L6" s="350" t="s">
        <v>2664</v>
      </c>
      <c r="M6" s="350" t="s">
        <v>2649</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350" t="s">
        <v>2649</v>
      </c>
      <c r="D7" s="350" t="s">
        <v>2649</v>
      </c>
      <c r="E7" s="350" t="s">
        <v>2649</v>
      </c>
      <c r="F7" s="350" t="s">
        <v>2649</v>
      </c>
      <c r="G7" s="350" t="s">
        <v>2649</v>
      </c>
      <c r="H7" s="350" t="s">
        <v>2649</v>
      </c>
      <c r="I7" s="350" t="s">
        <v>2649</v>
      </c>
      <c r="J7" s="350" t="s">
        <v>2649</v>
      </c>
      <c r="K7" s="350" t="s">
        <v>2649</v>
      </c>
      <c r="L7" s="350" t="s">
        <v>2649</v>
      </c>
      <c r="M7" s="350" t="s">
        <v>2649</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350" t="s">
        <v>2649</v>
      </c>
      <c r="D8" s="350" t="s">
        <v>2649</v>
      </c>
      <c r="E8" s="350" t="s">
        <v>2649</v>
      </c>
      <c r="F8" s="350" t="s">
        <v>2649</v>
      </c>
      <c r="G8" s="350" t="s">
        <v>2649</v>
      </c>
      <c r="H8" s="350" t="s">
        <v>2649</v>
      </c>
      <c r="I8" s="350" t="s">
        <v>2649</v>
      </c>
      <c r="J8" s="350" t="s">
        <v>2649</v>
      </c>
      <c r="K8" s="350" t="s">
        <v>2649</v>
      </c>
      <c r="L8" s="350" t="s">
        <v>2649</v>
      </c>
      <c r="M8" s="350" t="s">
        <v>2649</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350" t="s">
        <v>2649</v>
      </c>
      <c r="D9" s="350" t="s">
        <v>2649</v>
      </c>
      <c r="E9" s="350" t="s">
        <v>2649</v>
      </c>
      <c r="F9" s="350" t="s">
        <v>2649</v>
      </c>
      <c r="G9" s="350" t="s">
        <v>2649</v>
      </c>
      <c r="H9" s="350" t="s">
        <v>2649</v>
      </c>
      <c r="I9" s="350" t="s">
        <v>2649</v>
      </c>
      <c r="J9" s="350" t="s">
        <v>2649</v>
      </c>
      <c r="K9" s="350" t="s">
        <v>2649</v>
      </c>
      <c r="L9" s="350" t="s">
        <v>2649</v>
      </c>
      <c r="M9" s="350" t="s">
        <v>2649</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350" t="s">
        <v>2649</v>
      </c>
      <c r="D10" s="350" t="s">
        <v>2649</v>
      </c>
      <c r="E10" s="350" t="s">
        <v>2649</v>
      </c>
      <c r="F10" s="350" t="s">
        <v>2649</v>
      </c>
      <c r="G10" s="350" t="s">
        <v>2649</v>
      </c>
      <c r="H10" s="350" t="s">
        <v>2649</v>
      </c>
      <c r="I10" s="350" t="s">
        <v>2649</v>
      </c>
      <c r="J10" s="350" t="s">
        <v>2649</v>
      </c>
      <c r="K10" s="350" t="s">
        <v>2649</v>
      </c>
      <c r="L10" s="350" t="s">
        <v>2649</v>
      </c>
      <c r="M10" s="350" t="s">
        <v>2649</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166</v>
      </c>
      <c r="D11" s="135" t="s">
        <v>167</v>
      </c>
      <c r="E11" s="135" t="s">
        <v>168</v>
      </c>
      <c r="F11" s="135" t="s">
        <v>169</v>
      </c>
      <c r="G11" s="135" t="s">
        <v>170</v>
      </c>
      <c r="H11" s="135" t="s">
        <v>171</v>
      </c>
      <c r="I11" s="135" t="s">
        <v>172</v>
      </c>
      <c r="J11" s="135" t="s">
        <v>173</v>
      </c>
      <c r="K11" s="135" t="s">
        <v>174</v>
      </c>
      <c r="L11" s="135" t="s">
        <v>175</v>
      </c>
      <c r="M11" s="135" t="s">
        <v>176</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177</v>
      </c>
      <c r="D12" s="135" t="s">
        <v>178</v>
      </c>
      <c r="E12" s="135" t="s">
        <v>179</v>
      </c>
      <c r="F12" s="135" t="s">
        <v>180</v>
      </c>
      <c r="G12" s="135" t="s">
        <v>181</v>
      </c>
      <c r="H12" s="135" t="s">
        <v>182</v>
      </c>
      <c r="I12" s="135" t="s">
        <v>183</v>
      </c>
      <c r="J12" s="135" t="s">
        <v>184</v>
      </c>
      <c r="K12" s="135" t="s">
        <v>185</v>
      </c>
      <c r="L12" s="135" t="s">
        <v>186</v>
      </c>
      <c r="M12" s="135" t="s">
        <v>187</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188</v>
      </c>
      <c r="D13" s="135" t="s">
        <v>189</v>
      </c>
      <c r="E13" s="135" t="s">
        <v>190</v>
      </c>
      <c r="F13" s="135" t="s">
        <v>191</v>
      </c>
      <c r="G13" s="135" t="s">
        <v>192</v>
      </c>
      <c r="H13" s="135" t="s">
        <v>193</v>
      </c>
      <c r="I13" s="135" t="s">
        <v>194</v>
      </c>
      <c r="J13" s="135" t="s">
        <v>195</v>
      </c>
      <c r="K13" s="135" t="s">
        <v>196</v>
      </c>
      <c r="L13" s="135" t="s">
        <v>197</v>
      </c>
      <c r="M13" s="135" t="s">
        <v>198</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199</v>
      </c>
      <c r="D14" s="135" t="s">
        <v>200</v>
      </c>
      <c r="E14" s="135" t="s">
        <v>201</v>
      </c>
      <c r="F14" s="135" t="s">
        <v>202</v>
      </c>
      <c r="G14" s="135" t="s">
        <v>203</v>
      </c>
      <c r="H14" s="135" t="s">
        <v>204</v>
      </c>
      <c r="I14" s="135" t="s">
        <v>205</v>
      </c>
      <c r="J14" s="135" t="s">
        <v>206</v>
      </c>
      <c r="K14" s="135" t="s">
        <v>207</v>
      </c>
      <c r="L14" s="135" t="s">
        <v>208</v>
      </c>
      <c r="M14" s="135" t="s">
        <v>209</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210</v>
      </c>
      <c r="D15" s="135" t="s">
        <v>211</v>
      </c>
      <c r="E15" s="135" t="s">
        <v>212</v>
      </c>
      <c r="F15" s="135" t="s">
        <v>213</v>
      </c>
      <c r="G15" s="135" t="s">
        <v>214</v>
      </c>
      <c r="H15" s="135" t="s">
        <v>215</v>
      </c>
      <c r="I15" s="135" t="s">
        <v>216</v>
      </c>
      <c r="J15" s="135" t="s">
        <v>217</v>
      </c>
      <c r="K15" s="135" t="s">
        <v>218</v>
      </c>
      <c r="L15" s="135" t="s">
        <v>219</v>
      </c>
      <c r="M15" s="135" t="s">
        <v>220</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221</v>
      </c>
      <c r="D16" s="135" t="s">
        <v>222</v>
      </c>
      <c r="E16" s="135" t="s">
        <v>223</v>
      </c>
      <c r="F16" s="135" t="s">
        <v>224</v>
      </c>
      <c r="G16" s="135" t="s">
        <v>225</v>
      </c>
      <c r="H16" s="135" t="s">
        <v>226</v>
      </c>
      <c r="I16" s="135" t="s">
        <v>227</v>
      </c>
      <c r="J16" s="135" t="s">
        <v>228</v>
      </c>
      <c r="K16" s="135" t="s">
        <v>229</v>
      </c>
      <c r="L16" s="135" t="s">
        <v>230</v>
      </c>
      <c r="M16" s="135" t="s">
        <v>231</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232</v>
      </c>
      <c r="D17" s="135" t="s">
        <v>233</v>
      </c>
      <c r="E17" s="135" t="s">
        <v>234</v>
      </c>
      <c r="F17" s="135" t="s">
        <v>235</v>
      </c>
      <c r="G17" s="135" t="s">
        <v>236</v>
      </c>
      <c r="H17" s="135" t="s">
        <v>237</v>
      </c>
      <c r="I17" s="135" t="s">
        <v>238</v>
      </c>
      <c r="J17" s="135" t="s">
        <v>239</v>
      </c>
      <c r="K17" s="135" t="s">
        <v>240</v>
      </c>
      <c r="L17" s="135" t="s">
        <v>241</v>
      </c>
      <c r="M17" s="135" t="s">
        <v>242</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243</v>
      </c>
      <c r="D18" s="135" t="s">
        <v>244</v>
      </c>
      <c r="E18" s="135" t="s">
        <v>245</v>
      </c>
      <c r="F18" s="135" t="s">
        <v>246</v>
      </c>
      <c r="G18" s="135" t="s">
        <v>247</v>
      </c>
      <c r="H18" s="135" t="s">
        <v>248</v>
      </c>
      <c r="I18" s="135" t="s">
        <v>249</v>
      </c>
      <c r="J18" s="135" t="s">
        <v>250</v>
      </c>
      <c r="K18" s="135" t="s">
        <v>251</v>
      </c>
      <c r="L18" s="135" t="s">
        <v>252</v>
      </c>
      <c r="M18" s="135" t="s">
        <v>253</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254</v>
      </c>
      <c r="D19" s="135" t="s">
        <v>255</v>
      </c>
      <c r="E19" s="135" t="s">
        <v>256</v>
      </c>
      <c r="F19" s="135" t="s">
        <v>257</v>
      </c>
      <c r="G19" s="135" t="s">
        <v>258</v>
      </c>
      <c r="H19" s="135" t="s">
        <v>259</v>
      </c>
      <c r="I19" s="135" t="s">
        <v>260</v>
      </c>
      <c r="J19" s="135" t="s">
        <v>261</v>
      </c>
      <c r="K19" s="135" t="s">
        <v>262</v>
      </c>
      <c r="L19" s="135" t="s">
        <v>263</v>
      </c>
      <c r="M19" s="135" t="s">
        <v>264</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265</v>
      </c>
      <c r="D20" s="135" t="s">
        <v>266</v>
      </c>
      <c r="E20" s="135" t="s">
        <v>267</v>
      </c>
      <c r="F20" s="135" t="s">
        <v>268</v>
      </c>
      <c r="G20" s="135" t="s">
        <v>269</v>
      </c>
      <c r="H20" s="135" t="s">
        <v>270</v>
      </c>
      <c r="I20" s="135" t="s">
        <v>271</v>
      </c>
      <c r="J20" s="135" t="s">
        <v>272</v>
      </c>
      <c r="K20" s="135" t="s">
        <v>273</v>
      </c>
      <c r="L20" s="135" t="s">
        <v>274</v>
      </c>
      <c r="M20" s="135" t="s">
        <v>275</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276</v>
      </c>
      <c r="D21" s="135" t="s">
        <v>277</v>
      </c>
      <c r="E21" s="135" t="s">
        <v>278</v>
      </c>
      <c r="F21" s="135" t="s">
        <v>279</v>
      </c>
      <c r="G21" s="135" t="s">
        <v>280</v>
      </c>
      <c r="H21" s="135" t="s">
        <v>281</v>
      </c>
      <c r="I21" s="135" t="s">
        <v>282</v>
      </c>
      <c r="J21" s="135" t="s">
        <v>283</v>
      </c>
      <c r="K21" s="135" t="s">
        <v>284</v>
      </c>
      <c r="L21" s="135" t="s">
        <v>285</v>
      </c>
      <c r="M21" s="135" t="s">
        <v>286</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287</v>
      </c>
      <c r="D22" s="135" t="s">
        <v>288</v>
      </c>
      <c r="E22" s="135" t="s">
        <v>289</v>
      </c>
      <c r="F22" s="135" t="s">
        <v>290</v>
      </c>
      <c r="G22" s="135" t="s">
        <v>291</v>
      </c>
      <c r="H22" s="135" t="s">
        <v>292</v>
      </c>
      <c r="I22" s="135" t="s">
        <v>293</v>
      </c>
      <c r="J22" s="135" t="s">
        <v>294</v>
      </c>
      <c r="K22" s="135" t="s">
        <v>295</v>
      </c>
      <c r="L22" s="135" t="s">
        <v>296</v>
      </c>
      <c r="M22" s="135" t="s">
        <v>297</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298</v>
      </c>
      <c r="D23" s="135" t="s">
        <v>299</v>
      </c>
      <c r="E23" s="135" t="s">
        <v>300</v>
      </c>
      <c r="F23" s="135" t="s">
        <v>301</v>
      </c>
      <c r="G23" s="135" t="s">
        <v>302</v>
      </c>
      <c r="H23" s="135" t="s">
        <v>303</v>
      </c>
      <c r="I23" s="135" t="s">
        <v>304</v>
      </c>
      <c r="J23" s="135" t="s">
        <v>305</v>
      </c>
      <c r="K23" s="135" t="s">
        <v>306</v>
      </c>
      <c r="L23" s="135" t="s">
        <v>307</v>
      </c>
      <c r="M23" s="135" t="s">
        <v>308</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309</v>
      </c>
      <c r="D24" s="135" t="s">
        <v>310</v>
      </c>
      <c r="E24" s="135" t="s">
        <v>311</v>
      </c>
      <c r="F24" s="135" t="s">
        <v>312</v>
      </c>
      <c r="G24" s="135" t="s">
        <v>313</v>
      </c>
      <c r="H24" s="135" t="s">
        <v>314</v>
      </c>
      <c r="I24" s="135" t="s">
        <v>315</v>
      </c>
      <c r="J24" s="135" t="s">
        <v>316</v>
      </c>
      <c r="K24" s="135" t="s">
        <v>317</v>
      </c>
      <c r="L24" s="135" t="s">
        <v>318</v>
      </c>
      <c r="M24" s="135" t="s">
        <v>319</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320</v>
      </c>
      <c r="D25" s="135" t="s">
        <v>321</v>
      </c>
      <c r="E25" s="135" t="s">
        <v>322</v>
      </c>
      <c r="F25" s="135" t="s">
        <v>323</v>
      </c>
      <c r="G25" s="135" t="s">
        <v>324</v>
      </c>
      <c r="H25" s="135" t="s">
        <v>325</v>
      </c>
      <c r="I25" s="135" t="s">
        <v>326</v>
      </c>
      <c r="J25" s="135" t="s">
        <v>327</v>
      </c>
      <c r="K25" s="135" t="s">
        <v>328</v>
      </c>
      <c r="L25" s="135" t="s">
        <v>329</v>
      </c>
      <c r="M25" s="135" t="s">
        <v>330</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331</v>
      </c>
      <c r="D26" s="135" t="s">
        <v>332</v>
      </c>
      <c r="E26" s="135" t="s">
        <v>333</v>
      </c>
      <c r="F26" s="135" t="s">
        <v>334</v>
      </c>
      <c r="G26" s="135" t="s">
        <v>335</v>
      </c>
      <c r="H26" s="135" t="s">
        <v>336</v>
      </c>
      <c r="I26" s="135" t="s">
        <v>337</v>
      </c>
      <c r="J26" s="135" t="s">
        <v>338</v>
      </c>
      <c r="K26" s="135" t="s">
        <v>339</v>
      </c>
      <c r="L26" s="135" t="s">
        <v>340</v>
      </c>
      <c r="M26" s="135" t="s">
        <v>341</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342</v>
      </c>
      <c r="D27" s="135" t="s">
        <v>343</v>
      </c>
      <c r="E27" s="135" t="s">
        <v>344</v>
      </c>
      <c r="F27" s="135" t="s">
        <v>345</v>
      </c>
      <c r="G27" s="135" t="s">
        <v>346</v>
      </c>
      <c r="H27" s="135" t="s">
        <v>347</v>
      </c>
      <c r="I27" s="135" t="s">
        <v>348</v>
      </c>
      <c r="J27" s="135" t="s">
        <v>349</v>
      </c>
      <c r="K27" s="135" t="s">
        <v>350</v>
      </c>
      <c r="L27" s="135" t="s">
        <v>351</v>
      </c>
      <c r="M27" s="135" t="s">
        <v>352</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353</v>
      </c>
      <c r="D28" s="135" t="s">
        <v>354</v>
      </c>
      <c r="E28" s="135" t="s">
        <v>355</v>
      </c>
      <c r="F28" s="135" t="s">
        <v>356</v>
      </c>
      <c r="G28" s="135" t="s">
        <v>357</v>
      </c>
      <c r="H28" s="135" t="s">
        <v>358</v>
      </c>
      <c r="I28" s="135" t="s">
        <v>359</v>
      </c>
      <c r="J28" s="135" t="s">
        <v>360</v>
      </c>
      <c r="K28" s="135" t="s">
        <v>361</v>
      </c>
      <c r="L28" s="135" t="s">
        <v>362</v>
      </c>
      <c r="M28" s="135" t="s">
        <v>363</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364</v>
      </c>
      <c r="D29" s="135" t="s">
        <v>365</v>
      </c>
      <c r="E29" s="135" t="s">
        <v>366</v>
      </c>
      <c r="F29" s="135" t="s">
        <v>367</v>
      </c>
      <c r="G29" s="135" t="s">
        <v>368</v>
      </c>
      <c r="H29" s="135" t="s">
        <v>369</v>
      </c>
      <c r="I29" s="135" t="s">
        <v>370</v>
      </c>
      <c r="J29" s="135" t="s">
        <v>371</v>
      </c>
      <c r="K29" s="135" t="s">
        <v>372</v>
      </c>
      <c r="L29" s="135" t="s">
        <v>373</v>
      </c>
      <c r="M29" s="135" t="s">
        <v>374</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375</v>
      </c>
      <c r="D30" s="135" t="s">
        <v>376</v>
      </c>
      <c r="E30" s="135" t="s">
        <v>377</v>
      </c>
      <c r="F30" s="135" t="s">
        <v>378</v>
      </c>
      <c r="G30" s="135" t="s">
        <v>379</v>
      </c>
      <c r="H30" s="135" t="s">
        <v>380</v>
      </c>
      <c r="I30" s="135" t="s">
        <v>381</v>
      </c>
      <c r="J30" s="135" t="s">
        <v>382</v>
      </c>
      <c r="K30" s="135" t="s">
        <v>383</v>
      </c>
      <c r="L30" s="135" t="s">
        <v>384</v>
      </c>
      <c r="M30" s="135" t="s">
        <v>385</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386</v>
      </c>
      <c r="D31" s="135" t="s">
        <v>387</v>
      </c>
      <c r="E31" s="135" t="s">
        <v>388</v>
      </c>
      <c r="F31" s="135" t="s">
        <v>389</v>
      </c>
      <c r="G31" s="135" t="s">
        <v>390</v>
      </c>
      <c r="H31" s="135" t="s">
        <v>391</v>
      </c>
      <c r="I31" s="135" t="s">
        <v>392</v>
      </c>
      <c r="J31" s="135" t="s">
        <v>393</v>
      </c>
      <c r="K31" s="135" t="s">
        <v>394</v>
      </c>
      <c r="L31" s="135" t="s">
        <v>395</v>
      </c>
      <c r="M31" s="135" t="s">
        <v>396</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397</v>
      </c>
      <c r="D32" s="135" t="s">
        <v>398</v>
      </c>
      <c r="E32" s="135" t="s">
        <v>399</v>
      </c>
      <c r="F32" s="135" t="s">
        <v>400</v>
      </c>
      <c r="G32" s="135" t="s">
        <v>401</v>
      </c>
      <c r="H32" s="135" t="s">
        <v>402</v>
      </c>
      <c r="I32" s="135" t="s">
        <v>403</v>
      </c>
      <c r="J32" s="135" t="s">
        <v>404</v>
      </c>
      <c r="K32" s="135" t="s">
        <v>405</v>
      </c>
      <c r="L32" s="135" t="s">
        <v>406</v>
      </c>
      <c r="M32" s="135" t="s">
        <v>407</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408</v>
      </c>
      <c r="D33" s="135" t="s">
        <v>409</v>
      </c>
      <c r="E33" s="135" t="s">
        <v>410</v>
      </c>
      <c r="F33" s="135" t="s">
        <v>411</v>
      </c>
      <c r="G33" s="135" t="s">
        <v>412</v>
      </c>
      <c r="H33" s="135" t="s">
        <v>413</v>
      </c>
      <c r="I33" s="135" t="s">
        <v>414</v>
      </c>
      <c r="J33" s="135" t="s">
        <v>415</v>
      </c>
      <c r="K33" s="135" t="s">
        <v>416</v>
      </c>
      <c r="L33" s="135" t="s">
        <v>417</v>
      </c>
      <c r="M33" s="135" t="s">
        <v>418</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419</v>
      </c>
      <c r="D34" s="135" t="s">
        <v>420</v>
      </c>
      <c r="E34" s="135" t="s">
        <v>421</v>
      </c>
      <c r="F34" s="135" t="s">
        <v>422</v>
      </c>
      <c r="G34" s="135" t="s">
        <v>423</v>
      </c>
      <c r="H34" s="135" t="s">
        <v>424</v>
      </c>
      <c r="I34" s="135" t="s">
        <v>425</v>
      </c>
      <c r="J34" s="135" t="s">
        <v>426</v>
      </c>
      <c r="K34" s="135" t="s">
        <v>427</v>
      </c>
      <c r="L34" s="135" t="s">
        <v>428</v>
      </c>
      <c r="M34" s="135" t="s">
        <v>429</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430</v>
      </c>
      <c r="D35" s="135" t="s">
        <v>431</v>
      </c>
      <c r="E35" s="135" t="s">
        <v>432</v>
      </c>
      <c r="F35" s="135" t="s">
        <v>433</v>
      </c>
      <c r="G35" s="135" t="s">
        <v>434</v>
      </c>
      <c r="H35" s="135" t="s">
        <v>435</v>
      </c>
      <c r="I35" s="135" t="s">
        <v>436</v>
      </c>
      <c r="J35" s="135" t="s">
        <v>437</v>
      </c>
      <c r="K35" s="135" t="s">
        <v>438</v>
      </c>
      <c r="L35" s="135" t="s">
        <v>439</v>
      </c>
      <c r="M35" s="135" t="s">
        <v>440</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441</v>
      </c>
      <c r="D36" s="135" t="s">
        <v>442</v>
      </c>
      <c r="E36" s="135" t="s">
        <v>443</v>
      </c>
      <c r="F36" s="135" t="s">
        <v>444</v>
      </c>
      <c r="G36" s="135" t="s">
        <v>445</v>
      </c>
      <c r="H36" s="135" t="s">
        <v>446</v>
      </c>
      <c r="I36" s="135" t="s">
        <v>447</v>
      </c>
      <c r="J36" s="135" t="s">
        <v>448</v>
      </c>
      <c r="K36" s="135" t="s">
        <v>449</v>
      </c>
      <c r="L36" s="135" t="s">
        <v>450</v>
      </c>
      <c r="M36" s="135" t="s">
        <v>451</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452</v>
      </c>
      <c r="D37" s="135" t="s">
        <v>453</v>
      </c>
      <c r="E37" s="135" t="s">
        <v>454</v>
      </c>
      <c r="F37" s="135" t="s">
        <v>455</v>
      </c>
      <c r="G37" s="135" t="s">
        <v>456</v>
      </c>
      <c r="H37" s="135" t="s">
        <v>457</v>
      </c>
      <c r="I37" s="135" t="s">
        <v>458</v>
      </c>
      <c r="J37" s="135" t="s">
        <v>459</v>
      </c>
      <c r="K37" s="135" t="s">
        <v>460</v>
      </c>
      <c r="L37" s="135" t="s">
        <v>461</v>
      </c>
      <c r="M37" s="135" t="s">
        <v>462</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463</v>
      </c>
      <c r="D38" s="135" t="s">
        <v>464</v>
      </c>
      <c r="E38" s="135" t="s">
        <v>465</v>
      </c>
      <c r="F38" s="135" t="s">
        <v>466</v>
      </c>
      <c r="G38" s="135" t="s">
        <v>467</v>
      </c>
      <c r="H38" s="135" t="s">
        <v>468</v>
      </c>
      <c r="I38" s="135" t="s">
        <v>469</v>
      </c>
      <c r="J38" s="135" t="s">
        <v>470</v>
      </c>
      <c r="K38" s="135" t="s">
        <v>471</v>
      </c>
      <c r="L38" s="135" t="s">
        <v>472</v>
      </c>
      <c r="M38" s="135" t="s">
        <v>473</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474</v>
      </c>
      <c r="D39" s="135" t="s">
        <v>475</v>
      </c>
      <c r="E39" s="135" t="s">
        <v>476</v>
      </c>
      <c r="F39" s="135" t="s">
        <v>477</v>
      </c>
      <c r="G39" s="135" t="s">
        <v>478</v>
      </c>
      <c r="H39" s="135" t="s">
        <v>479</v>
      </c>
      <c r="I39" s="135" t="s">
        <v>480</v>
      </c>
      <c r="J39" s="135" t="s">
        <v>481</v>
      </c>
      <c r="K39" s="135" t="s">
        <v>482</v>
      </c>
      <c r="L39" s="135" t="s">
        <v>483</v>
      </c>
      <c r="M39" s="135" t="s">
        <v>484</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485</v>
      </c>
      <c r="D40" s="135" t="s">
        <v>486</v>
      </c>
      <c r="E40" s="135" t="s">
        <v>487</v>
      </c>
      <c r="F40" s="135" t="s">
        <v>488</v>
      </c>
      <c r="G40" s="135" t="s">
        <v>489</v>
      </c>
      <c r="H40" s="135" t="s">
        <v>490</v>
      </c>
      <c r="I40" s="135" t="s">
        <v>491</v>
      </c>
      <c r="J40" s="135" t="s">
        <v>492</v>
      </c>
      <c r="K40" s="135" t="s">
        <v>493</v>
      </c>
      <c r="L40" s="135" t="s">
        <v>494</v>
      </c>
      <c r="M40" s="135" t="s">
        <v>495</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496</v>
      </c>
      <c r="D41" s="135" t="s">
        <v>497</v>
      </c>
      <c r="E41" s="135" t="s">
        <v>498</v>
      </c>
      <c r="F41" s="135" t="s">
        <v>499</v>
      </c>
      <c r="G41" s="135" t="s">
        <v>500</v>
      </c>
      <c r="H41" s="135" t="s">
        <v>501</v>
      </c>
      <c r="I41" s="135" t="s">
        <v>502</v>
      </c>
      <c r="J41" s="135" t="s">
        <v>503</v>
      </c>
      <c r="K41" s="135" t="s">
        <v>504</v>
      </c>
      <c r="L41" s="135" t="s">
        <v>505</v>
      </c>
      <c r="M41" s="135" t="s">
        <v>506</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507</v>
      </c>
      <c r="D42" s="135" t="s">
        <v>508</v>
      </c>
      <c r="E42" s="135" t="s">
        <v>509</v>
      </c>
      <c r="F42" s="135" t="s">
        <v>510</v>
      </c>
      <c r="G42" s="135" t="s">
        <v>511</v>
      </c>
      <c r="H42" s="135" t="s">
        <v>512</v>
      </c>
      <c r="I42" s="135" t="s">
        <v>513</v>
      </c>
      <c r="J42" s="135" t="s">
        <v>514</v>
      </c>
      <c r="K42" s="135" t="s">
        <v>515</v>
      </c>
      <c r="L42" s="135" t="s">
        <v>516</v>
      </c>
      <c r="M42" s="135" t="s">
        <v>517</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518</v>
      </c>
      <c r="D43" s="135" t="s">
        <v>519</v>
      </c>
      <c r="E43" s="135" t="s">
        <v>520</v>
      </c>
      <c r="F43" s="135" t="s">
        <v>521</v>
      </c>
      <c r="G43" s="135" t="s">
        <v>522</v>
      </c>
      <c r="H43" s="135" t="s">
        <v>523</v>
      </c>
      <c r="I43" s="135" t="s">
        <v>524</v>
      </c>
      <c r="J43" s="135" t="s">
        <v>525</v>
      </c>
      <c r="K43" s="135" t="s">
        <v>526</v>
      </c>
      <c r="L43" s="135" t="s">
        <v>527</v>
      </c>
      <c r="M43" s="135" t="s">
        <v>528</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529</v>
      </c>
      <c r="D44" s="135" t="s">
        <v>530</v>
      </c>
      <c r="E44" s="135" t="s">
        <v>531</v>
      </c>
      <c r="F44" s="135" t="s">
        <v>532</v>
      </c>
      <c r="G44" s="135" t="s">
        <v>533</v>
      </c>
      <c r="H44" s="135" t="s">
        <v>534</v>
      </c>
      <c r="I44" s="135" t="s">
        <v>535</v>
      </c>
      <c r="J44" s="135" t="s">
        <v>536</v>
      </c>
      <c r="K44" s="135" t="s">
        <v>537</v>
      </c>
      <c r="L44" s="135" t="s">
        <v>538</v>
      </c>
      <c r="M44" s="135" t="s">
        <v>539</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540</v>
      </c>
      <c r="D45" s="135" t="s">
        <v>541</v>
      </c>
      <c r="E45" s="135" t="s">
        <v>542</v>
      </c>
      <c r="F45" s="135" t="s">
        <v>543</v>
      </c>
      <c r="G45" s="135" t="s">
        <v>544</v>
      </c>
      <c r="H45" s="135" t="s">
        <v>545</v>
      </c>
      <c r="I45" s="135" t="s">
        <v>546</v>
      </c>
      <c r="J45" s="135" t="s">
        <v>547</v>
      </c>
      <c r="K45" s="135" t="s">
        <v>548</v>
      </c>
      <c r="L45" s="135" t="s">
        <v>549</v>
      </c>
      <c r="M45" s="135" t="s">
        <v>550</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551</v>
      </c>
      <c r="D46" s="135" t="s">
        <v>552</v>
      </c>
      <c r="E46" s="135" t="s">
        <v>553</v>
      </c>
      <c r="F46" s="135" t="s">
        <v>554</v>
      </c>
      <c r="G46" s="135" t="s">
        <v>555</v>
      </c>
      <c r="H46" s="135" t="s">
        <v>556</v>
      </c>
      <c r="I46" s="135" t="s">
        <v>557</v>
      </c>
      <c r="J46" s="135" t="s">
        <v>558</v>
      </c>
      <c r="K46" s="135" t="s">
        <v>559</v>
      </c>
      <c r="L46" s="135" t="s">
        <v>560</v>
      </c>
      <c r="M46" s="135" t="s">
        <v>561</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562</v>
      </c>
      <c r="D47" s="135" t="s">
        <v>563</v>
      </c>
      <c r="E47" s="135" t="s">
        <v>564</v>
      </c>
      <c r="F47" s="135" t="s">
        <v>565</v>
      </c>
      <c r="G47" s="135" t="s">
        <v>566</v>
      </c>
      <c r="H47" s="135" t="s">
        <v>567</v>
      </c>
      <c r="I47" s="135" t="s">
        <v>568</v>
      </c>
      <c r="J47" s="135" t="s">
        <v>569</v>
      </c>
      <c r="K47" s="135" t="s">
        <v>570</v>
      </c>
      <c r="L47" s="135" t="s">
        <v>571</v>
      </c>
      <c r="M47" s="135" t="s">
        <v>572</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573</v>
      </c>
      <c r="D48" s="135" t="s">
        <v>574</v>
      </c>
      <c r="E48" s="135" t="s">
        <v>575</v>
      </c>
      <c r="F48" s="135" t="s">
        <v>576</v>
      </c>
      <c r="G48" s="135" t="s">
        <v>577</v>
      </c>
      <c r="H48" s="135" t="s">
        <v>578</v>
      </c>
      <c r="I48" s="135" t="s">
        <v>579</v>
      </c>
      <c r="J48" s="135" t="s">
        <v>580</v>
      </c>
      <c r="K48" s="135" t="s">
        <v>581</v>
      </c>
      <c r="L48" s="135" t="s">
        <v>582</v>
      </c>
      <c r="M48" s="135" t="s">
        <v>583</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584</v>
      </c>
      <c r="D49" s="135" t="s">
        <v>585</v>
      </c>
      <c r="E49" s="135" t="s">
        <v>586</v>
      </c>
      <c r="F49" s="135" t="s">
        <v>587</v>
      </c>
      <c r="G49" s="135" t="s">
        <v>588</v>
      </c>
      <c r="H49" s="135" t="s">
        <v>589</v>
      </c>
      <c r="I49" s="135" t="s">
        <v>590</v>
      </c>
      <c r="J49" s="135" t="s">
        <v>591</v>
      </c>
      <c r="K49" s="135" t="s">
        <v>592</v>
      </c>
      <c r="L49" s="135" t="s">
        <v>593</v>
      </c>
      <c r="M49" s="135" t="s">
        <v>594</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595</v>
      </c>
      <c r="D50" s="135" t="s">
        <v>596</v>
      </c>
      <c r="E50" s="135" t="s">
        <v>597</v>
      </c>
      <c r="F50" s="135" t="s">
        <v>598</v>
      </c>
      <c r="G50" s="135" t="s">
        <v>599</v>
      </c>
      <c r="H50" s="135" t="s">
        <v>600</v>
      </c>
      <c r="I50" s="135" t="s">
        <v>601</v>
      </c>
      <c r="J50" s="135" t="s">
        <v>602</v>
      </c>
      <c r="K50" s="135" t="s">
        <v>603</v>
      </c>
      <c r="L50" s="135" t="s">
        <v>604</v>
      </c>
      <c r="M50" s="135" t="s">
        <v>605</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606</v>
      </c>
      <c r="D51" s="135" t="s">
        <v>607</v>
      </c>
      <c r="E51" s="135" t="s">
        <v>608</v>
      </c>
      <c r="F51" s="135" t="s">
        <v>609</v>
      </c>
      <c r="G51" s="135" t="s">
        <v>610</v>
      </c>
      <c r="H51" s="135" t="s">
        <v>611</v>
      </c>
      <c r="I51" s="135" t="s">
        <v>612</v>
      </c>
      <c r="J51" s="135" t="s">
        <v>613</v>
      </c>
      <c r="K51" s="135" t="s">
        <v>614</v>
      </c>
      <c r="L51" s="135" t="s">
        <v>615</v>
      </c>
      <c r="M51" s="135" t="s">
        <v>616</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617</v>
      </c>
      <c r="D52" s="135" t="s">
        <v>618</v>
      </c>
      <c r="E52" s="135" t="s">
        <v>619</v>
      </c>
      <c r="F52" s="135" t="s">
        <v>620</v>
      </c>
      <c r="G52" s="135" t="s">
        <v>621</v>
      </c>
      <c r="H52" s="135" t="s">
        <v>622</v>
      </c>
      <c r="I52" s="135" t="s">
        <v>623</v>
      </c>
      <c r="J52" s="135" t="s">
        <v>624</v>
      </c>
      <c r="K52" s="135" t="s">
        <v>625</v>
      </c>
      <c r="L52" s="135" t="s">
        <v>626</v>
      </c>
      <c r="M52" s="135" t="s">
        <v>627</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628</v>
      </c>
      <c r="D53" s="135" t="s">
        <v>629</v>
      </c>
      <c r="E53" s="135" t="s">
        <v>630</v>
      </c>
      <c r="F53" s="135" t="s">
        <v>631</v>
      </c>
      <c r="G53" s="135" t="s">
        <v>632</v>
      </c>
      <c r="H53" s="135" t="s">
        <v>633</v>
      </c>
      <c r="I53" s="135" t="s">
        <v>634</v>
      </c>
      <c r="J53" s="135" t="s">
        <v>635</v>
      </c>
      <c r="K53" s="135" t="s">
        <v>636</v>
      </c>
      <c r="L53" s="135" t="s">
        <v>637</v>
      </c>
      <c r="M53" s="135" t="s">
        <v>638</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639</v>
      </c>
      <c r="D54" s="135" t="s">
        <v>640</v>
      </c>
      <c r="E54" s="135" t="s">
        <v>641</v>
      </c>
      <c r="F54" s="135" t="s">
        <v>642</v>
      </c>
      <c r="G54" s="135" t="s">
        <v>643</v>
      </c>
      <c r="H54" s="135" t="s">
        <v>644</v>
      </c>
      <c r="I54" s="135" t="s">
        <v>645</v>
      </c>
      <c r="J54" s="135" t="s">
        <v>646</v>
      </c>
      <c r="K54" s="135" t="s">
        <v>647</v>
      </c>
      <c r="L54" s="135" t="s">
        <v>648</v>
      </c>
      <c r="M54" s="135" t="s">
        <v>649</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7"/>
      <c r="C55" s="137"/>
      <c r="D55" s="137"/>
      <c r="E55" s="137"/>
      <c r="F55" s="137"/>
      <c r="G55" s="137"/>
      <c r="H55" s="137"/>
      <c r="I55" s="137"/>
      <c r="J55" s="129"/>
      <c r="K55" s="129"/>
      <c r="L55" s="129"/>
      <c r="M55" s="129"/>
      <c r="N55" s="138"/>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650</v>
      </c>
      <c r="E56" s="132" t="s">
        <v>651</v>
      </c>
      <c r="F56" s="132" t="s">
        <v>652</v>
      </c>
      <c r="G56" s="132" t="s">
        <v>653</v>
      </c>
      <c r="H56" s="132" t="s">
        <v>654</v>
      </c>
      <c r="I56" s="132" t="s">
        <v>655</v>
      </c>
      <c r="J56" s="129"/>
      <c r="K56" s="129"/>
      <c r="L56" s="129"/>
      <c r="M56" s="129"/>
      <c r="N56" s="138"/>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4">
        <f>A3</f>
        <v>43534</v>
      </c>
      <c r="B57" s="135">
        <v>1</v>
      </c>
      <c r="C57" s="350" t="str">
        <f>C3</f>
        <v>Developmental</v>
      </c>
      <c r="D57" s="351" t="s">
        <v>2666</v>
      </c>
      <c r="E57" s="350" t="s">
        <v>2667</v>
      </c>
      <c r="F57" s="350" t="s">
        <v>2667</v>
      </c>
      <c r="G57" s="350" t="s">
        <v>2668</v>
      </c>
      <c r="H57" s="350" t="s">
        <v>2669</v>
      </c>
      <c r="I57" s="350" t="s">
        <v>2649</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4">
        <f>A4</f>
        <v>43541</v>
      </c>
      <c r="B58" s="135">
        <v>2</v>
      </c>
      <c r="C58" s="350" t="str">
        <f>C4</f>
        <v>Developmental</v>
      </c>
      <c r="D58" s="351" t="s">
        <v>2670</v>
      </c>
      <c r="E58" s="350" t="s">
        <v>2671</v>
      </c>
      <c r="F58" s="350" t="s">
        <v>2671</v>
      </c>
      <c r="G58" s="350" t="s">
        <v>2668</v>
      </c>
      <c r="H58" s="350" t="s">
        <v>2669</v>
      </c>
      <c r="I58" s="350" t="s">
        <v>2649</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4">
        <f t="shared" ref="A59:A108" si="1">A5</f>
        <v>43548</v>
      </c>
      <c r="B59" s="135">
        <v>3</v>
      </c>
      <c r="C59" s="350" t="str">
        <f t="shared" ref="C59:C64" si="2">C5</f>
        <v>Developmental</v>
      </c>
      <c r="D59" s="351" t="s">
        <v>2672</v>
      </c>
      <c r="E59" s="350" t="s">
        <v>2673</v>
      </c>
      <c r="F59" s="350" t="s">
        <v>2673</v>
      </c>
      <c r="G59" s="350" t="s">
        <v>2674</v>
      </c>
      <c r="H59" s="350" t="s">
        <v>2675</v>
      </c>
      <c r="I59" s="350" t="s">
        <v>2649</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4">
        <f t="shared" si="1"/>
        <v>43555</v>
      </c>
      <c r="B60" s="135">
        <v>4</v>
      </c>
      <c r="C60" s="350" t="str">
        <f t="shared" si="2"/>
        <v>Developmental</v>
      </c>
      <c r="D60" s="351" t="s">
        <v>2676</v>
      </c>
      <c r="E60" s="350" t="s">
        <v>2673</v>
      </c>
      <c r="F60" s="350" t="s">
        <v>2673</v>
      </c>
      <c r="G60" s="350" t="s">
        <v>2674</v>
      </c>
      <c r="H60" s="350" t="s">
        <v>2675</v>
      </c>
      <c r="I60" s="350" t="s">
        <v>2649</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4">
        <f t="shared" si="1"/>
        <v>43562</v>
      </c>
      <c r="B61" s="135">
        <v>5</v>
      </c>
      <c r="C61" s="350" t="str">
        <f t="shared" si="2"/>
        <v>None</v>
      </c>
      <c r="D61" s="350" t="s">
        <v>2649</v>
      </c>
      <c r="E61" s="350" t="s">
        <v>2649</v>
      </c>
      <c r="F61" s="350" t="s">
        <v>2649</v>
      </c>
      <c r="G61" s="350" t="s">
        <v>2649</v>
      </c>
      <c r="H61" s="350" t="s">
        <v>2649</v>
      </c>
      <c r="I61" s="350" t="s">
        <v>2649</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4">
        <f t="shared" si="1"/>
        <v>43569</v>
      </c>
      <c r="B62" s="135">
        <v>6</v>
      </c>
      <c r="C62" s="350" t="str">
        <f t="shared" si="2"/>
        <v>None</v>
      </c>
      <c r="D62" s="350" t="s">
        <v>2649</v>
      </c>
      <c r="E62" s="350" t="s">
        <v>2649</v>
      </c>
      <c r="F62" s="350" t="s">
        <v>2649</v>
      </c>
      <c r="G62" s="350" t="s">
        <v>2649</v>
      </c>
      <c r="H62" s="350" t="s">
        <v>2649</v>
      </c>
      <c r="I62" s="350" t="s">
        <v>2649</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4">
        <f t="shared" si="1"/>
        <v>43576</v>
      </c>
      <c r="B63" s="135">
        <v>7</v>
      </c>
      <c r="C63" s="350" t="str">
        <f t="shared" si="2"/>
        <v>None</v>
      </c>
      <c r="D63" s="350" t="s">
        <v>2649</v>
      </c>
      <c r="E63" s="350" t="s">
        <v>2649</v>
      </c>
      <c r="F63" s="350" t="s">
        <v>2649</v>
      </c>
      <c r="G63" s="350" t="s">
        <v>2649</v>
      </c>
      <c r="H63" s="350" t="s">
        <v>2649</v>
      </c>
      <c r="I63" s="350" t="s">
        <v>2649</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4">
        <f t="shared" si="1"/>
        <v>43583</v>
      </c>
      <c r="B64" s="135">
        <v>8</v>
      </c>
      <c r="C64" s="350" t="str">
        <f t="shared" si="2"/>
        <v>None</v>
      </c>
      <c r="D64" s="350" t="s">
        <v>2649</v>
      </c>
      <c r="E64" s="350" t="s">
        <v>2649</v>
      </c>
      <c r="F64" s="350" t="s">
        <v>2649</v>
      </c>
      <c r="G64" s="350" t="s">
        <v>2649</v>
      </c>
      <c r="H64" s="350" t="s">
        <v>2649</v>
      </c>
      <c r="I64" s="350" t="s">
        <v>2649</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4">
        <f t="shared" si="1"/>
        <v>43590</v>
      </c>
      <c r="B65" s="135">
        <v>9</v>
      </c>
      <c r="C65" s="136" t="str">
        <f t="shared" ref="C59:C108" si="3">C11</f>
        <v>Block Type Week 9</v>
      </c>
      <c r="D65" s="135" t="s">
        <v>656</v>
      </c>
      <c r="E65" s="135" t="s">
        <v>657</v>
      </c>
      <c r="F65" s="135" t="s">
        <v>658</v>
      </c>
      <c r="G65" s="135" t="s">
        <v>659</v>
      </c>
      <c r="H65" s="135" t="s">
        <v>660</v>
      </c>
      <c r="I65" s="135" t="s">
        <v>661</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4">
        <f t="shared" si="1"/>
        <v>43597</v>
      </c>
      <c r="B66" s="135">
        <v>10</v>
      </c>
      <c r="C66" s="136" t="str">
        <f t="shared" si="3"/>
        <v>Block Type Week 10</v>
      </c>
      <c r="D66" s="135" t="s">
        <v>662</v>
      </c>
      <c r="E66" s="135" t="s">
        <v>663</v>
      </c>
      <c r="F66" s="135" t="s">
        <v>664</v>
      </c>
      <c r="G66" s="135" t="s">
        <v>665</v>
      </c>
      <c r="H66" s="135" t="s">
        <v>666</v>
      </c>
      <c r="I66" s="135" t="s">
        <v>667</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4">
        <f t="shared" si="1"/>
        <v>43604</v>
      </c>
      <c r="B67" s="135">
        <v>11</v>
      </c>
      <c r="C67" s="136" t="str">
        <f t="shared" si="3"/>
        <v>Block Type Week 11</v>
      </c>
      <c r="D67" s="135" t="s">
        <v>668</v>
      </c>
      <c r="E67" s="135" t="s">
        <v>669</v>
      </c>
      <c r="F67" s="135" t="s">
        <v>670</v>
      </c>
      <c r="G67" s="135" t="s">
        <v>671</v>
      </c>
      <c r="H67" s="135" t="s">
        <v>672</v>
      </c>
      <c r="I67" s="135" t="s">
        <v>673</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4">
        <f t="shared" si="1"/>
        <v>43611</v>
      </c>
      <c r="B68" s="135">
        <v>12</v>
      </c>
      <c r="C68" s="136" t="str">
        <f t="shared" si="3"/>
        <v>Block Type Week 12</v>
      </c>
      <c r="D68" s="135" t="s">
        <v>674</v>
      </c>
      <c r="E68" s="135" t="s">
        <v>675</v>
      </c>
      <c r="F68" s="135" t="s">
        <v>676</v>
      </c>
      <c r="G68" s="135" t="s">
        <v>677</v>
      </c>
      <c r="H68" s="135" t="s">
        <v>678</v>
      </c>
      <c r="I68" s="135" t="s">
        <v>679</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4">
        <f t="shared" si="1"/>
        <v>43618</v>
      </c>
      <c r="B69" s="135">
        <v>13</v>
      </c>
      <c r="C69" s="136" t="str">
        <f t="shared" si="3"/>
        <v>Block Type Week 13</v>
      </c>
      <c r="D69" s="135" t="s">
        <v>680</v>
      </c>
      <c r="E69" s="135" t="s">
        <v>681</v>
      </c>
      <c r="F69" s="135" t="s">
        <v>682</v>
      </c>
      <c r="G69" s="135" t="s">
        <v>683</v>
      </c>
      <c r="H69" s="135" t="s">
        <v>684</v>
      </c>
      <c r="I69" s="135" t="s">
        <v>685</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4">
        <f t="shared" si="1"/>
        <v>43625</v>
      </c>
      <c r="B70" s="135">
        <v>14</v>
      </c>
      <c r="C70" s="136" t="str">
        <f t="shared" si="3"/>
        <v>Block Type Week 14</v>
      </c>
      <c r="D70" s="135" t="s">
        <v>686</v>
      </c>
      <c r="E70" s="135" t="s">
        <v>687</v>
      </c>
      <c r="F70" s="135" t="s">
        <v>688</v>
      </c>
      <c r="G70" s="135" t="s">
        <v>689</v>
      </c>
      <c r="H70" s="135" t="s">
        <v>690</v>
      </c>
      <c r="I70" s="135" t="s">
        <v>691</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4">
        <f t="shared" si="1"/>
        <v>43632</v>
      </c>
      <c r="B71" s="135">
        <v>15</v>
      </c>
      <c r="C71" s="136" t="str">
        <f t="shared" si="3"/>
        <v>Block Type Week 15</v>
      </c>
      <c r="D71" s="135" t="s">
        <v>692</v>
      </c>
      <c r="E71" s="135" t="s">
        <v>693</v>
      </c>
      <c r="F71" s="135" t="s">
        <v>694</v>
      </c>
      <c r="G71" s="135" t="s">
        <v>695</v>
      </c>
      <c r="H71" s="135" t="s">
        <v>696</v>
      </c>
      <c r="I71" s="135" t="s">
        <v>697</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4">
        <f t="shared" si="1"/>
        <v>43639</v>
      </c>
      <c r="B72" s="135">
        <v>16</v>
      </c>
      <c r="C72" s="136" t="str">
        <f t="shared" si="3"/>
        <v>Block Type Week 16</v>
      </c>
      <c r="D72" s="135" t="s">
        <v>698</v>
      </c>
      <c r="E72" s="135" t="s">
        <v>699</v>
      </c>
      <c r="F72" s="135" t="s">
        <v>700</v>
      </c>
      <c r="G72" s="135" t="s">
        <v>701</v>
      </c>
      <c r="H72" s="135" t="s">
        <v>702</v>
      </c>
      <c r="I72" s="135" t="s">
        <v>703</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4">
        <f t="shared" si="1"/>
        <v>43646</v>
      </c>
      <c r="B73" s="135">
        <v>17</v>
      </c>
      <c r="C73" s="136" t="str">
        <f t="shared" si="3"/>
        <v>Block Type Week 17</v>
      </c>
      <c r="D73" s="135" t="s">
        <v>704</v>
      </c>
      <c r="E73" s="135" t="s">
        <v>705</v>
      </c>
      <c r="F73" s="135" t="s">
        <v>706</v>
      </c>
      <c r="G73" s="135" t="s">
        <v>707</v>
      </c>
      <c r="H73" s="135" t="s">
        <v>708</v>
      </c>
      <c r="I73" s="135" t="s">
        <v>709</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4">
        <f t="shared" si="1"/>
        <v>43653</v>
      </c>
      <c r="B74" s="135">
        <v>18</v>
      </c>
      <c r="C74" s="136" t="str">
        <f t="shared" si="3"/>
        <v>Block Type Week 18</v>
      </c>
      <c r="D74" s="135" t="s">
        <v>710</v>
      </c>
      <c r="E74" s="135" t="s">
        <v>711</v>
      </c>
      <c r="F74" s="135" t="s">
        <v>712</v>
      </c>
      <c r="G74" s="135" t="s">
        <v>713</v>
      </c>
      <c r="H74" s="135" t="s">
        <v>714</v>
      </c>
      <c r="I74" s="135" t="s">
        <v>715</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4">
        <f t="shared" si="1"/>
        <v>43660</v>
      </c>
      <c r="B75" s="135">
        <v>19</v>
      </c>
      <c r="C75" s="136" t="str">
        <f t="shared" si="3"/>
        <v>Block Type Week 19</v>
      </c>
      <c r="D75" s="135" t="s">
        <v>716</v>
      </c>
      <c r="E75" s="135" t="s">
        <v>717</v>
      </c>
      <c r="F75" s="135" t="s">
        <v>718</v>
      </c>
      <c r="G75" s="135" t="s">
        <v>719</v>
      </c>
      <c r="H75" s="135" t="s">
        <v>720</v>
      </c>
      <c r="I75" s="135" t="s">
        <v>721</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4">
        <f t="shared" si="1"/>
        <v>43667</v>
      </c>
      <c r="B76" s="135">
        <v>20</v>
      </c>
      <c r="C76" s="136" t="str">
        <f t="shared" si="3"/>
        <v>Block Type Week 20</v>
      </c>
      <c r="D76" s="135" t="s">
        <v>722</v>
      </c>
      <c r="E76" s="135" t="s">
        <v>723</v>
      </c>
      <c r="F76" s="135" t="s">
        <v>724</v>
      </c>
      <c r="G76" s="135" t="s">
        <v>725</v>
      </c>
      <c r="H76" s="135" t="s">
        <v>726</v>
      </c>
      <c r="I76" s="135" t="s">
        <v>727</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4">
        <f t="shared" si="1"/>
        <v>43674</v>
      </c>
      <c r="B77" s="135">
        <v>21</v>
      </c>
      <c r="C77" s="136" t="str">
        <f t="shared" si="3"/>
        <v>Block Type Week 21</v>
      </c>
      <c r="D77" s="135" t="s">
        <v>728</v>
      </c>
      <c r="E77" s="135" t="s">
        <v>729</v>
      </c>
      <c r="F77" s="135" t="s">
        <v>730</v>
      </c>
      <c r="G77" s="135" t="s">
        <v>731</v>
      </c>
      <c r="H77" s="135" t="s">
        <v>732</v>
      </c>
      <c r="I77" s="135" t="s">
        <v>733</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4">
        <f t="shared" si="1"/>
        <v>43681</v>
      </c>
      <c r="B78" s="135">
        <v>22</v>
      </c>
      <c r="C78" s="136" t="str">
        <f t="shared" si="3"/>
        <v>Block Type Week 22</v>
      </c>
      <c r="D78" s="135" t="s">
        <v>734</v>
      </c>
      <c r="E78" s="135" t="s">
        <v>735</v>
      </c>
      <c r="F78" s="135" t="s">
        <v>736</v>
      </c>
      <c r="G78" s="135" t="s">
        <v>737</v>
      </c>
      <c r="H78" s="135" t="s">
        <v>738</v>
      </c>
      <c r="I78" s="135" t="s">
        <v>739</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4">
        <f t="shared" si="1"/>
        <v>43688</v>
      </c>
      <c r="B79" s="135">
        <v>23</v>
      </c>
      <c r="C79" s="136" t="str">
        <f t="shared" si="3"/>
        <v>Block Type Week 23</v>
      </c>
      <c r="D79" s="135" t="s">
        <v>740</v>
      </c>
      <c r="E79" s="135" t="s">
        <v>741</v>
      </c>
      <c r="F79" s="135" t="s">
        <v>742</v>
      </c>
      <c r="G79" s="135" t="s">
        <v>743</v>
      </c>
      <c r="H79" s="135" t="s">
        <v>744</v>
      </c>
      <c r="I79" s="135" t="s">
        <v>745</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4">
        <f t="shared" si="1"/>
        <v>43695</v>
      </c>
      <c r="B80" s="135">
        <v>24</v>
      </c>
      <c r="C80" s="136" t="str">
        <f t="shared" si="3"/>
        <v>Block Type Week 24</v>
      </c>
      <c r="D80" s="135" t="s">
        <v>746</v>
      </c>
      <c r="E80" s="135" t="s">
        <v>747</v>
      </c>
      <c r="F80" s="135" t="s">
        <v>748</v>
      </c>
      <c r="G80" s="135" t="s">
        <v>749</v>
      </c>
      <c r="H80" s="135" t="s">
        <v>750</v>
      </c>
      <c r="I80" s="135" t="s">
        <v>751</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4">
        <f t="shared" si="1"/>
        <v>43702</v>
      </c>
      <c r="B81" s="135">
        <v>25</v>
      </c>
      <c r="C81" s="136" t="str">
        <f t="shared" si="3"/>
        <v>Block Type Week 25</v>
      </c>
      <c r="D81" s="135" t="s">
        <v>752</v>
      </c>
      <c r="E81" s="135" t="s">
        <v>753</v>
      </c>
      <c r="F81" s="135" t="s">
        <v>754</v>
      </c>
      <c r="G81" s="135" t="s">
        <v>755</v>
      </c>
      <c r="H81" s="135" t="s">
        <v>756</v>
      </c>
      <c r="I81" s="135" t="s">
        <v>757</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4">
        <f t="shared" si="1"/>
        <v>43709</v>
      </c>
      <c r="B82" s="135">
        <v>26</v>
      </c>
      <c r="C82" s="136" t="str">
        <f t="shared" si="3"/>
        <v>Block Type Week 26</v>
      </c>
      <c r="D82" s="135" t="s">
        <v>758</v>
      </c>
      <c r="E82" s="135" t="s">
        <v>759</v>
      </c>
      <c r="F82" s="135" t="s">
        <v>760</v>
      </c>
      <c r="G82" s="135" t="s">
        <v>761</v>
      </c>
      <c r="H82" s="135" t="s">
        <v>762</v>
      </c>
      <c r="I82" s="135" t="s">
        <v>763</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4">
        <f t="shared" si="1"/>
        <v>43716</v>
      </c>
      <c r="B83" s="135">
        <v>27</v>
      </c>
      <c r="C83" s="136" t="str">
        <f t="shared" si="3"/>
        <v>Block Type Week 27</v>
      </c>
      <c r="D83" s="135" t="s">
        <v>764</v>
      </c>
      <c r="E83" s="135" t="s">
        <v>765</v>
      </c>
      <c r="F83" s="135" t="s">
        <v>766</v>
      </c>
      <c r="G83" s="135" t="s">
        <v>767</v>
      </c>
      <c r="H83" s="135" t="s">
        <v>768</v>
      </c>
      <c r="I83" s="135" t="s">
        <v>769</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4">
        <f t="shared" si="1"/>
        <v>43723</v>
      </c>
      <c r="B84" s="135">
        <v>28</v>
      </c>
      <c r="C84" s="136" t="str">
        <f t="shared" si="3"/>
        <v>Block Type Week 28</v>
      </c>
      <c r="D84" s="135" t="s">
        <v>770</v>
      </c>
      <c r="E84" s="135" t="s">
        <v>771</v>
      </c>
      <c r="F84" s="135" t="s">
        <v>772</v>
      </c>
      <c r="G84" s="135" t="s">
        <v>773</v>
      </c>
      <c r="H84" s="135" t="s">
        <v>774</v>
      </c>
      <c r="I84" s="135" t="s">
        <v>775</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4">
        <f t="shared" si="1"/>
        <v>43730</v>
      </c>
      <c r="B85" s="135">
        <v>29</v>
      </c>
      <c r="C85" s="136" t="str">
        <f t="shared" si="3"/>
        <v>Block Type Week 29</v>
      </c>
      <c r="D85" s="135" t="s">
        <v>776</v>
      </c>
      <c r="E85" s="135" t="s">
        <v>777</v>
      </c>
      <c r="F85" s="135" t="s">
        <v>778</v>
      </c>
      <c r="G85" s="135" t="s">
        <v>779</v>
      </c>
      <c r="H85" s="135" t="s">
        <v>780</v>
      </c>
      <c r="I85" s="135" t="s">
        <v>781</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4">
        <f t="shared" si="1"/>
        <v>43737</v>
      </c>
      <c r="B86" s="135">
        <v>30</v>
      </c>
      <c r="C86" s="136" t="str">
        <f t="shared" si="3"/>
        <v>Block Type Week 30</v>
      </c>
      <c r="D86" s="135" t="s">
        <v>782</v>
      </c>
      <c r="E86" s="135" t="s">
        <v>783</v>
      </c>
      <c r="F86" s="135" t="s">
        <v>784</v>
      </c>
      <c r="G86" s="135" t="s">
        <v>785</v>
      </c>
      <c r="H86" s="135" t="s">
        <v>786</v>
      </c>
      <c r="I86" s="135" t="s">
        <v>787</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4">
        <f t="shared" si="1"/>
        <v>43744</v>
      </c>
      <c r="B87" s="135">
        <v>31</v>
      </c>
      <c r="C87" s="136" t="str">
        <f t="shared" si="3"/>
        <v>Block Type Week 31</v>
      </c>
      <c r="D87" s="135" t="s">
        <v>788</v>
      </c>
      <c r="E87" s="135" t="s">
        <v>789</v>
      </c>
      <c r="F87" s="135" t="s">
        <v>790</v>
      </c>
      <c r="G87" s="135" t="s">
        <v>791</v>
      </c>
      <c r="H87" s="135" t="s">
        <v>792</v>
      </c>
      <c r="I87" s="135" t="s">
        <v>793</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4">
        <f t="shared" si="1"/>
        <v>43751</v>
      </c>
      <c r="B88" s="135">
        <v>32</v>
      </c>
      <c r="C88" s="136" t="str">
        <f t="shared" si="3"/>
        <v>Block Type Week 32</v>
      </c>
      <c r="D88" s="135" t="s">
        <v>794</v>
      </c>
      <c r="E88" s="135" t="s">
        <v>795</v>
      </c>
      <c r="F88" s="135" t="s">
        <v>796</v>
      </c>
      <c r="G88" s="135" t="s">
        <v>797</v>
      </c>
      <c r="H88" s="135" t="s">
        <v>798</v>
      </c>
      <c r="I88" s="135" t="s">
        <v>799</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4">
        <f t="shared" si="1"/>
        <v>43758</v>
      </c>
      <c r="B89" s="135">
        <v>33</v>
      </c>
      <c r="C89" s="136" t="str">
        <f t="shared" si="3"/>
        <v>Block Type Week 33</v>
      </c>
      <c r="D89" s="135" t="s">
        <v>800</v>
      </c>
      <c r="E89" s="135" t="s">
        <v>801</v>
      </c>
      <c r="F89" s="135" t="s">
        <v>802</v>
      </c>
      <c r="G89" s="135" t="s">
        <v>803</v>
      </c>
      <c r="H89" s="135" t="s">
        <v>804</v>
      </c>
      <c r="I89" s="135" t="s">
        <v>805</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4">
        <f t="shared" si="1"/>
        <v>43765</v>
      </c>
      <c r="B90" s="135">
        <v>34</v>
      </c>
      <c r="C90" s="136" t="str">
        <f t="shared" si="3"/>
        <v>Block Type Week 34</v>
      </c>
      <c r="D90" s="135" t="s">
        <v>806</v>
      </c>
      <c r="E90" s="135" t="s">
        <v>807</v>
      </c>
      <c r="F90" s="135" t="s">
        <v>808</v>
      </c>
      <c r="G90" s="135" t="s">
        <v>809</v>
      </c>
      <c r="H90" s="135" t="s">
        <v>810</v>
      </c>
      <c r="I90" s="135" t="s">
        <v>811</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4">
        <f t="shared" si="1"/>
        <v>43772</v>
      </c>
      <c r="B91" s="135">
        <v>35</v>
      </c>
      <c r="C91" s="136" t="str">
        <f t="shared" si="3"/>
        <v>Block Type Week 35</v>
      </c>
      <c r="D91" s="135" t="s">
        <v>812</v>
      </c>
      <c r="E91" s="135" t="s">
        <v>813</v>
      </c>
      <c r="F91" s="135" t="s">
        <v>814</v>
      </c>
      <c r="G91" s="135" t="s">
        <v>815</v>
      </c>
      <c r="H91" s="135" t="s">
        <v>816</v>
      </c>
      <c r="I91" s="135" t="s">
        <v>817</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4">
        <f t="shared" si="1"/>
        <v>43779</v>
      </c>
      <c r="B92" s="135">
        <v>36</v>
      </c>
      <c r="C92" s="136" t="str">
        <f t="shared" si="3"/>
        <v>Block Type Week 36</v>
      </c>
      <c r="D92" s="135" t="s">
        <v>818</v>
      </c>
      <c r="E92" s="135" t="s">
        <v>819</v>
      </c>
      <c r="F92" s="135" t="s">
        <v>820</v>
      </c>
      <c r="G92" s="135" t="s">
        <v>821</v>
      </c>
      <c r="H92" s="135" t="s">
        <v>822</v>
      </c>
      <c r="I92" s="135" t="s">
        <v>823</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4">
        <f t="shared" si="1"/>
        <v>43786</v>
      </c>
      <c r="B93" s="135">
        <v>37</v>
      </c>
      <c r="C93" s="136" t="str">
        <f t="shared" si="3"/>
        <v>Block Type Week 37</v>
      </c>
      <c r="D93" s="135" t="s">
        <v>824</v>
      </c>
      <c r="E93" s="135" t="s">
        <v>825</v>
      </c>
      <c r="F93" s="135" t="s">
        <v>826</v>
      </c>
      <c r="G93" s="135" t="s">
        <v>827</v>
      </c>
      <c r="H93" s="135" t="s">
        <v>828</v>
      </c>
      <c r="I93" s="135" t="s">
        <v>829</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4">
        <f t="shared" si="1"/>
        <v>43793</v>
      </c>
      <c r="B94" s="135">
        <v>38</v>
      </c>
      <c r="C94" s="136" t="str">
        <f t="shared" si="3"/>
        <v>Block Type Week 38</v>
      </c>
      <c r="D94" s="135" t="s">
        <v>830</v>
      </c>
      <c r="E94" s="135" t="s">
        <v>831</v>
      </c>
      <c r="F94" s="135" t="s">
        <v>832</v>
      </c>
      <c r="G94" s="135" t="s">
        <v>833</v>
      </c>
      <c r="H94" s="135" t="s">
        <v>834</v>
      </c>
      <c r="I94" s="135" t="s">
        <v>835</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4">
        <f t="shared" si="1"/>
        <v>43800</v>
      </c>
      <c r="B95" s="135">
        <v>39</v>
      </c>
      <c r="C95" s="136" t="str">
        <f t="shared" si="3"/>
        <v>Block Type Week 39</v>
      </c>
      <c r="D95" s="135" t="s">
        <v>836</v>
      </c>
      <c r="E95" s="135" t="s">
        <v>837</v>
      </c>
      <c r="F95" s="135" t="s">
        <v>838</v>
      </c>
      <c r="G95" s="135" t="s">
        <v>839</v>
      </c>
      <c r="H95" s="135" t="s">
        <v>840</v>
      </c>
      <c r="I95" s="135" t="s">
        <v>841</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4">
        <f t="shared" si="1"/>
        <v>43807</v>
      </c>
      <c r="B96" s="135">
        <v>40</v>
      </c>
      <c r="C96" s="136" t="str">
        <f t="shared" si="3"/>
        <v>Block Type Week 40</v>
      </c>
      <c r="D96" s="135" t="s">
        <v>842</v>
      </c>
      <c r="E96" s="135" t="s">
        <v>843</v>
      </c>
      <c r="F96" s="135" t="s">
        <v>844</v>
      </c>
      <c r="G96" s="135" t="s">
        <v>845</v>
      </c>
      <c r="H96" s="135" t="s">
        <v>846</v>
      </c>
      <c r="I96" s="135" t="s">
        <v>847</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4">
        <f t="shared" si="1"/>
        <v>43814</v>
      </c>
      <c r="B97" s="135">
        <v>41</v>
      </c>
      <c r="C97" s="136" t="str">
        <f t="shared" si="3"/>
        <v>Block Type Week 41</v>
      </c>
      <c r="D97" s="135" t="s">
        <v>848</v>
      </c>
      <c r="E97" s="135" t="s">
        <v>849</v>
      </c>
      <c r="F97" s="135" t="s">
        <v>850</v>
      </c>
      <c r="G97" s="135" t="s">
        <v>851</v>
      </c>
      <c r="H97" s="135" t="s">
        <v>852</v>
      </c>
      <c r="I97" s="135" t="s">
        <v>853</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4">
        <f t="shared" si="1"/>
        <v>43821</v>
      </c>
      <c r="B98" s="135">
        <v>42</v>
      </c>
      <c r="C98" s="136" t="str">
        <f t="shared" si="3"/>
        <v>Block Type Week 42</v>
      </c>
      <c r="D98" s="135" t="s">
        <v>854</v>
      </c>
      <c r="E98" s="135" t="s">
        <v>855</v>
      </c>
      <c r="F98" s="135" t="s">
        <v>856</v>
      </c>
      <c r="G98" s="135" t="s">
        <v>857</v>
      </c>
      <c r="H98" s="135" t="s">
        <v>858</v>
      </c>
      <c r="I98" s="135" t="s">
        <v>859</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4">
        <f t="shared" si="1"/>
        <v>43828</v>
      </c>
      <c r="B99" s="135">
        <v>43</v>
      </c>
      <c r="C99" s="136" t="str">
        <f t="shared" si="3"/>
        <v>Block Type Week 43</v>
      </c>
      <c r="D99" s="135" t="s">
        <v>860</v>
      </c>
      <c r="E99" s="135" t="s">
        <v>861</v>
      </c>
      <c r="F99" s="135" t="s">
        <v>862</v>
      </c>
      <c r="G99" s="135" t="s">
        <v>863</v>
      </c>
      <c r="H99" s="135" t="s">
        <v>864</v>
      </c>
      <c r="I99" s="135" t="s">
        <v>865</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4">
        <f t="shared" si="1"/>
        <v>43835</v>
      </c>
      <c r="B100" s="135">
        <v>44</v>
      </c>
      <c r="C100" s="136" t="str">
        <f t="shared" si="3"/>
        <v>Block Type Week 44</v>
      </c>
      <c r="D100" s="135" t="s">
        <v>866</v>
      </c>
      <c r="E100" s="135" t="s">
        <v>867</v>
      </c>
      <c r="F100" s="135" t="s">
        <v>868</v>
      </c>
      <c r="G100" s="135" t="s">
        <v>869</v>
      </c>
      <c r="H100" s="135" t="s">
        <v>870</v>
      </c>
      <c r="I100" s="135" t="s">
        <v>871</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4">
        <f t="shared" si="1"/>
        <v>43842</v>
      </c>
      <c r="B101" s="135">
        <v>45</v>
      </c>
      <c r="C101" s="136" t="str">
        <f t="shared" si="3"/>
        <v>Block Type Week 45</v>
      </c>
      <c r="D101" s="135" t="s">
        <v>872</v>
      </c>
      <c r="E101" s="135" t="s">
        <v>873</v>
      </c>
      <c r="F101" s="135" t="s">
        <v>874</v>
      </c>
      <c r="G101" s="135" t="s">
        <v>875</v>
      </c>
      <c r="H101" s="135" t="s">
        <v>876</v>
      </c>
      <c r="I101" s="135" t="s">
        <v>877</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4">
        <f t="shared" si="1"/>
        <v>43849</v>
      </c>
      <c r="B102" s="135">
        <v>46</v>
      </c>
      <c r="C102" s="136" t="str">
        <f t="shared" si="3"/>
        <v>Block Type Week 46</v>
      </c>
      <c r="D102" s="135" t="s">
        <v>878</v>
      </c>
      <c r="E102" s="135" t="s">
        <v>879</v>
      </c>
      <c r="F102" s="135" t="s">
        <v>880</v>
      </c>
      <c r="G102" s="135" t="s">
        <v>881</v>
      </c>
      <c r="H102" s="135" t="s">
        <v>882</v>
      </c>
      <c r="I102" s="135" t="s">
        <v>883</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4">
        <f t="shared" si="1"/>
        <v>43856</v>
      </c>
      <c r="B103" s="135">
        <v>47</v>
      </c>
      <c r="C103" s="136" t="str">
        <f t="shared" si="3"/>
        <v>Block Type Week 47</v>
      </c>
      <c r="D103" s="135" t="s">
        <v>884</v>
      </c>
      <c r="E103" s="135" t="s">
        <v>885</v>
      </c>
      <c r="F103" s="135" t="s">
        <v>886</v>
      </c>
      <c r="G103" s="135" t="s">
        <v>887</v>
      </c>
      <c r="H103" s="135" t="s">
        <v>888</v>
      </c>
      <c r="I103" s="135" t="s">
        <v>889</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4">
        <f t="shared" si="1"/>
        <v>43863</v>
      </c>
      <c r="B104" s="135">
        <v>48</v>
      </c>
      <c r="C104" s="136" t="str">
        <f t="shared" si="3"/>
        <v>Block Type Week 48</v>
      </c>
      <c r="D104" s="135" t="s">
        <v>890</v>
      </c>
      <c r="E104" s="135" t="s">
        <v>891</v>
      </c>
      <c r="F104" s="135" t="s">
        <v>892</v>
      </c>
      <c r="G104" s="135" t="s">
        <v>893</v>
      </c>
      <c r="H104" s="135" t="s">
        <v>894</v>
      </c>
      <c r="I104" s="135" t="s">
        <v>895</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4">
        <f t="shared" si="1"/>
        <v>43870</v>
      </c>
      <c r="B105" s="135">
        <v>49</v>
      </c>
      <c r="C105" s="136" t="str">
        <f t="shared" si="3"/>
        <v>Block Type Week 49</v>
      </c>
      <c r="D105" s="135" t="s">
        <v>896</v>
      </c>
      <c r="E105" s="135" t="s">
        <v>897</v>
      </c>
      <c r="F105" s="135" t="s">
        <v>898</v>
      </c>
      <c r="G105" s="135" t="s">
        <v>899</v>
      </c>
      <c r="H105" s="135" t="s">
        <v>900</v>
      </c>
      <c r="I105" s="135" t="s">
        <v>901</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4">
        <f t="shared" si="1"/>
        <v>43877</v>
      </c>
      <c r="B106" s="135">
        <v>50</v>
      </c>
      <c r="C106" s="136" t="str">
        <f t="shared" si="3"/>
        <v>Block Type Week 50</v>
      </c>
      <c r="D106" s="135" t="s">
        <v>902</v>
      </c>
      <c r="E106" s="135" t="s">
        <v>903</v>
      </c>
      <c r="F106" s="135" t="s">
        <v>904</v>
      </c>
      <c r="G106" s="135" t="s">
        <v>905</v>
      </c>
      <c r="H106" s="135" t="s">
        <v>906</v>
      </c>
      <c r="I106" s="135" t="s">
        <v>907</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4">
        <f t="shared" si="1"/>
        <v>43884</v>
      </c>
      <c r="B107" s="135">
        <v>51</v>
      </c>
      <c r="C107" s="136" t="str">
        <f t="shared" si="3"/>
        <v>Block Type Week 51</v>
      </c>
      <c r="D107" s="135" t="s">
        <v>908</v>
      </c>
      <c r="E107" s="135" t="s">
        <v>909</v>
      </c>
      <c r="F107" s="135" t="s">
        <v>910</v>
      </c>
      <c r="G107" s="135" t="s">
        <v>911</v>
      </c>
      <c r="H107" s="135" t="s">
        <v>912</v>
      </c>
      <c r="I107" s="135" t="s">
        <v>913</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4">
        <f t="shared" si="1"/>
        <v>43891</v>
      </c>
      <c r="B108" s="135">
        <v>52</v>
      </c>
      <c r="C108" s="136" t="str">
        <f t="shared" si="3"/>
        <v>Block Type Week 52</v>
      </c>
      <c r="D108" s="135" t="s">
        <v>914</v>
      </c>
      <c r="E108" s="135" t="s">
        <v>915</v>
      </c>
      <c r="F108" s="135" t="s">
        <v>916</v>
      </c>
      <c r="G108" s="135" t="s">
        <v>917</v>
      </c>
      <c r="H108" s="135" t="s">
        <v>918</v>
      </c>
      <c r="I108" s="135" t="s">
        <v>919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39"/>
      <c r="C109" s="140"/>
      <c r="D109" s="141"/>
      <c r="E109" s="129"/>
      <c r="F109" s="129"/>
      <c r="G109" s="129"/>
      <c r="H109" s="142"/>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3"/>
      <c r="C110" s="144"/>
      <c r="D110" s="129"/>
      <c r="E110" s="141"/>
      <c r="F110" s="145"/>
      <c r="G110" s="142"/>
      <c r="H110" s="142"/>
      <c r="I110" s="142"/>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6" t="s">
        <v>920</v>
      </c>
      <c r="C111" s="147" t="s">
        <v>921</v>
      </c>
      <c r="D111" s="147" t="s">
        <v>922</v>
      </c>
      <c r="E111" s="147" t="s">
        <v>923</v>
      </c>
      <c r="F111" s="147" t="s">
        <v>924</v>
      </c>
      <c r="G111" s="142"/>
      <c r="H111" s="142"/>
      <c r="I111" s="142"/>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8" t="s">
        <v>925</v>
      </c>
      <c r="C112" s="149" t="s">
        <v>926</v>
      </c>
      <c r="D112" s="150" t="s">
        <v>927</v>
      </c>
      <c r="E112" s="150" t="s">
        <v>928</v>
      </c>
      <c r="F112" s="150" t="s">
        <v>929</v>
      </c>
      <c r="G112" s="142"/>
      <c r="H112" s="142"/>
      <c r="I112" s="142"/>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8" t="s">
        <v>930</v>
      </c>
      <c r="C113" s="151" t="s">
        <v>931</v>
      </c>
      <c r="D113" s="151" t="s">
        <v>932</v>
      </c>
      <c r="E113" s="151" t="s">
        <v>933</v>
      </c>
      <c r="F113" s="151" t="s">
        <v>934</v>
      </c>
      <c r="H113" s="142"/>
      <c r="I113" s="142"/>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2"/>
      <c r="C114" s="152"/>
      <c r="D114" s="152"/>
      <c r="E114" s="152"/>
      <c r="F114" s="152"/>
      <c r="G114" s="152"/>
      <c r="H114" s="152"/>
      <c r="I114" s="152"/>
      <c r="J114" s="152"/>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6" t="s">
        <v>935</v>
      </c>
      <c r="C115" s="431"/>
      <c r="D115" s="431"/>
      <c r="E115" s="431"/>
      <c r="F115" s="431"/>
      <c r="G115" s="431"/>
      <c r="H115" s="431"/>
      <c r="I115" s="431"/>
      <c r="J115" s="431"/>
      <c r="K115" s="431"/>
      <c r="L115" s="431"/>
      <c r="M115" s="431"/>
      <c r="N115" s="432"/>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3"/>
      <c r="C116" s="153"/>
      <c r="D116" s="153"/>
      <c r="E116" s="153"/>
      <c r="F116" s="153"/>
      <c r="G116" s="153"/>
      <c r="H116" s="153"/>
      <c r="I116" s="153"/>
      <c r="J116" s="153"/>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3">
        <v>1</v>
      </c>
      <c r="C117" s="154" t="s">
        <v>150</v>
      </c>
      <c r="D117" s="155" t="s">
        <v>936</v>
      </c>
      <c r="E117" s="156" t="s">
        <v>937</v>
      </c>
      <c r="G117" s="156" t="s">
        <v>938</v>
      </c>
      <c r="H117" s="156" t="s">
        <v>939</v>
      </c>
      <c r="I117" s="157"/>
      <c r="J117" s="156" t="s">
        <v>940</v>
      </c>
      <c r="K117" s="156" t="s">
        <v>941</v>
      </c>
      <c r="L117" s="129"/>
      <c r="M117" s="156" t="s">
        <v>942</v>
      </c>
      <c r="N117" s="156" t="s">
        <v>943</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4"/>
      <c r="C118" s="158">
        <v>1</v>
      </c>
      <c r="D118" s="159" t="s">
        <v>63</v>
      </c>
      <c r="E118" s="160" t="s">
        <v>944</v>
      </c>
      <c r="F118" s="354"/>
      <c r="G118" s="330" t="s">
        <v>2645</v>
      </c>
      <c r="H118" s="160" t="s">
        <v>944</v>
      </c>
      <c r="I118" s="352"/>
      <c r="J118" s="330" t="s">
        <v>945</v>
      </c>
      <c r="K118" s="160" t="s">
        <v>944</v>
      </c>
      <c r="L118" s="129"/>
      <c r="M118" s="160" t="s">
        <v>2651</v>
      </c>
      <c r="N118" s="160" t="s">
        <v>2651</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4"/>
      <c r="C119" s="158">
        <v>2</v>
      </c>
      <c r="D119" s="159" t="s">
        <v>63</v>
      </c>
      <c r="E119" s="160" t="s">
        <v>944</v>
      </c>
      <c r="F119" s="354"/>
      <c r="G119" s="330" t="s">
        <v>2645</v>
      </c>
      <c r="H119" s="160" t="s">
        <v>944</v>
      </c>
      <c r="I119" s="352"/>
      <c r="J119" s="330" t="s">
        <v>945</v>
      </c>
      <c r="K119" s="160" t="s">
        <v>944</v>
      </c>
      <c r="L119" s="354"/>
      <c r="M119" s="160" t="s">
        <v>2651</v>
      </c>
      <c r="N119" s="160" t="s">
        <v>2651</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4"/>
      <c r="C120" s="158">
        <v>3</v>
      </c>
      <c r="D120" s="159" t="s">
        <v>63</v>
      </c>
      <c r="E120" s="160" t="s">
        <v>944</v>
      </c>
      <c r="F120" s="354"/>
      <c r="G120" s="330" t="s">
        <v>2645</v>
      </c>
      <c r="H120" s="160" t="s">
        <v>944</v>
      </c>
      <c r="I120" s="352"/>
      <c r="J120" s="330" t="s">
        <v>945</v>
      </c>
      <c r="K120" s="160" t="s">
        <v>944</v>
      </c>
      <c r="L120" s="354"/>
      <c r="M120" s="160" t="s">
        <v>2651</v>
      </c>
      <c r="N120" s="160" t="s">
        <v>2651</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4"/>
      <c r="C121" s="158">
        <v>4</v>
      </c>
      <c r="D121" s="159" t="s">
        <v>63</v>
      </c>
      <c r="E121" s="160" t="s">
        <v>944</v>
      </c>
      <c r="F121" s="354"/>
      <c r="G121" s="330" t="s">
        <v>2645</v>
      </c>
      <c r="H121" s="160" t="s">
        <v>944</v>
      </c>
      <c r="I121" s="352"/>
      <c r="J121" s="330" t="s">
        <v>945</v>
      </c>
      <c r="K121" s="160" t="s">
        <v>944</v>
      </c>
      <c r="L121" s="354"/>
      <c r="M121" s="160" t="s">
        <v>2651</v>
      </c>
      <c r="N121" s="160" t="s">
        <v>2651</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4"/>
      <c r="C122" s="158">
        <v>5</v>
      </c>
      <c r="D122" s="353" t="s">
        <v>2649</v>
      </c>
      <c r="E122" s="353" t="s">
        <v>2649</v>
      </c>
      <c r="F122" s="354"/>
      <c r="G122" s="353" t="s">
        <v>2649</v>
      </c>
      <c r="H122" s="353" t="s">
        <v>2649</v>
      </c>
      <c r="I122" s="352"/>
      <c r="J122" s="353" t="s">
        <v>2649</v>
      </c>
      <c r="K122" s="353" t="s">
        <v>2649</v>
      </c>
      <c r="L122" s="354"/>
      <c r="M122" s="353" t="s">
        <v>2649</v>
      </c>
      <c r="N122" s="353" t="s">
        <v>2649</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4"/>
      <c r="C123" s="158">
        <v>6</v>
      </c>
      <c r="D123" s="353" t="s">
        <v>2649</v>
      </c>
      <c r="E123" s="353" t="s">
        <v>2649</v>
      </c>
      <c r="F123" s="354"/>
      <c r="G123" s="353" t="s">
        <v>2649</v>
      </c>
      <c r="H123" s="353" t="s">
        <v>2649</v>
      </c>
      <c r="I123" s="352"/>
      <c r="J123" s="353" t="s">
        <v>2649</v>
      </c>
      <c r="K123" s="353" t="s">
        <v>2649</v>
      </c>
      <c r="L123" s="354"/>
      <c r="M123" s="353" t="s">
        <v>2649</v>
      </c>
      <c r="N123" s="353" t="s">
        <v>2649</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4"/>
      <c r="C124" s="158">
        <v>7</v>
      </c>
      <c r="D124" s="353" t="s">
        <v>2649</v>
      </c>
      <c r="E124" s="353" t="s">
        <v>2649</v>
      </c>
      <c r="F124" s="354"/>
      <c r="G124" s="353" t="s">
        <v>2649</v>
      </c>
      <c r="H124" s="353" t="s">
        <v>2649</v>
      </c>
      <c r="I124" s="352"/>
      <c r="J124" s="353" t="s">
        <v>2649</v>
      </c>
      <c r="K124" s="353" t="s">
        <v>2649</v>
      </c>
      <c r="L124" s="354"/>
      <c r="M124" s="353" t="s">
        <v>2649</v>
      </c>
      <c r="N124" s="353" t="s">
        <v>2649</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4"/>
      <c r="C125" s="158">
        <v>8</v>
      </c>
      <c r="D125" s="353" t="s">
        <v>2649</v>
      </c>
      <c r="E125" s="353" t="s">
        <v>2649</v>
      </c>
      <c r="F125" s="354"/>
      <c r="G125" s="353" t="s">
        <v>2649</v>
      </c>
      <c r="H125" s="353" t="s">
        <v>2649</v>
      </c>
      <c r="I125" s="352"/>
      <c r="J125" s="353" t="s">
        <v>2649</v>
      </c>
      <c r="K125" s="353" t="s">
        <v>2649</v>
      </c>
      <c r="L125" s="354"/>
      <c r="M125" s="353" t="s">
        <v>2649</v>
      </c>
      <c r="N125" s="353" t="s">
        <v>2649</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4"/>
      <c r="C126" s="158">
        <v>9</v>
      </c>
      <c r="D126" s="166" t="s">
        <v>946</v>
      </c>
      <c r="E126" s="160" t="s">
        <v>947</v>
      </c>
      <c r="F126" s="354"/>
      <c r="G126" s="160" t="s">
        <v>948</v>
      </c>
      <c r="H126" s="160" t="s">
        <v>949</v>
      </c>
      <c r="I126" s="352"/>
      <c r="J126" s="160" t="s">
        <v>950</v>
      </c>
      <c r="K126" s="160" t="s">
        <v>951</v>
      </c>
      <c r="L126" s="354"/>
      <c r="M126" s="160" t="s">
        <v>952</v>
      </c>
      <c r="N126" s="160" t="s">
        <v>953</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4"/>
      <c r="C127" s="158">
        <v>10</v>
      </c>
      <c r="D127" s="166" t="s">
        <v>954</v>
      </c>
      <c r="E127" s="160" t="s">
        <v>955</v>
      </c>
      <c r="F127" s="354"/>
      <c r="G127" s="160" t="s">
        <v>956</v>
      </c>
      <c r="H127" s="160" t="s">
        <v>957</v>
      </c>
      <c r="I127" s="352"/>
      <c r="J127" s="160" t="s">
        <v>958</v>
      </c>
      <c r="K127" s="160" t="s">
        <v>959</v>
      </c>
      <c r="L127" s="354"/>
      <c r="M127" s="160" t="s">
        <v>960</v>
      </c>
      <c r="N127" s="160" t="s">
        <v>961</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4"/>
      <c r="C128" s="158">
        <v>11</v>
      </c>
      <c r="D128" s="166" t="s">
        <v>962</v>
      </c>
      <c r="E128" s="160" t="s">
        <v>963</v>
      </c>
      <c r="F128" s="354"/>
      <c r="G128" s="160" t="s">
        <v>964</v>
      </c>
      <c r="H128" s="160" t="s">
        <v>965</v>
      </c>
      <c r="I128" s="352"/>
      <c r="J128" s="160" t="s">
        <v>966</v>
      </c>
      <c r="K128" s="160" t="s">
        <v>967</v>
      </c>
      <c r="L128" s="354"/>
      <c r="M128" s="160" t="s">
        <v>968</v>
      </c>
      <c r="N128" s="160" t="s">
        <v>969</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4"/>
      <c r="C129" s="158">
        <v>12</v>
      </c>
      <c r="D129" s="166" t="s">
        <v>970</v>
      </c>
      <c r="E129" s="160" t="s">
        <v>971</v>
      </c>
      <c r="F129" s="354"/>
      <c r="G129" s="160" t="s">
        <v>972</v>
      </c>
      <c r="H129" s="160" t="s">
        <v>973</v>
      </c>
      <c r="I129" s="352"/>
      <c r="J129" s="160" t="s">
        <v>974</v>
      </c>
      <c r="K129" s="160" t="s">
        <v>975</v>
      </c>
      <c r="L129" s="354"/>
      <c r="M129" s="160" t="s">
        <v>976</v>
      </c>
      <c r="N129" s="160" t="s">
        <v>977</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4"/>
      <c r="C130" s="158">
        <v>13</v>
      </c>
      <c r="D130" s="166" t="s">
        <v>978</v>
      </c>
      <c r="E130" s="160" t="s">
        <v>979</v>
      </c>
      <c r="F130" s="354"/>
      <c r="G130" s="160" t="s">
        <v>980</v>
      </c>
      <c r="H130" s="160" t="s">
        <v>981</v>
      </c>
      <c r="I130" s="352"/>
      <c r="J130" s="160" t="s">
        <v>982</v>
      </c>
      <c r="K130" s="160" t="s">
        <v>983</v>
      </c>
      <c r="L130" s="354"/>
      <c r="M130" s="160" t="s">
        <v>984</v>
      </c>
      <c r="N130" s="160" t="s">
        <v>985</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4"/>
      <c r="C131" s="158">
        <v>14</v>
      </c>
      <c r="D131" s="166" t="s">
        <v>986</v>
      </c>
      <c r="E131" s="160" t="s">
        <v>987</v>
      </c>
      <c r="F131" s="354"/>
      <c r="G131" s="160" t="s">
        <v>988</v>
      </c>
      <c r="H131" s="160" t="s">
        <v>989</v>
      </c>
      <c r="I131" s="352"/>
      <c r="J131" s="160" t="s">
        <v>990</v>
      </c>
      <c r="K131" s="160" t="s">
        <v>991</v>
      </c>
      <c r="L131" s="354"/>
      <c r="M131" s="160" t="s">
        <v>992</v>
      </c>
      <c r="N131" s="160" t="s">
        <v>993</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4"/>
      <c r="C132" s="158">
        <v>15</v>
      </c>
      <c r="D132" s="166" t="s">
        <v>994</v>
      </c>
      <c r="E132" s="160" t="s">
        <v>995</v>
      </c>
      <c r="F132" s="354"/>
      <c r="G132" s="160" t="s">
        <v>996</v>
      </c>
      <c r="H132" s="160" t="s">
        <v>997</v>
      </c>
      <c r="I132" s="352"/>
      <c r="J132" s="160" t="s">
        <v>998</v>
      </c>
      <c r="K132" s="160" t="s">
        <v>999</v>
      </c>
      <c r="L132" s="354"/>
      <c r="M132" s="160" t="s">
        <v>1000</v>
      </c>
      <c r="N132" s="160" t="s">
        <v>1001</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4"/>
      <c r="C133" s="158">
        <v>16</v>
      </c>
      <c r="D133" s="166" t="s">
        <v>1002</v>
      </c>
      <c r="E133" s="160" t="s">
        <v>1003</v>
      </c>
      <c r="F133" s="354"/>
      <c r="G133" s="160" t="s">
        <v>1004</v>
      </c>
      <c r="H133" s="160" t="s">
        <v>1005</v>
      </c>
      <c r="I133" s="352"/>
      <c r="J133" s="160" t="s">
        <v>1006</v>
      </c>
      <c r="K133" s="160" t="s">
        <v>1007</v>
      </c>
      <c r="L133" s="354"/>
      <c r="M133" s="160" t="s">
        <v>1008</v>
      </c>
      <c r="N133" s="160" t="s">
        <v>1009</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4"/>
      <c r="C134" s="158">
        <v>17</v>
      </c>
      <c r="D134" s="166" t="s">
        <v>1010</v>
      </c>
      <c r="E134" s="160" t="s">
        <v>1011</v>
      </c>
      <c r="F134" s="354"/>
      <c r="G134" s="160" t="s">
        <v>1012</v>
      </c>
      <c r="H134" s="160" t="s">
        <v>1013</v>
      </c>
      <c r="I134" s="352"/>
      <c r="J134" s="160" t="s">
        <v>1014</v>
      </c>
      <c r="K134" s="160" t="s">
        <v>1015</v>
      </c>
      <c r="L134" s="354"/>
      <c r="M134" s="160" t="s">
        <v>1016</v>
      </c>
      <c r="N134" s="160" t="s">
        <v>1017</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4"/>
      <c r="C135" s="158">
        <v>18</v>
      </c>
      <c r="D135" s="166" t="s">
        <v>1018</v>
      </c>
      <c r="E135" s="160" t="s">
        <v>1019</v>
      </c>
      <c r="F135" s="354"/>
      <c r="G135" s="160" t="s">
        <v>1020</v>
      </c>
      <c r="H135" s="160" t="s">
        <v>1021</v>
      </c>
      <c r="I135" s="352"/>
      <c r="J135" s="160" t="s">
        <v>1022</v>
      </c>
      <c r="K135" s="160" t="s">
        <v>1023</v>
      </c>
      <c r="L135" s="354"/>
      <c r="M135" s="160" t="s">
        <v>1024</v>
      </c>
      <c r="N135" s="160" t="s">
        <v>1025</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4"/>
      <c r="C136" s="158">
        <v>19</v>
      </c>
      <c r="D136" s="166" t="s">
        <v>1026</v>
      </c>
      <c r="E136" s="160" t="s">
        <v>1027</v>
      </c>
      <c r="F136" s="354"/>
      <c r="G136" s="160" t="s">
        <v>1028</v>
      </c>
      <c r="H136" s="160" t="s">
        <v>1029</v>
      </c>
      <c r="I136" s="352"/>
      <c r="J136" s="160" t="s">
        <v>1030</v>
      </c>
      <c r="K136" s="160" t="s">
        <v>1031</v>
      </c>
      <c r="L136" s="354"/>
      <c r="M136" s="160" t="s">
        <v>1032</v>
      </c>
      <c r="N136" s="160" t="s">
        <v>1033</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4"/>
      <c r="C137" s="158">
        <v>20</v>
      </c>
      <c r="D137" s="166" t="s">
        <v>1034</v>
      </c>
      <c r="E137" s="160" t="s">
        <v>1035</v>
      </c>
      <c r="F137" s="354"/>
      <c r="G137" s="160" t="s">
        <v>1036</v>
      </c>
      <c r="H137" s="160" t="s">
        <v>1037</v>
      </c>
      <c r="I137" s="352"/>
      <c r="J137" s="160" t="s">
        <v>1038</v>
      </c>
      <c r="K137" s="160" t="s">
        <v>1039</v>
      </c>
      <c r="L137" s="354"/>
      <c r="M137" s="160" t="s">
        <v>1040</v>
      </c>
      <c r="N137" s="160" t="s">
        <v>1041</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4"/>
      <c r="C138" s="158">
        <v>21</v>
      </c>
      <c r="D138" s="166" t="s">
        <v>1042</v>
      </c>
      <c r="E138" s="160" t="s">
        <v>1043</v>
      </c>
      <c r="F138" s="354"/>
      <c r="G138" s="160" t="s">
        <v>1044</v>
      </c>
      <c r="H138" s="160" t="s">
        <v>1045</v>
      </c>
      <c r="I138" s="352"/>
      <c r="J138" s="160" t="s">
        <v>1046</v>
      </c>
      <c r="K138" s="160" t="s">
        <v>1047</v>
      </c>
      <c r="L138" s="354"/>
      <c r="M138" s="160" t="s">
        <v>1048</v>
      </c>
      <c r="N138" s="160" t="s">
        <v>1049</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4"/>
      <c r="C139" s="158">
        <v>22</v>
      </c>
      <c r="D139" s="166" t="s">
        <v>1050</v>
      </c>
      <c r="E139" s="160" t="s">
        <v>1051</v>
      </c>
      <c r="F139" s="354"/>
      <c r="G139" s="160" t="s">
        <v>1052</v>
      </c>
      <c r="H139" s="160" t="s">
        <v>1053</v>
      </c>
      <c r="I139" s="352"/>
      <c r="J139" s="160" t="s">
        <v>1054</v>
      </c>
      <c r="K139" s="160" t="s">
        <v>1055</v>
      </c>
      <c r="L139" s="354"/>
      <c r="M139" s="160" t="s">
        <v>1056</v>
      </c>
      <c r="N139" s="160" t="s">
        <v>1057</v>
      </c>
    </row>
    <row r="140" spans="2:34" ht="15" hidden="1" customHeight="1">
      <c r="B140" s="584"/>
      <c r="C140" s="158">
        <v>23</v>
      </c>
      <c r="D140" s="166" t="s">
        <v>1058</v>
      </c>
      <c r="E140" s="160" t="s">
        <v>1059</v>
      </c>
      <c r="F140" s="354"/>
      <c r="G140" s="160" t="s">
        <v>1060</v>
      </c>
      <c r="H140" s="160" t="s">
        <v>1061</v>
      </c>
      <c r="I140" s="352"/>
      <c r="J140" s="160" t="s">
        <v>1062</v>
      </c>
      <c r="K140" s="160" t="s">
        <v>1063</v>
      </c>
      <c r="L140" s="354"/>
      <c r="M140" s="160" t="s">
        <v>1064</v>
      </c>
      <c r="N140" s="160" t="s">
        <v>1065</v>
      </c>
    </row>
    <row r="141" spans="2:34" ht="15" hidden="1" customHeight="1">
      <c r="B141" s="584"/>
      <c r="C141" s="158">
        <v>24</v>
      </c>
      <c r="D141" s="166" t="s">
        <v>1066</v>
      </c>
      <c r="E141" s="160" t="s">
        <v>1067</v>
      </c>
      <c r="F141" s="354"/>
      <c r="G141" s="160" t="s">
        <v>1068</v>
      </c>
      <c r="H141" s="160" t="s">
        <v>1069</v>
      </c>
      <c r="I141" s="352"/>
      <c r="J141" s="160" t="s">
        <v>1070</v>
      </c>
      <c r="K141" s="160" t="s">
        <v>1071</v>
      </c>
      <c r="L141" s="354"/>
      <c r="M141" s="160" t="s">
        <v>1072</v>
      </c>
      <c r="N141" s="160" t="s">
        <v>1073</v>
      </c>
    </row>
    <row r="142" spans="2:34" ht="15" hidden="1" customHeight="1">
      <c r="B142" s="584"/>
      <c r="C142" s="158">
        <v>25</v>
      </c>
      <c r="D142" s="166" t="s">
        <v>1074</v>
      </c>
      <c r="E142" s="160" t="s">
        <v>1075</v>
      </c>
      <c r="F142" s="354"/>
      <c r="G142" s="160" t="s">
        <v>1076</v>
      </c>
      <c r="H142" s="160" t="s">
        <v>1077</v>
      </c>
      <c r="I142" s="352"/>
      <c r="J142" s="160" t="s">
        <v>1078</v>
      </c>
      <c r="K142" s="160" t="s">
        <v>1079</v>
      </c>
      <c r="L142" s="354"/>
      <c r="M142" s="160" t="s">
        <v>1080</v>
      </c>
      <c r="N142" s="160" t="s">
        <v>1081</v>
      </c>
    </row>
    <row r="143" spans="2:34" ht="15" hidden="1" customHeight="1">
      <c r="B143" s="584"/>
      <c r="C143" s="158">
        <v>26</v>
      </c>
      <c r="D143" s="166" t="s">
        <v>1082</v>
      </c>
      <c r="E143" s="160" t="s">
        <v>1083</v>
      </c>
      <c r="F143" s="354"/>
      <c r="G143" s="160" t="s">
        <v>1084</v>
      </c>
      <c r="H143" s="160" t="s">
        <v>1085</v>
      </c>
      <c r="I143" s="352"/>
      <c r="J143" s="160" t="s">
        <v>1086</v>
      </c>
      <c r="K143" s="160" t="s">
        <v>1087</v>
      </c>
      <c r="L143" s="354"/>
      <c r="M143" s="160" t="s">
        <v>1088</v>
      </c>
      <c r="N143" s="160" t="s">
        <v>1089</v>
      </c>
    </row>
    <row r="144" spans="2:34" ht="15" hidden="1" customHeight="1">
      <c r="B144" s="584"/>
      <c r="C144" s="158">
        <v>27</v>
      </c>
      <c r="D144" s="166" t="s">
        <v>1090</v>
      </c>
      <c r="E144" s="160" t="s">
        <v>1091</v>
      </c>
      <c r="F144" s="354"/>
      <c r="G144" s="160" t="s">
        <v>1092</v>
      </c>
      <c r="H144" s="160" t="s">
        <v>1093</v>
      </c>
      <c r="I144" s="352"/>
      <c r="J144" s="160" t="s">
        <v>1094</v>
      </c>
      <c r="K144" s="160" t="s">
        <v>1095</v>
      </c>
      <c r="L144" s="354"/>
      <c r="M144" s="160" t="s">
        <v>1096</v>
      </c>
      <c r="N144" s="160" t="s">
        <v>1097</v>
      </c>
    </row>
    <row r="145" spans="2:14" ht="15" hidden="1" customHeight="1">
      <c r="B145" s="584"/>
      <c r="C145" s="158">
        <v>28</v>
      </c>
      <c r="D145" s="166" t="s">
        <v>1098</v>
      </c>
      <c r="E145" s="160" t="s">
        <v>1099</v>
      </c>
      <c r="F145" s="354"/>
      <c r="G145" s="160" t="s">
        <v>1100</v>
      </c>
      <c r="H145" s="160" t="s">
        <v>1101</v>
      </c>
      <c r="I145" s="352"/>
      <c r="J145" s="160" t="s">
        <v>1102</v>
      </c>
      <c r="K145" s="160" t="s">
        <v>1103</v>
      </c>
      <c r="L145" s="354"/>
      <c r="M145" s="160" t="s">
        <v>1104</v>
      </c>
      <c r="N145" s="160" t="s">
        <v>1105</v>
      </c>
    </row>
    <row r="146" spans="2:14" ht="15" hidden="1" customHeight="1">
      <c r="B146" s="584"/>
      <c r="C146" s="158">
        <v>29</v>
      </c>
      <c r="D146" s="166" t="s">
        <v>1106</v>
      </c>
      <c r="E146" s="160" t="s">
        <v>1107</v>
      </c>
      <c r="F146" s="354"/>
      <c r="G146" s="160" t="s">
        <v>1108</v>
      </c>
      <c r="H146" s="160" t="s">
        <v>1109</v>
      </c>
      <c r="I146" s="352"/>
      <c r="J146" s="160" t="s">
        <v>1110</v>
      </c>
      <c r="K146" s="160" t="s">
        <v>1111</v>
      </c>
      <c r="L146" s="354"/>
      <c r="M146" s="160" t="s">
        <v>1112</v>
      </c>
      <c r="N146" s="160" t="s">
        <v>1113</v>
      </c>
    </row>
    <row r="147" spans="2:14" ht="15" hidden="1" customHeight="1">
      <c r="B147" s="584"/>
      <c r="C147" s="158">
        <v>30</v>
      </c>
      <c r="D147" s="166" t="s">
        <v>1114</v>
      </c>
      <c r="E147" s="160" t="s">
        <v>1115</v>
      </c>
      <c r="F147" s="354"/>
      <c r="G147" s="160" t="s">
        <v>1116</v>
      </c>
      <c r="H147" s="160" t="s">
        <v>1117</v>
      </c>
      <c r="I147" s="352"/>
      <c r="J147" s="160" t="s">
        <v>1118</v>
      </c>
      <c r="K147" s="160" t="s">
        <v>1119</v>
      </c>
      <c r="L147" s="354"/>
      <c r="M147" s="160" t="s">
        <v>1120</v>
      </c>
      <c r="N147" s="160" t="s">
        <v>1121</v>
      </c>
    </row>
    <row r="148" spans="2:14" ht="15" hidden="1" customHeight="1">
      <c r="B148" s="584"/>
      <c r="C148" s="158">
        <v>31</v>
      </c>
      <c r="D148" s="166" t="s">
        <v>1122</v>
      </c>
      <c r="E148" s="160" t="s">
        <v>1123</v>
      </c>
      <c r="F148" s="354"/>
      <c r="G148" s="160" t="s">
        <v>1124</v>
      </c>
      <c r="H148" s="160" t="s">
        <v>1125</v>
      </c>
      <c r="I148" s="352"/>
      <c r="J148" s="160" t="s">
        <v>1126</v>
      </c>
      <c r="K148" s="160" t="s">
        <v>1127</v>
      </c>
      <c r="L148" s="354"/>
      <c r="M148" s="160" t="s">
        <v>1128</v>
      </c>
      <c r="N148" s="160" t="s">
        <v>1129</v>
      </c>
    </row>
    <row r="149" spans="2:14" ht="15" hidden="1" customHeight="1">
      <c r="B149" s="584"/>
      <c r="C149" s="158">
        <v>32</v>
      </c>
      <c r="D149" s="166" t="s">
        <v>1130</v>
      </c>
      <c r="E149" s="160" t="s">
        <v>1131</v>
      </c>
      <c r="F149" s="354"/>
      <c r="G149" s="160" t="s">
        <v>1132</v>
      </c>
      <c r="H149" s="160" t="s">
        <v>1133</v>
      </c>
      <c r="I149" s="352"/>
      <c r="J149" s="160" t="s">
        <v>1134</v>
      </c>
      <c r="K149" s="160" t="s">
        <v>1135</v>
      </c>
      <c r="L149" s="354"/>
      <c r="M149" s="160" t="s">
        <v>1136</v>
      </c>
      <c r="N149" s="160" t="s">
        <v>1137</v>
      </c>
    </row>
    <row r="150" spans="2:14" ht="15" hidden="1" customHeight="1">
      <c r="B150" s="584"/>
      <c r="C150" s="158">
        <v>33</v>
      </c>
      <c r="D150" s="166" t="s">
        <v>1138</v>
      </c>
      <c r="E150" s="160" t="s">
        <v>1139</v>
      </c>
      <c r="F150" s="354"/>
      <c r="G150" s="160" t="s">
        <v>1140</v>
      </c>
      <c r="H150" s="160" t="s">
        <v>1141</v>
      </c>
      <c r="I150" s="352"/>
      <c r="J150" s="160" t="s">
        <v>1142</v>
      </c>
      <c r="K150" s="160" t="s">
        <v>1143</v>
      </c>
      <c r="L150" s="354"/>
      <c r="M150" s="160" t="s">
        <v>1144</v>
      </c>
      <c r="N150" s="160" t="s">
        <v>1145</v>
      </c>
    </row>
    <row r="151" spans="2:14" ht="15" hidden="1" customHeight="1">
      <c r="B151" s="584"/>
      <c r="C151" s="158">
        <v>34</v>
      </c>
      <c r="D151" s="166" t="s">
        <v>1146</v>
      </c>
      <c r="E151" s="160" t="s">
        <v>1147</v>
      </c>
      <c r="F151" s="354"/>
      <c r="G151" s="160" t="s">
        <v>1148</v>
      </c>
      <c r="H151" s="160" t="s">
        <v>1149</v>
      </c>
      <c r="I151" s="352"/>
      <c r="J151" s="160" t="s">
        <v>1150</v>
      </c>
      <c r="K151" s="160" t="s">
        <v>1151</v>
      </c>
      <c r="L151" s="354"/>
      <c r="M151" s="160" t="s">
        <v>1152</v>
      </c>
      <c r="N151" s="160" t="s">
        <v>1153</v>
      </c>
    </row>
    <row r="152" spans="2:14" ht="15" hidden="1" customHeight="1">
      <c r="B152" s="584"/>
      <c r="C152" s="158">
        <v>35</v>
      </c>
      <c r="D152" s="166" t="s">
        <v>1154</v>
      </c>
      <c r="E152" s="160" t="s">
        <v>1155</v>
      </c>
      <c r="F152" s="354"/>
      <c r="G152" s="160" t="s">
        <v>1156</v>
      </c>
      <c r="H152" s="160" t="s">
        <v>1157</v>
      </c>
      <c r="I152" s="352"/>
      <c r="J152" s="160" t="s">
        <v>1158</v>
      </c>
      <c r="K152" s="160" t="s">
        <v>1159</v>
      </c>
      <c r="L152" s="354"/>
      <c r="M152" s="160" t="s">
        <v>1160</v>
      </c>
      <c r="N152" s="160" t="s">
        <v>1161</v>
      </c>
    </row>
    <row r="153" spans="2:14" ht="15" hidden="1" customHeight="1">
      <c r="B153" s="584"/>
      <c r="C153" s="158">
        <v>36</v>
      </c>
      <c r="D153" s="166" t="s">
        <v>1162</v>
      </c>
      <c r="E153" s="160" t="s">
        <v>1163</v>
      </c>
      <c r="F153" s="354"/>
      <c r="G153" s="160" t="s">
        <v>1164</v>
      </c>
      <c r="H153" s="160" t="s">
        <v>1165</v>
      </c>
      <c r="I153" s="352"/>
      <c r="J153" s="160" t="s">
        <v>1166</v>
      </c>
      <c r="K153" s="160" t="s">
        <v>1167</v>
      </c>
      <c r="L153" s="354"/>
      <c r="M153" s="160" t="s">
        <v>1168</v>
      </c>
      <c r="N153" s="160" t="s">
        <v>1169</v>
      </c>
    </row>
    <row r="154" spans="2:14" ht="15" hidden="1" customHeight="1">
      <c r="B154" s="584"/>
      <c r="C154" s="158">
        <v>37</v>
      </c>
      <c r="D154" s="166" t="s">
        <v>1170</v>
      </c>
      <c r="E154" s="160" t="s">
        <v>1171</v>
      </c>
      <c r="F154" s="354"/>
      <c r="G154" s="160" t="s">
        <v>1172</v>
      </c>
      <c r="H154" s="160" t="s">
        <v>1173</v>
      </c>
      <c r="I154" s="352"/>
      <c r="J154" s="160" t="s">
        <v>1174</v>
      </c>
      <c r="K154" s="160" t="s">
        <v>1175</v>
      </c>
      <c r="L154" s="354"/>
      <c r="M154" s="160" t="s">
        <v>1176</v>
      </c>
      <c r="N154" s="160" t="s">
        <v>1177</v>
      </c>
    </row>
    <row r="155" spans="2:14" ht="15" hidden="1" customHeight="1">
      <c r="B155" s="584"/>
      <c r="C155" s="158">
        <v>38</v>
      </c>
      <c r="D155" s="166" t="s">
        <v>1178</v>
      </c>
      <c r="E155" s="160" t="s">
        <v>1179</v>
      </c>
      <c r="F155" s="354"/>
      <c r="G155" s="160" t="s">
        <v>1180</v>
      </c>
      <c r="H155" s="160" t="s">
        <v>1181</v>
      </c>
      <c r="I155" s="352"/>
      <c r="J155" s="160" t="s">
        <v>1182</v>
      </c>
      <c r="K155" s="160" t="s">
        <v>1183</v>
      </c>
      <c r="L155" s="354"/>
      <c r="M155" s="160" t="s">
        <v>1184</v>
      </c>
      <c r="N155" s="160" t="s">
        <v>1185</v>
      </c>
    </row>
    <row r="156" spans="2:14" ht="15" hidden="1" customHeight="1">
      <c r="B156" s="584"/>
      <c r="C156" s="158">
        <v>39</v>
      </c>
      <c r="D156" s="166" t="s">
        <v>1186</v>
      </c>
      <c r="E156" s="160" t="s">
        <v>1187</v>
      </c>
      <c r="F156" s="354"/>
      <c r="G156" s="160" t="s">
        <v>1188</v>
      </c>
      <c r="H156" s="160" t="s">
        <v>1189</v>
      </c>
      <c r="I156" s="352"/>
      <c r="J156" s="160" t="s">
        <v>1190</v>
      </c>
      <c r="K156" s="160" t="s">
        <v>1191</v>
      </c>
      <c r="L156" s="354"/>
      <c r="M156" s="160" t="s">
        <v>1192</v>
      </c>
      <c r="N156" s="160" t="s">
        <v>1193</v>
      </c>
    </row>
    <row r="157" spans="2:14" ht="15" hidden="1" customHeight="1">
      <c r="B157" s="584"/>
      <c r="C157" s="158">
        <v>40</v>
      </c>
      <c r="D157" s="166" t="s">
        <v>1194</v>
      </c>
      <c r="E157" s="160" t="s">
        <v>1195</v>
      </c>
      <c r="F157" s="354"/>
      <c r="G157" s="160" t="s">
        <v>1196</v>
      </c>
      <c r="H157" s="160" t="s">
        <v>1197</v>
      </c>
      <c r="I157" s="352"/>
      <c r="J157" s="160" t="s">
        <v>1198</v>
      </c>
      <c r="K157" s="160" t="s">
        <v>1199</v>
      </c>
      <c r="L157" s="354"/>
      <c r="M157" s="160" t="s">
        <v>1200</v>
      </c>
      <c r="N157" s="160" t="s">
        <v>1201</v>
      </c>
    </row>
    <row r="158" spans="2:14" ht="15" hidden="1" customHeight="1">
      <c r="B158" s="584"/>
      <c r="C158" s="158">
        <v>41</v>
      </c>
      <c r="D158" s="166" t="s">
        <v>1202</v>
      </c>
      <c r="E158" s="160" t="s">
        <v>1203</v>
      </c>
      <c r="F158" s="354"/>
      <c r="G158" s="160" t="s">
        <v>1204</v>
      </c>
      <c r="H158" s="160" t="s">
        <v>1205</v>
      </c>
      <c r="I158" s="352"/>
      <c r="J158" s="160" t="s">
        <v>1206</v>
      </c>
      <c r="K158" s="160" t="s">
        <v>1207</v>
      </c>
      <c r="L158" s="354"/>
      <c r="M158" s="160" t="s">
        <v>1208</v>
      </c>
      <c r="N158" s="160" t="s">
        <v>1209</v>
      </c>
    </row>
    <row r="159" spans="2:14" ht="15" hidden="1" customHeight="1">
      <c r="B159" s="584"/>
      <c r="C159" s="158">
        <v>42</v>
      </c>
      <c r="D159" s="166" t="s">
        <v>1210</v>
      </c>
      <c r="E159" s="160" t="s">
        <v>1211</v>
      </c>
      <c r="F159" s="354"/>
      <c r="G159" s="160" t="s">
        <v>1212</v>
      </c>
      <c r="H159" s="160" t="s">
        <v>1213</v>
      </c>
      <c r="I159" s="352"/>
      <c r="J159" s="160" t="s">
        <v>1214</v>
      </c>
      <c r="K159" s="160" t="s">
        <v>1215</v>
      </c>
      <c r="L159" s="354"/>
      <c r="M159" s="160" t="s">
        <v>1216</v>
      </c>
      <c r="N159" s="160" t="s">
        <v>1217</v>
      </c>
    </row>
    <row r="160" spans="2:14" ht="15" hidden="1" customHeight="1">
      <c r="B160" s="584"/>
      <c r="C160" s="158">
        <v>43</v>
      </c>
      <c r="D160" s="166" t="s">
        <v>1218</v>
      </c>
      <c r="E160" s="160" t="s">
        <v>1219</v>
      </c>
      <c r="F160" s="354"/>
      <c r="G160" s="160" t="s">
        <v>1220</v>
      </c>
      <c r="H160" s="160" t="s">
        <v>1221</v>
      </c>
      <c r="I160" s="352"/>
      <c r="J160" s="160" t="s">
        <v>1222</v>
      </c>
      <c r="K160" s="160" t="s">
        <v>1223</v>
      </c>
      <c r="L160" s="354"/>
      <c r="M160" s="160" t="s">
        <v>1224</v>
      </c>
      <c r="N160" s="160" t="s">
        <v>1225</v>
      </c>
    </row>
    <row r="161" spans="2:14" ht="15" hidden="1" customHeight="1">
      <c r="B161" s="584"/>
      <c r="C161" s="158">
        <v>44</v>
      </c>
      <c r="D161" s="166" t="s">
        <v>1226</v>
      </c>
      <c r="E161" s="160" t="s">
        <v>1227</v>
      </c>
      <c r="F161" s="354"/>
      <c r="G161" s="160" t="s">
        <v>1228</v>
      </c>
      <c r="H161" s="160" t="s">
        <v>1229</v>
      </c>
      <c r="I161" s="352"/>
      <c r="J161" s="160" t="s">
        <v>1230</v>
      </c>
      <c r="K161" s="160" t="s">
        <v>1231</v>
      </c>
      <c r="L161" s="354"/>
      <c r="M161" s="160" t="s">
        <v>1232</v>
      </c>
      <c r="N161" s="160" t="s">
        <v>1233</v>
      </c>
    </row>
    <row r="162" spans="2:14" ht="15" hidden="1" customHeight="1">
      <c r="B162" s="584"/>
      <c r="C162" s="158">
        <v>45</v>
      </c>
      <c r="D162" s="166" t="s">
        <v>1234</v>
      </c>
      <c r="E162" s="160" t="s">
        <v>1235</v>
      </c>
      <c r="F162" s="354"/>
      <c r="G162" s="160" t="s">
        <v>1236</v>
      </c>
      <c r="H162" s="160" t="s">
        <v>1237</v>
      </c>
      <c r="I162" s="352"/>
      <c r="J162" s="160" t="s">
        <v>1238</v>
      </c>
      <c r="K162" s="160" t="s">
        <v>1239</v>
      </c>
      <c r="L162" s="354"/>
      <c r="M162" s="160" t="s">
        <v>1240</v>
      </c>
      <c r="N162" s="160" t="s">
        <v>1241</v>
      </c>
    </row>
    <row r="163" spans="2:14" ht="15" hidden="1" customHeight="1">
      <c r="B163" s="584"/>
      <c r="C163" s="158">
        <v>46</v>
      </c>
      <c r="D163" s="166" t="s">
        <v>1242</v>
      </c>
      <c r="E163" s="160" t="s">
        <v>1243</v>
      </c>
      <c r="F163" s="354"/>
      <c r="G163" s="160" t="s">
        <v>1244</v>
      </c>
      <c r="H163" s="160" t="s">
        <v>1245</v>
      </c>
      <c r="I163" s="142"/>
      <c r="J163" s="160" t="s">
        <v>1246</v>
      </c>
      <c r="K163" s="160" t="s">
        <v>1247</v>
      </c>
      <c r="L163" s="354"/>
      <c r="M163" s="160" t="s">
        <v>1248</v>
      </c>
      <c r="N163" s="160" t="s">
        <v>1249</v>
      </c>
    </row>
    <row r="164" spans="2:14" ht="15" hidden="1" customHeight="1">
      <c r="B164" s="584"/>
      <c r="C164" s="158">
        <v>47</v>
      </c>
      <c r="D164" s="166" t="s">
        <v>1250</v>
      </c>
      <c r="E164" s="160" t="s">
        <v>1251</v>
      </c>
      <c r="F164" s="354"/>
      <c r="G164" s="160" t="s">
        <v>1252</v>
      </c>
      <c r="H164" s="160" t="s">
        <v>1253</v>
      </c>
      <c r="I164" s="142"/>
      <c r="J164" s="160" t="s">
        <v>1254</v>
      </c>
      <c r="K164" s="160" t="s">
        <v>1255</v>
      </c>
      <c r="L164" s="354"/>
      <c r="M164" s="160" t="s">
        <v>1256</v>
      </c>
      <c r="N164" s="160" t="s">
        <v>1257</v>
      </c>
    </row>
    <row r="165" spans="2:14" ht="15" hidden="1" customHeight="1">
      <c r="B165" s="584"/>
      <c r="C165" s="158">
        <v>48</v>
      </c>
      <c r="D165" s="166" t="s">
        <v>1258</v>
      </c>
      <c r="E165" s="160" t="s">
        <v>1259</v>
      </c>
      <c r="F165" s="354"/>
      <c r="G165" s="160" t="s">
        <v>1260</v>
      </c>
      <c r="H165" s="160" t="s">
        <v>1261</v>
      </c>
      <c r="I165" s="142"/>
      <c r="J165" s="160" t="s">
        <v>1262</v>
      </c>
      <c r="K165" s="160" t="s">
        <v>1263</v>
      </c>
      <c r="L165" s="354"/>
      <c r="M165" s="160" t="s">
        <v>1264</v>
      </c>
      <c r="N165" s="160" t="s">
        <v>1265</v>
      </c>
    </row>
    <row r="166" spans="2:14" ht="15" hidden="1" customHeight="1">
      <c r="B166" s="584"/>
      <c r="C166" s="158">
        <v>49</v>
      </c>
      <c r="D166" s="166" t="s">
        <v>1266</v>
      </c>
      <c r="E166" s="160" t="s">
        <v>1267</v>
      </c>
      <c r="F166" s="354"/>
      <c r="G166" s="160" t="s">
        <v>1268</v>
      </c>
      <c r="H166" s="160" t="s">
        <v>1269</v>
      </c>
      <c r="I166" s="142"/>
      <c r="J166" s="160" t="s">
        <v>1270</v>
      </c>
      <c r="K166" s="160" t="s">
        <v>1271</v>
      </c>
      <c r="L166" s="354"/>
      <c r="M166" s="160" t="s">
        <v>1272</v>
      </c>
      <c r="N166" s="160" t="s">
        <v>1273</v>
      </c>
    </row>
    <row r="167" spans="2:14" ht="15" hidden="1" customHeight="1">
      <c r="B167" s="584"/>
      <c r="C167" s="158">
        <v>50</v>
      </c>
      <c r="D167" s="166" t="s">
        <v>1274</v>
      </c>
      <c r="E167" s="160" t="s">
        <v>1275</v>
      </c>
      <c r="F167" s="354"/>
      <c r="G167" s="160" t="s">
        <v>1276</v>
      </c>
      <c r="H167" s="160" t="s">
        <v>1277</v>
      </c>
      <c r="I167" s="142"/>
      <c r="J167" s="160" t="s">
        <v>1278</v>
      </c>
      <c r="K167" s="160" t="s">
        <v>1279</v>
      </c>
      <c r="L167" s="354"/>
      <c r="M167" s="160" t="s">
        <v>1280</v>
      </c>
      <c r="N167" s="160" t="s">
        <v>1281</v>
      </c>
    </row>
    <row r="168" spans="2:14" ht="15" hidden="1" customHeight="1">
      <c r="B168" s="584"/>
      <c r="C168" s="158">
        <v>51</v>
      </c>
      <c r="D168" s="166" t="s">
        <v>1282</v>
      </c>
      <c r="E168" s="160" t="s">
        <v>1283</v>
      </c>
      <c r="F168" s="354"/>
      <c r="G168" s="160" t="s">
        <v>1284</v>
      </c>
      <c r="H168" s="160" t="s">
        <v>1285</v>
      </c>
      <c r="I168" s="142"/>
      <c r="J168" s="160" t="s">
        <v>1286</v>
      </c>
      <c r="K168" s="160" t="s">
        <v>1287</v>
      </c>
      <c r="L168" s="354"/>
      <c r="M168" s="160" t="s">
        <v>1288</v>
      </c>
      <c r="N168" s="160" t="s">
        <v>1289</v>
      </c>
    </row>
    <row r="169" spans="2:14" ht="15" hidden="1" customHeight="1">
      <c r="B169" s="585"/>
      <c r="C169" s="158">
        <v>52</v>
      </c>
      <c r="D169" s="166" t="s">
        <v>1290</v>
      </c>
      <c r="E169" s="160" t="s">
        <v>1291</v>
      </c>
      <c r="F169" s="354"/>
      <c r="G169" s="160" t="s">
        <v>1292</v>
      </c>
      <c r="H169" s="160" t="s">
        <v>1293</v>
      </c>
      <c r="I169" s="142"/>
      <c r="J169" s="160" t="s">
        <v>1294</v>
      </c>
      <c r="K169" s="160" t="s">
        <v>1295</v>
      </c>
      <c r="L169" s="354"/>
      <c r="M169" s="160" t="s">
        <v>1296</v>
      </c>
      <c r="N169" s="160" t="s">
        <v>1297</v>
      </c>
    </row>
    <row r="170" spans="2:14" ht="15" customHeight="1">
      <c r="B170" s="142"/>
      <c r="C170" s="142"/>
      <c r="D170" s="142"/>
      <c r="E170" s="354"/>
      <c r="F170" s="142"/>
      <c r="G170" s="142"/>
      <c r="H170" s="142"/>
      <c r="I170" s="142"/>
      <c r="J170" s="142"/>
      <c r="K170" s="354"/>
      <c r="L170" s="354"/>
      <c r="M170" s="354"/>
      <c r="N170" s="354"/>
    </row>
    <row r="171" spans="2:14" ht="15.75" customHeight="1">
      <c r="B171" s="142"/>
      <c r="C171" s="142"/>
      <c r="D171" s="142"/>
      <c r="E171" s="142"/>
      <c r="F171" s="142"/>
      <c r="G171" s="142"/>
      <c r="H171" s="142"/>
      <c r="I171" s="142"/>
      <c r="J171" s="354"/>
      <c r="K171" s="354"/>
      <c r="L171" s="354"/>
      <c r="M171" s="354"/>
      <c r="N171" s="354"/>
    </row>
    <row r="172" spans="2:14" ht="15.75" customHeight="1">
      <c r="B172" s="583">
        <v>2</v>
      </c>
      <c r="C172" s="154" t="s">
        <v>150</v>
      </c>
      <c r="D172" s="155" t="s">
        <v>1299</v>
      </c>
      <c r="E172" s="156" t="s">
        <v>1300</v>
      </c>
      <c r="F172" s="354"/>
      <c r="G172" s="156" t="s">
        <v>1301</v>
      </c>
      <c r="H172" s="156" t="s">
        <v>1302</v>
      </c>
      <c r="I172" s="352"/>
      <c r="J172" s="156" t="s">
        <v>1303</v>
      </c>
      <c r="K172" s="156" t="s">
        <v>1304</v>
      </c>
      <c r="L172" s="129"/>
      <c r="M172" s="156" t="s">
        <v>1305</v>
      </c>
      <c r="N172" s="156" t="s">
        <v>1306</v>
      </c>
    </row>
    <row r="173" spans="2:14" ht="15.75" customHeight="1">
      <c r="B173" s="584"/>
      <c r="C173" s="158">
        <v>1</v>
      </c>
      <c r="D173" s="166" t="s">
        <v>64</v>
      </c>
      <c r="E173" s="160" t="s">
        <v>944</v>
      </c>
      <c r="F173" s="354"/>
      <c r="G173" s="166" t="s">
        <v>2652</v>
      </c>
      <c r="H173" s="160" t="s">
        <v>944</v>
      </c>
      <c r="I173" s="352"/>
      <c r="J173" s="166" t="s">
        <v>2647</v>
      </c>
      <c r="K173" s="160" t="s">
        <v>944</v>
      </c>
      <c r="L173" s="129"/>
      <c r="M173" s="160" t="s">
        <v>2651</v>
      </c>
      <c r="N173" s="160" t="s">
        <v>2651</v>
      </c>
    </row>
    <row r="174" spans="2:14" ht="15.75" customHeight="1">
      <c r="B174" s="584"/>
      <c r="C174" s="158">
        <v>2</v>
      </c>
      <c r="D174" s="166" t="s">
        <v>64</v>
      </c>
      <c r="E174" s="160" t="s">
        <v>944</v>
      </c>
      <c r="F174" s="354"/>
      <c r="G174" s="166" t="s">
        <v>2652</v>
      </c>
      <c r="H174" s="160" t="s">
        <v>944</v>
      </c>
      <c r="I174" s="352"/>
      <c r="J174" s="166" t="s">
        <v>2647</v>
      </c>
      <c r="K174" s="160" t="s">
        <v>944</v>
      </c>
      <c r="L174" s="354"/>
      <c r="M174" s="160" t="s">
        <v>2651</v>
      </c>
      <c r="N174" s="160" t="s">
        <v>2651</v>
      </c>
    </row>
    <row r="175" spans="2:14" ht="15.75" customHeight="1">
      <c r="B175" s="584"/>
      <c r="C175" s="158">
        <v>3</v>
      </c>
      <c r="D175" s="166" t="s">
        <v>64</v>
      </c>
      <c r="E175" s="160" t="s">
        <v>944</v>
      </c>
      <c r="F175" s="354"/>
      <c r="G175" s="166" t="s">
        <v>2652</v>
      </c>
      <c r="H175" s="160" t="s">
        <v>944</v>
      </c>
      <c r="I175" s="352"/>
      <c r="J175" s="166" t="s">
        <v>2647</v>
      </c>
      <c r="K175" s="160" t="s">
        <v>944</v>
      </c>
      <c r="L175" s="354"/>
      <c r="M175" s="160" t="s">
        <v>2651</v>
      </c>
      <c r="N175" s="160" t="s">
        <v>2651</v>
      </c>
    </row>
    <row r="176" spans="2:14" ht="15.75" customHeight="1">
      <c r="B176" s="584"/>
      <c r="C176" s="158">
        <v>4</v>
      </c>
      <c r="D176" s="166" t="s">
        <v>64</v>
      </c>
      <c r="E176" s="160" t="s">
        <v>944</v>
      </c>
      <c r="F176" s="354"/>
      <c r="G176" s="166" t="s">
        <v>2652</v>
      </c>
      <c r="H176" s="160" t="s">
        <v>944</v>
      </c>
      <c r="I176" s="352"/>
      <c r="J176" s="166" t="s">
        <v>2647</v>
      </c>
      <c r="K176" s="160" t="s">
        <v>944</v>
      </c>
      <c r="L176" s="354"/>
      <c r="M176" s="160" t="s">
        <v>2651</v>
      </c>
      <c r="N176" s="160" t="s">
        <v>2651</v>
      </c>
    </row>
    <row r="177" spans="2:14" ht="15.75" customHeight="1">
      <c r="B177" s="584"/>
      <c r="C177" s="158">
        <v>5</v>
      </c>
      <c r="D177" s="353" t="s">
        <v>2649</v>
      </c>
      <c r="E177" s="353" t="s">
        <v>2649</v>
      </c>
      <c r="F177" s="354"/>
      <c r="G177" s="353" t="s">
        <v>2649</v>
      </c>
      <c r="H177" s="353" t="s">
        <v>2649</v>
      </c>
      <c r="I177" s="352"/>
      <c r="J177" s="353" t="s">
        <v>2649</v>
      </c>
      <c r="K177" s="353" t="s">
        <v>2649</v>
      </c>
      <c r="L177" s="354"/>
      <c r="M177" s="353" t="s">
        <v>2649</v>
      </c>
      <c r="N177" s="353" t="s">
        <v>2649</v>
      </c>
    </row>
    <row r="178" spans="2:14" ht="15.75" customHeight="1">
      <c r="B178" s="584"/>
      <c r="C178" s="158">
        <v>6</v>
      </c>
      <c r="D178" s="353" t="s">
        <v>2649</v>
      </c>
      <c r="E178" s="353" t="s">
        <v>2649</v>
      </c>
      <c r="F178" s="354"/>
      <c r="G178" s="353" t="s">
        <v>2649</v>
      </c>
      <c r="H178" s="353" t="s">
        <v>2649</v>
      </c>
      <c r="I178" s="352"/>
      <c r="J178" s="353" t="s">
        <v>2649</v>
      </c>
      <c r="K178" s="353" t="s">
        <v>2649</v>
      </c>
      <c r="L178" s="354"/>
      <c r="M178" s="353" t="s">
        <v>2649</v>
      </c>
      <c r="N178" s="353" t="s">
        <v>2649</v>
      </c>
    </row>
    <row r="179" spans="2:14" ht="15.75" customHeight="1">
      <c r="B179" s="584"/>
      <c r="C179" s="158">
        <v>7</v>
      </c>
      <c r="D179" s="353" t="s">
        <v>2649</v>
      </c>
      <c r="E179" s="353" t="s">
        <v>2649</v>
      </c>
      <c r="F179" s="354"/>
      <c r="G179" s="353" t="s">
        <v>2649</v>
      </c>
      <c r="H179" s="353" t="s">
        <v>2649</v>
      </c>
      <c r="I179" s="352"/>
      <c r="J179" s="353" t="s">
        <v>2649</v>
      </c>
      <c r="K179" s="353" t="s">
        <v>2649</v>
      </c>
      <c r="L179" s="354"/>
      <c r="M179" s="353" t="s">
        <v>2649</v>
      </c>
      <c r="N179" s="353" t="s">
        <v>2649</v>
      </c>
    </row>
    <row r="180" spans="2:14" ht="15.75" customHeight="1">
      <c r="B180" s="584"/>
      <c r="C180" s="158">
        <v>8</v>
      </c>
      <c r="D180" s="353" t="s">
        <v>2649</v>
      </c>
      <c r="E180" s="353" t="s">
        <v>2649</v>
      </c>
      <c r="F180" s="354"/>
      <c r="G180" s="353" t="s">
        <v>2649</v>
      </c>
      <c r="H180" s="353" t="s">
        <v>2649</v>
      </c>
      <c r="I180" s="352"/>
      <c r="J180" s="353" t="s">
        <v>2649</v>
      </c>
      <c r="K180" s="353" t="s">
        <v>2649</v>
      </c>
      <c r="L180" s="354"/>
      <c r="M180" s="353" t="s">
        <v>2649</v>
      </c>
      <c r="N180" s="353" t="s">
        <v>2649</v>
      </c>
    </row>
    <row r="181" spans="2:14" ht="15.75" hidden="1" customHeight="1">
      <c r="B181" s="584"/>
      <c r="C181" s="158">
        <v>9</v>
      </c>
      <c r="D181" s="166" t="s">
        <v>1307</v>
      </c>
      <c r="E181" s="160" t="s">
        <v>1308</v>
      </c>
      <c r="F181" s="354"/>
      <c r="G181" s="160" t="s">
        <v>1309</v>
      </c>
      <c r="H181" s="160" t="s">
        <v>1310</v>
      </c>
      <c r="I181" s="352"/>
      <c r="J181" s="160" t="s">
        <v>1311</v>
      </c>
      <c r="K181" s="160" t="s">
        <v>1312</v>
      </c>
      <c r="L181" s="354"/>
      <c r="M181" s="160" t="s">
        <v>1313</v>
      </c>
      <c r="N181" s="160" t="s">
        <v>1314</v>
      </c>
    </row>
    <row r="182" spans="2:14" ht="15.75" hidden="1" customHeight="1">
      <c r="B182" s="584"/>
      <c r="C182" s="158">
        <v>10</v>
      </c>
      <c r="D182" s="166" t="s">
        <v>1315</v>
      </c>
      <c r="E182" s="160" t="s">
        <v>1316</v>
      </c>
      <c r="F182" s="354"/>
      <c r="G182" s="160" t="s">
        <v>1317</v>
      </c>
      <c r="H182" s="160" t="s">
        <v>1318</v>
      </c>
      <c r="I182" s="352"/>
      <c r="J182" s="160" t="s">
        <v>1319</v>
      </c>
      <c r="K182" s="160" t="s">
        <v>1320</v>
      </c>
      <c r="L182" s="354"/>
      <c r="M182" s="160" t="s">
        <v>1321</v>
      </c>
      <c r="N182" s="160" t="s">
        <v>1322</v>
      </c>
    </row>
    <row r="183" spans="2:14" ht="15.75" hidden="1" customHeight="1">
      <c r="B183" s="584"/>
      <c r="C183" s="158">
        <v>11</v>
      </c>
      <c r="D183" s="166" t="s">
        <v>1323</v>
      </c>
      <c r="E183" s="160" t="s">
        <v>1324</v>
      </c>
      <c r="F183" s="354"/>
      <c r="G183" s="160" t="s">
        <v>1325</v>
      </c>
      <c r="H183" s="160" t="s">
        <v>1326</v>
      </c>
      <c r="I183" s="352"/>
      <c r="J183" s="160" t="s">
        <v>1327</v>
      </c>
      <c r="K183" s="160" t="s">
        <v>1328</v>
      </c>
      <c r="L183" s="354"/>
      <c r="M183" s="160" t="s">
        <v>1329</v>
      </c>
      <c r="N183" s="160" t="s">
        <v>1330</v>
      </c>
    </row>
    <row r="184" spans="2:14" ht="15.75" hidden="1" customHeight="1">
      <c r="B184" s="584"/>
      <c r="C184" s="158">
        <v>12</v>
      </c>
      <c r="D184" s="166" t="s">
        <v>1331</v>
      </c>
      <c r="E184" s="160" t="s">
        <v>1332</v>
      </c>
      <c r="F184" s="354"/>
      <c r="G184" s="160" t="s">
        <v>1333</v>
      </c>
      <c r="H184" s="160" t="s">
        <v>1334</v>
      </c>
      <c r="I184" s="352"/>
      <c r="J184" s="160" t="s">
        <v>1335</v>
      </c>
      <c r="K184" s="160" t="s">
        <v>1336</v>
      </c>
      <c r="L184" s="354"/>
      <c r="M184" s="160" t="s">
        <v>1337</v>
      </c>
      <c r="N184" s="160" t="s">
        <v>1338</v>
      </c>
    </row>
    <row r="185" spans="2:14" ht="15.75" hidden="1" customHeight="1">
      <c r="B185" s="584"/>
      <c r="C185" s="158">
        <v>13</v>
      </c>
      <c r="D185" s="166" t="s">
        <v>1339</v>
      </c>
      <c r="E185" s="160" t="s">
        <v>1340</v>
      </c>
      <c r="F185" s="354"/>
      <c r="G185" s="160" t="s">
        <v>1341</v>
      </c>
      <c r="H185" s="160" t="s">
        <v>1342</v>
      </c>
      <c r="I185" s="352"/>
      <c r="J185" s="160" t="s">
        <v>1343</v>
      </c>
      <c r="K185" s="160" t="s">
        <v>1344</v>
      </c>
      <c r="L185" s="354"/>
      <c r="M185" s="160" t="s">
        <v>1345</v>
      </c>
      <c r="N185" s="160" t="s">
        <v>1346</v>
      </c>
    </row>
    <row r="186" spans="2:14" ht="15.75" hidden="1" customHeight="1">
      <c r="B186" s="584"/>
      <c r="C186" s="158">
        <v>14</v>
      </c>
      <c r="D186" s="166" t="s">
        <v>1347</v>
      </c>
      <c r="E186" s="160" t="s">
        <v>1348</v>
      </c>
      <c r="F186" s="354"/>
      <c r="G186" s="160" t="s">
        <v>1349</v>
      </c>
      <c r="H186" s="160" t="s">
        <v>1350</v>
      </c>
      <c r="I186" s="352"/>
      <c r="J186" s="160" t="s">
        <v>1351</v>
      </c>
      <c r="K186" s="160" t="s">
        <v>1352</v>
      </c>
      <c r="L186" s="354"/>
      <c r="M186" s="160" t="s">
        <v>1353</v>
      </c>
      <c r="N186" s="160" t="s">
        <v>1354</v>
      </c>
    </row>
    <row r="187" spans="2:14" ht="15.75" hidden="1" customHeight="1">
      <c r="B187" s="584"/>
      <c r="C187" s="158">
        <v>15</v>
      </c>
      <c r="D187" s="166" t="s">
        <v>1355</v>
      </c>
      <c r="E187" s="160" t="s">
        <v>1357</v>
      </c>
      <c r="F187" s="354"/>
      <c r="G187" s="160" t="s">
        <v>1358</v>
      </c>
      <c r="H187" s="160" t="s">
        <v>1360</v>
      </c>
      <c r="I187" s="352"/>
      <c r="J187" s="160" t="s">
        <v>1361</v>
      </c>
      <c r="K187" s="160" t="s">
        <v>1362</v>
      </c>
      <c r="L187" s="354"/>
      <c r="M187" s="160" t="s">
        <v>1363</v>
      </c>
      <c r="N187" s="160" t="s">
        <v>1364</v>
      </c>
    </row>
    <row r="188" spans="2:14" ht="15.75" hidden="1" customHeight="1">
      <c r="B188" s="584"/>
      <c r="C188" s="158">
        <v>16</v>
      </c>
      <c r="D188" s="166" t="s">
        <v>1365</v>
      </c>
      <c r="E188" s="160" t="s">
        <v>1366</v>
      </c>
      <c r="F188" s="354"/>
      <c r="G188" s="160" t="s">
        <v>1367</v>
      </c>
      <c r="H188" s="160" t="s">
        <v>1368</v>
      </c>
      <c r="I188" s="352"/>
      <c r="J188" s="160" t="s">
        <v>1369</v>
      </c>
      <c r="K188" s="160" t="s">
        <v>1370</v>
      </c>
      <c r="L188" s="354"/>
      <c r="M188" s="160" t="s">
        <v>1371</v>
      </c>
      <c r="N188" s="160" t="s">
        <v>1372</v>
      </c>
    </row>
    <row r="189" spans="2:14" ht="15.75" hidden="1" customHeight="1">
      <c r="B189" s="584"/>
      <c r="C189" s="158">
        <v>17</v>
      </c>
      <c r="D189" s="166" t="s">
        <v>1373</v>
      </c>
      <c r="E189" s="160" t="s">
        <v>1374</v>
      </c>
      <c r="F189" s="354"/>
      <c r="G189" s="160" t="s">
        <v>1375</v>
      </c>
      <c r="H189" s="160" t="s">
        <v>1376</v>
      </c>
      <c r="I189" s="352"/>
      <c r="J189" s="160" t="s">
        <v>1377</v>
      </c>
      <c r="K189" s="160" t="s">
        <v>1378</v>
      </c>
      <c r="L189" s="354"/>
      <c r="M189" s="160" t="s">
        <v>1379</v>
      </c>
      <c r="N189" s="160" t="s">
        <v>1380</v>
      </c>
    </row>
    <row r="190" spans="2:14" ht="15.75" hidden="1" customHeight="1">
      <c r="B190" s="584"/>
      <c r="C190" s="158">
        <v>18</v>
      </c>
      <c r="D190" s="166" t="s">
        <v>1381</v>
      </c>
      <c r="E190" s="160" t="s">
        <v>1382</v>
      </c>
      <c r="F190" s="354"/>
      <c r="G190" s="160" t="s">
        <v>1383</v>
      </c>
      <c r="H190" s="160" t="s">
        <v>1384</v>
      </c>
      <c r="I190" s="352"/>
      <c r="J190" s="160" t="s">
        <v>1385</v>
      </c>
      <c r="K190" s="160" t="s">
        <v>1386</v>
      </c>
      <c r="L190" s="354"/>
      <c r="M190" s="160" t="s">
        <v>1387</v>
      </c>
      <c r="N190" s="160" t="s">
        <v>1388</v>
      </c>
    </row>
    <row r="191" spans="2:14" ht="15.75" hidden="1" customHeight="1">
      <c r="B191" s="584"/>
      <c r="C191" s="158">
        <v>19</v>
      </c>
      <c r="D191" s="166" t="s">
        <v>1389</v>
      </c>
      <c r="E191" s="160" t="s">
        <v>1390</v>
      </c>
      <c r="F191" s="354"/>
      <c r="G191" s="160" t="s">
        <v>1391</v>
      </c>
      <c r="H191" s="160" t="s">
        <v>1392</v>
      </c>
      <c r="I191" s="352"/>
      <c r="J191" s="160" t="s">
        <v>1393</v>
      </c>
      <c r="K191" s="160" t="s">
        <v>1394</v>
      </c>
      <c r="L191" s="354"/>
      <c r="M191" s="160" t="s">
        <v>1395</v>
      </c>
      <c r="N191" s="160" t="s">
        <v>1397</v>
      </c>
    </row>
    <row r="192" spans="2:14" ht="15.75" hidden="1" customHeight="1">
      <c r="B192" s="584"/>
      <c r="C192" s="158">
        <v>20</v>
      </c>
      <c r="D192" s="166" t="s">
        <v>1398</v>
      </c>
      <c r="E192" s="160" t="s">
        <v>1399</v>
      </c>
      <c r="F192" s="354"/>
      <c r="G192" s="160" t="s">
        <v>1400</v>
      </c>
      <c r="H192" s="160" t="s">
        <v>1401</v>
      </c>
      <c r="I192" s="352"/>
      <c r="J192" s="160" t="s">
        <v>1402</v>
      </c>
      <c r="K192" s="160" t="s">
        <v>1403</v>
      </c>
      <c r="L192" s="354"/>
      <c r="M192" s="160" t="s">
        <v>1404</v>
      </c>
      <c r="N192" s="160" t="s">
        <v>1405</v>
      </c>
    </row>
    <row r="193" spans="2:14" ht="15.75" hidden="1" customHeight="1">
      <c r="B193" s="584"/>
      <c r="C193" s="158">
        <v>21</v>
      </c>
      <c r="D193" s="166" t="s">
        <v>1406</v>
      </c>
      <c r="E193" s="160" t="s">
        <v>1407</v>
      </c>
      <c r="F193" s="354"/>
      <c r="G193" s="160" t="s">
        <v>1408</v>
      </c>
      <c r="H193" s="160" t="s">
        <v>1409</v>
      </c>
      <c r="I193" s="352"/>
      <c r="J193" s="160" t="s">
        <v>1410</v>
      </c>
      <c r="K193" s="160" t="s">
        <v>1411</v>
      </c>
      <c r="L193" s="354"/>
      <c r="M193" s="160" t="s">
        <v>1412</v>
      </c>
      <c r="N193" s="160" t="s">
        <v>1413</v>
      </c>
    </row>
    <row r="194" spans="2:14" ht="15.75" hidden="1" customHeight="1">
      <c r="B194" s="584"/>
      <c r="C194" s="158">
        <v>22</v>
      </c>
      <c r="D194" s="166" t="s">
        <v>1414</v>
      </c>
      <c r="E194" s="160" t="s">
        <v>1415</v>
      </c>
      <c r="F194" s="354"/>
      <c r="G194" s="160" t="s">
        <v>1416</v>
      </c>
      <c r="H194" s="160" t="s">
        <v>1417</v>
      </c>
      <c r="I194" s="352"/>
      <c r="J194" s="160" t="s">
        <v>1418</v>
      </c>
      <c r="K194" s="160" t="s">
        <v>1419</v>
      </c>
      <c r="L194" s="354"/>
      <c r="M194" s="160" t="s">
        <v>1420</v>
      </c>
      <c r="N194" s="160" t="s">
        <v>1421</v>
      </c>
    </row>
    <row r="195" spans="2:14" ht="15.75" hidden="1" customHeight="1">
      <c r="B195" s="584"/>
      <c r="C195" s="158">
        <v>23</v>
      </c>
      <c r="D195" s="166" t="s">
        <v>1423</v>
      </c>
      <c r="E195" s="160" t="s">
        <v>1424</v>
      </c>
      <c r="F195" s="354"/>
      <c r="G195" s="160" t="s">
        <v>1425</v>
      </c>
      <c r="H195" s="160" t="s">
        <v>1426</v>
      </c>
      <c r="I195" s="352"/>
      <c r="J195" s="160" t="s">
        <v>1427</v>
      </c>
      <c r="K195" s="160" t="s">
        <v>1428</v>
      </c>
      <c r="L195" s="354"/>
      <c r="M195" s="160" t="s">
        <v>1429</v>
      </c>
      <c r="N195" s="160" t="s">
        <v>1430</v>
      </c>
    </row>
    <row r="196" spans="2:14" ht="15.75" hidden="1" customHeight="1">
      <c r="B196" s="584"/>
      <c r="C196" s="158">
        <v>24</v>
      </c>
      <c r="D196" s="166" t="s">
        <v>1433</v>
      </c>
      <c r="E196" s="160" t="s">
        <v>1434</v>
      </c>
      <c r="F196" s="354"/>
      <c r="G196" s="160" t="s">
        <v>1435</v>
      </c>
      <c r="H196" s="160" t="s">
        <v>1436</v>
      </c>
      <c r="I196" s="352"/>
      <c r="J196" s="160" t="s">
        <v>1437</v>
      </c>
      <c r="K196" s="160" t="s">
        <v>1438</v>
      </c>
      <c r="L196" s="354"/>
      <c r="M196" s="160" t="s">
        <v>1439</v>
      </c>
      <c r="N196" s="160" t="s">
        <v>1440</v>
      </c>
    </row>
    <row r="197" spans="2:14" ht="15.75" hidden="1" customHeight="1">
      <c r="B197" s="584"/>
      <c r="C197" s="158">
        <v>25</v>
      </c>
      <c r="D197" s="166" t="s">
        <v>1442</v>
      </c>
      <c r="E197" s="160" t="s">
        <v>1443</v>
      </c>
      <c r="F197" s="354"/>
      <c r="G197" s="160" t="s">
        <v>1444</v>
      </c>
      <c r="H197" s="160" t="s">
        <v>1445</v>
      </c>
      <c r="I197" s="352"/>
      <c r="J197" s="160" t="s">
        <v>1446</v>
      </c>
      <c r="K197" s="160" t="s">
        <v>1447</v>
      </c>
      <c r="L197" s="354"/>
      <c r="M197" s="160" t="s">
        <v>1448</v>
      </c>
      <c r="N197" s="160" t="s">
        <v>1449</v>
      </c>
    </row>
    <row r="198" spans="2:14" ht="15.75" hidden="1" customHeight="1">
      <c r="B198" s="584"/>
      <c r="C198" s="158">
        <v>26</v>
      </c>
      <c r="D198" s="166" t="s">
        <v>1450</v>
      </c>
      <c r="E198" s="160" t="s">
        <v>1451</v>
      </c>
      <c r="F198" s="354"/>
      <c r="G198" s="160" t="s">
        <v>1452</v>
      </c>
      <c r="H198" s="160" t="s">
        <v>1453</v>
      </c>
      <c r="I198" s="352"/>
      <c r="J198" s="160" t="s">
        <v>1454</v>
      </c>
      <c r="K198" s="160" t="s">
        <v>1455</v>
      </c>
      <c r="L198" s="354"/>
      <c r="M198" s="160" t="s">
        <v>1456</v>
      </c>
      <c r="N198" s="160" t="s">
        <v>1457</v>
      </c>
    </row>
    <row r="199" spans="2:14" ht="15.75" hidden="1" customHeight="1">
      <c r="B199" s="584"/>
      <c r="C199" s="158">
        <v>27</v>
      </c>
      <c r="D199" s="166" t="s">
        <v>1458</v>
      </c>
      <c r="E199" s="160" t="s">
        <v>1459</v>
      </c>
      <c r="F199" s="354"/>
      <c r="G199" s="160" t="s">
        <v>1460</v>
      </c>
      <c r="H199" s="160" t="s">
        <v>1461</v>
      </c>
      <c r="I199" s="352"/>
      <c r="J199" s="160" t="s">
        <v>1462</v>
      </c>
      <c r="K199" s="160" t="s">
        <v>1463</v>
      </c>
      <c r="L199" s="354"/>
      <c r="M199" s="160" t="s">
        <v>1464</v>
      </c>
      <c r="N199" s="160" t="s">
        <v>1465</v>
      </c>
    </row>
    <row r="200" spans="2:14" ht="15.75" hidden="1" customHeight="1">
      <c r="B200" s="584"/>
      <c r="C200" s="158">
        <v>28</v>
      </c>
      <c r="D200" s="166" t="s">
        <v>1466</v>
      </c>
      <c r="E200" s="160" t="s">
        <v>1467</v>
      </c>
      <c r="F200" s="354"/>
      <c r="G200" s="160" t="s">
        <v>1468</v>
      </c>
      <c r="H200" s="160" t="s">
        <v>1469</v>
      </c>
      <c r="I200" s="352"/>
      <c r="J200" s="160" t="s">
        <v>1470</v>
      </c>
      <c r="K200" s="160" t="s">
        <v>1471</v>
      </c>
      <c r="L200" s="354"/>
      <c r="M200" s="160" t="s">
        <v>1472</v>
      </c>
      <c r="N200" s="160" t="s">
        <v>1473</v>
      </c>
    </row>
    <row r="201" spans="2:14" ht="15.75" hidden="1" customHeight="1">
      <c r="B201" s="584"/>
      <c r="C201" s="158">
        <v>29</v>
      </c>
      <c r="D201" s="166" t="s">
        <v>1474</v>
      </c>
      <c r="E201" s="160" t="s">
        <v>1475</v>
      </c>
      <c r="F201" s="354"/>
      <c r="G201" s="160" t="s">
        <v>1476</v>
      </c>
      <c r="H201" s="160" t="s">
        <v>1477</v>
      </c>
      <c r="I201" s="352"/>
      <c r="J201" s="160" t="s">
        <v>1478</v>
      </c>
      <c r="K201" s="160" t="s">
        <v>1479</v>
      </c>
      <c r="L201" s="354"/>
      <c r="M201" s="160" t="s">
        <v>1480</v>
      </c>
      <c r="N201" s="160" t="s">
        <v>1481</v>
      </c>
    </row>
    <row r="202" spans="2:14" ht="15.75" hidden="1" customHeight="1">
      <c r="B202" s="584"/>
      <c r="C202" s="158">
        <v>30</v>
      </c>
      <c r="D202" s="166" t="s">
        <v>1482</v>
      </c>
      <c r="E202" s="160" t="s">
        <v>1483</v>
      </c>
      <c r="F202" s="354"/>
      <c r="G202" s="160" t="s">
        <v>1484</v>
      </c>
      <c r="H202" s="160" t="s">
        <v>1485</v>
      </c>
      <c r="I202" s="352"/>
      <c r="J202" s="160" t="s">
        <v>1486</v>
      </c>
      <c r="K202" s="160" t="s">
        <v>1487</v>
      </c>
      <c r="L202" s="354"/>
      <c r="M202" s="160" t="s">
        <v>1488</v>
      </c>
      <c r="N202" s="160" t="s">
        <v>1489</v>
      </c>
    </row>
    <row r="203" spans="2:14" ht="15.75" hidden="1" customHeight="1">
      <c r="B203" s="584"/>
      <c r="C203" s="158">
        <v>31</v>
      </c>
      <c r="D203" s="166" t="s">
        <v>1491</v>
      </c>
      <c r="E203" s="160" t="s">
        <v>1492</v>
      </c>
      <c r="F203" s="354"/>
      <c r="G203" s="160" t="s">
        <v>1493</v>
      </c>
      <c r="H203" s="160" t="s">
        <v>1494</v>
      </c>
      <c r="I203" s="352"/>
      <c r="J203" s="160" t="s">
        <v>1495</v>
      </c>
      <c r="K203" s="160" t="s">
        <v>1496</v>
      </c>
      <c r="L203" s="354"/>
      <c r="M203" s="160" t="s">
        <v>1497</v>
      </c>
      <c r="N203" s="160" t="s">
        <v>1498</v>
      </c>
    </row>
    <row r="204" spans="2:14" ht="15.75" hidden="1" customHeight="1">
      <c r="B204" s="584"/>
      <c r="C204" s="158">
        <v>32</v>
      </c>
      <c r="D204" s="166" t="s">
        <v>1499</v>
      </c>
      <c r="E204" s="160" t="s">
        <v>1500</v>
      </c>
      <c r="F204" s="354"/>
      <c r="G204" s="160" t="s">
        <v>1501</v>
      </c>
      <c r="H204" s="160" t="s">
        <v>1502</v>
      </c>
      <c r="I204" s="352"/>
      <c r="J204" s="160" t="s">
        <v>1503</v>
      </c>
      <c r="K204" s="160" t="s">
        <v>1504</v>
      </c>
      <c r="L204" s="354"/>
      <c r="M204" s="160" t="s">
        <v>1505</v>
      </c>
      <c r="N204" s="160" t="s">
        <v>1506</v>
      </c>
    </row>
    <row r="205" spans="2:14" ht="15.75" hidden="1" customHeight="1">
      <c r="B205" s="584"/>
      <c r="C205" s="158">
        <v>33</v>
      </c>
      <c r="D205" s="166" t="s">
        <v>1507</v>
      </c>
      <c r="E205" s="160" t="s">
        <v>1508</v>
      </c>
      <c r="F205" s="354"/>
      <c r="G205" s="160" t="s">
        <v>1509</v>
      </c>
      <c r="H205" s="160" t="s">
        <v>1510</v>
      </c>
      <c r="I205" s="352"/>
      <c r="J205" s="160" t="s">
        <v>1511</v>
      </c>
      <c r="K205" s="160" t="s">
        <v>1512</v>
      </c>
      <c r="L205" s="354"/>
      <c r="M205" s="160" t="s">
        <v>1513</v>
      </c>
      <c r="N205" s="160" t="s">
        <v>1514</v>
      </c>
    </row>
    <row r="206" spans="2:14" ht="15.75" hidden="1" customHeight="1">
      <c r="B206" s="584"/>
      <c r="C206" s="158">
        <v>34</v>
      </c>
      <c r="D206" s="166" t="s">
        <v>1515</v>
      </c>
      <c r="E206" s="160" t="s">
        <v>1516</v>
      </c>
      <c r="F206" s="354"/>
      <c r="G206" s="160" t="s">
        <v>1517</v>
      </c>
      <c r="H206" s="160" t="s">
        <v>1518</v>
      </c>
      <c r="I206" s="352"/>
      <c r="J206" s="160" t="s">
        <v>1519</v>
      </c>
      <c r="K206" s="160" t="s">
        <v>1520</v>
      </c>
      <c r="L206" s="354"/>
      <c r="M206" s="160" t="s">
        <v>1521</v>
      </c>
      <c r="N206" s="160" t="s">
        <v>1522</v>
      </c>
    </row>
    <row r="207" spans="2:14" ht="15.75" hidden="1" customHeight="1">
      <c r="B207" s="584"/>
      <c r="C207" s="158">
        <v>35</v>
      </c>
      <c r="D207" s="166" t="s">
        <v>1523</v>
      </c>
      <c r="E207" s="160" t="s">
        <v>1524</v>
      </c>
      <c r="F207" s="354"/>
      <c r="G207" s="160" t="s">
        <v>1525</v>
      </c>
      <c r="H207" s="160" t="s">
        <v>1526</v>
      </c>
      <c r="I207" s="352"/>
      <c r="J207" s="160" t="s">
        <v>1527</v>
      </c>
      <c r="K207" s="160" t="s">
        <v>1528</v>
      </c>
      <c r="L207" s="354"/>
      <c r="M207" s="160" t="s">
        <v>1529</v>
      </c>
      <c r="N207" s="160" t="s">
        <v>1530</v>
      </c>
    </row>
    <row r="208" spans="2:14" ht="15.75" hidden="1" customHeight="1">
      <c r="B208" s="584"/>
      <c r="C208" s="158">
        <v>36</v>
      </c>
      <c r="D208" s="166" t="s">
        <v>1531</v>
      </c>
      <c r="E208" s="160" t="s">
        <v>1532</v>
      </c>
      <c r="F208" s="354"/>
      <c r="G208" s="160" t="s">
        <v>1533</v>
      </c>
      <c r="H208" s="160" t="s">
        <v>1534</v>
      </c>
      <c r="I208" s="352"/>
      <c r="J208" s="160" t="s">
        <v>1535</v>
      </c>
      <c r="K208" s="160" t="s">
        <v>1536</v>
      </c>
      <c r="L208" s="354"/>
      <c r="M208" s="160" t="s">
        <v>1537</v>
      </c>
      <c r="N208" s="160" t="s">
        <v>1538</v>
      </c>
    </row>
    <row r="209" spans="2:14" ht="15.75" hidden="1" customHeight="1">
      <c r="B209" s="584"/>
      <c r="C209" s="158">
        <v>37</v>
      </c>
      <c r="D209" s="166" t="s">
        <v>1539</v>
      </c>
      <c r="E209" s="160" t="s">
        <v>1540</v>
      </c>
      <c r="F209" s="354"/>
      <c r="G209" s="160" t="s">
        <v>1541</v>
      </c>
      <c r="H209" s="160" t="s">
        <v>1542</v>
      </c>
      <c r="I209" s="352"/>
      <c r="J209" s="160" t="s">
        <v>1543</v>
      </c>
      <c r="K209" s="160" t="s">
        <v>1544</v>
      </c>
      <c r="L209" s="354"/>
      <c r="M209" s="160" t="s">
        <v>1545</v>
      </c>
      <c r="N209" s="160" t="s">
        <v>1546</v>
      </c>
    </row>
    <row r="210" spans="2:14" ht="15.75" hidden="1" customHeight="1">
      <c r="B210" s="584"/>
      <c r="C210" s="158">
        <v>38</v>
      </c>
      <c r="D210" s="166" t="s">
        <v>1547</v>
      </c>
      <c r="E210" s="160" t="s">
        <v>1548</v>
      </c>
      <c r="F210" s="354"/>
      <c r="G210" s="160" t="s">
        <v>1549</v>
      </c>
      <c r="H210" s="160" t="s">
        <v>1550</v>
      </c>
      <c r="I210" s="352"/>
      <c r="J210" s="160" t="s">
        <v>1551</v>
      </c>
      <c r="K210" s="160" t="s">
        <v>1552</v>
      </c>
      <c r="L210" s="354"/>
      <c r="M210" s="160" t="s">
        <v>1553</v>
      </c>
      <c r="N210" s="160" t="s">
        <v>1554</v>
      </c>
    </row>
    <row r="211" spans="2:14" ht="15.75" hidden="1" customHeight="1">
      <c r="B211" s="584"/>
      <c r="C211" s="158">
        <v>39</v>
      </c>
      <c r="D211" s="166" t="s">
        <v>1555</v>
      </c>
      <c r="E211" s="160" t="s">
        <v>1556</v>
      </c>
      <c r="F211" s="354"/>
      <c r="G211" s="160" t="s">
        <v>1557</v>
      </c>
      <c r="H211" s="160" t="s">
        <v>1558</v>
      </c>
      <c r="I211" s="352"/>
      <c r="J211" s="160" t="s">
        <v>1559</v>
      </c>
      <c r="K211" s="160" t="s">
        <v>1560</v>
      </c>
      <c r="L211" s="354"/>
      <c r="M211" s="160" t="s">
        <v>1561</v>
      </c>
      <c r="N211" s="160" t="s">
        <v>1562</v>
      </c>
    </row>
    <row r="212" spans="2:14" ht="15.75" hidden="1" customHeight="1">
      <c r="B212" s="584"/>
      <c r="C212" s="158">
        <v>40</v>
      </c>
      <c r="D212" s="166" t="s">
        <v>1563</v>
      </c>
      <c r="E212" s="160" t="s">
        <v>1564</v>
      </c>
      <c r="F212" s="354"/>
      <c r="G212" s="160" t="s">
        <v>1565</v>
      </c>
      <c r="H212" s="160" t="s">
        <v>1566</v>
      </c>
      <c r="I212" s="352"/>
      <c r="J212" s="160" t="s">
        <v>1567</v>
      </c>
      <c r="K212" s="160" t="s">
        <v>1568</v>
      </c>
      <c r="L212" s="354"/>
      <c r="M212" s="160" t="s">
        <v>1569</v>
      </c>
      <c r="N212" s="160" t="s">
        <v>1570</v>
      </c>
    </row>
    <row r="213" spans="2:14" ht="15.75" hidden="1" customHeight="1">
      <c r="B213" s="584"/>
      <c r="C213" s="158">
        <v>41</v>
      </c>
      <c r="D213" s="166" t="s">
        <v>1571</v>
      </c>
      <c r="E213" s="160" t="s">
        <v>1572</v>
      </c>
      <c r="F213" s="354"/>
      <c r="G213" s="160" t="s">
        <v>1573</v>
      </c>
      <c r="H213" s="160" t="s">
        <v>1574</v>
      </c>
      <c r="I213" s="352"/>
      <c r="J213" s="160" t="s">
        <v>1575</v>
      </c>
      <c r="K213" s="160" t="s">
        <v>1576</v>
      </c>
      <c r="L213" s="354"/>
      <c r="M213" s="160" t="s">
        <v>1577</v>
      </c>
      <c r="N213" s="160" t="s">
        <v>1578</v>
      </c>
    </row>
    <row r="214" spans="2:14" ht="15.75" hidden="1" customHeight="1">
      <c r="B214" s="584"/>
      <c r="C214" s="158">
        <v>42</v>
      </c>
      <c r="D214" s="166" t="s">
        <v>1579</v>
      </c>
      <c r="E214" s="160" t="s">
        <v>1580</v>
      </c>
      <c r="F214" s="354"/>
      <c r="G214" s="160" t="s">
        <v>1581</v>
      </c>
      <c r="H214" s="160" t="s">
        <v>1582</v>
      </c>
      <c r="I214" s="352"/>
      <c r="J214" s="160" t="s">
        <v>1583</v>
      </c>
      <c r="K214" s="160" t="s">
        <v>1584</v>
      </c>
      <c r="L214" s="354"/>
      <c r="M214" s="160" t="s">
        <v>1585</v>
      </c>
      <c r="N214" s="160" t="s">
        <v>1586</v>
      </c>
    </row>
    <row r="215" spans="2:14" ht="15.75" hidden="1" customHeight="1">
      <c r="B215" s="584"/>
      <c r="C215" s="158">
        <v>43</v>
      </c>
      <c r="D215" s="166" t="s">
        <v>1587</v>
      </c>
      <c r="E215" s="160" t="s">
        <v>1588</v>
      </c>
      <c r="F215" s="354"/>
      <c r="G215" s="160" t="s">
        <v>1589</v>
      </c>
      <c r="H215" s="160" t="s">
        <v>1590</v>
      </c>
      <c r="I215" s="352"/>
      <c r="J215" s="160" t="s">
        <v>1591</v>
      </c>
      <c r="K215" s="160" t="s">
        <v>1592</v>
      </c>
      <c r="L215" s="354"/>
      <c r="M215" s="160" t="s">
        <v>1593</v>
      </c>
      <c r="N215" s="160" t="s">
        <v>1594</v>
      </c>
    </row>
    <row r="216" spans="2:14" ht="15.75" hidden="1" customHeight="1">
      <c r="B216" s="584"/>
      <c r="C216" s="158">
        <v>44</v>
      </c>
      <c r="D216" s="166" t="s">
        <v>1595</v>
      </c>
      <c r="E216" s="160" t="s">
        <v>1596</v>
      </c>
      <c r="F216" s="354"/>
      <c r="G216" s="160" t="s">
        <v>1597</v>
      </c>
      <c r="H216" s="160" t="s">
        <v>1598</v>
      </c>
      <c r="I216" s="352"/>
      <c r="J216" s="160" t="s">
        <v>1599</v>
      </c>
      <c r="K216" s="160" t="s">
        <v>1600</v>
      </c>
      <c r="L216" s="354"/>
      <c r="M216" s="160" t="s">
        <v>1601</v>
      </c>
      <c r="N216" s="160" t="s">
        <v>1602</v>
      </c>
    </row>
    <row r="217" spans="2:14" ht="15.75" hidden="1" customHeight="1">
      <c r="B217" s="584"/>
      <c r="C217" s="158">
        <v>45</v>
      </c>
      <c r="D217" s="166" t="s">
        <v>1603</v>
      </c>
      <c r="E217" s="160" t="s">
        <v>1604</v>
      </c>
      <c r="F217" s="354"/>
      <c r="G217" s="160" t="s">
        <v>1605</v>
      </c>
      <c r="H217" s="160" t="s">
        <v>1606</v>
      </c>
      <c r="I217" s="352"/>
      <c r="J217" s="160" t="s">
        <v>1607</v>
      </c>
      <c r="K217" s="160" t="s">
        <v>1608</v>
      </c>
      <c r="L217" s="354"/>
      <c r="M217" s="160" t="s">
        <v>1609</v>
      </c>
      <c r="N217" s="160" t="s">
        <v>1610</v>
      </c>
    </row>
    <row r="218" spans="2:14" ht="15.75" hidden="1" customHeight="1">
      <c r="B218" s="584"/>
      <c r="C218" s="158">
        <v>46</v>
      </c>
      <c r="D218" s="166" t="s">
        <v>1611</v>
      </c>
      <c r="E218" s="160" t="s">
        <v>1612</v>
      </c>
      <c r="F218" s="354"/>
      <c r="G218" s="160" t="s">
        <v>1613</v>
      </c>
      <c r="H218" s="160" t="s">
        <v>1614</v>
      </c>
      <c r="I218" s="142"/>
      <c r="J218" s="160" t="s">
        <v>1615</v>
      </c>
      <c r="K218" s="160" t="s">
        <v>1616</v>
      </c>
      <c r="L218" s="354"/>
      <c r="M218" s="160" t="s">
        <v>1617</v>
      </c>
      <c r="N218" s="160" t="s">
        <v>1618</v>
      </c>
    </row>
    <row r="219" spans="2:14" ht="15.75" hidden="1" customHeight="1">
      <c r="B219" s="584"/>
      <c r="C219" s="158">
        <v>47</v>
      </c>
      <c r="D219" s="166" t="s">
        <v>1619</v>
      </c>
      <c r="E219" s="160" t="s">
        <v>1620</v>
      </c>
      <c r="F219" s="354"/>
      <c r="G219" s="160" t="s">
        <v>1621</v>
      </c>
      <c r="H219" s="160" t="s">
        <v>1622</v>
      </c>
      <c r="I219" s="142"/>
      <c r="J219" s="160" t="s">
        <v>1623</v>
      </c>
      <c r="K219" s="160" t="s">
        <v>1624</v>
      </c>
      <c r="L219" s="354"/>
      <c r="M219" s="160" t="s">
        <v>1625</v>
      </c>
      <c r="N219" s="160" t="s">
        <v>1626</v>
      </c>
    </row>
    <row r="220" spans="2:14" ht="15.75" hidden="1" customHeight="1">
      <c r="B220" s="584"/>
      <c r="C220" s="158">
        <v>48</v>
      </c>
      <c r="D220" s="166" t="s">
        <v>1627</v>
      </c>
      <c r="E220" s="160" t="s">
        <v>1628</v>
      </c>
      <c r="F220" s="354"/>
      <c r="G220" s="160" t="s">
        <v>1629</v>
      </c>
      <c r="H220" s="160" t="s">
        <v>1630</v>
      </c>
      <c r="I220" s="142"/>
      <c r="J220" s="160" t="s">
        <v>1631</v>
      </c>
      <c r="K220" s="160" t="s">
        <v>1632</v>
      </c>
      <c r="L220" s="354"/>
      <c r="M220" s="160" t="s">
        <v>1633</v>
      </c>
      <c r="N220" s="160" t="s">
        <v>1634</v>
      </c>
    </row>
    <row r="221" spans="2:14" ht="15.75" hidden="1" customHeight="1">
      <c r="B221" s="584"/>
      <c r="C221" s="158">
        <v>49</v>
      </c>
      <c r="D221" s="166" t="s">
        <v>1635</v>
      </c>
      <c r="E221" s="160" t="s">
        <v>1636</v>
      </c>
      <c r="F221" s="354"/>
      <c r="G221" s="160" t="s">
        <v>1637</v>
      </c>
      <c r="H221" s="160" t="s">
        <v>1638</v>
      </c>
      <c r="I221" s="142"/>
      <c r="J221" s="160" t="s">
        <v>1639</v>
      </c>
      <c r="K221" s="160" t="s">
        <v>1640</v>
      </c>
      <c r="L221" s="354"/>
      <c r="M221" s="160" t="s">
        <v>1641</v>
      </c>
      <c r="N221" s="160" t="s">
        <v>1642</v>
      </c>
    </row>
    <row r="222" spans="2:14" ht="15.75" hidden="1" customHeight="1">
      <c r="B222" s="584"/>
      <c r="C222" s="158">
        <v>50</v>
      </c>
      <c r="D222" s="166" t="s">
        <v>1643</v>
      </c>
      <c r="E222" s="160" t="s">
        <v>1644</v>
      </c>
      <c r="F222" s="354"/>
      <c r="G222" s="160" t="s">
        <v>1645</v>
      </c>
      <c r="H222" s="160" t="s">
        <v>1646</v>
      </c>
      <c r="I222" s="142"/>
      <c r="J222" s="160" t="s">
        <v>1647</v>
      </c>
      <c r="K222" s="160" t="s">
        <v>1648</v>
      </c>
      <c r="L222" s="354"/>
      <c r="M222" s="160" t="s">
        <v>1649</v>
      </c>
      <c r="N222" s="160" t="s">
        <v>1650</v>
      </c>
    </row>
    <row r="223" spans="2:14" ht="15.75" hidden="1" customHeight="1">
      <c r="B223" s="584"/>
      <c r="C223" s="158">
        <v>51</v>
      </c>
      <c r="D223" s="166" t="s">
        <v>1651</v>
      </c>
      <c r="E223" s="160" t="s">
        <v>1652</v>
      </c>
      <c r="F223" s="354"/>
      <c r="G223" s="160" t="s">
        <v>1653</v>
      </c>
      <c r="H223" s="160" t="s">
        <v>1654</v>
      </c>
      <c r="I223" s="142"/>
      <c r="J223" s="160" t="s">
        <v>1655</v>
      </c>
      <c r="K223" s="160" t="s">
        <v>1656</v>
      </c>
      <c r="L223" s="354"/>
      <c r="M223" s="160" t="s">
        <v>1657</v>
      </c>
      <c r="N223" s="160" t="s">
        <v>1658</v>
      </c>
    </row>
    <row r="224" spans="2:14" ht="15.75" hidden="1" customHeight="1">
      <c r="B224" s="585"/>
      <c r="C224" s="158">
        <v>52</v>
      </c>
      <c r="D224" s="166" t="s">
        <v>1659</v>
      </c>
      <c r="E224" s="160" t="s">
        <v>1660</v>
      </c>
      <c r="F224" s="354"/>
      <c r="G224" s="160" t="s">
        <v>1661</v>
      </c>
      <c r="H224" s="160" t="s">
        <v>1662</v>
      </c>
      <c r="I224" s="142"/>
      <c r="J224" s="160" t="s">
        <v>1663</v>
      </c>
      <c r="K224" s="160" t="s">
        <v>1664</v>
      </c>
      <c r="L224" s="354"/>
      <c r="M224" s="160" t="s">
        <v>1665</v>
      </c>
      <c r="N224" s="160" t="s">
        <v>1666</v>
      </c>
    </row>
    <row r="225" spans="2:14" ht="15.75" customHeight="1">
      <c r="B225" s="129"/>
      <c r="C225" s="142"/>
      <c r="D225" s="142"/>
      <c r="E225" s="142"/>
      <c r="F225" s="129"/>
      <c r="G225" s="142"/>
      <c r="H225" s="142"/>
      <c r="I225" s="142"/>
      <c r="J225" s="129"/>
      <c r="K225" s="142"/>
      <c r="L225" s="142"/>
      <c r="M225" s="142"/>
      <c r="N225" s="354"/>
    </row>
    <row r="226" spans="2:14" ht="15.75" customHeight="1">
      <c r="B226" s="129"/>
      <c r="C226" s="142"/>
      <c r="D226" s="142"/>
      <c r="E226" s="142"/>
      <c r="F226" s="129"/>
      <c r="G226" s="142"/>
      <c r="H226" s="142"/>
      <c r="I226" s="142"/>
      <c r="J226" s="129"/>
      <c r="K226" s="142"/>
      <c r="L226" s="142"/>
      <c r="M226" s="142"/>
      <c r="N226" s="354"/>
    </row>
    <row r="227" spans="2:14" ht="15.75" customHeight="1">
      <c r="B227" s="583">
        <v>3</v>
      </c>
      <c r="C227" s="154" t="s">
        <v>150</v>
      </c>
      <c r="D227" s="155" t="s">
        <v>1667</v>
      </c>
      <c r="E227" s="155" t="s">
        <v>1668</v>
      </c>
      <c r="F227" s="129"/>
      <c r="G227" s="156" t="s">
        <v>1669</v>
      </c>
      <c r="H227" s="155" t="s">
        <v>1670</v>
      </c>
      <c r="I227" s="352"/>
      <c r="J227" s="156" t="s">
        <v>1671</v>
      </c>
      <c r="K227" s="155" t="s">
        <v>1672</v>
      </c>
      <c r="L227" s="129"/>
      <c r="M227" s="156" t="s">
        <v>1673</v>
      </c>
      <c r="N227" s="155" t="s">
        <v>1674</v>
      </c>
    </row>
    <row r="228" spans="2:14" ht="15.75" customHeight="1">
      <c r="B228" s="584"/>
      <c r="C228" s="174">
        <v>1</v>
      </c>
      <c r="D228" s="166" t="s">
        <v>2677</v>
      </c>
      <c r="E228" s="160" t="s">
        <v>2678</v>
      </c>
      <c r="F228" s="129"/>
      <c r="G228" s="332" t="s">
        <v>96</v>
      </c>
      <c r="H228" s="160" t="s">
        <v>944</v>
      </c>
      <c r="I228" s="352"/>
      <c r="J228" s="331" t="s">
        <v>69</v>
      </c>
      <c r="K228" s="160" t="s">
        <v>2646</v>
      </c>
      <c r="L228" s="129"/>
      <c r="M228" s="160" t="s">
        <v>2651</v>
      </c>
      <c r="N228" s="160" t="s">
        <v>2651</v>
      </c>
    </row>
    <row r="229" spans="2:14" ht="15.75" customHeight="1">
      <c r="B229" s="584"/>
      <c r="C229" s="174">
        <v>2</v>
      </c>
      <c r="D229" s="166" t="s">
        <v>2677</v>
      </c>
      <c r="E229" s="160" t="s">
        <v>2678</v>
      </c>
      <c r="F229" s="129"/>
      <c r="G229" s="332" t="s">
        <v>96</v>
      </c>
      <c r="H229" s="160" t="s">
        <v>944</v>
      </c>
      <c r="I229" s="352"/>
      <c r="J229" s="331" t="s">
        <v>69</v>
      </c>
      <c r="K229" s="160" t="s">
        <v>2646</v>
      </c>
      <c r="L229" s="129"/>
      <c r="M229" s="160" t="s">
        <v>2651</v>
      </c>
      <c r="N229" s="160" t="s">
        <v>2651</v>
      </c>
    </row>
    <row r="230" spans="2:14" ht="15.75" customHeight="1">
      <c r="B230" s="584"/>
      <c r="C230" s="174">
        <v>3</v>
      </c>
      <c r="D230" s="166" t="s">
        <v>2677</v>
      </c>
      <c r="E230" s="160" t="s">
        <v>2678</v>
      </c>
      <c r="F230" s="129"/>
      <c r="G230" s="332" t="s">
        <v>96</v>
      </c>
      <c r="H230" s="160" t="s">
        <v>944</v>
      </c>
      <c r="I230" s="352"/>
      <c r="J230" s="331" t="s">
        <v>69</v>
      </c>
      <c r="K230" s="160" t="s">
        <v>2646</v>
      </c>
      <c r="L230" s="129"/>
      <c r="M230" s="160" t="s">
        <v>2651</v>
      </c>
      <c r="N230" s="160" t="s">
        <v>2651</v>
      </c>
    </row>
    <row r="231" spans="2:14" ht="15.75" customHeight="1">
      <c r="B231" s="584"/>
      <c r="C231" s="174">
        <v>4</v>
      </c>
      <c r="D231" s="166" t="s">
        <v>2677</v>
      </c>
      <c r="E231" s="160" t="s">
        <v>2678</v>
      </c>
      <c r="F231" s="129"/>
      <c r="G231" s="332" t="s">
        <v>96</v>
      </c>
      <c r="H231" s="160" t="s">
        <v>944</v>
      </c>
      <c r="I231" s="352"/>
      <c r="J231" s="331" t="s">
        <v>69</v>
      </c>
      <c r="K231" s="160" t="s">
        <v>2646</v>
      </c>
      <c r="L231" s="129"/>
      <c r="M231" s="160" t="s">
        <v>2651</v>
      </c>
      <c r="N231" s="160" t="s">
        <v>2651</v>
      </c>
    </row>
    <row r="232" spans="2:14" ht="15.75" customHeight="1">
      <c r="B232" s="584"/>
      <c r="C232" s="174">
        <v>5</v>
      </c>
      <c r="D232" s="353" t="s">
        <v>2649</v>
      </c>
      <c r="E232" s="353" t="s">
        <v>2649</v>
      </c>
      <c r="F232" s="129"/>
      <c r="G232" s="353" t="s">
        <v>2649</v>
      </c>
      <c r="H232" s="353" t="s">
        <v>2649</v>
      </c>
      <c r="I232" s="352"/>
      <c r="J232" s="353" t="s">
        <v>2649</v>
      </c>
      <c r="K232" s="353" t="s">
        <v>2649</v>
      </c>
      <c r="L232" s="129"/>
      <c r="M232" s="353" t="s">
        <v>2649</v>
      </c>
      <c r="N232" s="353" t="s">
        <v>2649</v>
      </c>
    </row>
    <row r="233" spans="2:14" ht="15.75" customHeight="1">
      <c r="B233" s="584"/>
      <c r="C233" s="174">
        <v>6</v>
      </c>
      <c r="D233" s="353" t="s">
        <v>2649</v>
      </c>
      <c r="E233" s="353" t="s">
        <v>2649</v>
      </c>
      <c r="F233" s="129"/>
      <c r="G233" s="353" t="s">
        <v>2649</v>
      </c>
      <c r="H233" s="353" t="s">
        <v>2649</v>
      </c>
      <c r="I233" s="352"/>
      <c r="J233" s="353" t="s">
        <v>2649</v>
      </c>
      <c r="K233" s="353" t="s">
        <v>2649</v>
      </c>
      <c r="L233" s="129"/>
      <c r="M233" s="353" t="s">
        <v>2649</v>
      </c>
      <c r="N233" s="353" t="s">
        <v>2649</v>
      </c>
    </row>
    <row r="234" spans="2:14" ht="15.75" customHeight="1">
      <c r="B234" s="584"/>
      <c r="C234" s="174">
        <v>7</v>
      </c>
      <c r="D234" s="353" t="s">
        <v>2649</v>
      </c>
      <c r="E234" s="353" t="s">
        <v>2649</v>
      </c>
      <c r="F234" s="129"/>
      <c r="G234" s="353" t="s">
        <v>2649</v>
      </c>
      <c r="H234" s="353" t="s">
        <v>2649</v>
      </c>
      <c r="I234" s="352"/>
      <c r="J234" s="353" t="s">
        <v>2649</v>
      </c>
      <c r="K234" s="353" t="s">
        <v>2649</v>
      </c>
      <c r="L234" s="129"/>
      <c r="M234" s="353" t="s">
        <v>2649</v>
      </c>
      <c r="N234" s="353" t="s">
        <v>2649</v>
      </c>
    </row>
    <row r="235" spans="2:14" ht="15.75" customHeight="1">
      <c r="B235" s="584"/>
      <c r="C235" s="174">
        <v>8</v>
      </c>
      <c r="D235" s="353" t="s">
        <v>2649</v>
      </c>
      <c r="E235" s="353" t="s">
        <v>2649</v>
      </c>
      <c r="F235" s="129"/>
      <c r="G235" s="353" t="s">
        <v>2649</v>
      </c>
      <c r="H235" s="353" t="s">
        <v>2649</v>
      </c>
      <c r="I235" s="352"/>
      <c r="J235" s="353" t="s">
        <v>2649</v>
      </c>
      <c r="K235" s="353" t="s">
        <v>2649</v>
      </c>
      <c r="L235" s="129"/>
      <c r="M235" s="353" t="s">
        <v>2649</v>
      </c>
      <c r="N235" s="353" t="s">
        <v>2649</v>
      </c>
    </row>
    <row r="236" spans="2:14" ht="15.75" hidden="1" customHeight="1">
      <c r="B236" s="584"/>
      <c r="C236" s="174">
        <v>9</v>
      </c>
      <c r="D236" s="166" t="s">
        <v>1675</v>
      </c>
      <c r="E236" s="166" t="s">
        <v>1676</v>
      </c>
      <c r="F236" s="129"/>
      <c r="G236" s="160" t="s">
        <v>1677</v>
      </c>
      <c r="H236" s="166" t="s">
        <v>1678</v>
      </c>
      <c r="I236" s="352"/>
      <c r="J236" s="160" t="s">
        <v>1679</v>
      </c>
      <c r="K236" s="166" t="s">
        <v>1680</v>
      </c>
      <c r="L236" s="129"/>
      <c r="M236" s="160" t="s">
        <v>1681</v>
      </c>
      <c r="N236" s="166" t="s">
        <v>1682</v>
      </c>
    </row>
    <row r="237" spans="2:14" ht="15.75" hidden="1" customHeight="1">
      <c r="B237" s="584"/>
      <c r="C237" s="174">
        <v>10</v>
      </c>
      <c r="D237" s="166" t="s">
        <v>1683</v>
      </c>
      <c r="E237" s="166" t="s">
        <v>1684</v>
      </c>
      <c r="F237" s="129"/>
      <c r="G237" s="160" t="s">
        <v>1685</v>
      </c>
      <c r="H237" s="166" t="s">
        <v>1686</v>
      </c>
      <c r="I237" s="352"/>
      <c r="J237" s="160" t="s">
        <v>1687</v>
      </c>
      <c r="K237" s="166" t="s">
        <v>1688</v>
      </c>
      <c r="L237" s="129"/>
      <c r="M237" s="160" t="s">
        <v>1689</v>
      </c>
      <c r="N237" s="166" t="s">
        <v>1690</v>
      </c>
    </row>
    <row r="238" spans="2:14" ht="15.75" hidden="1" customHeight="1">
      <c r="B238" s="584"/>
      <c r="C238" s="174">
        <v>11</v>
      </c>
      <c r="D238" s="166" t="s">
        <v>1691</v>
      </c>
      <c r="E238" s="166" t="s">
        <v>1692</v>
      </c>
      <c r="F238" s="129"/>
      <c r="G238" s="160" t="s">
        <v>1693</v>
      </c>
      <c r="H238" s="166" t="s">
        <v>1694</v>
      </c>
      <c r="I238" s="352"/>
      <c r="J238" s="160" t="s">
        <v>1695</v>
      </c>
      <c r="K238" s="166" t="s">
        <v>1696</v>
      </c>
      <c r="L238" s="129"/>
      <c r="M238" s="160" t="s">
        <v>1697</v>
      </c>
      <c r="N238" s="166" t="s">
        <v>1698</v>
      </c>
    </row>
    <row r="239" spans="2:14" ht="15.75" hidden="1" customHeight="1">
      <c r="B239" s="584"/>
      <c r="C239" s="174">
        <v>12</v>
      </c>
      <c r="D239" s="166" t="s">
        <v>1699</v>
      </c>
      <c r="E239" s="166" t="s">
        <v>1700</v>
      </c>
      <c r="F239" s="129"/>
      <c r="G239" s="160" t="s">
        <v>1701</v>
      </c>
      <c r="H239" s="166" t="s">
        <v>1702</v>
      </c>
      <c r="I239" s="352"/>
      <c r="J239" s="160" t="s">
        <v>1703</v>
      </c>
      <c r="K239" s="166" t="s">
        <v>1704</v>
      </c>
      <c r="L239" s="129"/>
      <c r="M239" s="160" t="s">
        <v>1705</v>
      </c>
      <c r="N239" s="166" t="s">
        <v>1706</v>
      </c>
    </row>
    <row r="240" spans="2:14" ht="15.75" hidden="1" customHeight="1">
      <c r="B240" s="584"/>
      <c r="C240" s="174">
        <v>13</v>
      </c>
      <c r="D240" s="166" t="s">
        <v>1707</v>
      </c>
      <c r="E240" s="166" t="s">
        <v>1708</v>
      </c>
      <c r="F240" s="129"/>
      <c r="G240" s="160" t="s">
        <v>1709</v>
      </c>
      <c r="H240" s="166" t="s">
        <v>1710</v>
      </c>
      <c r="I240" s="352"/>
      <c r="J240" s="160" t="s">
        <v>1711</v>
      </c>
      <c r="K240" s="166" t="s">
        <v>1712</v>
      </c>
      <c r="L240" s="129"/>
      <c r="M240" s="160" t="s">
        <v>1713</v>
      </c>
      <c r="N240" s="166" t="s">
        <v>1714</v>
      </c>
    </row>
    <row r="241" spans="2:34" ht="15.75" hidden="1" customHeight="1">
      <c r="B241" s="584"/>
      <c r="C241" s="174">
        <v>14</v>
      </c>
      <c r="D241" s="166" t="s">
        <v>1715</v>
      </c>
      <c r="E241" s="166" t="s">
        <v>1716</v>
      </c>
      <c r="F241" s="129"/>
      <c r="G241" s="160" t="s">
        <v>1717</v>
      </c>
      <c r="H241" s="166" t="s">
        <v>1718</v>
      </c>
      <c r="I241" s="352"/>
      <c r="J241" s="160" t="s">
        <v>1719</v>
      </c>
      <c r="K241" s="166" t="s">
        <v>1720</v>
      </c>
      <c r="L241" s="129"/>
      <c r="M241" s="160" t="s">
        <v>1721</v>
      </c>
      <c r="N241" s="166" t="s">
        <v>1722</v>
      </c>
    </row>
    <row r="242" spans="2:34" ht="15.75" hidden="1" customHeight="1">
      <c r="B242" s="584"/>
      <c r="C242" s="174">
        <v>15</v>
      </c>
      <c r="D242" s="166" t="s">
        <v>1723</v>
      </c>
      <c r="E242" s="166" t="s">
        <v>1724</v>
      </c>
      <c r="F242" s="129"/>
      <c r="G242" s="160" t="s">
        <v>1725</v>
      </c>
      <c r="H242" s="166" t="s">
        <v>1726</v>
      </c>
      <c r="I242" s="352"/>
      <c r="J242" s="160" t="s">
        <v>1727</v>
      </c>
      <c r="K242" s="166" t="s">
        <v>1728</v>
      </c>
      <c r="L242" s="129"/>
      <c r="M242" s="160" t="s">
        <v>1729</v>
      </c>
      <c r="N242" s="166" t="s">
        <v>1730</v>
      </c>
    </row>
    <row r="243" spans="2:34" ht="15.75" hidden="1" customHeight="1">
      <c r="B243" s="584"/>
      <c r="C243" s="174">
        <v>16</v>
      </c>
      <c r="D243" s="166" t="s">
        <v>1731</v>
      </c>
      <c r="E243" s="166" t="s">
        <v>1732</v>
      </c>
      <c r="F243" s="129"/>
      <c r="G243" s="160" t="s">
        <v>1733</v>
      </c>
      <c r="H243" s="166" t="s">
        <v>1734</v>
      </c>
      <c r="I243" s="352"/>
      <c r="J243" s="160" t="s">
        <v>1735</v>
      </c>
      <c r="K243" s="166" t="s">
        <v>1736</v>
      </c>
      <c r="L243" s="129"/>
      <c r="M243" s="160" t="s">
        <v>1737</v>
      </c>
      <c r="N243" s="166" t="s">
        <v>1738</v>
      </c>
    </row>
    <row r="244" spans="2:34" ht="15.75" hidden="1" customHeight="1">
      <c r="B244" s="584"/>
      <c r="C244" s="174">
        <v>17</v>
      </c>
      <c r="D244" s="166" t="s">
        <v>1739</v>
      </c>
      <c r="E244" s="166" t="s">
        <v>1740</v>
      </c>
      <c r="F244" s="129"/>
      <c r="G244" s="160" t="s">
        <v>1741</v>
      </c>
      <c r="H244" s="166" t="s">
        <v>1742</v>
      </c>
      <c r="I244" s="352"/>
      <c r="J244" s="160" t="s">
        <v>1743</v>
      </c>
      <c r="K244" s="166" t="s">
        <v>1744</v>
      </c>
      <c r="L244" s="129"/>
      <c r="M244" s="160" t="s">
        <v>1745</v>
      </c>
      <c r="N244" s="166" t="s">
        <v>1746</v>
      </c>
    </row>
    <row r="245" spans="2:34" ht="15.75" hidden="1" customHeight="1">
      <c r="B245" s="584"/>
      <c r="C245" s="174">
        <v>18</v>
      </c>
      <c r="D245" s="166" t="s">
        <v>1747</v>
      </c>
      <c r="E245" s="166" t="s">
        <v>1748</v>
      </c>
      <c r="F245" s="129"/>
      <c r="G245" s="160" t="s">
        <v>1749</v>
      </c>
      <c r="H245" s="166" t="s">
        <v>1750</v>
      </c>
      <c r="I245" s="352"/>
      <c r="J245" s="160" t="s">
        <v>1751</v>
      </c>
      <c r="K245" s="166" t="s">
        <v>1752</v>
      </c>
      <c r="L245" s="129"/>
      <c r="M245" s="160" t="s">
        <v>1753</v>
      </c>
      <c r="N245" s="166" t="s">
        <v>1754</v>
      </c>
    </row>
    <row r="246" spans="2:34" ht="15.75" hidden="1" customHeight="1">
      <c r="B246" s="584"/>
      <c r="C246" s="174">
        <v>19</v>
      </c>
      <c r="D246" s="166" t="s">
        <v>1755</v>
      </c>
      <c r="E246" s="166" t="s">
        <v>1756</v>
      </c>
      <c r="F246" s="129"/>
      <c r="G246" s="160" t="s">
        <v>1757</v>
      </c>
      <c r="H246" s="166" t="s">
        <v>1758</v>
      </c>
      <c r="I246" s="352"/>
      <c r="J246" s="160" t="s">
        <v>1759</v>
      </c>
      <c r="K246" s="166" t="s">
        <v>1760</v>
      </c>
      <c r="L246" s="129"/>
      <c r="M246" s="160" t="s">
        <v>1761</v>
      </c>
      <c r="N246" s="166" t="s">
        <v>1762</v>
      </c>
    </row>
    <row r="247" spans="2:34" ht="15.75" hidden="1" customHeight="1">
      <c r="B247" s="584"/>
      <c r="C247" s="174">
        <v>20</v>
      </c>
      <c r="D247" s="166" t="s">
        <v>1763</v>
      </c>
      <c r="E247" s="166" t="s">
        <v>1764</v>
      </c>
      <c r="F247" s="129"/>
      <c r="G247" s="160" t="s">
        <v>1765</v>
      </c>
      <c r="H247" s="166" t="s">
        <v>1766</v>
      </c>
      <c r="I247" s="352"/>
      <c r="J247" s="160" t="s">
        <v>1767</v>
      </c>
      <c r="K247" s="166" t="s">
        <v>1768</v>
      </c>
      <c r="L247" s="129"/>
      <c r="M247" s="160" t="s">
        <v>1769</v>
      </c>
      <c r="N247" s="166" t="s">
        <v>1770</v>
      </c>
      <c r="O247" s="142"/>
      <c r="P247" s="142"/>
      <c r="Q247" s="142"/>
      <c r="R247" s="129"/>
      <c r="S247" s="142"/>
      <c r="T247" s="142"/>
      <c r="U247" s="142"/>
      <c r="V247" s="129"/>
      <c r="W247" s="142"/>
      <c r="X247" s="142"/>
      <c r="Y247" s="142"/>
      <c r="Z247" s="129"/>
      <c r="AA247" s="142"/>
      <c r="AB247" s="142"/>
      <c r="AC247" s="142"/>
      <c r="AD247" s="129"/>
      <c r="AE247" s="142"/>
      <c r="AF247" s="142"/>
      <c r="AG247" s="142"/>
      <c r="AH247" s="129"/>
    </row>
    <row r="248" spans="2:34" ht="15.75" hidden="1" customHeight="1">
      <c r="B248" s="584"/>
      <c r="C248" s="174">
        <v>21</v>
      </c>
      <c r="D248" s="166" t="s">
        <v>1771</v>
      </c>
      <c r="E248" s="166" t="s">
        <v>1772</v>
      </c>
      <c r="F248" s="129"/>
      <c r="G248" s="160" t="s">
        <v>1773</v>
      </c>
      <c r="H248" s="166" t="s">
        <v>1774</v>
      </c>
      <c r="I248" s="352"/>
      <c r="J248" s="160" t="s">
        <v>1775</v>
      </c>
      <c r="K248" s="166" t="s">
        <v>1776</v>
      </c>
      <c r="L248" s="129"/>
      <c r="M248" s="160" t="s">
        <v>1777</v>
      </c>
      <c r="N248" s="166" t="s">
        <v>1778</v>
      </c>
      <c r="O248" s="142"/>
      <c r="P248" s="142"/>
      <c r="Q248" s="142"/>
      <c r="R248" s="129"/>
      <c r="S248" s="142"/>
      <c r="T248" s="142"/>
      <c r="U248" s="142"/>
      <c r="V248" s="129"/>
      <c r="W248" s="142"/>
      <c r="X248" s="142"/>
      <c r="Y248" s="142"/>
      <c r="Z248" s="129"/>
      <c r="AA248" s="142"/>
      <c r="AB248" s="142"/>
      <c r="AC248" s="142"/>
      <c r="AD248" s="129"/>
      <c r="AE248" s="142"/>
      <c r="AF248" s="142"/>
      <c r="AG248" s="142"/>
      <c r="AH248" s="129"/>
    </row>
    <row r="249" spans="2:34" ht="15.75" hidden="1" customHeight="1">
      <c r="B249" s="584"/>
      <c r="C249" s="174">
        <v>22</v>
      </c>
      <c r="D249" s="166" t="s">
        <v>1779</v>
      </c>
      <c r="E249" s="166" t="s">
        <v>1780</v>
      </c>
      <c r="F249" s="129"/>
      <c r="G249" s="160" t="s">
        <v>1781</v>
      </c>
      <c r="H249" s="166" t="s">
        <v>1782</v>
      </c>
      <c r="I249" s="352"/>
      <c r="J249" s="160" t="s">
        <v>1783</v>
      </c>
      <c r="K249" s="166" t="s">
        <v>1784</v>
      </c>
      <c r="L249" s="129"/>
      <c r="M249" s="160" t="s">
        <v>1785</v>
      </c>
      <c r="N249" s="166" t="s">
        <v>1786</v>
      </c>
    </row>
    <row r="250" spans="2:34" ht="15.75" hidden="1" customHeight="1">
      <c r="B250" s="584"/>
      <c r="C250" s="174">
        <v>23</v>
      </c>
      <c r="D250" s="166" t="s">
        <v>1787</v>
      </c>
      <c r="E250" s="166" t="s">
        <v>1788</v>
      </c>
      <c r="F250" s="129"/>
      <c r="G250" s="160" t="s">
        <v>1789</v>
      </c>
      <c r="H250" s="166" t="s">
        <v>1790</v>
      </c>
      <c r="I250" s="352"/>
      <c r="J250" s="160" t="s">
        <v>1791</v>
      </c>
      <c r="K250" s="166" t="s">
        <v>1792</v>
      </c>
      <c r="L250" s="129"/>
      <c r="M250" s="160" t="s">
        <v>1793</v>
      </c>
      <c r="N250" s="166" t="s">
        <v>1794</v>
      </c>
    </row>
    <row r="251" spans="2:34" ht="15.75" hidden="1" customHeight="1">
      <c r="B251" s="584"/>
      <c r="C251" s="174">
        <v>24</v>
      </c>
      <c r="D251" s="166" t="s">
        <v>1795</v>
      </c>
      <c r="E251" s="166" t="s">
        <v>1796</v>
      </c>
      <c r="F251" s="129"/>
      <c r="G251" s="160" t="s">
        <v>1797</v>
      </c>
      <c r="H251" s="166" t="s">
        <v>1798</v>
      </c>
      <c r="I251" s="352"/>
      <c r="J251" s="160" t="s">
        <v>1799</v>
      </c>
      <c r="K251" s="166" t="s">
        <v>1800</v>
      </c>
      <c r="L251" s="129"/>
      <c r="M251" s="160" t="s">
        <v>1801</v>
      </c>
      <c r="N251" s="166" t="s">
        <v>1802</v>
      </c>
    </row>
    <row r="252" spans="2:34" ht="15.75" hidden="1" customHeight="1">
      <c r="B252" s="584"/>
      <c r="C252" s="174">
        <v>25</v>
      </c>
      <c r="D252" s="166" t="s">
        <v>1803</v>
      </c>
      <c r="E252" s="166" t="s">
        <v>1804</v>
      </c>
      <c r="F252" s="129"/>
      <c r="G252" s="160" t="s">
        <v>1805</v>
      </c>
      <c r="H252" s="166" t="s">
        <v>1806</v>
      </c>
      <c r="I252" s="352"/>
      <c r="J252" s="160" t="s">
        <v>1807</v>
      </c>
      <c r="K252" s="166" t="s">
        <v>1808</v>
      </c>
      <c r="L252" s="129"/>
      <c r="M252" s="160" t="s">
        <v>1809</v>
      </c>
      <c r="N252" s="166" t="s">
        <v>1810</v>
      </c>
    </row>
    <row r="253" spans="2:34" ht="15.75" hidden="1" customHeight="1">
      <c r="B253" s="584"/>
      <c r="C253" s="174">
        <v>26</v>
      </c>
      <c r="D253" s="166" t="s">
        <v>1811</v>
      </c>
      <c r="E253" s="166" t="s">
        <v>1812</v>
      </c>
      <c r="F253" s="129"/>
      <c r="G253" s="160" t="s">
        <v>1813</v>
      </c>
      <c r="H253" s="166" t="s">
        <v>1814</v>
      </c>
      <c r="I253" s="352"/>
      <c r="J253" s="160" t="s">
        <v>1815</v>
      </c>
      <c r="K253" s="166" t="s">
        <v>1816</v>
      </c>
      <c r="L253" s="129"/>
      <c r="M253" s="160" t="s">
        <v>1817</v>
      </c>
      <c r="N253" s="166" t="s">
        <v>1818</v>
      </c>
    </row>
    <row r="254" spans="2:34" ht="15.75" hidden="1" customHeight="1">
      <c r="B254" s="584"/>
      <c r="C254" s="174">
        <v>27</v>
      </c>
      <c r="D254" s="166" t="s">
        <v>1819</v>
      </c>
      <c r="E254" s="166" t="s">
        <v>1820</v>
      </c>
      <c r="F254" s="129"/>
      <c r="G254" s="160" t="s">
        <v>1821</v>
      </c>
      <c r="H254" s="166" t="s">
        <v>1822</v>
      </c>
      <c r="I254" s="352"/>
      <c r="J254" s="160" t="s">
        <v>1823</v>
      </c>
      <c r="K254" s="166" t="s">
        <v>1824</v>
      </c>
      <c r="L254" s="129"/>
      <c r="M254" s="160" t="s">
        <v>1825</v>
      </c>
      <c r="N254" s="166" t="s">
        <v>1826</v>
      </c>
    </row>
    <row r="255" spans="2:34" ht="15.75" hidden="1" customHeight="1">
      <c r="B255" s="584"/>
      <c r="C255" s="174">
        <v>28</v>
      </c>
      <c r="D255" s="166" t="s">
        <v>1827</v>
      </c>
      <c r="E255" s="166" t="s">
        <v>1828</v>
      </c>
      <c r="F255" s="129"/>
      <c r="G255" s="160" t="s">
        <v>1829</v>
      </c>
      <c r="H255" s="166" t="s">
        <v>1830</v>
      </c>
      <c r="I255" s="352"/>
      <c r="J255" s="160" t="s">
        <v>1831</v>
      </c>
      <c r="K255" s="166" t="s">
        <v>1832</v>
      </c>
      <c r="L255" s="129"/>
      <c r="M255" s="160" t="s">
        <v>1833</v>
      </c>
      <c r="N255" s="166" t="s">
        <v>1834</v>
      </c>
    </row>
    <row r="256" spans="2:34" ht="15.75" hidden="1" customHeight="1">
      <c r="B256" s="584"/>
      <c r="C256" s="174">
        <v>29</v>
      </c>
      <c r="D256" s="166" t="s">
        <v>1835</v>
      </c>
      <c r="E256" s="166" t="s">
        <v>1836</v>
      </c>
      <c r="F256" s="129"/>
      <c r="G256" s="160" t="s">
        <v>1837</v>
      </c>
      <c r="H256" s="166" t="s">
        <v>1838</v>
      </c>
      <c r="I256" s="352"/>
      <c r="J256" s="160" t="s">
        <v>1839</v>
      </c>
      <c r="K256" s="166" t="s">
        <v>1840</v>
      </c>
      <c r="L256" s="129"/>
      <c r="M256" s="160" t="s">
        <v>1841</v>
      </c>
      <c r="N256" s="166" t="s">
        <v>1842</v>
      </c>
    </row>
    <row r="257" spans="2:14" ht="15.75" hidden="1" customHeight="1">
      <c r="B257" s="584"/>
      <c r="C257" s="174">
        <v>30</v>
      </c>
      <c r="D257" s="166" t="s">
        <v>1843</v>
      </c>
      <c r="E257" s="166" t="s">
        <v>1844</v>
      </c>
      <c r="F257" s="129"/>
      <c r="G257" s="160" t="s">
        <v>1845</v>
      </c>
      <c r="H257" s="166" t="s">
        <v>1846</v>
      </c>
      <c r="I257" s="352"/>
      <c r="J257" s="160" t="s">
        <v>1847</v>
      </c>
      <c r="K257" s="166" t="s">
        <v>1848</v>
      </c>
      <c r="L257" s="129"/>
      <c r="M257" s="160" t="s">
        <v>1849</v>
      </c>
      <c r="N257" s="166" t="s">
        <v>1850</v>
      </c>
    </row>
    <row r="258" spans="2:14" ht="15.75" hidden="1" customHeight="1">
      <c r="B258" s="584"/>
      <c r="C258" s="174">
        <v>31</v>
      </c>
      <c r="D258" s="166" t="s">
        <v>1851</v>
      </c>
      <c r="E258" s="166" t="s">
        <v>1852</v>
      </c>
      <c r="F258" s="129"/>
      <c r="G258" s="160" t="s">
        <v>1853</v>
      </c>
      <c r="H258" s="166" t="s">
        <v>1854</v>
      </c>
      <c r="I258" s="352"/>
      <c r="J258" s="160" t="s">
        <v>1855</v>
      </c>
      <c r="K258" s="166" t="s">
        <v>1856</v>
      </c>
      <c r="L258" s="129"/>
      <c r="M258" s="160" t="s">
        <v>1857</v>
      </c>
      <c r="N258" s="166" t="s">
        <v>1858</v>
      </c>
    </row>
    <row r="259" spans="2:14" ht="15.75" hidden="1" customHeight="1">
      <c r="B259" s="584"/>
      <c r="C259" s="174">
        <v>32</v>
      </c>
      <c r="D259" s="166" t="s">
        <v>1859</v>
      </c>
      <c r="E259" s="166" t="s">
        <v>1860</v>
      </c>
      <c r="F259" s="129"/>
      <c r="G259" s="160" t="s">
        <v>1861</v>
      </c>
      <c r="H259" s="166" t="s">
        <v>1862</v>
      </c>
      <c r="I259" s="352"/>
      <c r="J259" s="160" t="s">
        <v>1863</v>
      </c>
      <c r="K259" s="166" t="s">
        <v>1864</v>
      </c>
      <c r="L259" s="129"/>
      <c r="M259" s="160" t="s">
        <v>1865</v>
      </c>
      <c r="N259" s="166" t="s">
        <v>1866</v>
      </c>
    </row>
    <row r="260" spans="2:14" ht="15.75" hidden="1" customHeight="1">
      <c r="B260" s="584"/>
      <c r="C260" s="174">
        <v>33</v>
      </c>
      <c r="D260" s="166" t="s">
        <v>1867</v>
      </c>
      <c r="E260" s="166" t="s">
        <v>1868</v>
      </c>
      <c r="F260" s="129"/>
      <c r="G260" s="160" t="s">
        <v>1869</v>
      </c>
      <c r="H260" s="166" t="s">
        <v>1870</v>
      </c>
      <c r="I260" s="352"/>
      <c r="J260" s="160" t="s">
        <v>1871</v>
      </c>
      <c r="K260" s="166" t="s">
        <v>1872</v>
      </c>
      <c r="L260" s="129"/>
      <c r="M260" s="160" t="s">
        <v>1873</v>
      </c>
      <c r="N260" s="166" t="s">
        <v>1874</v>
      </c>
    </row>
    <row r="261" spans="2:14" ht="15.75" hidden="1" customHeight="1">
      <c r="B261" s="584"/>
      <c r="C261" s="174">
        <v>34</v>
      </c>
      <c r="D261" s="166" t="s">
        <v>1875</v>
      </c>
      <c r="E261" s="166" t="s">
        <v>1876</v>
      </c>
      <c r="F261" s="129"/>
      <c r="G261" s="160" t="s">
        <v>1877</v>
      </c>
      <c r="H261" s="166" t="s">
        <v>1878</v>
      </c>
      <c r="I261" s="352"/>
      <c r="J261" s="160" t="s">
        <v>1879</v>
      </c>
      <c r="K261" s="166" t="s">
        <v>1880</v>
      </c>
      <c r="L261" s="129"/>
      <c r="M261" s="160" t="s">
        <v>1881</v>
      </c>
      <c r="N261" s="166" t="s">
        <v>1882</v>
      </c>
    </row>
    <row r="262" spans="2:14" ht="15.75" hidden="1" customHeight="1">
      <c r="B262" s="584"/>
      <c r="C262" s="174">
        <v>35</v>
      </c>
      <c r="D262" s="166" t="s">
        <v>1883</v>
      </c>
      <c r="E262" s="166" t="s">
        <v>1884</v>
      </c>
      <c r="F262" s="129"/>
      <c r="G262" s="160" t="s">
        <v>1885</v>
      </c>
      <c r="H262" s="166" t="s">
        <v>1886</v>
      </c>
      <c r="I262" s="352"/>
      <c r="J262" s="160" t="s">
        <v>1887</v>
      </c>
      <c r="K262" s="166" t="s">
        <v>1888</v>
      </c>
      <c r="L262" s="129"/>
      <c r="M262" s="160" t="s">
        <v>1889</v>
      </c>
      <c r="N262" s="166" t="s">
        <v>1890</v>
      </c>
    </row>
    <row r="263" spans="2:14" ht="15.75" hidden="1" customHeight="1">
      <c r="B263" s="584"/>
      <c r="C263" s="174">
        <v>36</v>
      </c>
      <c r="D263" s="166" t="s">
        <v>1891</v>
      </c>
      <c r="E263" s="166" t="s">
        <v>1892</v>
      </c>
      <c r="F263" s="129"/>
      <c r="G263" s="160" t="s">
        <v>1893</v>
      </c>
      <c r="H263" s="166" t="s">
        <v>1894</v>
      </c>
      <c r="I263" s="352"/>
      <c r="J263" s="160" t="s">
        <v>1895</v>
      </c>
      <c r="K263" s="166" t="s">
        <v>1896</v>
      </c>
      <c r="L263" s="129"/>
      <c r="M263" s="160" t="s">
        <v>1897</v>
      </c>
      <c r="N263" s="166" t="s">
        <v>1898</v>
      </c>
    </row>
    <row r="264" spans="2:14" ht="15.75" hidden="1" customHeight="1">
      <c r="B264" s="584"/>
      <c r="C264" s="174">
        <v>37</v>
      </c>
      <c r="D264" s="166" t="s">
        <v>1899</v>
      </c>
      <c r="E264" s="166" t="s">
        <v>1900</v>
      </c>
      <c r="F264" s="129"/>
      <c r="G264" s="160" t="s">
        <v>1901</v>
      </c>
      <c r="H264" s="166" t="s">
        <v>1902</v>
      </c>
      <c r="I264" s="352"/>
      <c r="J264" s="160" t="s">
        <v>1903</v>
      </c>
      <c r="K264" s="166" t="s">
        <v>1904</v>
      </c>
      <c r="L264" s="129"/>
      <c r="M264" s="160" t="s">
        <v>1905</v>
      </c>
      <c r="N264" s="166" t="s">
        <v>1906</v>
      </c>
    </row>
    <row r="265" spans="2:14" ht="15.75" hidden="1" customHeight="1">
      <c r="B265" s="584"/>
      <c r="C265" s="174">
        <v>38</v>
      </c>
      <c r="D265" s="166" t="s">
        <v>1907</v>
      </c>
      <c r="E265" s="166" t="s">
        <v>1908</v>
      </c>
      <c r="F265" s="129"/>
      <c r="G265" s="160" t="s">
        <v>1909</v>
      </c>
      <c r="H265" s="166" t="s">
        <v>1910</v>
      </c>
      <c r="I265" s="352"/>
      <c r="J265" s="160" t="s">
        <v>1911</v>
      </c>
      <c r="K265" s="166" t="s">
        <v>1912</v>
      </c>
      <c r="L265" s="129"/>
      <c r="M265" s="160" t="s">
        <v>1913</v>
      </c>
      <c r="N265" s="166" t="s">
        <v>1914</v>
      </c>
    </row>
    <row r="266" spans="2:14" ht="15.75" hidden="1" customHeight="1">
      <c r="B266" s="584"/>
      <c r="C266" s="174">
        <v>39</v>
      </c>
      <c r="D266" s="166" t="s">
        <v>1915</v>
      </c>
      <c r="E266" s="166" t="s">
        <v>1916</v>
      </c>
      <c r="F266" s="129"/>
      <c r="G266" s="160" t="s">
        <v>1917</v>
      </c>
      <c r="H266" s="166" t="s">
        <v>1918</v>
      </c>
      <c r="I266" s="352"/>
      <c r="J266" s="160" t="s">
        <v>1919</v>
      </c>
      <c r="K266" s="166" t="s">
        <v>1920</v>
      </c>
      <c r="L266" s="129"/>
      <c r="M266" s="160" t="s">
        <v>1921</v>
      </c>
      <c r="N266" s="166" t="s">
        <v>1922</v>
      </c>
    </row>
    <row r="267" spans="2:14" ht="15.75" hidden="1" customHeight="1">
      <c r="B267" s="584"/>
      <c r="C267" s="174">
        <v>40</v>
      </c>
      <c r="D267" s="166" t="s">
        <v>1923</v>
      </c>
      <c r="E267" s="166" t="s">
        <v>1924</v>
      </c>
      <c r="F267" s="129"/>
      <c r="G267" s="160" t="s">
        <v>1925</v>
      </c>
      <c r="H267" s="166" t="s">
        <v>1926</v>
      </c>
      <c r="I267" s="352"/>
      <c r="J267" s="160" t="s">
        <v>1927</v>
      </c>
      <c r="K267" s="166" t="s">
        <v>1928</v>
      </c>
      <c r="L267" s="129"/>
      <c r="M267" s="160" t="s">
        <v>1929</v>
      </c>
      <c r="N267" s="166" t="s">
        <v>1930</v>
      </c>
    </row>
    <row r="268" spans="2:14" ht="15.75" hidden="1" customHeight="1">
      <c r="B268" s="584"/>
      <c r="C268" s="174">
        <v>41</v>
      </c>
      <c r="D268" s="166" t="s">
        <v>1931</v>
      </c>
      <c r="E268" s="166" t="s">
        <v>1932</v>
      </c>
      <c r="F268" s="129"/>
      <c r="G268" s="160" t="s">
        <v>1933</v>
      </c>
      <c r="H268" s="166" t="s">
        <v>1934</v>
      </c>
      <c r="I268" s="352"/>
      <c r="J268" s="160" t="s">
        <v>1935</v>
      </c>
      <c r="K268" s="166" t="s">
        <v>1936</v>
      </c>
      <c r="L268" s="129"/>
      <c r="M268" s="160" t="s">
        <v>1937</v>
      </c>
      <c r="N268" s="166" t="s">
        <v>1938</v>
      </c>
    </row>
    <row r="269" spans="2:14" ht="15.75" hidden="1" customHeight="1">
      <c r="B269" s="584"/>
      <c r="C269" s="174">
        <v>42</v>
      </c>
      <c r="D269" s="166" t="s">
        <v>1939</v>
      </c>
      <c r="E269" s="166" t="s">
        <v>1940</v>
      </c>
      <c r="F269" s="129"/>
      <c r="G269" s="160" t="s">
        <v>1941</v>
      </c>
      <c r="H269" s="166" t="s">
        <v>1942</v>
      </c>
      <c r="I269" s="352"/>
      <c r="J269" s="160" t="s">
        <v>1943</v>
      </c>
      <c r="K269" s="166" t="s">
        <v>1944</v>
      </c>
      <c r="L269" s="129"/>
      <c r="M269" s="160" t="s">
        <v>1945</v>
      </c>
      <c r="N269" s="166" t="s">
        <v>1946</v>
      </c>
    </row>
    <row r="270" spans="2:14" ht="15.75" hidden="1" customHeight="1">
      <c r="B270" s="584"/>
      <c r="C270" s="174">
        <v>43</v>
      </c>
      <c r="D270" s="166" t="s">
        <v>1947</v>
      </c>
      <c r="E270" s="166" t="s">
        <v>1948</v>
      </c>
      <c r="F270" s="129"/>
      <c r="G270" s="160" t="s">
        <v>1949</v>
      </c>
      <c r="H270" s="166" t="s">
        <v>1950</v>
      </c>
      <c r="I270" s="352"/>
      <c r="J270" s="160" t="s">
        <v>1951</v>
      </c>
      <c r="K270" s="166" t="s">
        <v>1952</v>
      </c>
      <c r="L270" s="129"/>
      <c r="M270" s="160" t="s">
        <v>1953</v>
      </c>
      <c r="N270" s="166" t="s">
        <v>1954</v>
      </c>
    </row>
    <row r="271" spans="2:14" ht="15.75" hidden="1" customHeight="1">
      <c r="B271" s="584"/>
      <c r="C271" s="174">
        <v>44</v>
      </c>
      <c r="D271" s="166" t="s">
        <v>1955</v>
      </c>
      <c r="E271" s="166" t="s">
        <v>1956</v>
      </c>
      <c r="F271" s="129"/>
      <c r="G271" s="160" t="s">
        <v>1957</v>
      </c>
      <c r="H271" s="166" t="s">
        <v>1958</v>
      </c>
      <c r="I271" s="352"/>
      <c r="J271" s="160" t="s">
        <v>1959</v>
      </c>
      <c r="K271" s="166" t="s">
        <v>1960</v>
      </c>
      <c r="L271" s="129"/>
      <c r="M271" s="160" t="s">
        <v>1961</v>
      </c>
      <c r="N271" s="166" t="s">
        <v>1962</v>
      </c>
    </row>
    <row r="272" spans="2:14" ht="15.75" hidden="1" customHeight="1">
      <c r="B272" s="584"/>
      <c r="C272" s="174">
        <v>45</v>
      </c>
      <c r="D272" s="166" t="s">
        <v>1963</v>
      </c>
      <c r="E272" s="166" t="s">
        <v>1964</v>
      </c>
      <c r="F272" s="129"/>
      <c r="G272" s="160" t="s">
        <v>1965</v>
      </c>
      <c r="H272" s="166" t="s">
        <v>1966</v>
      </c>
      <c r="I272" s="352"/>
      <c r="J272" s="160" t="s">
        <v>1967</v>
      </c>
      <c r="K272" s="166" t="s">
        <v>1968</v>
      </c>
      <c r="L272" s="129"/>
      <c r="M272" s="160" t="s">
        <v>1969</v>
      </c>
      <c r="N272" s="166" t="s">
        <v>1970</v>
      </c>
    </row>
    <row r="273" spans="2:14" ht="15.75" hidden="1" customHeight="1">
      <c r="B273" s="584"/>
      <c r="C273" s="174">
        <v>46</v>
      </c>
      <c r="D273" s="166" t="s">
        <v>1971</v>
      </c>
      <c r="E273" s="166" t="s">
        <v>1972</v>
      </c>
      <c r="F273" s="129"/>
      <c r="G273" s="160" t="s">
        <v>1973</v>
      </c>
      <c r="H273" s="166" t="s">
        <v>1974</v>
      </c>
      <c r="I273" s="142"/>
      <c r="J273" s="160" t="s">
        <v>1975</v>
      </c>
      <c r="K273" s="166" t="s">
        <v>1976</v>
      </c>
      <c r="L273" s="129"/>
      <c r="M273" s="160" t="s">
        <v>1977</v>
      </c>
      <c r="N273" s="166" t="s">
        <v>1978</v>
      </c>
    </row>
    <row r="274" spans="2:14" ht="15.75" hidden="1" customHeight="1">
      <c r="B274" s="584"/>
      <c r="C274" s="174">
        <v>47</v>
      </c>
      <c r="D274" s="166" t="s">
        <v>1979</v>
      </c>
      <c r="E274" s="166" t="s">
        <v>1980</v>
      </c>
      <c r="F274" s="129"/>
      <c r="G274" s="160" t="s">
        <v>1981</v>
      </c>
      <c r="H274" s="166" t="s">
        <v>1982</v>
      </c>
      <c r="I274" s="142"/>
      <c r="J274" s="160" t="s">
        <v>1983</v>
      </c>
      <c r="K274" s="166" t="s">
        <v>1984</v>
      </c>
      <c r="L274" s="129"/>
      <c r="M274" s="160" t="s">
        <v>1985</v>
      </c>
      <c r="N274" s="166" t="s">
        <v>1986</v>
      </c>
    </row>
    <row r="275" spans="2:14" ht="15.75" hidden="1" customHeight="1">
      <c r="B275" s="584"/>
      <c r="C275" s="174">
        <v>48</v>
      </c>
      <c r="D275" s="166" t="s">
        <v>1987</v>
      </c>
      <c r="E275" s="166" t="s">
        <v>1988</v>
      </c>
      <c r="F275" s="129"/>
      <c r="G275" s="160" t="s">
        <v>1989</v>
      </c>
      <c r="H275" s="166" t="s">
        <v>1990</v>
      </c>
      <c r="I275" s="142"/>
      <c r="J275" s="160" t="s">
        <v>1991</v>
      </c>
      <c r="K275" s="166" t="s">
        <v>1992</v>
      </c>
      <c r="L275" s="129"/>
      <c r="M275" s="160" t="s">
        <v>1993</v>
      </c>
      <c r="N275" s="166" t="s">
        <v>1994</v>
      </c>
    </row>
    <row r="276" spans="2:14" ht="15.75" hidden="1" customHeight="1">
      <c r="B276" s="584"/>
      <c r="C276" s="174">
        <v>49</v>
      </c>
      <c r="D276" s="166" t="s">
        <v>1995</v>
      </c>
      <c r="E276" s="166" t="s">
        <v>1996</v>
      </c>
      <c r="F276" s="129"/>
      <c r="G276" s="160" t="s">
        <v>1997</v>
      </c>
      <c r="H276" s="166" t="s">
        <v>1998</v>
      </c>
      <c r="I276" s="142"/>
      <c r="J276" s="160" t="s">
        <v>1999</v>
      </c>
      <c r="K276" s="166" t="s">
        <v>2000</v>
      </c>
      <c r="L276" s="129"/>
      <c r="M276" s="160" t="s">
        <v>2001</v>
      </c>
      <c r="N276" s="166" t="s">
        <v>2002</v>
      </c>
    </row>
    <row r="277" spans="2:14" ht="15.75" hidden="1" customHeight="1">
      <c r="B277" s="584"/>
      <c r="C277" s="174">
        <v>50</v>
      </c>
      <c r="D277" s="166" t="s">
        <v>2003</v>
      </c>
      <c r="E277" s="166" t="s">
        <v>2004</v>
      </c>
      <c r="F277" s="129"/>
      <c r="G277" s="160" t="s">
        <v>2005</v>
      </c>
      <c r="H277" s="166" t="s">
        <v>2006</v>
      </c>
      <c r="I277" s="142"/>
      <c r="J277" s="160" t="s">
        <v>2007</v>
      </c>
      <c r="K277" s="166" t="s">
        <v>2008</v>
      </c>
      <c r="L277" s="129"/>
      <c r="M277" s="160" t="s">
        <v>2009</v>
      </c>
      <c r="N277" s="166" t="s">
        <v>2010</v>
      </c>
    </row>
    <row r="278" spans="2:14" ht="15.75" hidden="1" customHeight="1">
      <c r="B278" s="584"/>
      <c r="C278" s="174">
        <v>51</v>
      </c>
      <c r="D278" s="166" t="s">
        <v>2011</v>
      </c>
      <c r="E278" s="166" t="s">
        <v>2012</v>
      </c>
      <c r="F278" s="129"/>
      <c r="G278" s="160" t="s">
        <v>2013</v>
      </c>
      <c r="H278" s="166" t="s">
        <v>2014</v>
      </c>
      <c r="I278" s="142"/>
      <c r="J278" s="160" t="s">
        <v>2015</v>
      </c>
      <c r="K278" s="166" t="s">
        <v>2016</v>
      </c>
      <c r="L278" s="129"/>
      <c r="M278" s="160" t="s">
        <v>2017</v>
      </c>
      <c r="N278" s="166" t="s">
        <v>2018</v>
      </c>
    </row>
    <row r="279" spans="2:14" ht="15.75" hidden="1" customHeight="1">
      <c r="B279" s="585"/>
      <c r="C279" s="174">
        <v>52</v>
      </c>
      <c r="D279" s="166" t="s">
        <v>2019</v>
      </c>
      <c r="E279" s="166" t="s">
        <v>2020</v>
      </c>
      <c r="F279" s="129"/>
      <c r="G279" s="160" t="s">
        <v>2021</v>
      </c>
      <c r="H279" s="166" t="s">
        <v>2022</v>
      </c>
      <c r="I279" s="142"/>
      <c r="J279" s="160" t="s">
        <v>2023</v>
      </c>
      <c r="K279" s="166" t="s">
        <v>2024</v>
      </c>
      <c r="L279" s="129"/>
      <c r="M279" s="160" t="s">
        <v>2025</v>
      </c>
      <c r="N279" s="166" t="s">
        <v>2026</v>
      </c>
    </row>
    <row r="280" spans="2:14" ht="15.75" customHeight="1">
      <c r="B280" s="179"/>
      <c r="C280" s="179"/>
      <c r="D280" s="179"/>
      <c r="E280" s="179"/>
      <c r="F280" s="142"/>
      <c r="G280" s="142"/>
      <c r="H280" s="142"/>
      <c r="I280" s="142"/>
      <c r="J280" s="354"/>
      <c r="K280" s="354"/>
      <c r="L280" s="354"/>
      <c r="M280" s="354"/>
      <c r="N280" s="354"/>
    </row>
    <row r="281" spans="2:14" ht="15.75" customHeight="1">
      <c r="B281" s="583">
        <v>4</v>
      </c>
      <c r="C281" s="154" t="s">
        <v>150</v>
      </c>
      <c r="D281" s="155" t="s">
        <v>2027</v>
      </c>
      <c r="E281" s="155" t="s">
        <v>2028</v>
      </c>
      <c r="F281" s="129"/>
      <c r="G281" s="156" t="s">
        <v>2029</v>
      </c>
      <c r="H281" s="155" t="s">
        <v>2030</v>
      </c>
      <c r="I281" s="352"/>
      <c r="J281" s="156" t="s">
        <v>2031</v>
      </c>
      <c r="K281" s="155" t="s">
        <v>2032</v>
      </c>
      <c r="L281" s="129"/>
      <c r="M281" s="156" t="s">
        <v>2033</v>
      </c>
      <c r="N281" s="155" t="s">
        <v>2034</v>
      </c>
    </row>
    <row r="282" spans="2:14" ht="15.75" customHeight="1">
      <c r="B282" s="584"/>
      <c r="C282" s="174">
        <v>1</v>
      </c>
      <c r="D282" s="166" t="s">
        <v>2679</v>
      </c>
      <c r="E282" s="160" t="s">
        <v>944</v>
      </c>
      <c r="F282" s="129"/>
      <c r="G282" s="166" t="s">
        <v>2680</v>
      </c>
      <c r="H282" s="160" t="s">
        <v>944</v>
      </c>
      <c r="I282" s="352"/>
      <c r="J282" s="166" t="s">
        <v>2649</v>
      </c>
      <c r="K282" s="166" t="s">
        <v>2649</v>
      </c>
      <c r="L282" s="129"/>
      <c r="M282" s="160" t="s">
        <v>2651</v>
      </c>
      <c r="N282" s="160" t="s">
        <v>2651</v>
      </c>
    </row>
    <row r="283" spans="2:14" ht="15.75" customHeight="1">
      <c r="B283" s="584"/>
      <c r="C283" s="174">
        <v>2</v>
      </c>
      <c r="D283" s="166" t="s">
        <v>2679</v>
      </c>
      <c r="E283" s="160" t="s">
        <v>944</v>
      </c>
      <c r="F283" s="129"/>
      <c r="G283" s="166" t="s">
        <v>2680</v>
      </c>
      <c r="H283" s="160" t="s">
        <v>944</v>
      </c>
      <c r="I283" s="352"/>
      <c r="J283" s="166" t="s">
        <v>2649</v>
      </c>
      <c r="K283" s="166" t="s">
        <v>2649</v>
      </c>
      <c r="L283" s="129"/>
      <c r="M283" s="160" t="s">
        <v>2651</v>
      </c>
      <c r="N283" s="160" t="s">
        <v>2651</v>
      </c>
    </row>
    <row r="284" spans="2:14" ht="15.75" customHeight="1">
      <c r="B284" s="584"/>
      <c r="C284" s="174">
        <v>3</v>
      </c>
      <c r="D284" s="166" t="s">
        <v>2679</v>
      </c>
      <c r="E284" s="160" t="s">
        <v>944</v>
      </c>
      <c r="F284" s="129"/>
      <c r="G284" s="166" t="s">
        <v>2680</v>
      </c>
      <c r="H284" s="160" t="s">
        <v>944</v>
      </c>
      <c r="I284" s="352"/>
      <c r="J284" s="166" t="s">
        <v>2649</v>
      </c>
      <c r="K284" s="166" t="s">
        <v>2649</v>
      </c>
      <c r="L284" s="129"/>
      <c r="M284" s="160" t="s">
        <v>2651</v>
      </c>
      <c r="N284" s="160" t="s">
        <v>2651</v>
      </c>
    </row>
    <row r="285" spans="2:14" ht="15.75" customHeight="1">
      <c r="B285" s="584"/>
      <c r="C285" s="174">
        <v>4</v>
      </c>
      <c r="D285" s="166" t="s">
        <v>2679</v>
      </c>
      <c r="E285" s="160" t="s">
        <v>944</v>
      </c>
      <c r="F285" s="129"/>
      <c r="G285" s="166" t="s">
        <v>2680</v>
      </c>
      <c r="H285" s="160" t="s">
        <v>944</v>
      </c>
      <c r="I285" s="352"/>
      <c r="J285" s="166" t="s">
        <v>2649</v>
      </c>
      <c r="K285" s="166" t="s">
        <v>2649</v>
      </c>
      <c r="L285" s="129"/>
      <c r="M285" s="160" t="s">
        <v>2651</v>
      </c>
      <c r="N285" s="160" t="s">
        <v>2651</v>
      </c>
    </row>
    <row r="286" spans="2:14" ht="15.75" customHeight="1">
      <c r="B286" s="584"/>
      <c r="C286" s="174">
        <v>5</v>
      </c>
      <c r="D286" s="166" t="s">
        <v>2649</v>
      </c>
      <c r="E286" s="166" t="s">
        <v>2649</v>
      </c>
      <c r="F286" s="129"/>
      <c r="G286" s="166" t="s">
        <v>2649</v>
      </c>
      <c r="H286" s="166" t="s">
        <v>2649</v>
      </c>
      <c r="I286" s="352"/>
      <c r="J286" s="166" t="s">
        <v>2649</v>
      </c>
      <c r="K286" s="166" t="s">
        <v>2649</v>
      </c>
      <c r="L286" s="129"/>
      <c r="M286" s="166" t="s">
        <v>2649</v>
      </c>
      <c r="N286" s="166" t="s">
        <v>2649</v>
      </c>
    </row>
    <row r="287" spans="2:14" ht="15.75" customHeight="1">
      <c r="B287" s="584"/>
      <c r="C287" s="174">
        <v>6</v>
      </c>
      <c r="D287" s="166" t="s">
        <v>2649</v>
      </c>
      <c r="E287" s="166" t="s">
        <v>2649</v>
      </c>
      <c r="F287" s="129"/>
      <c r="G287" s="166" t="s">
        <v>2649</v>
      </c>
      <c r="H287" s="166" t="s">
        <v>2649</v>
      </c>
      <c r="I287" s="352"/>
      <c r="J287" s="166" t="s">
        <v>2649</v>
      </c>
      <c r="K287" s="166" t="s">
        <v>2649</v>
      </c>
      <c r="L287" s="129"/>
      <c r="M287" s="166" t="s">
        <v>2649</v>
      </c>
      <c r="N287" s="166" t="s">
        <v>2649</v>
      </c>
    </row>
    <row r="288" spans="2:14" ht="15.75" customHeight="1">
      <c r="B288" s="584"/>
      <c r="C288" s="174">
        <v>7</v>
      </c>
      <c r="D288" s="166" t="s">
        <v>2649</v>
      </c>
      <c r="E288" s="166" t="s">
        <v>2649</v>
      </c>
      <c r="F288" s="129"/>
      <c r="G288" s="166" t="s">
        <v>2649</v>
      </c>
      <c r="H288" s="166" t="s">
        <v>2649</v>
      </c>
      <c r="I288" s="352"/>
      <c r="J288" s="166" t="s">
        <v>2649</v>
      </c>
      <c r="K288" s="166" t="s">
        <v>2649</v>
      </c>
      <c r="L288" s="129"/>
      <c r="M288" s="166" t="s">
        <v>2649</v>
      </c>
      <c r="N288" s="166" t="s">
        <v>2649</v>
      </c>
    </row>
    <row r="289" spans="2:14" ht="15.75" customHeight="1">
      <c r="B289" s="584"/>
      <c r="C289" s="174">
        <v>8</v>
      </c>
      <c r="D289" s="166" t="s">
        <v>2649</v>
      </c>
      <c r="E289" s="166" t="s">
        <v>2649</v>
      </c>
      <c r="F289" s="129"/>
      <c r="G289" s="166" t="s">
        <v>2649</v>
      </c>
      <c r="H289" s="166" t="s">
        <v>2649</v>
      </c>
      <c r="I289" s="352"/>
      <c r="J289" s="166" t="s">
        <v>2649</v>
      </c>
      <c r="K289" s="166" t="s">
        <v>2649</v>
      </c>
      <c r="L289" s="129"/>
      <c r="M289" s="166" t="s">
        <v>2649</v>
      </c>
      <c r="N289" s="166" t="s">
        <v>2649</v>
      </c>
    </row>
    <row r="290" spans="2:14" ht="15.75" hidden="1" customHeight="1">
      <c r="B290" s="584"/>
      <c r="C290" s="174">
        <v>9</v>
      </c>
      <c r="D290" s="161" t="s">
        <v>2035</v>
      </c>
      <c r="E290" s="161" t="s">
        <v>2036</v>
      </c>
      <c r="F290" s="129"/>
      <c r="G290" s="160" t="s">
        <v>2037</v>
      </c>
      <c r="H290" s="161" t="s">
        <v>2038</v>
      </c>
      <c r="I290" s="157"/>
      <c r="J290" s="160" t="s">
        <v>2039</v>
      </c>
      <c r="K290" s="161" t="s">
        <v>2040</v>
      </c>
      <c r="L290" s="129"/>
      <c r="M290" s="160" t="s">
        <v>2041</v>
      </c>
      <c r="N290" s="161" t="s">
        <v>2042</v>
      </c>
    </row>
    <row r="291" spans="2:14" ht="15.75" hidden="1" customHeight="1">
      <c r="B291" s="584"/>
      <c r="C291" s="174">
        <v>10</v>
      </c>
      <c r="D291" s="161" t="s">
        <v>2043</v>
      </c>
      <c r="E291" s="161" t="s">
        <v>2044</v>
      </c>
      <c r="F291" s="129"/>
      <c r="G291" s="160" t="s">
        <v>2045</v>
      </c>
      <c r="H291" s="161" t="s">
        <v>2046</v>
      </c>
      <c r="I291" s="157"/>
      <c r="J291" s="160" t="s">
        <v>2047</v>
      </c>
      <c r="K291" s="161" t="s">
        <v>2048</v>
      </c>
      <c r="L291" s="129"/>
      <c r="M291" s="160" t="s">
        <v>2049</v>
      </c>
      <c r="N291" s="161" t="s">
        <v>2050</v>
      </c>
    </row>
    <row r="292" spans="2:14" ht="15.75" hidden="1" customHeight="1">
      <c r="B292" s="584"/>
      <c r="C292" s="174">
        <v>11</v>
      </c>
      <c r="D292" s="161" t="s">
        <v>2051</v>
      </c>
      <c r="E292" s="161" t="s">
        <v>2052</v>
      </c>
      <c r="F292" s="129"/>
      <c r="G292" s="160" t="s">
        <v>2053</v>
      </c>
      <c r="H292" s="161" t="s">
        <v>2054</v>
      </c>
      <c r="I292" s="157"/>
      <c r="J292" s="160" t="s">
        <v>2055</v>
      </c>
      <c r="K292" s="161" t="s">
        <v>2056</v>
      </c>
      <c r="L292" s="129"/>
      <c r="M292" s="160" t="s">
        <v>2057</v>
      </c>
      <c r="N292" s="161" t="s">
        <v>2058</v>
      </c>
    </row>
    <row r="293" spans="2:14" ht="15.75" hidden="1" customHeight="1">
      <c r="B293" s="584"/>
      <c r="C293" s="174">
        <v>12</v>
      </c>
      <c r="D293" s="161" t="s">
        <v>2059</v>
      </c>
      <c r="E293" s="161" t="s">
        <v>2060</v>
      </c>
      <c r="F293" s="129"/>
      <c r="G293" s="160" t="s">
        <v>2061</v>
      </c>
      <c r="H293" s="161" t="s">
        <v>2062</v>
      </c>
      <c r="I293" s="157"/>
      <c r="J293" s="160" t="s">
        <v>2063</v>
      </c>
      <c r="K293" s="161" t="s">
        <v>2064</v>
      </c>
      <c r="L293" s="129"/>
      <c r="M293" s="160" t="s">
        <v>2065</v>
      </c>
      <c r="N293" s="161" t="s">
        <v>2066</v>
      </c>
    </row>
    <row r="294" spans="2:14" ht="15.75" hidden="1" customHeight="1">
      <c r="B294" s="584"/>
      <c r="C294" s="174">
        <v>13</v>
      </c>
      <c r="D294" s="161" t="s">
        <v>2067</v>
      </c>
      <c r="E294" s="161" t="s">
        <v>2068</v>
      </c>
      <c r="F294" s="129"/>
      <c r="G294" s="160" t="s">
        <v>2069</v>
      </c>
      <c r="H294" s="161" t="s">
        <v>2070</v>
      </c>
      <c r="I294" s="157"/>
      <c r="J294" s="160" t="s">
        <v>2071</v>
      </c>
      <c r="K294" s="161" t="s">
        <v>2072</v>
      </c>
      <c r="L294" s="129"/>
      <c r="M294" s="160" t="s">
        <v>2073</v>
      </c>
      <c r="N294" s="161" t="s">
        <v>2074</v>
      </c>
    </row>
    <row r="295" spans="2:14" ht="15.75" hidden="1" customHeight="1">
      <c r="B295" s="584"/>
      <c r="C295" s="174">
        <v>14</v>
      </c>
      <c r="D295" s="161" t="s">
        <v>2075</v>
      </c>
      <c r="E295" s="161" t="s">
        <v>2076</v>
      </c>
      <c r="F295" s="129"/>
      <c r="G295" s="160" t="s">
        <v>2077</v>
      </c>
      <c r="H295" s="161" t="s">
        <v>2078</v>
      </c>
      <c r="I295" s="157"/>
      <c r="J295" s="160" t="s">
        <v>2079</v>
      </c>
      <c r="K295" s="161" t="s">
        <v>2080</v>
      </c>
      <c r="L295" s="129"/>
      <c r="M295" s="160" t="s">
        <v>2081</v>
      </c>
      <c r="N295" s="161" t="s">
        <v>2082</v>
      </c>
    </row>
    <row r="296" spans="2:14" ht="15.75" hidden="1" customHeight="1">
      <c r="B296" s="584"/>
      <c r="C296" s="174">
        <v>15</v>
      </c>
      <c r="D296" s="161" t="s">
        <v>2083</v>
      </c>
      <c r="E296" s="161" t="s">
        <v>2084</v>
      </c>
      <c r="F296" s="129"/>
      <c r="G296" s="160" t="s">
        <v>2085</v>
      </c>
      <c r="H296" s="161" t="s">
        <v>2086</v>
      </c>
      <c r="I296" s="157"/>
      <c r="J296" s="160" t="s">
        <v>2087</v>
      </c>
      <c r="K296" s="161" t="s">
        <v>2088</v>
      </c>
      <c r="L296" s="129"/>
      <c r="M296" s="160" t="s">
        <v>2089</v>
      </c>
      <c r="N296" s="161" t="s">
        <v>2090</v>
      </c>
    </row>
    <row r="297" spans="2:14" ht="15.75" hidden="1" customHeight="1">
      <c r="B297" s="584"/>
      <c r="C297" s="174">
        <v>16</v>
      </c>
      <c r="D297" s="161" t="s">
        <v>2091</v>
      </c>
      <c r="E297" s="161" t="s">
        <v>2092</v>
      </c>
      <c r="F297" s="129"/>
      <c r="G297" s="160" t="s">
        <v>2093</v>
      </c>
      <c r="H297" s="161" t="s">
        <v>2094</v>
      </c>
      <c r="I297" s="157"/>
      <c r="J297" s="160" t="s">
        <v>2095</v>
      </c>
      <c r="K297" s="161" t="s">
        <v>2096</v>
      </c>
      <c r="L297" s="129"/>
      <c r="M297" s="160" t="s">
        <v>2097</v>
      </c>
      <c r="N297" s="161" t="s">
        <v>2098</v>
      </c>
    </row>
    <row r="298" spans="2:14" ht="15.75" hidden="1" customHeight="1">
      <c r="B298" s="584"/>
      <c r="C298" s="174">
        <v>17</v>
      </c>
      <c r="D298" s="161" t="s">
        <v>2099</v>
      </c>
      <c r="E298" s="161" t="s">
        <v>2100</v>
      </c>
      <c r="F298" s="129"/>
      <c r="G298" s="160" t="s">
        <v>2101</v>
      </c>
      <c r="H298" s="161" t="s">
        <v>2102</v>
      </c>
      <c r="I298" s="157"/>
      <c r="J298" s="160" t="s">
        <v>2103</v>
      </c>
      <c r="K298" s="161" t="s">
        <v>2104</v>
      </c>
      <c r="L298" s="129"/>
      <c r="M298" s="160" t="s">
        <v>2105</v>
      </c>
      <c r="N298" s="161" t="s">
        <v>2106</v>
      </c>
    </row>
    <row r="299" spans="2:14" ht="15.75" hidden="1" customHeight="1">
      <c r="B299" s="584"/>
      <c r="C299" s="174">
        <v>18</v>
      </c>
      <c r="D299" s="161" t="s">
        <v>2107</v>
      </c>
      <c r="E299" s="161" t="s">
        <v>2108</v>
      </c>
      <c r="F299" s="129"/>
      <c r="G299" s="160" t="s">
        <v>2109</v>
      </c>
      <c r="H299" s="161" t="s">
        <v>2110</v>
      </c>
      <c r="I299" s="157"/>
      <c r="J299" s="160" t="s">
        <v>2111</v>
      </c>
      <c r="K299" s="161" t="s">
        <v>2112</v>
      </c>
      <c r="L299" s="129"/>
      <c r="M299" s="160" t="s">
        <v>2113</v>
      </c>
      <c r="N299" s="161" t="s">
        <v>2114</v>
      </c>
    </row>
    <row r="300" spans="2:14" ht="15.75" hidden="1" customHeight="1">
      <c r="B300" s="584"/>
      <c r="C300" s="174">
        <v>19</v>
      </c>
      <c r="D300" s="161" t="s">
        <v>2115</v>
      </c>
      <c r="E300" s="161" t="s">
        <v>2116</v>
      </c>
      <c r="F300" s="129"/>
      <c r="G300" s="160" t="s">
        <v>2117</v>
      </c>
      <c r="H300" s="161" t="s">
        <v>2118</v>
      </c>
      <c r="I300" s="157"/>
      <c r="J300" s="160" t="s">
        <v>2119</v>
      </c>
      <c r="K300" s="161" t="s">
        <v>2120</v>
      </c>
      <c r="L300" s="129"/>
      <c r="M300" s="160" t="s">
        <v>2121</v>
      </c>
      <c r="N300" s="161" t="s">
        <v>2122</v>
      </c>
    </row>
    <row r="301" spans="2:14" ht="15.75" hidden="1" customHeight="1">
      <c r="B301" s="584"/>
      <c r="C301" s="174">
        <v>20</v>
      </c>
      <c r="D301" s="161" t="s">
        <v>2123</v>
      </c>
      <c r="E301" s="161" t="s">
        <v>2124</v>
      </c>
      <c r="F301" s="129"/>
      <c r="G301" s="160" t="s">
        <v>2125</v>
      </c>
      <c r="H301" s="161" t="s">
        <v>2126</v>
      </c>
      <c r="I301" s="157"/>
      <c r="J301" s="160" t="s">
        <v>2127</v>
      </c>
      <c r="K301" s="161" t="s">
        <v>2128</v>
      </c>
      <c r="L301" s="129"/>
      <c r="M301" s="160" t="s">
        <v>2129</v>
      </c>
      <c r="N301" s="161" t="s">
        <v>2130</v>
      </c>
    </row>
    <row r="302" spans="2:14" ht="15.75" hidden="1" customHeight="1">
      <c r="B302" s="584"/>
      <c r="C302" s="174">
        <v>21</v>
      </c>
      <c r="D302" s="161" t="s">
        <v>2131</v>
      </c>
      <c r="E302" s="161" t="s">
        <v>2132</v>
      </c>
      <c r="F302" s="129"/>
      <c r="G302" s="160" t="s">
        <v>2133</v>
      </c>
      <c r="H302" s="161" t="s">
        <v>2134</v>
      </c>
      <c r="I302" s="157"/>
      <c r="J302" s="160" t="s">
        <v>2135</v>
      </c>
      <c r="K302" s="161" t="s">
        <v>2136</v>
      </c>
      <c r="L302" s="129"/>
      <c r="M302" s="160" t="s">
        <v>2137</v>
      </c>
      <c r="N302" s="161" t="s">
        <v>2138</v>
      </c>
    </row>
    <row r="303" spans="2:14" ht="15.75" hidden="1" customHeight="1">
      <c r="B303" s="584"/>
      <c r="C303" s="174">
        <v>22</v>
      </c>
      <c r="D303" s="161" t="s">
        <v>2139</v>
      </c>
      <c r="E303" s="161" t="s">
        <v>2140</v>
      </c>
      <c r="F303" s="129"/>
      <c r="G303" s="160" t="s">
        <v>2141</v>
      </c>
      <c r="H303" s="161" t="s">
        <v>2142</v>
      </c>
      <c r="I303" s="157"/>
      <c r="J303" s="160" t="s">
        <v>2143</v>
      </c>
      <c r="K303" s="161" t="s">
        <v>2144</v>
      </c>
      <c r="L303" s="129"/>
      <c r="M303" s="160" t="s">
        <v>2145</v>
      </c>
      <c r="N303" s="161" t="s">
        <v>2146</v>
      </c>
    </row>
    <row r="304" spans="2:14" ht="15.75" hidden="1" customHeight="1">
      <c r="B304" s="584"/>
      <c r="C304" s="174">
        <v>23</v>
      </c>
      <c r="D304" s="161" t="s">
        <v>2147</v>
      </c>
      <c r="E304" s="161" t="s">
        <v>2148</v>
      </c>
      <c r="F304" s="129"/>
      <c r="G304" s="160" t="s">
        <v>2149</v>
      </c>
      <c r="H304" s="161" t="s">
        <v>2150</v>
      </c>
      <c r="I304" s="157"/>
      <c r="J304" s="160" t="s">
        <v>2151</v>
      </c>
      <c r="K304" s="161" t="s">
        <v>2152</v>
      </c>
      <c r="L304" s="129"/>
      <c r="M304" s="160" t="s">
        <v>2153</v>
      </c>
      <c r="N304" s="161" t="s">
        <v>2154</v>
      </c>
    </row>
    <row r="305" spans="2:14" ht="15.75" hidden="1" customHeight="1">
      <c r="B305" s="584"/>
      <c r="C305" s="174">
        <v>24</v>
      </c>
      <c r="D305" s="161" t="s">
        <v>2155</v>
      </c>
      <c r="E305" s="161" t="s">
        <v>2156</v>
      </c>
      <c r="F305" s="129"/>
      <c r="G305" s="160" t="s">
        <v>2157</v>
      </c>
      <c r="H305" s="161" t="s">
        <v>2158</v>
      </c>
      <c r="I305" s="157"/>
      <c r="J305" s="160" t="s">
        <v>2159</v>
      </c>
      <c r="K305" s="161" t="s">
        <v>2160</v>
      </c>
      <c r="L305" s="129"/>
      <c r="M305" s="160" t="s">
        <v>2161</v>
      </c>
      <c r="N305" s="161" t="s">
        <v>2162</v>
      </c>
    </row>
    <row r="306" spans="2:14" ht="15.75" hidden="1" customHeight="1">
      <c r="B306" s="584"/>
      <c r="C306" s="174">
        <v>25</v>
      </c>
      <c r="D306" s="161" t="s">
        <v>2163</v>
      </c>
      <c r="E306" s="161" t="s">
        <v>2164</v>
      </c>
      <c r="F306" s="129"/>
      <c r="G306" s="160" t="s">
        <v>2165</v>
      </c>
      <c r="H306" s="161" t="s">
        <v>2166</v>
      </c>
      <c r="I306" s="157"/>
      <c r="J306" s="160" t="s">
        <v>2167</v>
      </c>
      <c r="K306" s="161" t="s">
        <v>2168</v>
      </c>
      <c r="L306" s="129"/>
      <c r="M306" s="160" t="s">
        <v>2169</v>
      </c>
      <c r="N306" s="161" t="s">
        <v>2170</v>
      </c>
    </row>
    <row r="307" spans="2:14" ht="15.75" hidden="1" customHeight="1">
      <c r="B307" s="584"/>
      <c r="C307" s="174">
        <v>26</v>
      </c>
      <c r="D307" s="161" t="s">
        <v>2171</v>
      </c>
      <c r="E307" s="161" t="s">
        <v>2172</v>
      </c>
      <c r="F307" s="129"/>
      <c r="G307" s="160" t="s">
        <v>2173</v>
      </c>
      <c r="H307" s="161" t="s">
        <v>2174</v>
      </c>
      <c r="I307" s="157"/>
      <c r="J307" s="160" t="s">
        <v>2175</v>
      </c>
      <c r="K307" s="161" t="s">
        <v>2176</v>
      </c>
      <c r="L307" s="129"/>
      <c r="M307" s="160" t="s">
        <v>2177</v>
      </c>
      <c r="N307" s="161" t="s">
        <v>2178</v>
      </c>
    </row>
    <row r="308" spans="2:14" ht="15.75" hidden="1" customHeight="1">
      <c r="B308" s="584"/>
      <c r="C308" s="174">
        <v>27</v>
      </c>
      <c r="D308" s="161" t="s">
        <v>2179</v>
      </c>
      <c r="E308" s="161" t="s">
        <v>2180</v>
      </c>
      <c r="F308" s="129"/>
      <c r="G308" s="160" t="s">
        <v>2181</v>
      </c>
      <c r="H308" s="161" t="s">
        <v>2182</v>
      </c>
      <c r="I308" s="157"/>
      <c r="J308" s="160" t="s">
        <v>2183</v>
      </c>
      <c r="K308" s="161" t="s">
        <v>2184</v>
      </c>
      <c r="L308" s="129"/>
      <c r="M308" s="160" t="s">
        <v>2185</v>
      </c>
      <c r="N308" s="161" t="s">
        <v>2186</v>
      </c>
    </row>
    <row r="309" spans="2:14" ht="15.75" hidden="1" customHeight="1">
      <c r="B309" s="584"/>
      <c r="C309" s="174">
        <v>28</v>
      </c>
      <c r="D309" s="161" t="s">
        <v>2187</v>
      </c>
      <c r="E309" s="161" t="s">
        <v>2188</v>
      </c>
      <c r="F309" s="129"/>
      <c r="G309" s="160" t="s">
        <v>2189</v>
      </c>
      <c r="H309" s="161" t="s">
        <v>2190</v>
      </c>
      <c r="I309" s="157"/>
      <c r="J309" s="160" t="s">
        <v>2191</v>
      </c>
      <c r="K309" s="161" t="s">
        <v>2192</v>
      </c>
      <c r="L309" s="129"/>
      <c r="M309" s="160" t="s">
        <v>2193</v>
      </c>
      <c r="N309" s="161" t="s">
        <v>2194</v>
      </c>
    </row>
    <row r="310" spans="2:14" ht="15.75" hidden="1" customHeight="1">
      <c r="B310" s="584"/>
      <c r="C310" s="174">
        <v>29</v>
      </c>
      <c r="D310" s="161" t="s">
        <v>2195</v>
      </c>
      <c r="E310" s="161" t="s">
        <v>2196</v>
      </c>
      <c r="F310" s="129"/>
      <c r="G310" s="160" t="s">
        <v>2197</v>
      </c>
      <c r="H310" s="161" t="s">
        <v>2198</v>
      </c>
      <c r="I310" s="157"/>
      <c r="J310" s="160" t="s">
        <v>2199</v>
      </c>
      <c r="K310" s="161" t="s">
        <v>2200</v>
      </c>
      <c r="L310" s="129"/>
      <c r="M310" s="160" t="s">
        <v>2201</v>
      </c>
      <c r="N310" s="161" t="s">
        <v>2202</v>
      </c>
    </row>
    <row r="311" spans="2:14" ht="15.75" hidden="1" customHeight="1">
      <c r="B311" s="584"/>
      <c r="C311" s="174">
        <v>30</v>
      </c>
      <c r="D311" s="161" t="s">
        <v>2203</v>
      </c>
      <c r="E311" s="161" t="s">
        <v>2204</v>
      </c>
      <c r="F311" s="129"/>
      <c r="G311" s="160" t="s">
        <v>2205</v>
      </c>
      <c r="H311" s="161" t="s">
        <v>2206</v>
      </c>
      <c r="I311" s="157"/>
      <c r="J311" s="160" t="s">
        <v>2207</v>
      </c>
      <c r="K311" s="161" t="s">
        <v>2208</v>
      </c>
      <c r="L311" s="129"/>
      <c r="M311" s="160" t="s">
        <v>2209</v>
      </c>
      <c r="N311" s="161" t="s">
        <v>2210</v>
      </c>
    </row>
    <row r="312" spans="2:14" ht="15.75" hidden="1" customHeight="1">
      <c r="B312" s="584"/>
      <c r="C312" s="174">
        <v>31</v>
      </c>
      <c r="D312" s="161" t="s">
        <v>2211</v>
      </c>
      <c r="E312" s="161" t="s">
        <v>2212</v>
      </c>
      <c r="F312" s="129"/>
      <c r="G312" s="160" t="s">
        <v>2213</v>
      </c>
      <c r="H312" s="161" t="s">
        <v>2214</v>
      </c>
      <c r="I312" s="157"/>
      <c r="J312" s="160" t="s">
        <v>2215</v>
      </c>
      <c r="K312" s="161" t="s">
        <v>2216</v>
      </c>
      <c r="L312" s="129"/>
      <c r="M312" s="160" t="s">
        <v>2217</v>
      </c>
      <c r="N312" s="161" t="s">
        <v>2218</v>
      </c>
    </row>
    <row r="313" spans="2:14" ht="15.75" hidden="1" customHeight="1">
      <c r="B313" s="584"/>
      <c r="C313" s="174">
        <v>32</v>
      </c>
      <c r="D313" s="161" t="s">
        <v>2219</v>
      </c>
      <c r="E313" s="161" t="s">
        <v>2220</v>
      </c>
      <c r="F313" s="129"/>
      <c r="G313" s="160" t="s">
        <v>2221</v>
      </c>
      <c r="H313" s="161" t="s">
        <v>2222</v>
      </c>
      <c r="I313" s="157"/>
      <c r="J313" s="160" t="s">
        <v>2223</v>
      </c>
      <c r="K313" s="161" t="s">
        <v>2224</v>
      </c>
      <c r="L313" s="129"/>
      <c r="M313" s="160" t="s">
        <v>2225</v>
      </c>
      <c r="N313" s="161" t="s">
        <v>2226</v>
      </c>
    </row>
    <row r="314" spans="2:14" ht="15.75" hidden="1" customHeight="1">
      <c r="B314" s="584"/>
      <c r="C314" s="174">
        <v>33</v>
      </c>
      <c r="D314" s="161" t="s">
        <v>2227</v>
      </c>
      <c r="E314" s="161" t="s">
        <v>2228</v>
      </c>
      <c r="F314" s="129"/>
      <c r="G314" s="160" t="s">
        <v>2229</v>
      </c>
      <c r="H314" s="161" t="s">
        <v>2230</v>
      </c>
      <c r="I314" s="157"/>
      <c r="J314" s="160" t="s">
        <v>2231</v>
      </c>
      <c r="K314" s="161" t="s">
        <v>2232</v>
      </c>
      <c r="L314" s="129"/>
      <c r="M314" s="160" t="s">
        <v>2233</v>
      </c>
      <c r="N314" s="161" t="s">
        <v>2234</v>
      </c>
    </row>
    <row r="315" spans="2:14" ht="15.75" hidden="1" customHeight="1">
      <c r="B315" s="584"/>
      <c r="C315" s="174">
        <v>34</v>
      </c>
      <c r="D315" s="161" t="s">
        <v>2235</v>
      </c>
      <c r="E315" s="161" t="s">
        <v>2236</v>
      </c>
      <c r="F315" s="129"/>
      <c r="G315" s="160" t="s">
        <v>2237</v>
      </c>
      <c r="H315" s="161" t="s">
        <v>2238</v>
      </c>
      <c r="I315" s="157"/>
      <c r="J315" s="160" t="s">
        <v>2239</v>
      </c>
      <c r="K315" s="161" t="s">
        <v>2240</v>
      </c>
      <c r="L315" s="129"/>
      <c r="M315" s="160" t="s">
        <v>2241</v>
      </c>
      <c r="N315" s="161" t="s">
        <v>2242</v>
      </c>
    </row>
    <row r="316" spans="2:14" ht="15.75" hidden="1" customHeight="1">
      <c r="B316" s="584"/>
      <c r="C316" s="174">
        <v>35</v>
      </c>
      <c r="D316" s="161" t="s">
        <v>2243</v>
      </c>
      <c r="E316" s="161" t="s">
        <v>2244</v>
      </c>
      <c r="F316" s="129"/>
      <c r="G316" s="160" t="s">
        <v>2245</v>
      </c>
      <c r="H316" s="161" t="s">
        <v>2246</v>
      </c>
      <c r="I316" s="157"/>
      <c r="J316" s="160" t="s">
        <v>2247</v>
      </c>
      <c r="K316" s="161" t="s">
        <v>2248</v>
      </c>
      <c r="L316" s="129"/>
      <c r="M316" s="160" t="s">
        <v>2249</v>
      </c>
      <c r="N316" s="161" t="s">
        <v>2250</v>
      </c>
    </row>
    <row r="317" spans="2:14" ht="15.75" hidden="1" customHeight="1">
      <c r="B317" s="584"/>
      <c r="C317" s="174">
        <v>36</v>
      </c>
      <c r="D317" s="161" t="s">
        <v>2251</v>
      </c>
      <c r="E317" s="161" t="s">
        <v>2252</v>
      </c>
      <c r="F317" s="129"/>
      <c r="G317" s="160" t="s">
        <v>2253</v>
      </c>
      <c r="H317" s="161" t="s">
        <v>2254</v>
      </c>
      <c r="I317" s="157"/>
      <c r="J317" s="160" t="s">
        <v>2255</v>
      </c>
      <c r="K317" s="161" t="s">
        <v>2256</v>
      </c>
      <c r="L317" s="129"/>
      <c r="M317" s="160" t="s">
        <v>2257</v>
      </c>
      <c r="N317" s="161" t="s">
        <v>2258</v>
      </c>
    </row>
    <row r="318" spans="2:14" ht="15.75" hidden="1" customHeight="1">
      <c r="B318" s="584"/>
      <c r="C318" s="174">
        <v>37</v>
      </c>
      <c r="D318" s="161" t="s">
        <v>2259</v>
      </c>
      <c r="E318" s="161" t="s">
        <v>2260</v>
      </c>
      <c r="F318" s="129"/>
      <c r="G318" s="160" t="s">
        <v>2261</v>
      </c>
      <c r="H318" s="161" t="s">
        <v>2262</v>
      </c>
      <c r="I318" s="157"/>
      <c r="J318" s="160" t="s">
        <v>2263</v>
      </c>
      <c r="K318" s="161" t="s">
        <v>2264</v>
      </c>
      <c r="L318" s="129"/>
      <c r="M318" s="160" t="s">
        <v>2265</v>
      </c>
      <c r="N318" s="161" t="s">
        <v>2266</v>
      </c>
    </row>
    <row r="319" spans="2:14" ht="15.75" hidden="1" customHeight="1">
      <c r="B319" s="584"/>
      <c r="C319" s="174">
        <v>38</v>
      </c>
      <c r="D319" s="161" t="s">
        <v>2267</v>
      </c>
      <c r="E319" s="161" t="s">
        <v>2268</v>
      </c>
      <c r="F319" s="129"/>
      <c r="G319" s="160" t="s">
        <v>2269</v>
      </c>
      <c r="H319" s="161" t="s">
        <v>2270</v>
      </c>
      <c r="I319" s="157"/>
      <c r="J319" s="160" t="s">
        <v>2271</v>
      </c>
      <c r="K319" s="161" t="s">
        <v>2272</v>
      </c>
      <c r="L319" s="129"/>
      <c r="M319" s="160" t="s">
        <v>2273</v>
      </c>
      <c r="N319" s="161" t="s">
        <v>2274</v>
      </c>
    </row>
    <row r="320" spans="2:14" ht="15.75" hidden="1" customHeight="1">
      <c r="B320" s="584"/>
      <c r="C320" s="174">
        <v>39</v>
      </c>
      <c r="D320" s="161" t="s">
        <v>2275</v>
      </c>
      <c r="E320" s="161" t="s">
        <v>2276</v>
      </c>
      <c r="F320" s="129"/>
      <c r="G320" s="160" t="s">
        <v>2277</v>
      </c>
      <c r="H320" s="161" t="s">
        <v>2278</v>
      </c>
      <c r="I320" s="157"/>
      <c r="J320" s="160" t="s">
        <v>2279</v>
      </c>
      <c r="K320" s="161" t="s">
        <v>2280</v>
      </c>
      <c r="L320" s="129"/>
      <c r="M320" s="160" t="s">
        <v>2281</v>
      </c>
      <c r="N320" s="161" t="s">
        <v>2282</v>
      </c>
    </row>
    <row r="321" spans="2:14" ht="15.75" hidden="1" customHeight="1">
      <c r="B321" s="584"/>
      <c r="C321" s="174">
        <v>40</v>
      </c>
      <c r="D321" s="161" t="s">
        <v>2283</v>
      </c>
      <c r="E321" s="161" t="s">
        <v>2284</v>
      </c>
      <c r="F321" s="129"/>
      <c r="G321" s="160" t="s">
        <v>2285</v>
      </c>
      <c r="H321" s="161" t="s">
        <v>2286</v>
      </c>
      <c r="I321" s="157"/>
      <c r="J321" s="160" t="s">
        <v>2287</v>
      </c>
      <c r="K321" s="161" t="s">
        <v>2288</v>
      </c>
      <c r="L321" s="129"/>
      <c r="M321" s="160" t="s">
        <v>2289</v>
      </c>
      <c r="N321" s="161" t="s">
        <v>2290</v>
      </c>
    </row>
    <row r="322" spans="2:14" ht="15.75" hidden="1" customHeight="1">
      <c r="B322" s="584"/>
      <c r="C322" s="174">
        <v>41</v>
      </c>
      <c r="D322" s="161" t="s">
        <v>2291</v>
      </c>
      <c r="E322" s="161" t="s">
        <v>2292</v>
      </c>
      <c r="F322" s="129"/>
      <c r="G322" s="160" t="s">
        <v>2293</v>
      </c>
      <c r="H322" s="161" t="s">
        <v>2294</v>
      </c>
      <c r="I322" s="157"/>
      <c r="J322" s="160" t="s">
        <v>2295</v>
      </c>
      <c r="K322" s="161" t="s">
        <v>2296</v>
      </c>
      <c r="L322" s="129"/>
      <c r="M322" s="160" t="s">
        <v>2297</v>
      </c>
      <c r="N322" s="161" t="s">
        <v>2298</v>
      </c>
    </row>
    <row r="323" spans="2:14" ht="15.75" hidden="1" customHeight="1">
      <c r="B323" s="584"/>
      <c r="C323" s="174">
        <v>42</v>
      </c>
      <c r="D323" s="161" t="s">
        <v>2299</v>
      </c>
      <c r="E323" s="161" t="s">
        <v>2300</v>
      </c>
      <c r="F323" s="129"/>
      <c r="G323" s="160" t="s">
        <v>2301</v>
      </c>
      <c r="H323" s="161" t="s">
        <v>2302</v>
      </c>
      <c r="I323" s="157"/>
      <c r="J323" s="160" t="s">
        <v>2303</v>
      </c>
      <c r="K323" s="161" t="s">
        <v>2304</v>
      </c>
      <c r="L323" s="129"/>
      <c r="M323" s="160" t="s">
        <v>2305</v>
      </c>
      <c r="N323" s="161" t="s">
        <v>2306</v>
      </c>
    </row>
    <row r="324" spans="2:14" ht="15.75" hidden="1" customHeight="1">
      <c r="B324" s="584"/>
      <c r="C324" s="174">
        <v>43</v>
      </c>
      <c r="D324" s="161" t="s">
        <v>2307</v>
      </c>
      <c r="E324" s="161" t="s">
        <v>2308</v>
      </c>
      <c r="F324" s="129"/>
      <c r="G324" s="160" t="s">
        <v>2309</v>
      </c>
      <c r="H324" s="161" t="s">
        <v>2310</v>
      </c>
      <c r="I324" s="157"/>
      <c r="J324" s="160" t="s">
        <v>2311</v>
      </c>
      <c r="K324" s="161" t="s">
        <v>2312</v>
      </c>
      <c r="L324" s="129"/>
      <c r="M324" s="160" t="s">
        <v>2313</v>
      </c>
      <c r="N324" s="161" t="s">
        <v>2314</v>
      </c>
    </row>
    <row r="325" spans="2:14" ht="15.75" hidden="1" customHeight="1">
      <c r="B325" s="584"/>
      <c r="C325" s="174">
        <v>44</v>
      </c>
      <c r="D325" s="161" t="s">
        <v>2315</v>
      </c>
      <c r="E325" s="161" t="s">
        <v>2316</v>
      </c>
      <c r="F325" s="129"/>
      <c r="G325" s="160" t="s">
        <v>2317</v>
      </c>
      <c r="H325" s="161" t="s">
        <v>2318</v>
      </c>
      <c r="I325" s="157"/>
      <c r="J325" s="160" t="s">
        <v>2319</v>
      </c>
      <c r="K325" s="161" t="s">
        <v>2320</v>
      </c>
      <c r="L325" s="129"/>
      <c r="M325" s="160" t="s">
        <v>2321</v>
      </c>
      <c r="N325" s="161" t="s">
        <v>2322</v>
      </c>
    </row>
    <row r="326" spans="2:14" ht="15.75" hidden="1" customHeight="1">
      <c r="B326" s="584"/>
      <c r="C326" s="174">
        <v>45</v>
      </c>
      <c r="D326" s="161" t="s">
        <v>2323</v>
      </c>
      <c r="E326" s="161" t="s">
        <v>2324</v>
      </c>
      <c r="F326" s="129"/>
      <c r="G326" s="160" t="s">
        <v>2325</v>
      </c>
      <c r="H326" s="161" t="s">
        <v>2326</v>
      </c>
      <c r="I326" s="157"/>
      <c r="J326" s="160" t="s">
        <v>2327</v>
      </c>
      <c r="K326" s="161" t="s">
        <v>2328</v>
      </c>
      <c r="L326" s="129"/>
      <c r="M326" s="160" t="s">
        <v>2329</v>
      </c>
      <c r="N326" s="161" t="s">
        <v>2330</v>
      </c>
    </row>
    <row r="327" spans="2:14" ht="15.75" hidden="1" customHeight="1">
      <c r="B327" s="584"/>
      <c r="C327" s="174">
        <v>46</v>
      </c>
      <c r="D327" s="161" t="s">
        <v>2331</v>
      </c>
      <c r="E327" s="161" t="s">
        <v>2332</v>
      </c>
      <c r="F327" s="129"/>
      <c r="G327" s="160" t="s">
        <v>2333</v>
      </c>
      <c r="H327" s="161" t="s">
        <v>2334</v>
      </c>
      <c r="I327" s="142"/>
      <c r="J327" s="160" t="s">
        <v>2335</v>
      </c>
      <c r="K327" s="161" t="s">
        <v>2336</v>
      </c>
      <c r="L327" s="129"/>
      <c r="M327" s="160" t="s">
        <v>2337</v>
      </c>
      <c r="N327" s="161" t="s">
        <v>2338</v>
      </c>
    </row>
    <row r="328" spans="2:14" ht="15.75" hidden="1" customHeight="1">
      <c r="B328" s="584"/>
      <c r="C328" s="174">
        <v>47</v>
      </c>
      <c r="D328" s="161" t="s">
        <v>2339</v>
      </c>
      <c r="E328" s="161" t="s">
        <v>2340</v>
      </c>
      <c r="F328" s="129"/>
      <c r="G328" s="160" t="s">
        <v>2341</v>
      </c>
      <c r="H328" s="161" t="s">
        <v>2342</v>
      </c>
      <c r="I328" s="142"/>
      <c r="J328" s="160" t="s">
        <v>2343</v>
      </c>
      <c r="K328" s="161" t="s">
        <v>2344</v>
      </c>
      <c r="L328" s="129"/>
      <c r="M328" s="160" t="s">
        <v>2345</v>
      </c>
      <c r="N328" s="161" t="s">
        <v>2346</v>
      </c>
    </row>
    <row r="329" spans="2:14" ht="15.75" hidden="1" customHeight="1">
      <c r="B329" s="584"/>
      <c r="C329" s="174">
        <v>48</v>
      </c>
      <c r="D329" s="161" t="s">
        <v>2347</v>
      </c>
      <c r="E329" s="161" t="s">
        <v>2348</v>
      </c>
      <c r="F329" s="129"/>
      <c r="G329" s="160" t="s">
        <v>2349</v>
      </c>
      <c r="H329" s="161" t="s">
        <v>2350</v>
      </c>
      <c r="I329" s="142"/>
      <c r="J329" s="160" t="s">
        <v>2351</v>
      </c>
      <c r="K329" s="161" t="s">
        <v>2352</v>
      </c>
      <c r="L329" s="129"/>
      <c r="M329" s="160" t="s">
        <v>2353</v>
      </c>
      <c r="N329" s="161" t="s">
        <v>2354</v>
      </c>
    </row>
    <row r="330" spans="2:14" ht="15.75" hidden="1" customHeight="1">
      <c r="B330" s="584"/>
      <c r="C330" s="174">
        <v>49</v>
      </c>
      <c r="D330" s="161" t="s">
        <v>2355</v>
      </c>
      <c r="E330" s="161" t="s">
        <v>2356</v>
      </c>
      <c r="F330" s="129"/>
      <c r="G330" s="160" t="s">
        <v>2357</v>
      </c>
      <c r="H330" s="161" t="s">
        <v>2358</v>
      </c>
      <c r="I330" s="142"/>
      <c r="J330" s="160" t="s">
        <v>2359</v>
      </c>
      <c r="K330" s="161" t="s">
        <v>2360</v>
      </c>
      <c r="L330" s="129"/>
      <c r="M330" s="160" t="s">
        <v>2361</v>
      </c>
      <c r="N330" s="161" t="s">
        <v>2362</v>
      </c>
    </row>
    <row r="331" spans="2:14" ht="15.75" hidden="1" customHeight="1">
      <c r="B331" s="584"/>
      <c r="C331" s="174">
        <v>50</v>
      </c>
      <c r="D331" s="161" t="s">
        <v>2363</v>
      </c>
      <c r="E331" s="161" t="s">
        <v>2364</v>
      </c>
      <c r="F331" s="129"/>
      <c r="G331" s="160" t="s">
        <v>2365</v>
      </c>
      <c r="H331" s="161" t="s">
        <v>2366</v>
      </c>
      <c r="I331" s="142"/>
      <c r="J331" s="160" t="s">
        <v>2367</v>
      </c>
      <c r="K331" s="161" t="s">
        <v>2368</v>
      </c>
      <c r="L331" s="129"/>
      <c r="M331" s="160" t="s">
        <v>2369</v>
      </c>
      <c r="N331" s="161" t="s">
        <v>2370</v>
      </c>
    </row>
    <row r="332" spans="2:14" ht="15.75" hidden="1" customHeight="1">
      <c r="B332" s="584"/>
      <c r="C332" s="174">
        <v>51</v>
      </c>
      <c r="D332" s="161" t="s">
        <v>2371</v>
      </c>
      <c r="E332" s="161" t="s">
        <v>2372</v>
      </c>
      <c r="F332" s="129"/>
      <c r="G332" s="160" t="s">
        <v>2373</v>
      </c>
      <c r="H332" s="161" t="s">
        <v>2374</v>
      </c>
      <c r="I332" s="142"/>
      <c r="J332" s="160" t="s">
        <v>2375</v>
      </c>
      <c r="K332" s="161" t="s">
        <v>2376</v>
      </c>
      <c r="L332" s="129"/>
      <c r="M332" s="160" t="s">
        <v>2377</v>
      </c>
      <c r="N332" s="161" t="s">
        <v>2378</v>
      </c>
    </row>
    <row r="333" spans="2:14" ht="15.75" hidden="1" customHeight="1">
      <c r="B333" s="585"/>
      <c r="C333" s="174">
        <v>52</v>
      </c>
      <c r="D333" s="161" t="s">
        <v>2379</v>
      </c>
      <c r="E333" s="161" t="s">
        <v>2380</v>
      </c>
      <c r="F333" s="129"/>
      <c r="G333" s="160" t="s">
        <v>2381</v>
      </c>
      <c r="H333" s="161" t="s">
        <v>2382</v>
      </c>
      <c r="I333" s="142"/>
      <c r="J333" s="160" t="s">
        <v>2383</v>
      </c>
      <c r="K333" s="161" t="s">
        <v>2384</v>
      </c>
      <c r="L333" s="129"/>
      <c r="M333" s="160" t="s">
        <v>2385</v>
      </c>
      <c r="N333" s="161" t="s">
        <v>2386</v>
      </c>
    </row>
    <row r="334" spans="2:14" ht="15.75" customHeight="1">
      <c r="B334" s="142"/>
      <c r="C334" s="142"/>
      <c r="D334" s="180"/>
      <c r="E334" s="142"/>
      <c r="F334" s="141"/>
      <c r="G334" s="142"/>
      <c r="H334" s="129"/>
      <c r="I334" s="129"/>
    </row>
    <row r="335" spans="2:14" ht="16.5" customHeight="1">
      <c r="B335" s="142"/>
      <c r="C335" s="142"/>
      <c r="D335" s="180"/>
      <c r="E335" s="142"/>
      <c r="F335" s="141"/>
      <c r="G335" s="142"/>
      <c r="H335" s="129"/>
      <c r="I335" s="129"/>
    </row>
    <row r="336" spans="2:14" ht="15.75" customHeight="1">
      <c r="B336" s="142"/>
      <c r="C336" s="142"/>
      <c r="D336" s="180"/>
      <c r="E336" s="142"/>
      <c r="F336" s="141"/>
      <c r="G336" s="142"/>
      <c r="H336" s="129"/>
      <c r="I336" s="129"/>
    </row>
    <row r="337" spans="2:9" ht="15.75" customHeight="1">
      <c r="B337" s="142"/>
      <c r="C337" s="142"/>
      <c r="D337" s="180"/>
      <c r="E337" s="142"/>
      <c r="F337" s="141"/>
      <c r="G337" s="142"/>
      <c r="H337" s="129"/>
      <c r="I337" s="129"/>
    </row>
    <row r="338" spans="2:9" ht="15.75" customHeight="1">
      <c r="B338" s="142"/>
      <c r="C338" s="142"/>
      <c r="D338" s="180"/>
      <c r="E338" s="142"/>
      <c r="F338" s="141"/>
      <c r="G338" s="142"/>
      <c r="H338" s="129"/>
      <c r="I338" s="129"/>
    </row>
    <row r="339" spans="2:9" ht="15.75" customHeight="1">
      <c r="B339" s="142"/>
      <c r="C339" s="142"/>
      <c r="D339" s="180"/>
      <c r="E339" s="141"/>
      <c r="F339" s="141"/>
      <c r="G339" s="142"/>
      <c r="H339" s="129"/>
      <c r="I339" s="129"/>
    </row>
    <row r="340" spans="2:9" ht="15.75" customHeight="1">
      <c r="B340" s="142"/>
      <c r="C340" s="142"/>
      <c r="D340" s="180"/>
      <c r="E340" s="141"/>
      <c r="F340" s="141"/>
      <c r="G340" s="142"/>
      <c r="H340" s="129"/>
      <c r="I340" s="129"/>
    </row>
    <row r="341" spans="2:9" ht="15.75" customHeight="1">
      <c r="B341" s="142"/>
      <c r="C341" s="142"/>
      <c r="D341" s="180"/>
      <c r="E341" s="141"/>
      <c r="F341" s="141"/>
      <c r="G341" s="142"/>
      <c r="H341" s="129"/>
      <c r="I341" s="129"/>
    </row>
    <row r="342" spans="2:9" ht="15.75" customHeight="1">
      <c r="B342" s="142"/>
      <c r="C342" s="142"/>
      <c r="D342" s="180"/>
      <c r="E342" s="141"/>
      <c r="F342" s="141"/>
      <c r="G342" s="142"/>
      <c r="H342" s="129"/>
      <c r="I342" s="129"/>
    </row>
    <row r="343" spans="2:9" ht="15.75" customHeight="1">
      <c r="B343" s="142"/>
      <c r="C343" s="142"/>
      <c r="D343" s="180"/>
      <c r="E343" s="141"/>
      <c r="F343" s="141"/>
      <c r="G343" s="142"/>
      <c r="H343" s="129"/>
      <c r="I343" s="129"/>
    </row>
    <row r="344" spans="2:9" ht="15.75" customHeight="1">
      <c r="B344" s="142"/>
      <c r="C344" s="142"/>
      <c r="D344" s="180"/>
      <c r="E344" s="141"/>
      <c r="F344" s="141"/>
      <c r="G344" s="142"/>
      <c r="H344" s="129"/>
      <c r="I344" s="129"/>
    </row>
    <row r="345" spans="2:9" ht="15.75" customHeight="1">
      <c r="B345" s="142"/>
      <c r="C345" s="142"/>
      <c r="D345" s="180"/>
      <c r="E345" s="141"/>
      <c r="F345" s="141"/>
      <c r="G345" s="142"/>
      <c r="H345" s="129"/>
      <c r="I345" s="129"/>
    </row>
    <row r="346" spans="2:9" ht="15.75" customHeight="1">
      <c r="B346" s="142"/>
      <c r="C346" s="142"/>
      <c r="D346" s="180"/>
      <c r="E346" s="141"/>
      <c r="F346" s="141"/>
      <c r="G346" s="142"/>
      <c r="H346" s="129"/>
      <c r="I346" s="129"/>
    </row>
    <row r="347" spans="2:9" ht="15.75" customHeight="1">
      <c r="B347" s="142"/>
      <c r="C347" s="142"/>
      <c r="D347" s="180"/>
    </row>
    <row r="348" spans="2:9" ht="15.75" customHeight="1">
      <c r="B348" s="142"/>
      <c r="C348" s="142"/>
      <c r="D348" s="180"/>
    </row>
    <row r="349" spans="2:9" ht="15.75" customHeight="1">
      <c r="B349" s="142"/>
      <c r="C349" s="142"/>
      <c r="D349" s="180"/>
    </row>
    <row r="350" spans="2:9" ht="15.75" customHeight="1">
      <c r="B350" s="142"/>
      <c r="C350" s="142"/>
      <c r="D350" s="180"/>
    </row>
    <row r="351" spans="2:9" ht="15.75" customHeight="1">
      <c r="B351" s="142"/>
      <c r="C351" s="142"/>
      <c r="D351" s="180"/>
    </row>
    <row r="352" spans="2:9" ht="15.75" customHeight="1">
      <c r="B352" s="142"/>
      <c r="C352" s="142"/>
      <c r="D352" s="180"/>
    </row>
    <row r="353" spans="2:4" ht="15.75" customHeight="1">
      <c r="B353" s="142"/>
      <c r="C353" s="142"/>
      <c r="D353" s="180"/>
    </row>
    <row r="354" spans="2:4" ht="15.75" customHeight="1">
      <c r="B354" s="142"/>
      <c r="C354" s="142"/>
      <c r="D354" s="180"/>
    </row>
    <row r="355" spans="2:4" ht="15.75" customHeight="1">
      <c r="B355" s="142"/>
      <c r="C355" s="142"/>
      <c r="D355" s="180"/>
    </row>
    <row r="356" spans="2:4" ht="15.75" customHeight="1">
      <c r="B356" s="142"/>
      <c r="C356" s="142"/>
      <c r="D356" s="180"/>
    </row>
    <row r="357" spans="2:4" ht="15.75" customHeight="1">
      <c r="B357" s="142"/>
      <c r="C357" s="142"/>
      <c r="D357" s="180"/>
    </row>
    <row r="358" spans="2:4" ht="15.75" customHeight="1">
      <c r="B358" s="142"/>
      <c r="C358" s="142"/>
      <c r="D358" s="180"/>
    </row>
    <row r="359" spans="2:4" ht="15.75" customHeight="1">
      <c r="B359" s="142"/>
      <c r="C359" s="142"/>
      <c r="D359" s="180"/>
    </row>
    <row r="360" spans="2:4" ht="15.75" customHeight="1">
      <c r="B360" s="142"/>
      <c r="C360" s="142"/>
      <c r="D360" s="180"/>
    </row>
    <row r="361" spans="2:4" ht="15.75" customHeight="1">
      <c r="B361" s="142"/>
      <c r="C361" s="142"/>
      <c r="D361" s="180"/>
    </row>
    <row r="362" spans="2:4" ht="15.75" customHeight="1">
      <c r="B362" s="142"/>
      <c r="C362" s="142"/>
      <c r="D362" s="180"/>
    </row>
    <row r="363" spans="2:4" ht="15.75" customHeight="1">
      <c r="B363" s="142"/>
      <c r="C363" s="142"/>
      <c r="D363" s="180"/>
    </row>
    <row r="364" spans="2:4" ht="15.75" customHeight="1">
      <c r="B364" s="142"/>
      <c r="C364" s="142"/>
      <c r="D364" s="180"/>
    </row>
    <row r="365" spans="2:4" ht="15.75" customHeight="1">
      <c r="B365" s="142"/>
      <c r="C365" s="142"/>
      <c r="D365" s="180"/>
    </row>
    <row r="366" spans="2:4" ht="15.75" customHeight="1">
      <c r="B366" s="142"/>
      <c r="C366" s="142"/>
      <c r="D366" s="180"/>
    </row>
    <row r="367" spans="2:4" ht="15.75" customHeight="1">
      <c r="B367" s="142"/>
      <c r="C367" s="142"/>
      <c r="D367" s="180"/>
    </row>
    <row r="368" spans="2:4" ht="15.75" customHeight="1">
      <c r="B368" s="142"/>
      <c r="C368" s="142"/>
      <c r="D368" s="180"/>
    </row>
    <row r="369" spans="2:4" ht="15.75" customHeight="1">
      <c r="B369" s="142"/>
      <c r="C369" s="142"/>
      <c r="D369" s="180"/>
    </row>
    <row r="370" spans="2:4" ht="15.75" customHeight="1">
      <c r="B370" s="142"/>
      <c r="C370" s="142"/>
      <c r="D370" s="180"/>
    </row>
    <row r="371" spans="2:4" ht="15.75" customHeight="1">
      <c r="B371" s="142"/>
      <c r="C371" s="142"/>
      <c r="D371" s="180"/>
    </row>
    <row r="372" spans="2:4" ht="15.75" customHeight="1">
      <c r="B372" s="142"/>
      <c r="C372" s="142"/>
      <c r="D372" s="180"/>
    </row>
    <row r="373" spans="2:4" ht="15.75" customHeight="1">
      <c r="B373" s="142"/>
      <c r="C373" s="142"/>
      <c r="D373" s="180"/>
    </row>
    <row r="374" spans="2:4" ht="15.75" customHeight="1">
      <c r="B374" s="142"/>
      <c r="C374" s="142"/>
      <c r="D374" s="180"/>
    </row>
    <row r="375" spans="2:4" ht="15.75" customHeight="1">
      <c r="B375" s="142"/>
      <c r="C375" s="142"/>
      <c r="D375" s="180"/>
    </row>
    <row r="376" spans="2:4" ht="15.75" customHeight="1">
      <c r="B376" s="142"/>
      <c r="C376" s="142"/>
      <c r="D376" s="180"/>
    </row>
    <row r="377" spans="2:4" ht="15.75" customHeight="1">
      <c r="B377" s="142"/>
      <c r="C377" s="142"/>
      <c r="D377" s="180"/>
    </row>
    <row r="378" spans="2:4" ht="15.75" customHeight="1">
      <c r="B378" s="142"/>
      <c r="C378" s="142"/>
      <c r="D378" s="180"/>
    </row>
    <row r="379" spans="2:4" ht="15.75" customHeight="1">
      <c r="B379" s="142"/>
      <c r="C379" s="142"/>
      <c r="D379" s="180"/>
    </row>
    <row r="380" spans="2:4" ht="15.75" customHeight="1">
      <c r="B380" s="142"/>
      <c r="C380" s="142"/>
      <c r="D380" s="180"/>
    </row>
    <row r="381" spans="2:4" ht="15.75" customHeight="1">
      <c r="B381" s="142"/>
      <c r="C381" s="142"/>
      <c r="D381" s="180"/>
    </row>
    <row r="382" spans="2:4" ht="15.75" customHeight="1">
      <c r="B382" s="142"/>
      <c r="C382" s="142"/>
      <c r="D382" s="180"/>
    </row>
    <row r="383" spans="2:4" ht="15.75" customHeight="1">
      <c r="B383" s="142"/>
      <c r="C383" s="142"/>
      <c r="D383" s="180"/>
    </row>
    <row r="384" spans="2:4" ht="15.75" customHeight="1">
      <c r="B384" s="142"/>
      <c r="C384" s="142"/>
      <c r="D384" s="180"/>
    </row>
    <row r="385" spans="2:4" ht="15.75" customHeight="1">
      <c r="B385" s="142"/>
      <c r="C385" s="142"/>
      <c r="D385" s="180"/>
    </row>
    <row r="386" spans="2:4" ht="15.75" customHeight="1">
      <c r="B386" s="142"/>
      <c r="C386" s="142"/>
      <c r="D386" s="180"/>
    </row>
    <row r="387" spans="2:4" ht="15.75" customHeight="1">
      <c r="B387" s="142"/>
      <c r="C387" s="142"/>
      <c r="D387" s="180"/>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2b4xL7XKvNMto1+fsjxz9L/hK1e8+ItR2+qBH87tCyISkcMpmTzR3x55eHZxhLXcIdJdiSaUxhKZ8sjtl6aDw==" saltValue="NhkEDoKu/+1e5qAhLDnEVw=="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2019-03-11T18:25:59Z</dcterms:modified>
</cp:coreProperties>
</file>