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0"/>
  <workbookPr defaultThemeVersion="166925"/>
  <mc:AlternateContent xmlns:mc="http://schemas.openxmlformats.org/markup-compatibility/2006">
    <mc:Choice Requires="x15">
      <x15ac:absPath xmlns:x15ac="http://schemas.microsoft.com/office/spreadsheetml/2010/11/ac" url="/Users/jordanfimac/Desktop/Old templates, new format/"/>
    </mc:Choice>
  </mc:AlternateContent>
  <xr:revisionPtr revIDLastSave="0" documentId="13_ncr:1_{5315E660-00BD-F540-B4FB-EDA29D28F293}" xr6:coauthVersionLast="36" xr6:coauthVersionMax="36" xr10:uidLastSave="{00000000-0000-0000-0000-000000000000}"/>
  <bookViews>
    <workbookView xWindow="4720" yWindow="460" windowWidth="41260" windowHeight="25540" firstSheet="1" activeTab="20" xr2:uid="{00000000-000D-0000-FFFF-FFFF00000000}"/>
  </bookViews>
  <sheets>
    <sheet name="WELCOME" sheetId="1" r:id="rId1"/>
    <sheet name="HELP" sheetId="2" r:id="rId2"/>
    <sheet name="TABLES" sheetId="3" state="hidden" r:id="rId3"/>
    <sheet name="RESOURCES" sheetId="4" r:id="rId4"/>
    <sheet name="CALCULATORS" sheetId="5" r:id="rId5"/>
    <sheet name="NUTRITION LOG" sheetId="6" r:id="rId6"/>
    <sheet name="ANALYSIS" sheetId="7" r:id="rId7"/>
    <sheet name="OVERVIEW" sheetId="26" r:id="rId8"/>
    <sheet name="WEEK 1" sheetId="9" r:id="rId9"/>
    <sheet name="WEEK 2" sheetId="10" r:id="rId10"/>
    <sheet name="WEEK 3" sheetId="11" r:id="rId11"/>
    <sheet name="WEEK 4" sheetId="12" r:id="rId12"/>
    <sheet name="WEEK 5" sheetId="13" r:id="rId13"/>
    <sheet name="WEEK 6" sheetId="14" r:id="rId14"/>
    <sheet name="WEEK 7" sheetId="15" r:id="rId15"/>
    <sheet name="WEEK 8" sheetId="16" r:id="rId16"/>
    <sheet name="WEEK 9" sheetId="17" r:id="rId17"/>
    <sheet name="WEEK 10" sheetId="18" r:id="rId18"/>
    <sheet name="WEEK 11" sheetId="19" r:id="rId19"/>
    <sheet name="WEEK 12" sheetId="20" r:id="rId20"/>
    <sheet name="WEEK 13" sheetId="21" r:id="rId21"/>
    <sheet name="PROGRAMMING SKELETON" sheetId="8" r:id="rId22"/>
  </sheets>
  <definedNames>
    <definedName name="oneRepMax">CALCULATORS!$B$11</definedName>
    <definedName name="tblHelpColumnHeaders">TABLES!$A$3:$K$3</definedName>
    <definedName name="tblHelpWithoutColumnHeaders">TABLES!$A$4:$K$12</definedName>
    <definedName name="tblProgramExerciseDetails">'PROGRAMMING SKELETON'!$B$5:$AH$11</definedName>
    <definedName name="tblProgramExerciseDetailsColumnHeaders">'PROGRAMMING SKELETON'!$B$4:$AH$4</definedName>
    <definedName name="tblRPECoefficientColumnHeaders">TABLES!$A$15:$B$15</definedName>
    <definedName name="tblRPECoefficientWithoutColumnHeaders">TABLES!$A$16:$B$18</definedName>
    <definedName name="tblRPEPercentageColumnHeaders">TABLES!$A$21:$K$21</definedName>
    <definedName name="tblRPEPercentageWithoutColumnHeaders">TABLES!$A$22:$K$29</definedName>
  </definedNames>
  <calcPr calcId="181029"/>
</workbook>
</file>

<file path=xl/calcChain.xml><?xml version="1.0" encoding="utf-8"?>
<calcChain xmlns="http://schemas.openxmlformats.org/spreadsheetml/2006/main">
  <c r="P120" i="9" l="1"/>
  <c r="P120" i="10"/>
  <c r="P120" i="11"/>
  <c r="P120" i="12"/>
  <c r="P120" i="13"/>
  <c r="P120" i="14"/>
  <c r="P120" i="15"/>
  <c r="P120" i="16"/>
  <c r="P120" i="17"/>
  <c r="P120" i="18"/>
  <c r="P120" i="19"/>
  <c r="P120" i="20"/>
  <c r="P120" i="21"/>
  <c r="J120" i="9"/>
  <c r="J120" i="10"/>
  <c r="J120" i="11"/>
  <c r="J120" i="12"/>
  <c r="J120" i="13"/>
  <c r="J120" i="14"/>
  <c r="J120" i="15"/>
  <c r="J120" i="16"/>
  <c r="J120" i="17"/>
  <c r="J120" i="18"/>
  <c r="J120" i="19"/>
  <c r="J120" i="20"/>
  <c r="J120" i="21"/>
  <c r="D124" i="9"/>
  <c r="D124" i="10"/>
  <c r="D124" i="11"/>
  <c r="D124" i="12"/>
  <c r="D124" i="13"/>
  <c r="D124" i="14"/>
  <c r="D124" i="15"/>
  <c r="D124" i="16"/>
  <c r="D124" i="17"/>
  <c r="D124" i="18"/>
  <c r="D124" i="19"/>
  <c r="D124" i="20"/>
  <c r="D124" i="21"/>
  <c r="D120" i="9"/>
  <c r="D120" i="10"/>
  <c r="D120" i="11"/>
  <c r="D120" i="12"/>
  <c r="D120" i="13"/>
  <c r="D120" i="14"/>
  <c r="D120" i="15"/>
  <c r="D120" i="16"/>
  <c r="D120" i="17"/>
  <c r="D120" i="18"/>
  <c r="D120" i="19"/>
  <c r="D120" i="20"/>
  <c r="D120" i="21"/>
  <c r="K114" i="26" l="1"/>
  <c r="K113" i="26" l="1"/>
  <c r="K112" i="26"/>
  <c r="H31" i="9" l="1"/>
  <c r="Y141" i="26" l="1"/>
  <c r="Y140" i="26"/>
  <c r="Y139" i="26"/>
  <c r="Y132" i="26"/>
  <c r="Y131" i="26"/>
  <c r="Y130" i="26"/>
  <c r="Y123" i="26"/>
  <c r="Y122" i="26"/>
  <c r="Y121" i="26"/>
  <c r="Y114" i="26"/>
  <c r="Y113" i="26"/>
  <c r="Y112" i="26"/>
  <c r="W141" i="26"/>
  <c r="W140" i="26"/>
  <c r="W139" i="26"/>
  <c r="W132" i="26"/>
  <c r="W131" i="26"/>
  <c r="W130" i="26"/>
  <c r="W123" i="26"/>
  <c r="W122" i="26"/>
  <c r="W121" i="26"/>
  <c r="W114" i="26"/>
  <c r="W113" i="26"/>
  <c r="W112" i="26"/>
  <c r="Y87" i="26"/>
  <c r="W87" i="26"/>
  <c r="Q87" i="26"/>
  <c r="M87" i="26"/>
  <c r="K87" i="26"/>
  <c r="G87" i="26"/>
  <c r="E87" i="26"/>
  <c r="Y86" i="26"/>
  <c r="W86" i="26"/>
  <c r="Q86" i="26"/>
  <c r="M86" i="26"/>
  <c r="K86" i="26"/>
  <c r="G86" i="26"/>
  <c r="E86" i="26"/>
  <c r="Y85" i="26"/>
  <c r="Q85" i="26"/>
  <c r="M85" i="26"/>
  <c r="K85" i="26"/>
  <c r="G85" i="26"/>
  <c r="E85" i="26"/>
  <c r="W85" i="26"/>
  <c r="S141" i="26"/>
  <c r="S140" i="26"/>
  <c r="S139" i="26"/>
  <c r="S132" i="26"/>
  <c r="S131" i="26"/>
  <c r="S130" i="26"/>
  <c r="S123" i="26"/>
  <c r="S122" i="26"/>
  <c r="S121" i="26"/>
  <c r="S114" i="26"/>
  <c r="S113" i="26"/>
  <c r="S112" i="26"/>
  <c r="S87" i="26"/>
  <c r="S86" i="26"/>
  <c r="S85" i="26"/>
  <c r="Q141" i="26"/>
  <c r="Q140" i="26"/>
  <c r="Q139" i="26"/>
  <c r="Q132" i="26"/>
  <c r="Q131" i="26"/>
  <c r="Q130" i="26"/>
  <c r="Q123" i="26"/>
  <c r="Q122" i="26"/>
  <c r="Q121" i="26"/>
  <c r="Q114" i="26"/>
  <c r="Q113" i="26"/>
  <c r="Q112" i="26"/>
  <c r="M141" i="26"/>
  <c r="M140" i="26"/>
  <c r="M139" i="26"/>
  <c r="M132" i="26"/>
  <c r="M131" i="26"/>
  <c r="M130" i="26"/>
  <c r="M123" i="26"/>
  <c r="M122" i="26"/>
  <c r="M121" i="26"/>
  <c r="K141" i="26"/>
  <c r="K140" i="26"/>
  <c r="K139" i="26"/>
  <c r="K132" i="26"/>
  <c r="K131" i="26"/>
  <c r="K130" i="26"/>
  <c r="K123" i="26"/>
  <c r="K122" i="26"/>
  <c r="K121" i="26"/>
  <c r="M114" i="26"/>
  <c r="M113" i="26"/>
  <c r="M112" i="26"/>
  <c r="G141" i="26"/>
  <c r="G140" i="26"/>
  <c r="G139" i="26"/>
  <c r="G132" i="26"/>
  <c r="G131" i="26"/>
  <c r="G130" i="26"/>
  <c r="G123" i="26"/>
  <c r="G122" i="26"/>
  <c r="G121" i="26"/>
  <c r="G114" i="26"/>
  <c r="G113" i="26"/>
  <c r="G112" i="26"/>
  <c r="E141" i="26"/>
  <c r="E140" i="26"/>
  <c r="E139" i="26"/>
  <c r="E132" i="26"/>
  <c r="E131" i="26"/>
  <c r="E130" i="26"/>
  <c r="E123" i="26"/>
  <c r="E122" i="26"/>
  <c r="E121" i="26"/>
  <c r="E114" i="26"/>
  <c r="E113" i="26"/>
  <c r="E112" i="26"/>
  <c r="AC115" i="26"/>
  <c r="AC114" i="26"/>
  <c r="AC113" i="26"/>
  <c r="AC112" i="26"/>
  <c r="AC124" i="26"/>
  <c r="AC123" i="26"/>
  <c r="AC122" i="26"/>
  <c r="AC121" i="26"/>
  <c r="AC130" i="26"/>
  <c r="AC131" i="26"/>
  <c r="AC132" i="26"/>
  <c r="AC133" i="26"/>
  <c r="AC139" i="26"/>
  <c r="AC140" i="26"/>
  <c r="AC141" i="26"/>
  <c r="AC142" i="26"/>
  <c r="W144" i="26"/>
  <c r="W143" i="26"/>
  <c r="W135" i="26"/>
  <c r="W134" i="26"/>
  <c r="W126" i="26"/>
  <c r="W125" i="26"/>
  <c r="W117" i="26"/>
  <c r="W116" i="26"/>
  <c r="W108" i="26"/>
  <c r="W107" i="26"/>
  <c r="W99" i="26"/>
  <c r="W98" i="26"/>
  <c r="W90" i="26"/>
  <c r="W89" i="26"/>
  <c r="W81" i="26"/>
  <c r="W80" i="26"/>
  <c r="W72" i="26"/>
  <c r="W71" i="26"/>
  <c r="Q143" i="26"/>
  <c r="Q144" i="26"/>
  <c r="Q135" i="26"/>
  <c r="Q126" i="26"/>
  <c r="Q134" i="26"/>
  <c r="Q125" i="26"/>
  <c r="Q117" i="26"/>
  <c r="Q116" i="26"/>
  <c r="Q108" i="26"/>
  <c r="Q107" i="26"/>
  <c r="Q99" i="26"/>
  <c r="Q98" i="26"/>
  <c r="Q90" i="26"/>
  <c r="Q89" i="26"/>
  <c r="Q81" i="26"/>
  <c r="Q80" i="26"/>
  <c r="Q72" i="26"/>
  <c r="Q71" i="26"/>
  <c r="Q63" i="26"/>
  <c r="Q62" i="26"/>
  <c r="AC88" i="26"/>
  <c r="AC87" i="26"/>
  <c r="AC86" i="26"/>
  <c r="AC85" i="26"/>
  <c r="K144" i="26" l="1"/>
  <c r="K143" i="26"/>
  <c r="K135" i="26"/>
  <c r="K134" i="26"/>
  <c r="K126" i="26"/>
  <c r="K125" i="26"/>
  <c r="K117" i="26"/>
  <c r="K116" i="26"/>
  <c r="K108" i="26"/>
  <c r="K107" i="26"/>
  <c r="K99" i="26"/>
  <c r="K98" i="26"/>
  <c r="K63" i="26"/>
  <c r="K62" i="26"/>
  <c r="K80" i="26"/>
  <c r="K72" i="26"/>
  <c r="K71" i="26"/>
  <c r="K81" i="26"/>
  <c r="K90" i="26"/>
  <c r="K89" i="26"/>
  <c r="E117" i="26"/>
  <c r="E116" i="26"/>
  <c r="E126" i="26"/>
  <c r="E125" i="26"/>
  <c r="E134" i="26"/>
  <c r="E135" i="26"/>
  <c r="E144" i="26"/>
  <c r="E143" i="26"/>
  <c r="E62" i="26"/>
  <c r="W62" i="26"/>
  <c r="E63" i="26"/>
  <c r="W63" i="26"/>
  <c r="E76" i="26"/>
  <c r="G76" i="26"/>
  <c r="K76" i="26"/>
  <c r="M76" i="26"/>
  <c r="Q76" i="26"/>
  <c r="S76" i="26"/>
  <c r="W76" i="26"/>
  <c r="Y76" i="26"/>
  <c r="AC76" i="26"/>
  <c r="E77" i="26"/>
  <c r="G77" i="26"/>
  <c r="K77" i="26"/>
  <c r="M77" i="26"/>
  <c r="Q77" i="26"/>
  <c r="S77" i="26"/>
  <c r="W77" i="26"/>
  <c r="Y77" i="26"/>
  <c r="AC77" i="26"/>
  <c r="E78" i="26"/>
  <c r="G78" i="26"/>
  <c r="K78" i="26"/>
  <c r="M78" i="26"/>
  <c r="Q78" i="26"/>
  <c r="S78" i="26"/>
  <c r="W78" i="26"/>
  <c r="Y78" i="26"/>
  <c r="AC78" i="26"/>
  <c r="AC79" i="26"/>
  <c r="E80" i="26"/>
  <c r="E81" i="26"/>
  <c r="W54" i="26"/>
  <c r="Q54" i="26"/>
  <c r="K54" i="26"/>
  <c r="W53" i="26"/>
  <c r="Q53" i="26"/>
  <c r="K53" i="26"/>
  <c r="E108" i="26"/>
  <c r="E107" i="26"/>
  <c r="AC106" i="26"/>
  <c r="AC105" i="26"/>
  <c r="Y105" i="26"/>
  <c r="W105" i="26"/>
  <c r="S105" i="26"/>
  <c r="Q105" i="26"/>
  <c r="M105" i="26"/>
  <c r="K105" i="26"/>
  <c r="G105" i="26"/>
  <c r="E105" i="26"/>
  <c r="AC104" i="26"/>
  <c r="Y104" i="26"/>
  <c r="W104" i="26"/>
  <c r="S104" i="26"/>
  <c r="Q104" i="26"/>
  <c r="M104" i="26"/>
  <c r="K104" i="26"/>
  <c r="G104" i="26"/>
  <c r="E104" i="26"/>
  <c r="AC103" i="26"/>
  <c r="Y103" i="26"/>
  <c r="W103" i="26"/>
  <c r="S103" i="26"/>
  <c r="Q103" i="26"/>
  <c r="M103" i="26"/>
  <c r="K103" i="26"/>
  <c r="G103" i="26"/>
  <c r="E103" i="26"/>
  <c r="E99" i="26"/>
  <c r="E98" i="26"/>
  <c r="AC97" i="26"/>
  <c r="AC96" i="26"/>
  <c r="Y96" i="26"/>
  <c r="W96" i="26"/>
  <c r="S96" i="26"/>
  <c r="Q96" i="26"/>
  <c r="M96" i="26"/>
  <c r="K96" i="26"/>
  <c r="G96" i="26"/>
  <c r="E96" i="26"/>
  <c r="AC95" i="26"/>
  <c r="Y95" i="26"/>
  <c r="W95" i="26"/>
  <c r="S95" i="26"/>
  <c r="Q95" i="26"/>
  <c r="M95" i="26"/>
  <c r="K95" i="26"/>
  <c r="G95" i="26"/>
  <c r="E95" i="26"/>
  <c r="AC94" i="26"/>
  <c r="Y94" i="26"/>
  <c r="W94" i="26"/>
  <c r="S94" i="26"/>
  <c r="Q94" i="26"/>
  <c r="M94" i="26"/>
  <c r="K94" i="26"/>
  <c r="G94" i="26"/>
  <c r="E94" i="26"/>
  <c r="E90" i="26"/>
  <c r="E89" i="26"/>
  <c r="E72" i="26"/>
  <c r="E71" i="26"/>
  <c r="AC70" i="26"/>
  <c r="AC69" i="26"/>
  <c r="Y69" i="26"/>
  <c r="W69" i="26"/>
  <c r="S69" i="26"/>
  <c r="Q69" i="26"/>
  <c r="M69" i="26"/>
  <c r="K69" i="26"/>
  <c r="G69" i="26"/>
  <c r="E69" i="26"/>
  <c r="AC68" i="26"/>
  <c r="Y68" i="26"/>
  <c r="W68" i="26"/>
  <c r="S68" i="26"/>
  <c r="Q68" i="26"/>
  <c r="M68" i="26"/>
  <c r="K68" i="26"/>
  <c r="G68" i="26"/>
  <c r="E68" i="26"/>
  <c r="AC67" i="26"/>
  <c r="Y67" i="26"/>
  <c r="W67" i="26"/>
  <c r="S67" i="26"/>
  <c r="Q67" i="26"/>
  <c r="M67" i="26"/>
  <c r="K67" i="26"/>
  <c r="G67" i="26"/>
  <c r="E67" i="26"/>
  <c r="AC61" i="26"/>
  <c r="AC60" i="26"/>
  <c r="Y60" i="26"/>
  <c r="W60" i="26"/>
  <c r="S60" i="26"/>
  <c r="Q60" i="26"/>
  <c r="M60" i="26"/>
  <c r="K60" i="26"/>
  <c r="G60" i="26"/>
  <c r="E60" i="26"/>
  <c r="AC59" i="26"/>
  <c r="Y59" i="26"/>
  <c r="W59" i="26"/>
  <c r="S59" i="26"/>
  <c r="Q59" i="26"/>
  <c r="M59" i="26"/>
  <c r="K59" i="26"/>
  <c r="G59" i="26"/>
  <c r="E59" i="26"/>
  <c r="AC58" i="26"/>
  <c r="Y58" i="26"/>
  <c r="W58" i="26"/>
  <c r="S58" i="26"/>
  <c r="Q58" i="26"/>
  <c r="M58" i="26"/>
  <c r="K58" i="26"/>
  <c r="G58" i="26"/>
  <c r="E58" i="26"/>
  <c r="E54" i="26"/>
  <c r="E53" i="26"/>
  <c r="AC52" i="26"/>
  <c r="AC51" i="26"/>
  <c r="Y51" i="26"/>
  <c r="W51" i="26"/>
  <c r="S51" i="26"/>
  <c r="Q51" i="26"/>
  <c r="M51" i="26"/>
  <c r="K51" i="26"/>
  <c r="G51" i="26"/>
  <c r="E51" i="26"/>
  <c r="AC50" i="26"/>
  <c r="Y50" i="26"/>
  <c r="W50" i="26"/>
  <c r="S50" i="26"/>
  <c r="Q50" i="26"/>
  <c r="M50" i="26"/>
  <c r="K50" i="26"/>
  <c r="G50" i="26"/>
  <c r="E50" i="26"/>
  <c r="AC49" i="26"/>
  <c r="Y49" i="26"/>
  <c r="W49" i="26"/>
  <c r="S49" i="26"/>
  <c r="Q49" i="26"/>
  <c r="M49" i="26"/>
  <c r="K49" i="26"/>
  <c r="G49" i="26"/>
  <c r="E49" i="26"/>
  <c r="W45" i="26"/>
  <c r="Q45" i="26"/>
  <c r="K45" i="26"/>
  <c r="W44" i="26"/>
  <c r="Q44" i="26"/>
  <c r="K44" i="26"/>
  <c r="E45" i="26"/>
  <c r="E44" i="26"/>
  <c r="AC43" i="26"/>
  <c r="AC42" i="26"/>
  <c r="Y42" i="26"/>
  <c r="W42" i="26"/>
  <c r="S42" i="26"/>
  <c r="Q42" i="26"/>
  <c r="M42" i="26"/>
  <c r="K42" i="26"/>
  <c r="G42" i="26"/>
  <c r="E42" i="26"/>
  <c r="AC41" i="26"/>
  <c r="Y41" i="26"/>
  <c r="W41" i="26"/>
  <c r="S41" i="26"/>
  <c r="Q41" i="26"/>
  <c r="M41" i="26"/>
  <c r="K41" i="26"/>
  <c r="G41" i="26"/>
  <c r="E41" i="26"/>
  <c r="AC40" i="26"/>
  <c r="Y40" i="26"/>
  <c r="W40" i="26"/>
  <c r="S40" i="26"/>
  <c r="Q40" i="26"/>
  <c r="M40" i="26"/>
  <c r="K40" i="26"/>
  <c r="G40" i="26"/>
  <c r="E40" i="26"/>
  <c r="W36" i="26"/>
  <c r="Q36" i="26"/>
  <c r="K36" i="26"/>
  <c r="W35" i="26"/>
  <c r="Q35" i="26"/>
  <c r="K35" i="26"/>
  <c r="E36" i="26"/>
  <c r="E35" i="26"/>
  <c r="AC34" i="26"/>
  <c r="AC33" i="26"/>
  <c r="Y33" i="26"/>
  <c r="W33" i="26"/>
  <c r="S33" i="26"/>
  <c r="Q33" i="26"/>
  <c r="M33" i="26"/>
  <c r="K33" i="26"/>
  <c r="G33" i="26"/>
  <c r="E33" i="26"/>
  <c r="AC32" i="26"/>
  <c r="Y32" i="26"/>
  <c r="W32" i="26"/>
  <c r="S32" i="26"/>
  <c r="Q32" i="26"/>
  <c r="M32" i="26"/>
  <c r="K32" i="26"/>
  <c r="G32" i="26"/>
  <c r="E32" i="26"/>
  <c r="AC31" i="26"/>
  <c r="Y31" i="26"/>
  <c r="W31" i="26"/>
  <c r="S31" i="26"/>
  <c r="Q31" i="26"/>
  <c r="M31" i="26"/>
  <c r="K31" i="26"/>
  <c r="G31" i="26"/>
  <c r="E31" i="26"/>
  <c r="W27" i="26"/>
  <c r="Q27" i="26"/>
  <c r="K27" i="26"/>
  <c r="W26" i="26"/>
  <c r="Q26" i="26"/>
  <c r="K26" i="26"/>
  <c r="E27" i="26"/>
  <c r="E26" i="26"/>
  <c r="AC25" i="26"/>
  <c r="AC24" i="26"/>
  <c r="Y24" i="26"/>
  <c r="W24" i="26"/>
  <c r="S24" i="26"/>
  <c r="Q24" i="26"/>
  <c r="M24" i="26"/>
  <c r="K24" i="26"/>
  <c r="G24" i="26"/>
  <c r="E24" i="26"/>
  <c r="AC23" i="26"/>
  <c r="Y23" i="26"/>
  <c r="W23" i="26"/>
  <c r="S23" i="26"/>
  <c r="Q23" i="26"/>
  <c r="M23" i="26"/>
  <c r="K23" i="26"/>
  <c r="G23" i="26"/>
  <c r="E23" i="26"/>
  <c r="AC22" i="26"/>
  <c r="Y22" i="26"/>
  <c r="W22" i="26"/>
  <c r="S22" i="26"/>
  <c r="Q22" i="26"/>
  <c r="M22" i="26"/>
  <c r="K22" i="26"/>
  <c r="G22" i="26"/>
  <c r="E22" i="26"/>
  <c r="W18" i="26"/>
  <c r="Q18" i="26"/>
  <c r="K18" i="26"/>
  <c r="W17" i="26"/>
  <c r="Q17" i="26"/>
  <c r="K17" i="26"/>
  <c r="E18" i="26"/>
  <c r="E17" i="26"/>
  <c r="AC16" i="26"/>
  <c r="AC15" i="26"/>
  <c r="Y15" i="26"/>
  <c r="W15" i="26"/>
  <c r="S15" i="26"/>
  <c r="Q15" i="26"/>
  <c r="M15" i="26"/>
  <c r="K15" i="26"/>
  <c r="G15" i="26"/>
  <c r="E15" i="26"/>
  <c r="AC14" i="26"/>
  <c r="Y14" i="26"/>
  <c r="W14" i="26"/>
  <c r="S14" i="26"/>
  <c r="Q14" i="26"/>
  <c r="M14" i="26"/>
  <c r="K14" i="26"/>
  <c r="G14" i="26"/>
  <c r="E14" i="26"/>
  <c r="AC13" i="26"/>
  <c r="Y13" i="26"/>
  <c r="W13" i="26"/>
  <c r="S13" i="26"/>
  <c r="Q13" i="26"/>
  <c r="M13" i="26"/>
  <c r="K13" i="26"/>
  <c r="G13" i="26"/>
  <c r="E13" i="26"/>
  <c r="E28" i="26"/>
  <c r="E121" i="10"/>
  <c r="E121" i="11"/>
  <c r="E121" i="12"/>
  <c r="E121" i="13"/>
  <c r="E121" i="14"/>
  <c r="E121" i="15"/>
  <c r="E121" i="16"/>
  <c r="E121" i="17"/>
  <c r="E121" i="18"/>
  <c r="E121" i="19"/>
  <c r="E121" i="20"/>
  <c r="E121" i="21"/>
  <c r="E121" i="9"/>
  <c r="K121" i="10"/>
  <c r="K121" i="11"/>
  <c r="K121" i="12"/>
  <c r="K121" i="13"/>
  <c r="K121" i="14"/>
  <c r="K121" i="15"/>
  <c r="K121" i="16"/>
  <c r="K121" i="17"/>
  <c r="K121" i="18"/>
  <c r="K121" i="19"/>
  <c r="K121" i="20"/>
  <c r="K121" i="21"/>
  <c r="K121" i="9"/>
  <c r="Q121" i="10"/>
  <c r="Q121" i="11"/>
  <c r="Q121" i="12"/>
  <c r="Q121" i="13"/>
  <c r="Q121" i="14"/>
  <c r="Q121" i="15"/>
  <c r="Q121" i="16"/>
  <c r="Q121" i="17"/>
  <c r="Q121" i="18"/>
  <c r="Q121" i="19"/>
  <c r="Q121" i="20"/>
  <c r="Q121" i="21"/>
  <c r="Q121" i="9"/>
  <c r="E125" i="10"/>
  <c r="E125" i="11"/>
  <c r="E125" i="12"/>
  <c r="E125" i="13"/>
  <c r="E125" i="14"/>
  <c r="E125" i="15"/>
  <c r="E125" i="16"/>
  <c r="E125" i="17"/>
  <c r="E125" i="18"/>
  <c r="E125" i="19"/>
  <c r="E125" i="20"/>
  <c r="E125" i="21"/>
  <c r="E125" i="9"/>
  <c r="AC7" i="26"/>
  <c r="AC6" i="26"/>
  <c r="AC5" i="26"/>
  <c r="AC4" i="26"/>
  <c r="W9" i="26"/>
  <c r="W8" i="26"/>
  <c r="Y4" i="26"/>
  <c r="Y5" i="26"/>
  <c r="Y6" i="26"/>
  <c r="W6" i="26"/>
  <c r="W5" i="26"/>
  <c r="W4" i="26"/>
  <c r="S4" i="26"/>
  <c r="Q4" i="26"/>
  <c r="S5" i="26"/>
  <c r="Q5" i="26"/>
  <c r="S6" i="26"/>
  <c r="Q6" i="26"/>
  <c r="Q9" i="26"/>
  <c r="Q8" i="26"/>
  <c r="K9" i="26"/>
  <c r="K8" i="26"/>
  <c r="M6" i="26"/>
  <c r="K6" i="26"/>
  <c r="M5" i="26"/>
  <c r="K5" i="26"/>
  <c r="M4" i="26"/>
  <c r="K4" i="26"/>
  <c r="E9" i="26"/>
  <c r="G6" i="26"/>
  <c r="G5" i="26"/>
  <c r="G4" i="26"/>
  <c r="E8" i="26"/>
  <c r="E6" i="26"/>
  <c r="E5" i="26"/>
  <c r="E4" i="26"/>
  <c r="F20" i="21" l="1"/>
  <c r="F20" i="20"/>
  <c r="F20" i="19"/>
  <c r="F20" i="18"/>
  <c r="F20" i="17"/>
  <c r="F20" i="16"/>
  <c r="F20" i="15"/>
  <c r="F20" i="14"/>
  <c r="F20" i="13"/>
  <c r="F19" i="10"/>
  <c r="F19" i="11"/>
  <c r="F19" i="12"/>
  <c r="F19" i="13"/>
  <c r="F19" i="14"/>
  <c r="F19" i="15"/>
  <c r="F19" i="16"/>
  <c r="F19" i="17"/>
  <c r="F19" i="18"/>
  <c r="F19" i="19"/>
  <c r="F19" i="20"/>
  <c r="F19" i="21"/>
  <c r="F19" i="9"/>
  <c r="C59" i="8" l="1"/>
  <c r="C60" i="8"/>
  <c r="C61" i="8"/>
  <c r="C62" i="8"/>
  <c r="C63" i="8"/>
  <c r="C64" i="8"/>
  <c r="C65" i="8"/>
  <c r="C66" i="8"/>
  <c r="C67" i="8"/>
  <c r="C68" i="8"/>
  <c r="C69" i="8"/>
  <c r="C70" i="8"/>
  <c r="C71" i="8"/>
  <c r="C72" i="8"/>
  <c r="C73" i="8"/>
  <c r="C74" i="8"/>
  <c r="C75" i="8"/>
  <c r="C76" i="8"/>
  <c r="C77" i="8"/>
  <c r="C78" i="8"/>
  <c r="C79" i="8"/>
  <c r="C80" i="8"/>
  <c r="C81" i="8"/>
  <c r="C82" i="8"/>
  <c r="C83" i="8"/>
  <c r="C84" i="8"/>
  <c r="C85" i="8"/>
  <c r="C86" i="8"/>
  <c r="C87" i="8"/>
  <c r="C88" i="8"/>
  <c r="C89" i="8"/>
  <c r="C90" i="8"/>
  <c r="C91" i="8"/>
  <c r="C92" i="8"/>
  <c r="C93" i="8"/>
  <c r="C94" i="8"/>
  <c r="C95" i="8"/>
  <c r="C96" i="8"/>
  <c r="C97" i="8"/>
  <c r="C98" i="8"/>
  <c r="C99" i="8"/>
  <c r="C100" i="8"/>
  <c r="C101" i="8"/>
  <c r="C102" i="8"/>
  <c r="C103" i="8"/>
  <c r="C104" i="8"/>
  <c r="C105" i="8"/>
  <c r="C106" i="8"/>
  <c r="C107" i="8"/>
  <c r="C108" i="8"/>
  <c r="C58" i="8"/>
  <c r="C57" i="8"/>
  <c r="V27" i="10" l="1"/>
  <c r="V27" i="11"/>
  <c r="V27" i="12"/>
  <c r="V27" i="13"/>
  <c r="V27" i="14"/>
  <c r="V27" i="15"/>
  <c r="V27" i="16"/>
  <c r="V27" i="17"/>
  <c r="V27" i="18"/>
  <c r="V27" i="19"/>
  <c r="V27" i="20"/>
  <c r="V27" i="21"/>
  <c r="V27" i="9"/>
  <c r="V50" i="10"/>
  <c r="V50" i="11"/>
  <c r="V50" i="12"/>
  <c r="V50" i="13"/>
  <c r="V50" i="14"/>
  <c r="V50" i="15"/>
  <c r="V50" i="16"/>
  <c r="V50" i="17"/>
  <c r="V50" i="18"/>
  <c r="V50" i="19"/>
  <c r="V50" i="20"/>
  <c r="V50" i="21"/>
  <c r="V50" i="9"/>
  <c r="V51" i="10"/>
  <c r="V51" i="11"/>
  <c r="V51" i="12"/>
  <c r="V51" i="13"/>
  <c r="V51" i="14"/>
  <c r="V51" i="15"/>
  <c r="V51" i="16"/>
  <c r="V51" i="17"/>
  <c r="V51" i="18"/>
  <c r="V51" i="19"/>
  <c r="V51" i="20"/>
  <c r="V51" i="21"/>
  <c r="V51" i="9"/>
  <c r="V75" i="10"/>
  <c r="V75" i="11"/>
  <c r="V75" i="12"/>
  <c r="V75" i="13"/>
  <c r="V75" i="14"/>
  <c r="V75" i="15"/>
  <c r="V75" i="16"/>
  <c r="V75" i="17"/>
  <c r="V75" i="18"/>
  <c r="V75" i="19"/>
  <c r="V75" i="20"/>
  <c r="V75" i="21"/>
  <c r="V75" i="9"/>
  <c r="V74" i="10"/>
  <c r="V74" i="11"/>
  <c r="V74" i="12"/>
  <c r="V74" i="13"/>
  <c r="V74" i="14"/>
  <c r="V74" i="15"/>
  <c r="V74" i="16"/>
  <c r="V74" i="17"/>
  <c r="V74" i="18"/>
  <c r="V74" i="19"/>
  <c r="V74" i="20"/>
  <c r="V74" i="21"/>
  <c r="V74" i="9"/>
  <c r="V98" i="10"/>
  <c r="V98" i="11"/>
  <c r="V98" i="12"/>
  <c r="V98" i="13"/>
  <c r="V98" i="14"/>
  <c r="V98" i="15"/>
  <c r="V98" i="16"/>
  <c r="V98" i="17"/>
  <c r="V98" i="18"/>
  <c r="V98" i="19"/>
  <c r="V98" i="20"/>
  <c r="V98" i="21"/>
  <c r="V98" i="9"/>
  <c r="V99" i="10"/>
  <c r="V99" i="11"/>
  <c r="V99" i="12"/>
  <c r="V99" i="13"/>
  <c r="V99" i="14"/>
  <c r="V99" i="15"/>
  <c r="V99" i="16"/>
  <c r="V99" i="17"/>
  <c r="V99" i="18"/>
  <c r="V99" i="19"/>
  <c r="V99" i="20"/>
  <c r="V99" i="21"/>
  <c r="V99" i="9"/>
  <c r="K29" i="10"/>
  <c r="K29" i="11"/>
  <c r="K29" i="12"/>
  <c r="K29" i="13"/>
  <c r="K29" i="14"/>
  <c r="K29" i="15"/>
  <c r="K29" i="16"/>
  <c r="K29" i="17"/>
  <c r="K29" i="18"/>
  <c r="K29" i="19"/>
  <c r="K29" i="20"/>
  <c r="K29" i="21"/>
  <c r="K29" i="9"/>
  <c r="E29" i="10"/>
  <c r="E29" i="11"/>
  <c r="E29" i="12"/>
  <c r="E29" i="13"/>
  <c r="E29" i="14"/>
  <c r="E29" i="15"/>
  <c r="E29" i="16"/>
  <c r="E29" i="17"/>
  <c r="E29" i="18"/>
  <c r="E29" i="19"/>
  <c r="E29" i="20"/>
  <c r="E29" i="21"/>
  <c r="E29" i="9"/>
  <c r="N181" i="7" l="1"/>
  <c r="I181" i="7"/>
  <c r="D181" i="7"/>
  <c r="I127" i="7"/>
  <c r="C127" i="7"/>
  <c r="I19" i="7"/>
  <c r="D19" i="7"/>
  <c r="L181" i="7"/>
  <c r="G181" i="7"/>
  <c r="B181" i="7"/>
  <c r="L127" i="7"/>
  <c r="G127" i="7"/>
  <c r="B127" i="7"/>
  <c r="L73" i="7"/>
  <c r="G73" i="7"/>
  <c r="D73" i="7"/>
  <c r="B73" i="7"/>
  <c r="L19" i="7"/>
  <c r="G19" i="7"/>
  <c r="B19" i="7"/>
  <c r="N180" i="7"/>
  <c r="I180" i="7"/>
  <c r="D180" i="7"/>
  <c r="N126" i="7"/>
  <c r="I126" i="7"/>
  <c r="C126" i="7"/>
  <c r="I18" i="7"/>
  <c r="D18" i="7"/>
  <c r="L180" i="7"/>
  <c r="G180" i="7"/>
  <c r="B180" i="7"/>
  <c r="L126" i="7"/>
  <c r="G126" i="7"/>
  <c r="B126" i="7"/>
  <c r="L72" i="7"/>
  <c r="G72" i="7"/>
  <c r="B72" i="7"/>
  <c r="L18" i="7"/>
  <c r="G18" i="7"/>
  <c r="B18" i="7"/>
  <c r="N179" i="7"/>
  <c r="I179" i="7"/>
  <c r="I125" i="7"/>
  <c r="C125" i="7"/>
  <c r="D17" i="7"/>
  <c r="L179" i="7"/>
  <c r="G179" i="7"/>
  <c r="B179" i="7"/>
  <c r="L125" i="7"/>
  <c r="G125" i="7"/>
  <c r="B125" i="7"/>
  <c r="L71" i="7"/>
  <c r="G71" i="7"/>
  <c r="B71" i="7"/>
  <c r="L17" i="7"/>
  <c r="G17" i="7"/>
  <c r="B17" i="7"/>
  <c r="T117" i="21"/>
  <c r="S117" i="21"/>
  <c r="R117" i="21"/>
  <c r="Q117" i="21"/>
  <c r="N117" i="21"/>
  <c r="M117" i="21"/>
  <c r="L117" i="21"/>
  <c r="K117" i="21"/>
  <c r="H117" i="21"/>
  <c r="G117" i="21"/>
  <c r="F117" i="21"/>
  <c r="E117" i="21"/>
  <c r="Q116" i="21"/>
  <c r="F18" i="21" s="1"/>
  <c r="N178" i="7" s="1"/>
  <c r="K116" i="21"/>
  <c r="E116" i="21"/>
  <c r="Q115" i="21"/>
  <c r="G18" i="21" s="1"/>
  <c r="K115" i="21"/>
  <c r="E115" i="21"/>
  <c r="T113" i="21"/>
  <c r="T111" i="21"/>
  <c r="N111" i="21"/>
  <c r="H111" i="21"/>
  <c r="T110" i="21"/>
  <c r="N110" i="21"/>
  <c r="H110" i="21"/>
  <c r="T109" i="21"/>
  <c r="N109" i="21"/>
  <c r="H109" i="21"/>
  <c r="T108" i="21"/>
  <c r="N108" i="21"/>
  <c r="H108" i="21"/>
  <c r="T107" i="21"/>
  <c r="N107" i="21"/>
  <c r="H107" i="21"/>
  <c r="T106" i="21"/>
  <c r="N106" i="21"/>
  <c r="H106" i="21"/>
  <c r="T105" i="21"/>
  <c r="N105" i="21"/>
  <c r="H105" i="21"/>
  <c r="T104" i="21"/>
  <c r="N104" i="21"/>
  <c r="H104" i="21"/>
  <c r="N103" i="21"/>
  <c r="H103" i="21"/>
  <c r="Q101" i="21"/>
  <c r="K101" i="21"/>
  <c r="E101" i="21"/>
  <c r="Q99" i="21"/>
  <c r="K99" i="21"/>
  <c r="E99" i="21"/>
  <c r="P98" i="21"/>
  <c r="J98" i="21"/>
  <c r="D98" i="21"/>
  <c r="T93" i="21"/>
  <c r="S93" i="21"/>
  <c r="R93" i="21"/>
  <c r="Q93" i="21"/>
  <c r="N93" i="21"/>
  <c r="M93" i="21"/>
  <c r="L93" i="21"/>
  <c r="K93" i="21"/>
  <c r="H93" i="21"/>
  <c r="G93" i="21"/>
  <c r="F93" i="21"/>
  <c r="E93" i="21"/>
  <c r="Q92" i="21"/>
  <c r="K92" i="21"/>
  <c r="F14" i="21" s="1"/>
  <c r="I124" i="7" s="1"/>
  <c r="E92" i="21"/>
  <c r="I13" i="21" s="1"/>
  <c r="C124" i="7" s="1"/>
  <c r="Q91" i="21"/>
  <c r="K91" i="21"/>
  <c r="E91" i="21"/>
  <c r="G13" i="21" s="1"/>
  <c r="T89" i="21"/>
  <c r="N89" i="21"/>
  <c r="E89" i="21"/>
  <c r="F89" i="21" s="1"/>
  <c r="G89" i="21" s="1"/>
  <c r="H89" i="21" s="1"/>
  <c r="T87" i="21"/>
  <c r="N87" i="21"/>
  <c r="H87" i="21"/>
  <c r="T86" i="21"/>
  <c r="N86" i="21"/>
  <c r="H86" i="21"/>
  <c r="T85" i="21"/>
  <c r="N85" i="21"/>
  <c r="H85" i="21"/>
  <c r="T84" i="21"/>
  <c r="N84" i="21"/>
  <c r="H84" i="21"/>
  <c r="T83" i="21"/>
  <c r="N83" i="21"/>
  <c r="H83" i="21"/>
  <c r="T82" i="21"/>
  <c r="N82" i="21"/>
  <c r="H82" i="21"/>
  <c r="T81" i="21"/>
  <c r="N81" i="21"/>
  <c r="H81" i="21"/>
  <c r="T80" i="21"/>
  <c r="N80" i="21"/>
  <c r="H80" i="21"/>
  <c r="T79" i="21"/>
  <c r="N79" i="21"/>
  <c r="H79" i="21"/>
  <c r="Q77" i="21"/>
  <c r="K77" i="21"/>
  <c r="E77" i="21"/>
  <c r="Q75" i="21"/>
  <c r="K75" i="21"/>
  <c r="E75" i="21"/>
  <c r="P74" i="21"/>
  <c r="J74" i="21"/>
  <c r="D74" i="21"/>
  <c r="T69" i="21"/>
  <c r="S69" i="21"/>
  <c r="R69" i="21"/>
  <c r="Q69" i="21"/>
  <c r="N69" i="21"/>
  <c r="M69" i="21"/>
  <c r="L69" i="21"/>
  <c r="K69" i="21"/>
  <c r="H69" i="21"/>
  <c r="G69" i="21"/>
  <c r="F69" i="21"/>
  <c r="E69" i="21"/>
  <c r="Q68" i="21"/>
  <c r="F12" i="21" s="1"/>
  <c r="K68" i="21"/>
  <c r="E68" i="21"/>
  <c r="Q67" i="21"/>
  <c r="K67" i="21"/>
  <c r="E67" i="21"/>
  <c r="T65" i="21"/>
  <c r="T63" i="21"/>
  <c r="N63" i="21"/>
  <c r="H63" i="21"/>
  <c r="T62" i="21"/>
  <c r="N62" i="21"/>
  <c r="H62" i="21"/>
  <c r="T61" i="21"/>
  <c r="N61" i="21"/>
  <c r="H61" i="21"/>
  <c r="T60" i="21"/>
  <c r="N60" i="21"/>
  <c r="H60" i="21"/>
  <c r="T59" i="21"/>
  <c r="N59" i="21"/>
  <c r="H59" i="21"/>
  <c r="T58" i="21"/>
  <c r="N58" i="21"/>
  <c r="H58" i="21"/>
  <c r="T57" i="21"/>
  <c r="N57" i="21"/>
  <c r="H57" i="21"/>
  <c r="T56" i="21"/>
  <c r="N56" i="21"/>
  <c r="H56" i="21"/>
  <c r="T55" i="21"/>
  <c r="N55" i="21"/>
  <c r="Q53" i="21"/>
  <c r="K53" i="21"/>
  <c r="E53" i="21"/>
  <c r="Q51" i="21"/>
  <c r="K51" i="21"/>
  <c r="E51" i="21"/>
  <c r="P50" i="21"/>
  <c r="J50" i="21"/>
  <c r="D50" i="21"/>
  <c r="T45" i="21"/>
  <c r="S45" i="21"/>
  <c r="R45" i="21"/>
  <c r="Q45" i="21"/>
  <c r="N45" i="21"/>
  <c r="M45" i="21"/>
  <c r="L45" i="21"/>
  <c r="K45" i="21"/>
  <c r="H45" i="21"/>
  <c r="G45" i="21"/>
  <c r="F45" i="21"/>
  <c r="E45" i="21"/>
  <c r="Q44" i="21"/>
  <c r="F9" i="21" s="1"/>
  <c r="N16" i="7" s="1"/>
  <c r="K44" i="21"/>
  <c r="F8" i="21" s="1"/>
  <c r="I16" i="7" s="1"/>
  <c r="E44" i="21"/>
  <c r="F7" i="21" s="1"/>
  <c r="D16" i="7" s="1"/>
  <c r="Q43" i="21"/>
  <c r="K43" i="21"/>
  <c r="E43" i="21"/>
  <c r="G7" i="21" s="1"/>
  <c r="T41" i="21"/>
  <c r="T39" i="21"/>
  <c r="N39" i="21"/>
  <c r="H39" i="21"/>
  <c r="T38" i="21"/>
  <c r="N38" i="21"/>
  <c r="H38" i="21"/>
  <c r="T37" i="21"/>
  <c r="N37" i="21"/>
  <c r="H37" i="21"/>
  <c r="T36" i="21"/>
  <c r="N36" i="21"/>
  <c r="H36" i="21"/>
  <c r="T35" i="21"/>
  <c r="N35" i="21"/>
  <c r="H35" i="21"/>
  <c r="T34" i="21"/>
  <c r="N34" i="21"/>
  <c r="H34" i="21"/>
  <c r="T33" i="21"/>
  <c r="N33" i="21"/>
  <c r="H33" i="21"/>
  <c r="T32" i="21"/>
  <c r="H32" i="21"/>
  <c r="Q29" i="21"/>
  <c r="Q27" i="21"/>
  <c r="K27" i="21"/>
  <c r="E27" i="21"/>
  <c r="V26" i="21"/>
  <c r="P26" i="21"/>
  <c r="J26" i="21"/>
  <c r="D26" i="21"/>
  <c r="D18" i="21"/>
  <c r="L178" i="7" s="1"/>
  <c r="G17" i="21"/>
  <c r="F17" i="21"/>
  <c r="D17" i="21"/>
  <c r="G178" i="7" s="1"/>
  <c r="G16" i="21"/>
  <c r="F16" i="21"/>
  <c r="D16" i="21"/>
  <c r="B178" i="7" s="1"/>
  <c r="G15" i="21"/>
  <c r="F15" i="21"/>
  <c r="D15" i="21"/>
  <c r="L124" i="7" s="1"/>
  <c r="G14" i="21"/>
  <c r="D14" i="21"/>
  <c r="G124" i="7" s="1"/>
  <c r="D13" i="21"/>
  <c r="B124" i="7" s="1"/>
  <c r="G12" i="21"/>
  <c r="D12" i="21"/>
  <c r="L70" i="7" s="1"/>
  <c r="G11" i="21"/>
  <c r="D11" i="21"/>
  <c r="G70" i="7" s="1"/>
  <c r="G10" i="21"/>
  <c r="D10" i="21"/>
  <c r="B70" i="7" s="1"/>
  <c r="G9" i="21"/>
  <c r="D9" i="21"/>
  <c r="L16" i="7" s="1"/>
  <c r="G8" i="21"/>
  <c r="D8" i="21"/>
  <c r="G16" i="7" s="1"/>
  <c r="D7" i="21"/>
  <c r="B16" i="7" s="1"/>
  <c r="B5" i="21"/>
  <c r="D3" i="21"/>
  <c r="D2" i="21"/>
  <c r="T117" i="20"/>
  <c r="S117" i="20"/>
  <c r="R117" i="20"/>
  <c r="Q117" i="20"/>
  <c r="N117" i="20"/>
  <c r="M117" i="20"/>
  <c r="L117" i="20"/>
  <c r="K117" i="20"/>
  <c r="H117" i="20"/>
  <c r="G117" i="20"/>
  <c r="F117" i="20"/>
  <c r="E117" i="20"/>
  <c r="Q116" i="20"/>
  <c r="F18" i="20" s="1"/>
  <c r="N177" i="7" s="1"/>
  <c r="K116" i="20"/>
  <c r="F17" i="20" s="1"/>
  <c r="I177" i="7" s="1"/>
  <c r="E116" i="20"/>
  <c r="F16" i="20" s="1"/>
  <c r="D177" i="7" s="1"/>
  <c r="Q115" i="20"/>
  <c r="G18" i="20" s="1"/>
  <c r="K115" i="20"/>
  <c r="E115" i="20"/>
  <c r="G16" i="20" s="1"/>
  <c r="T113" i="20"/>
  <c r="T111" i="20"/>
  <c r="N111" i="20"/>
  <c r="H111" i="20"/>
  <c r="T110" i="20"/>
  <c r="N110" i="20"/>
  <c r="H110" i="20"/>
  <c r="T109" i="20"/>
  <c r="N109" i="20"/>
  <c r="H109" i="20"/>
  <c r="T108" i="20"/>
  <c r="N108" i="20"/>
  <c r="H108" i="20"/>
  <c r="T107" i="20"/>
  <c r="N107" i="20"/>
  <c r="H107" i="20"/>
  <c r="T106" i="20"/>
  <c r="N106" i="20"/>
  <c r="H106" i="20"/>
  <c r="T105" i="20"/>
  <c r="N105" i="20"/>
  <c r="H105" i="20"/>
  <c r="T104" i="20"/>
  <c r="N104" i="20"/>
  <c r="H104" i="20"/>
  <c r="N103" i="20"/>
  <c r="H103" i="20"/>
  <c r="Q101" i="20"/>
  <c r="K101" i="20"/>
  <c r="E101" i="20"/>
  <c r="Q99" i="20"/>
  <c r="K99" i="20"/>
  <c r="E99" i="20"/>
  <c r="P98" i="20"/>
  <c r="J98" i="20"/>
  <c r="D98" i="20"/>
  <c r="T93" i="20"/>
  <c r="S93" i="20"/>
  <c r="R93" i="20"/>
  <c r="Q93" i="20"/>
  <c r="N93" i="20"/>
  <c r="M93" i="20"/>
  <c r="L93" i="20"/>
  <c r="K93" i="20"/>
  <c r="H93" i="20"/>
  <c r="G93" i="20"/>
  <c r="F93" i="20"/>
  <c r="E93" i="20"/>
  <c r="Q92" i="20"/>
  <c r="F15" i="20" s="1"/>
  <c r="K92" i="20"/>
  <c r="E92" i="20"/>
  <c r="I13" i="20" s="1"/>
  <c r="C123" i="7" s="1"/>
  <c r="Q91" i="20"/>
  <c r="K91" i="20"/>
  <c r="E91" i="20"/>
  <c r="T89" i="20"/>
  <c r="N89" i="20"/>
  <c r="E89" i="20"/>
  <c r="F89" i="20" s="1"/>
  <c r="G89" i="20" s="1"/>
  <c r="H89" i="20" s="1"/>
  <c r="T87" i="20"/>
  <c r="N87" i="20"/>
  <c r="H87" i="20"/>
  <c r="T86" i="20"/>
  <c r="N86" i="20"/>
  <c r="H86" i="20"/>
  <c r="T85" i="20"/>
  <c r="N85" i="20"/>
  <c r="H85" i="20"/>
  <c r="T84" i="20"/>
  <c r="N84" i="20"/>
  <c r="H84" i="20"/>
  <c r="T83" i="20"/>
  <c r="N83" i="20"/>
  <c r="H83" i="20"/>
  <c r="T82" i="20"/>
  <c r="N82" i="20"/>
  <c r="H82" i="20"/>
  <c r="T81" i="20"/>
  <c r="N81" i="20"/>
  <c r="H81" i="20"/>
  <c r="T80" i="20"/>
  <c r="N80" i="20"/>
  <c r="H80" i="20"/>
  <c r="T79" i="20"/>
  <c r="N79" i="20"/>
  <c r="H79" i="20"/>
  <c r="Q77" i="20"/>
  <c r="K77" i="20"/>
  <c r="E77" i="20"/>
  <c r="Q75" i="20"/>
  <c r="K75" i="20"/>
  <c r="E75" i="20"/>
  <c r="P74" i="20"/>
  <c r="J74" i="20"/>
  <c r="D74" i="20"/>
  <c r="T69" i="20"/>
  <c r="S69" i="20"/>
  <c r="R69" i="20"/>
  <c r="Q69" i="20"/>
  <c r="N69" i="20"/>
  <c r="M69" i="20"/>
  <c r="L69" i="20"/>
  <c r="K69" i="20"/>
  <c r="H69" i="20"/>
  <c r="G69" i="20"/>
  <c r="F69" i="20"/>
  <c r="E69" i="20"/>
  <c r="Q68" i="20"/>
  <c r="F12" i="20" s="1"/>
  <c r="K68" i="20"/>
  <c r="E68" i="20"/>
  <c r="Q67" i="20"/>
  <c r="G12" i="20" s="1"/>
  <c r="K67" i="20"/>
  <c r="G11" i="20" s="1"/>
  <c r="E67" i="20"/>
  <c r="T65" i="20"/>
  <c r="T63" i="20"/>
  <c r="N63" i="20"/>
  <c r="H63" i="20"/>
  <c r="T62" i="20"/>
  <c r="N62" i="20"/>
  <c r="H62" i="20"/>
  <c r="T61" i="20"/>
  <c r="N61" i="20"/>
  <c r="H61" i="20"/>
  <c r="T60" i="20"/>
  <c r="N60" i="20"/>
  <c r="H60" i="20"/>
  <c r="T59" i="20"/>
  <c r="N59" i="20"/>
  <c r="H59" i="20"/>
  <c r="T58" i="20"/>
  <c r="N58" i="20"/>
  <c r="H58" i="20"/>
  <c r="T57" i="20"/>
  <c r="N57" i="20"/>
  <c r="H57" i="20"/>
  <c r="T56" i="20"/>
  <c r="N56" i="20"/>
  <c r="H56" i="20"/>
  <c r="T55" i="20"/>
  <c r="N55" i="20"/>
  <c r="Q53" i="20"/>
  <c r="K53" i="20"/>
  <c r="E53" i="20"/>
  <c r="Q51" i="20"/>
  <c r="K51" i="20"/>
  <c r="E51" i="20"/>
  <c r="P50" i="20"/>
  <c r="J50" i="20"/>
  <c r="D50" i="20"/>
  <c r="T45" i="20"/>
  <c r="S45" i="20"/>
  <c r="R45" i="20"/>
  <c r="Q45" i="20"/>
  <c r="N45" i="20"/>
  <c r="M45" i="20"/>
  <c r="L45" i="20"/>
  <c r="K45" i="20"/>
  <c r="H45" i="20"/>
  <c r="G45" i="20"/>
  <c r="F45" i="20"/>
  <c r="E45" i="20"/>
  <c r="Q44" i="20"/>
  <c r="F9" i="20" s="1"/>
  <c r="K44" i="20"/>
  <c r="F8" i="20" s="1"/>
  <c r="I15" i="7" s="1"/>
  <c r="E44" i="20"/>
  <c r="F7" i="20" s="1"/>
  <c r="D15" i="7" s="1"/>
  <c r="Q43" i="20"/>
  <c r="K43" i="20"/>
  <c r="E43" i="20"/>
  <c r="G7" i="20" s="1"/>
  <c r="T41" i="20"/>
  <c r="T39" i="20"/>
  <c r="N39" i="20"/>
  <c r="H39" i="20"/>
  <c r="T38" i="20"/>
  <c r="N38" i="20"/>
  <c r="H38" i="20"/>
  <c r="T37" i="20"/>
  <c r="N37" i="20"/>
  <c r="H37" i="20"/>
  <c r="T36" i="20"/>
  <c r="N36" i="20"/>
  <c r="H36" i="20"/>
  <c r="T35" i="20"/>
  <c r="N35" i="20"/>
  <c r="H35" i="20"/>
  <c r="T34" i="20"/>
  <c r="N34" i="20"/>
  <c r="H34" i="20"/>
  <c r="T33" i="20"/>
  <c r="N33" i="20"/>
  <c r="H33" i="20"/>
  <c r="T32" i="20"/>
  <c r="H32" i="20"/>
  <c r="Q29" i="20"/>
  <c r="Q27" i="20"/>
  <c r="K27" i="20"/>
  <c r="E27" i="20"/>
  <c r="V26" i="20"/>
  <c r="P26" i="20"/>
  <c r="J26" i="20"/>
  <c r="D26" i="20"/>
  <c r="D18" i="20"/>
  <c r="L177" i="7" s="1"/>
  <c r="G17" i="20"/>
  <c r="D17" i="20"/>
  <c r="G177" i="7" s="1"/>
  <c r="D16" i="20"/>
  <c r="B177" i="7" s="1"/>
  <c r="G15" i="20"/>
  <c r="D15" i="20"/>
  <c r="L123" i="7" s="1"/>
  <c r="G14" i="20"/>
  <c r="F14" i="20"/>
  <c r="D14" i="20"/>
  <c r="G123" i="7" s="1"/>
  <c r="G13" i="20"/>
  <c r="D13" i="20"/>
  <c r="B123" i="7" s="1"/>
  <c r="D12" i="20"/>
  <c r="L69" i="7" s="1"/>
  <c r="D11" i="20"/>
  <c r="G69" i="7" s="1"/>
  <c r="G10" i="20"/>
  <c r="D10" i="20"/>
  <c r="B69" i="7" s="1"/>
  <c r="G9" i="20"/>
  <c r="D9" i="20"/>
  <c r="L15" i="7" s="1"/>
  <c r="G8" i="20"/>
  <c r="D8" i="20"/>
  <c r="G15" i="7" s="1"/>
  <c r="D7" i="20"/>
  <c r="B15" i="7" s="1"/>
  <c r="B5" i="20"/>
  <c r="D3" i="20"/>
  <c r="D2" i="20"/>
  <c r="T117" i="19"/>
  <c r="S117" i="19"/>
  <c r="R117" i="19"/>
  <c r="Q117" i="19"/>
  <c r="N117" i="19"/>
  <c r="M117" i="19"/>
  <c r="L117" i="19"/>
  <c r="K117" i="19"/>
  <c r="H117" i="19"/>
  <c r="G117" i="19"/>
  <c r="F117" i="19"/>
  <c r="E117" i="19"/>
  <c r="Q116" i="19"/>
  <c r="F18" i="19" s="1"/>
  <c r="N176" i="7" s="1"/>
  <c r="K116" i="19"/>
  <c r="F17" i="19" s="1"/>
  <c r="I176" i="7" s="1"/>
  <c r="E116" i="19"/>
  <c r="Q115" i="19"/>
  <c r="G18" i="19" s="1"/>
  <c r="K115" i="19"/>
  <c r="E115" i="19"/>
  <c r="T113" i="19"/>
  <c r="T111" i="19"/>
  <c r="N111" i="19"/>
  <c r="H111" i="19"/>
  <c r="T110" i="19"/>
  <c r="N110" i="19"/>
  <c r="H110" i="19"/>
  <c r="T109" i="19"/>
  <c r="N109" i="19"/>
  <c r="H109" i="19"/>
  <c r="T108" i="19"/>
  <c r="N108" i="19"/>
  <c r="H108" i="19"/>
  <c r="T107" i="19"/>
  <c r="N107" i="19"/>
  <c r="H107" i="19"/>
  <c r="T106" i="19"/>
  <c r="N106" i="19"/>
  <c r="H106" i="19"/>
  <c r="T105" i="19"/>
  <c r="N105" i="19"/>
  <c r="H105" i="19"/>
  <c r="T104" i="19"/>
  <c r="N104" i="19"/>
  <c r="H104" i="19"/>
  <c r="N103" i="19"/>
  <c r="H103" i="19"/>
  <c r="Q101" i="19"/>
  <c r="K101" i="19"/>
  <c r="E101" i="19"/>
  <c r="Q99" i="19"/>
  <c r="K99" i="19"/>
  <c r="E99" i="19"/>
  <c r="P98" i="19"/>
  <c r="J98" i="19"/>
  <c r="D98" i="19"/>
  <c r="T93" i="19"/>
  <c r="S93" i="19"/>
  <c r="R93" i="19"/>
  <c r="Q93" i="19"/>
  <c r="N93" i="19"/>
  <c r="M93" i="19"/>
  <c r="L93" i="19"/>
  <c r="K93" i="19"/>
  <c r="H93" i="19"/>
  <c r="G93" i="19"/>
  <c r="F93" i="19"/>
  <c r="E93" i="19"/>
  <c r="Q92" i="19"/>
  <c r="K92" i="19"/>
  <c r="F14" i="19" s="1"/>
  <c r="I122" i="7" s="1"/>
  <c r="E92" i="19"/>
  <c r="I13" i="19" s="1"/>
  <c r="C122" i="7" s="1"/>
  <c r="Q91" i="19"/>
  <c r="K91" i="19"/>
  <c r="E91" i="19"/>
  <c r="T89" i="19"/>
  <c r="N89" i="19"/>
  <c r="E89" i="19"/>
  <c r="F89" i="19" s="1"/>
  <c r="G89" i="19" s="1"/>
  <c r="H89" i="19" s="1"/>
  <c r="T87" i="19"/>
  <c r="N87" i="19"/>
  <c r="H87" i="19"/>
  <c r="T86" i="19"/>
  <c r="N86" i="19"/>
  <c r="H86" i="19"/>
  <c r="T85" i="19"/>
  <c r="N85" i="19"/>
  <c r="H85" i="19"/>
  <c r="T84" i="19"/>
  <c r="N84" i="19"/>
  <c r="H84" i="19"/>
  <c r="T83" i="19"/>
  <c r="N83" i="19"/>
  <c r="H83" i="19"/>
  <c r="T82" i="19"/>
  <c r="N82" i="19"/>
  <c r="H82" i="19"/>
  <c r="T81" i="19"/>
  <c r="N81" i="19"/>
  <c r="H81" i="19"/>
  <c r="T80" i="19"/>
  <c r="N80" i="19"/>
  <c r="H80" i="19"/>
  <c r="T79" i="19"/>
  <c r="N79" i="19"/>
  <c r="H79" i="19"/>
  <c r="Q77" i="19"/>
  <c r="K77" i="19"/>
  <c r="E77" i="19"/>
  <c r="Q75" i="19"/>
  <c r="K75" i="19"/>
  <c r="E75" i="19"/>
  <c r="P74" i="19"/>
  <c r="J74" i="19"/>
  <c r="D74" i="19"/>
  <c r="T69" i="19"/>
  <c r="S69" i="19"/>
  <c r="R69" i="19"/>
  <c r="Q69" i="19"/>
  <c r="N69" i="19"/>
  <c r="M69" i="19"/>
  <c r="L69" i="19"/>
  <c r="K69" i="19"/>
  <c r="H69" i="19"/>
  <c r="G69" i="19"/>
  <c r="F69" i="19"/>
  <c r="E69" i="19"/>
  <c r="Q68" i="19"/>
  <c r="F12" i="19" s="1"/>
  <c r="K68" i="19"/>
  <c r="E68" i="19"/>
  <c r="Q67" i="19"/>
  <c r="K67" i="19"/>
  <c r="E67" i="19"/>
  <c r="T65" i="19"/>
  <c r="T63" i="19"/>
  <c r="N63" i="19"/>
  <c r="H63" i="19"/>
  <c r="T62" i="19"/>
  <c r="N62" i="19"/>
  <c r="H62" i="19"/>
  <c r="T61" i="19"/>
  <c r="N61" i="19"/>
  <c r="H61" i="19"/>
  <c r="T60" i="19"/>
  <c r="N60" i="19"/>
  <c r="H60" i="19"/>
  <c r="T59" i="19"/>
  <c r="N59" i="19"/>
  <c r="H59" i="19"/>
  <c r="T58" i="19"/>
  <c r="N58" i="19"/>
  <c r="H58" i="19"/>
  <c r="T57" i="19"/>
  <c r="N57" i="19"/>
  <c r="H57" i="19"/>
  <c r="T56" i="19"/>
  <c r="N56" i="19"/>
  <c r="H56" i="19"/>
  <c r="T55" i="19"/>
  <c r="N55" i="19"/>
  <c r="Q53" i="19"/>
  <c r="K53" i="19"/>
  <c r="E53" i="19"/>
  <c r="Q51" i="19"/>
  <c r="K51" i="19"/>
  <c r="E51" i="19"/>
  <c r="P50" i="19"/>
  <c r="J50" i="19"/>
  <c r="D50" i="19"/>
  <c r="T45" i="19"/>
  <c r="S45" i="19"/>
  <c r="R45" i="19"/>
  <c r="Q45" i="19"/>
  <c r="N45" i="19"/>
  <c r="M45" i="19"/>
  <c r="L45" i="19"/>
  <c r="K45" i="19"/>
  <c r="H45" i="19"/>
  <c r="G45" i="19"/>
  <c r="F45" i="19"/>
  <c r="E45" i="19"/>
  <c r="Q44" i="19"/>
  <c r="F9" i="19" s="1"/>
  <c r="N14" i="7" s="1"/>
  <c r="K44" i="19"/>
  <c r="F8" i="19" s="1"/>
  <c r="I14" i="7" s="1"/>
  <c r="E44" i="19"/>
  <c r="F7" i="19" s="1"/>
  <c r="D14" i="7" s="1"/>
  <c r="Q43" i="19"/>
  <c r="G9" i="19" s="1"/>
  <c r="K43" i="19"/>
  <c r="G8" i="19" s="1"/>
  <c r="E43" i="19"/>
  <c r="G7" i="19" s="1"/>
  <c r="T41" i="19"/>
  <c r="T39" i="19"/>
  <c r="N39" i="19"/>
  <c r="H39" i="19"/>
  <c r="T38" i="19"/>
  <c r="N38" i="19"/>
  <c r="H38" i="19"/>
  <c r="T37" i="19"/>
  <c r="N37" i="19"/>
  <c r="H37" i="19"/>
  <c r="T36" i="19"/>
  <c r="N36" i="19"/>
  <c r="H36" i="19"/>
  <c r="T35" i="19"/>
  <c r="N35" i="19"/>
  <c r="H35" i="19"/>
  <c r="T34" i="19"/>
  <c r="N34" i="19"/>
  <c r="H34" i="19"/>
  <c r="T33" i="19"/>
  <c r="N33" i="19"/>
  <c r="H33" i="19"/>
  <c r="T32" i="19"/>
  <c r="H32" i="19"/>
  <c r="Q29" i="19"/>
  <c r="Q27" i="19"/>
  <c r="K27" i="19"/>
  <c r="E27" i="19"/>
  <c r="V26" i="19"/>
  <c r="P26" i="19"/>
  <c r="J26" i="19"/>
  <c r="D26" i="19"/>
  <c r="D18" i="19"/>
  <c r="L176" i="7" s="1"/>
  <c r="G17" i="19"/>
  <c r="D17" i="19"/>
  <c r="G176" i="7" s="1"/>
  <c r="G16" i="19"/>
  <c r="F16" i="19"/>
  <c r="D176" i="7" s="1"/>
  <c r="D16" i="19"/>
  <c r="B176" i="7" s="1"/>
  <c r="G15" i="19"/>
  <c r="F15" i="19"/>
  <c r="D15" i="19"/>
  <c r="L122" i="7" s="1"/>
  <c r="G14" i="19"/>
  <c r="D14" i="19"/>
  <c r="G122" i="7" s="1"/>
  <c r="G13" i="19"/>
  <c r="D13" i="19"/>
  <c r="B122" i="7" s="1"/>
  <c r="G12" i="19"/>
  <c r="D12" i="19"/>
  <c r="L68" i="7" s="1"/>
  <c r="G11" i="19"/>
  <c r="D11" i="19"/>
  <c r="G68" i="7" s="1"/>
  <c r="G10" i="19"/>
  <c r="D10" i="19"/>
  <c r="B68" i="7" s="1"/>
  <c r="D9" i="19"/>
  <c r="L14" i="7" s="1"/>
  <c r="D8" i="19"/>
  <c r="G14" i="7" s="1"/>
  <c r="D7" i="19"/>
  <c r="B14" i="7" s="1"/>
  <c r="B5" i="19"/>
  <c r="D3" i="19"/>
  <c r="D2" i="19"/>
  <c r="T117" i="18"/>
  <c r="S117" i="18"/>
  <c r="R117" i="18"/>
  <c r="Q117" i="18"/>
  <c r="N117" i="18"/>
  <c r="M117" i="18"/>
  <c r="L117" i="18"/>
  <c r="K117" i="18"/>
  <c r="H117" i="18"/>
  <c r="G117" i="18"/>
  <c r="F117" i="18"/>
  <c r="E117" i="18"/>
  <c r="Q116" i="18"/>
  <c r="F18" i="18" s="1"/>
  <c r="N175" i="7" s="1"/>
  <c r="K116" i="18"/>
  <c r="F17" i="18" s="1"/>
  <c r="I175" i="7" s="1"/>
  <c r="E116" i="18"/>
  <c r="F16" i="18" s="1"/>
  <c r="D175" i="7" s="1"/>
  <c r="Q115" i="18"/>
  <c r="G18" i="18" s="1"/>
  <c r="K115" i="18"/>
  <c r="G17" i="18" s="1"/>
  <c r="E115" i="18"/>
  <c r="G16" i="18" s="1"/>
  <c r="T113" i="18"/>
  <c r="T111" i="18"/>
  <c r="N111" i="18"/>
  <c r="H111" i="18"/>
  <c r="T110" i="18"/>
  <c r="N110" i="18"/>
  <c r="H110" i="18"/>
  <c r="T109" i="18"/>
  <c r="N109" i="18"/>
  <c r="H109" i="18"/>
  <c r="T108" i="18"/>
  <c r="N108" i="18"/>
  <c r="H108" i="18"/>
  <c r="T107" i="18"/>
  <c r="N107" i="18"/>
  <c r="H107" i="18"/>
  <c r="T106" i="18"/>
  <c r="N106" i="18"/>
  <c r="H106" i="18"/>
  <c r="T105" i="18"/>
  <c r="N105" i="18"/>
  <c r="H105" i="18"/>
  <c r="T104" i="18"/>
  <c r="N104" i="18"/>
  <c r="H104" i="18"/>
  <c r="N103" i="18"/>
  <c r="H103" i="18"/>
  <c r="Q101" i="18"/>
  <c r="K101" i="18"/>
  <c r="E101" i="18"/>
  <c r="Q99" i="18"/>
  <c r="K99" i="18"/>
  <c r="E99" i="18"/>
  <c r="P98" i="18"/>
  <c r="J98" i="18"/>
  <c r="D98" i="18"/>
  <c r="T93" i="18"/>
  <c r="S93" i="18"/>
  <c r="R93" i="18"/>
  <c r="Q93" i="18"/>
  <c r="N93" i="18"/>
  <c r="M93" i="18"/>
  <c r="L93" i="18"/>
  <c r="K93" i="18"/>
  <c r="H93" i="18"/>
  <c r="G93" i="18"/>
  <c r="F93" i="18"/>
  <c r="E93" i="18"/>
  <c r="Q92" i="18"/>
  <c r="F15" i="18" s="1"/>
  <c r="K92" i="18"/>
  <c r="E92" i="18"/>
  <c r="I13" i="18" s="1"/>
  <c r="C121" i="7" s="1"/>
  <c r="Q91" i="18"/>
  <c r="K91" i="18"/>
  <c r="E91" i="18"/>
  <c r="T89" i="18"/>
  <c r="N89" i="18"/>
  <c r="E89" i="18"/>
  <c r="F89" i="18" s="1"/>
  <c r="G89" i="18" s="1"/>
  <c r="H89" i="18" s="1"/>
  <c r="T87" i="18"/>
  <c r="N87" i="18"/>
  <c r="H87" i="18"/>
  <c r="T86" i="18"/>
  <c r="N86" i="18"/>
  <c r="H86" i="18"/>
  <c r="T85" i="18"/>
  <c r="N85" i="18"/>
  <c r="H85" i="18"/>
  <c r="T84" i="18"/>
  <c r="N84" i="18"/>
  <c r="H84" i="18"/>
  <c r="T83" i="18"/>
  <c r="N83" i="18"/>
  <c r="H83" i="18"/>
  <c r="T82" i="18"/>
  <c r="N82" i="18"/>
  <c r="H82" i="18"/>
  <c r="T81" i="18"/>
  <c r="N81" i="18"/>
  <c r="H81" i="18"/>
  <c r="T80" i="18"/>
  <c r="N80" i="18"/>
  <c r="H80" i="18"/>
  <c r="T79" i="18"/>
  <c r="N79" i="18"/>
  <c r="H79" i="18"/>
  <c r="Q77" i="18"/>
  <c r="K77" i="18"/>
  <c r="E77" i="18"/>
  <c r="Q75" i="18"/>
  <c r="K75" i="18"/>
  <c r="E75" i="18"/>
  <c r="P74" i="18"/>
  <c r="J74" i="18"/>
  <c r="D74" i="18"/>
  <c r="T69" i="18"/>
  <c r="S69" i="18"/>
  <c r="R69" i="18"/>
  <c r="Q69" i="18"/>
  <c r="N69" i="18"/>
  <c r="M69" i="18"/>
  <c r="L69" i="18"/>
  <c r="K69" i="18"/>
  <c r="H69" i="18"/>
  <c r="G69" i="18"/>
  <c r="F69" i="18"/>
  <c r="E69" i="18"/>
  <c r="Q68" i="18"/>
  <c r="K68" i="18"/>
  <c r="E68" i="18"/>
  <c r="Q67" i="18"/>
  <c r="K67" i="18"/>
  <c r="G11" i="18" s="1"/>
  <c r="E67" i="18"/>
  <c r="T65" i="18"/>
  <c r="T63" i="18"/>
  <c r="N63" i="18"/>
  <c r="H63" i="18"/>
  <c r="T62" i="18"/>
  <c r="N62" i="18"/>
  <c r="H62" i="18"/>
  <c r="T61" i="18"/>
  <c r="N61" i="18"/>
  <c r="H61" i="18"/>
  <c r="T60" i="18"/>
  <c r="N60" i="18"/>
  <c r="H60" i="18"/>
  <c r="T59" i="18"/>
  <c r="N59" i="18"/>
  <c r="H59" i="18"/>
  <c r="T58" i="18"/>
  <c r="N58" i="18"/>
  <c r="H58" i="18"/>
  <c r="T57" i="18"/>
  <c r="N57" i="18"/>
  <c r="H57" i="18"/>
  <c r="T56" i="18"/>
  <c r="N56" i="18"/>
  <c r="H56" i="18"/>
  <c r="T55" i="18"/>
  <c r="N55" i="18"/>
  <c r="Q53" i="18"/>
  <c r="K53" i="18"/>
  <c r="E53" i="18"/>
  <c r="Q51" i="18"/>
  <c r="K51" i="18"/>
  <c r="E51" i="18"/>
  <c r="P50" i="18"/>
  <c r="J50" i="18"/>
  <c r="D50" i="18"/>
  <c r="T45" i="18"/>
  <c r="S45" i="18"/>
  <c r="R45" i="18"/>
  <c r="Q45" i="18"/>
  <c r="N45" i="18"/>
  <c r="M45" i="18"/>
  <c r="L45" i="18"/>
  <c r="K45" i="18"/>
  <c r="H45" i="18"/>
  <c r="G45" i="18"/>
  <c r="F45" i="18"/>
  <c r="E45" i="18"/>
  <c r="Q44" i="18"/>
  <c r="F9" i="18" s="1"/>
  <c r="K44" i="18"/>
  <c r="F8" i="18" s="1"/>
  <c r="I13" i="7" s="1"/>
  <c r="E44" i="18"/>
  <c r="F7" i="18" s="1"/>
  <c r="D13" i="7" s="1"/>
  <c r="Q43" i="18"/>
  <c r="K43" i="18"/>
  <c r="E43" i="18"/>
  <c r="T41" i="18"/>
  <c r="T39" i="18"/>
  <c r="N39" i="18"/>
  <c r="H39" i="18"/>
  <c r="T38" i="18"/>
  <c r="N38" i="18"/>
  <c r="H38" i="18"/>
  <c r="T37" i="18"/>
  <c r="N37" i="18"/>
  <c r="H37" i="18"/>
  <c r="T36" i="18"/>
  <c r="N36" i="18"/>
  <c r="H36" i="18"/>
  <c r="T35" i="18"/>
  <c r="N35" i="18"/>
  <c r="H35" i="18"/>
  <c r="T34" i="18"/>
  <c r="N34" i="18"/>
  <c r="H34" i="18"/>
  <c r="T33" i="18"/>
  <c r="N33" i="18"/>
  <c r="H33" i="18"/>
  <c r="T32" i="18"/>
  <c r="H32" i="18"/>
  <c r="Q29" i="18"/>
  <c r="Q27" i="18"/>
  <c r="K27" i="18"/>
  <c r="E27" i="18"/>
  <c r="V26" i="18"/>
  <c r="P26" i="18"/>
  <c r="J26" i="18"/>
  <c r="D26" i="18"/>
  <c r="D18" i="18"/>
  <c r="L175" i="7" s="1"/>
  <c r="D17" i="18"/>
  <c r="G175" i="7" s="1"/>
  <c r="D16" i="18"/>
  <c r="B175" i="7" s="1"/>
  <c r="G15" i="18"/>
  <c r="D15" i="18"/>
  <c r="L121" i="7" s="1"/>
  <c r="G14" i="18"/>
  <c r="F14" i="18"/>
  <c r="I121" i="7" s="1"/>
  <c r="D14" i="18"/>
  <c r="G121" i="7" s="1"/>
  <c r="G13" i="18"/>
  <c r="D13" i="18"/>
  <c r="B121" i="7" s="1"/>
  <c r="G12" i="18"/>
  <c r="D12" i="18"/>
  <c r="L67" i="7" s="1"/>
  <c r="D11" i="18"/>
  <c r="G67" i="7" s="1"/>
  <c r="G10" i="18"/>
  <c r="D10" i="18"/>
  <c r="B67" i="7" s="1"/>
  <c r="G9" i="18"/>
  <c r="D9" i="18"/>
  <c r="L13" i="7" s="1"/>
  <c r="G8" i="18"/>
  <c r="D8" i="18"/>
  <c r="G13" i="7" s="1"/>
  <c r="G7" i="18"/>
  <c r="D7" i="18"/>
  <c r="B13" i="7" s="1"/>
  <c r="B5" i="18"/>
  <c r="D3" i="18"/>
  <c r="D2" i="18"/>
  <c r="T117" i="17"/>
  <c r="S117" i="17"/>
  <c r="R117" i="17"/>
  <c r="Q117" i="17"/>
  <c r="N117" i="17"/>
  <c r="M117" i="17"/>
  <c r="L117" i="17"/>
  <c r="K117" i="17"/>
  <c r="H117" i="17"/>
  <c r="G117" i="17"/>
  <c r="F117" i="17"/>
  <c r="E117" i="17"/>
  <c r="Q116" i="17"/>
  <c r="F18" i="17" s="1"/>
  <c r="N174" i="7" s="1"/>
  <c r="K116" i="17"/>
  <c r="F17" i="17" s="1"/>
  <c r="I174" i="7" s="1"/>
  <c r="E116" i="17"/>
  <c r="F16" i="17" s="1"/>
  <c r="D174" i="7" s="1"/>
  <c r="Q115" i="17"/>
  <c r="G18" i="17" s="1"/>
  <c r="K115" i="17"/>
  <c r="E115" i="17"/>
  <c r="T113" i="17"/>
  <c r="T111" i="17"/>
  <c r="N111" i="17"/>
  <c r="H111" i="17"/>
  <c r="T110" i="17"/>
  <c r="N110" i="17"/>
  <c r="H110" i="17"/>
  <c r="T109" i="17"/>
  <c r="N109" i="17"/>
  <c r="H109" i="17"/>
  <c r="T108" i="17"/>
  <c r="N108" i="17"/>
  <c r="H108" i="17"/>
  <c r="T107" i="17"/>
  <c r="N107" i="17"/>
  <c r="H107" i="17"/>
  <c r="T106" i="17"/>
  <c r="N106" i="17"/>
  <c r="H106" i="17"/>
  <c r="T105" i="17"/>
  <c r="N105" i="17"/>
  <c r="H105" i="17"/>
  <c r="T104" i="17"/>
  <c r="N104" i="17"/>
  <c r="H104" i="17"/>
  <c r="N103" i="17"/>
  <c r="H103" i="17"/>
  <c r="Q101" i="17"/>
  <c r="K101" i="17"/>
  <c r="E101" i="17"/>
  <c r="Q99" i="17"/>
  <c r="K99" i="17"/>
  <c r="E99" i="17"/>
  <c r="P98" i="17"/>
  <c r="J98" i="17"/>
  <c r="D98" i="17"/>
  <c r="T93" i="17"/>
  <c r="S93" i="17"/>
  <c r="R93" i="17"/>
  <c r="Q93" i="17"/>
  <c r="N93" i="17"/>
  <c r="M93" i="17"/>
  <c r="L93" i="17"/>
  <c r="K93" i="17"/>
  <c r="H93" i="17"/>
  <c r="G93" i="17"/>
  <c r="F93" i="17"/>
  <c r="E93" i="17"/>
  <c r="Q92" i="17"/>
  <c r="F15" i="17" s="1"/>
  <c r="N120" i="7" s="1"/>
  <c r="K92" i="17"/>
  <c r="F14" i="17" s="1"/>
  <c r="I120" i="7" s="1"/>
  <c r="E92" i="17"/>
  <c r="I13" i="17" s="1"/>
  <c r="C120" i="7" s="1"/>
  <c r="Q91" i="17"/>
  <c r="K91" i="17"/>
  <c r="E91" i="17"/>
  <c r="T89" i="17"/>
  <c r="N89" i="17"/>
  <c r="E89" i="17"/>
  <c r="F89" i="17" s="1"/>
  <c r="G89" i="17" s="1"/>
  <c r="H89" i="17" s="1"/>
  <c r="T87" i="17"/>
  <c r="N87" i="17"/>
  <c r="H87" i="17"/>
  <c r="T86" i="17"/>
  <c r="N86" i="17"/>
  <c r="H86" i="17"/>
  <c r="T85" i="17"/>
  <c r="N85" i="17"/>
  <c r="H85" i="17"/>
  <c r="T84" i="17"/>
  <c r="N84" i="17"/>
  <c r="H84" i="17"/>
  <c r="T83" i="17"/>
  <c r="N83" i="17"/>
  <c r="H83" i="17"/>
  <c r="T82" i="17"/>
  <c r="N82" i="17"/>
  <c r="H82" i="17"/>
  <c r="T81" i="17"/>
  <c r="N81" i="17"/>
  <c r="H81" i="17"/>
  <c r="T80" i="17"/>
  <c r="N80" i="17"/>
  <c r="H80" i="17"/>
  <c r="T79" i="17"/>
  <c r="N79" i="17"/>
  <c r="H79" i="17"/>
  <c r="Q77" i="17"/>
  <c r="K77" i="17"/>
  <c r="E77" i="17"/>
  <c r="Q75" i="17"/>
  <c r="K75" i="17"/>
  <c r="E75" i="17"/>
  <c r="P74" i="17"/>
  <c r="J74" i="17"/>
  <c r="D74" i="17"/>
  <c r="T69" i="17"/>
  <c r="S69" i="17"/>
  <c r="R69" i="17"/>
  <c r="Q69" i="17"/>
  <c r="N69" i="17"/>
  <c r="M69" i="17"/>
  <c r="L69" i="17"/>
  <c r="K69" i="17"/>
  <c r="H69" i="17"/>
  <c r="G69" i="17"/>
  <c r="F69" i="17"/>
  <c r="E69" i="17"/>
  <c r="Q68" i="17"/>
  <c r="F12" i="17" s="1"/>
  <c r="K68" i="17"/>
  <c r="E68" i="17"/>
  <c r="Q67" i="17"/>
  <c r="K67" i="17"/>
  <c r="E67" i="17"/>
  <c r="T65" i="17"/>
  <c r="T63" i="17"/>
  <c r="N63" i="17"/>
  <c r="H63" i="17"/>
  <c r="T62" i="17"/>
  <c r="N62" i="17"/>
  <c r="H62" i="17"/>
  <c r="T61" i="17"/>
  <c r="N61" i="17"/>
  <c r="H61" i="17"/>
  <c r="T60" i="17"/>
  <c r="N60" i="17"/>
  <c r="H60" i="17"/>
  <c r="T59" i="17"/>
  <c r="N59" i="17"/>
  <c r="H59" i="17"/>
  <c r="T58" i="17"/>
  <c r="N58" i="17"/>
  <c r="H58" i="17"/>
  <c r="T57" i="17"/>
  <c r="N57" i="17"/>
  <c r="H57" i="17"/>
  <c r="T56" i="17"/>
  <c r="N56" i="17"/>
  <c r="H56" i="17"/>
  <c r="T55" i="17"/>
  <c r="N55" i="17"/>
  <c r="Q53" i="17"/>
  <c r="K53" i="17"/>
  <c r="E53" i="17"/>
  <c r="Q51" i="17"/>
  <c r="K51" i="17"/>
  <c r="E51" i="17"/>
  <c r="P50" i="17"/>
  <c r="J50" i="17"/>
  <c r="D50" i="17"/>
  <c r="T45" i="17"/>
  <c r="S45" i="17"/>
  <c r="R45" i="17"/>
  <c r="Q45" i="17"/>
  <c r="N45" i="17"/>
  <c r="M45" i="17"/>
  <c r="L45" i="17"/>
  <c r="K45" i="17"/>
  <c r="H45" i="17"/>
  <c r="G45" i="17"/>
  <c r="F45" i="17"/>
  <c r="E45" i="17"/>
  <c r="Q44" i="17"/>
  <c r="K44" i="17"/>
  <c r="F8" i="17" s="1"/>
  <c r="I12" i="7" s="1"/>
  <c r="E44" i="17"/>
  <c r="F7" i="17" s="1"/>
  <c r="D12" i="7" s="1"/>
  <c r="Q43" i="17"/>
  <c r="K43" i="17"/>
  <c r="G8" i="17" s="1"/>
  <c r="E43" i="17"/>
  <c r="G7" i="17" s="1"/>
  <c r="T41" i="17"/>
  <c r="T39" i="17"/>
  <c r="N39" i="17"/>
  <c r="H39" i="17"/>
  <c r="T38" i="17"/>
  <c r="N38" i="17"/>
  <c r="H38" i="17"/>
  <c r="T37" i="17"/>
  <c r="N37" i="17"/>
  <c r="H37" i="17"/>
  <c r="T36" i="17"/>
  <c r="N36" i="17"/>
  <c r="H36" i="17"/>
  <c r="T35" i="17"/>
  <c r="N35" i="17"/>
  <c r="H35" i="17"/>
  <c r="T34" i="17"/>
  <c r="N34" i="17"/>
  <c r="H34" i="17"/>
  <c r="T33" i="17"/>
  <c r="N33" i="17"/>
  <c r="H33" i="17"/>
  <c r="T32" i="17"/>
  <c r="H32" i="17"/>
  <c r="Q29" i="17"/>
  <c r="Q27" i="17"/>
  <c r="K27" i="17"/>
  <c r="E27" i="17"/>
  <c r="V26" i="17"/>
  <c r="P26" i="17"/>
  <c r="J26" i="17"/>
  <c r="D26" i="17"/>
  <c r="D18" i="17"/>
  <c r="L174" i="7" s="1"/>
  <c r="G17" i="17"/>
  <c r="D17" i="17"/>
  <c r="G174" i="7" s="1"/>
  <c r="G16" i="17"/>
  <c r="D16" i="17"/>
  <c r="B174" i="7" s="1"/>
  <c r="G15" i="17"/>
  <c r="D15" i="17"/>
  <c r="L120" i="7" s="1"/>
  <c r="G14" i="17"/>
  <c r="D14" i="17"/>
  <c r="G120" i="7" s="1"/>
  <c r="G13" i="17"/>
  <c r="D13" i="17"/>
  <c r="B120" i="7" s="1"/>
  <c r="G12" i="17"/>
  <c r="D12" i="17"/>
  <c r="L66" i="7" s="1"/>
  <c r="G11" i="17"/>
  <c r="D11" i="17"/>
  <c r="G66" i="7" s="1"/>
  <c r="G10" i="17"/>
  <c r="D10" i="17"/>
  <c r="B66" i="7" s="1"/>
  <c r="G9" i="17"/>
  <c r="F9" i="17"/>
  <c r="N12" i="7" s="1"/>
  <c r="D9" i="17"/>
  <c r="L12" i="7" s="1"/>
  <c r="D8" i="17"/>
  <c r="G12" i="7" s="1"/>
  <c r="D7" i="17"/>
  <c r="B12" i="7" s="1"/>
  <c r="B5" i="17"/>
  <c r="D3" i="17"/>
  <c r="D2" i="17"/>
  <c r="T117" i="16"/>
  <c r="S117" i="16"/>
  <c r="R117" i="16"/>
  <c r="Q117" i="16"/>
  <c r="N117" i="16"/>
  <c r="M117" i="16"/>
  <c r="L117" i="16"/>
  <c r="K117" i="16"/>
  <c r="H117" i="16"/>
  <c r="G117" i="16"/>
  <c r="F117" i="16"/>
  <c r="E117" i="16"/>
  <c r="Q116" i="16"/>
  <c r="F18" i="16" s="1"/>
  <c r="N173" i="7" s="1"/>
  <c r="K116" i="16"/>
  <c r="F17" i="16" s="1"/>
  <c r="I173" i="7" s="1"/>
  <c r="E116" i="16"/>
  <c r="Q115" i="16"/>
  <c r="G18" i="16" s="1"/>
  <c r="K115" i="16"/>
  <c r="E115" i="16"/>
  <c r="G16" i="16" s="1"/>
  <c r="T113" i="16"/>
  <c r="T111" i="16"/>
  <c r="N111" i="16"/>
  <c r="H111" i="16"/>
  <c r="T110" i="16"/>
  <c r="N110" i="16"/>
  <c r="H110" i="16"/>
  <c r="T109" i="16"/>
  <c r="N109" i="16"/>
  <c r="H109" i="16"/>
  <c r="T108" i="16"/>
  <c r="N108" i="16"/>
  <c r="H108" i="16"/>
  <c r="T107" i="16"/>
  <c r="N107" i="16"/>
  <c r="H107" i="16"/>
  <c r="T106" i="16"/>
  <c r="N106" i="16"/>
  <c r="H106" i="16"/>
  <c r="T105" i="16"/>
  <c r="N105" i="16"/>
  <c r="H105" i="16"/>
  <c r="T104" i="16"/>
  <c r="N104" i="16"/>
  <c r="H104" i="16"/>
  <c r="N103" i="16"/>
  <c r="H103" i="16"/>
  <c r="Q101" i="16"/>
  <c r="K101" i="16"/>
  <c r="E101" i="16"/>
  <c r="Q99" i="16"/>
  <c r="K99" i="16"/>
  <c r="E99" i="16"/>
  <c r="P98" i="16"/>
  <c r="J98" i="16"/>
  <c r="D98" i="16"/>
  <c r="T93" i="16"/>
  <c r="S93" i="16"/>
  <c r="R93" i="16"/>
  <c r="Q93" i="16"/>
  <c r="N93" i="16"/>
  <c r="M93" i="16"/>
  <c r="L93" i="16"/>
  <c r="K93" i="16"/>
  <c r="H93" i="16"/>
  <c r="G93" i="16"/>
  <c r="F93" i="16"/>
  <c r="E93" i="16"/>
  <c r="Q92" i="16"/>
  <c r="F15" i="16" s="1"/>
  <c r="N119" i="7" s="1"/>
  <c r="K92" i="16"/>
  <c r="E92" i="16"/>
  <c r="I13" i="16" s="1"/>
  <c r="Q91" i="16"/>
  <c r="K91" i="16"/>
  <c r="E91" i="16"/>
  <c r="T89" i="16"/>
  <c r="N89" i="16"/>
  <c r="E89" i="16"/>
  <c r="F89" i="16" s="1"/>
  <c r="G89" i="16" s="1"/>
  <c r="H89" i="16" s="1"/>
  <c r="T87" i="16"/>
  <c r="N87" i="16"/>
  <c r="H87" i="16"/>
  <c r="T86" i="16"/>
  <c r="N86" i="16"/>
  <c r="H86" i="16"/>
  <c r="T85" i="16"/>
  <c r="N85" i="16"/>
  <c r="H85" i="16"/>
  <c r="T84" i="16"/>
  <c r="N84" i="16"/>
  <c r="H84" i="16"/>
  <c r="T83" i="16"/>
  <c r="N83" i="16"/>
  <c r="H83" i="16"/>
  <c r="T82" i="16"/>
  <c r="N82" i="16"/>
  <c r="H82" i="16"/>
  <c r="T81" i="16"/>
  <c r="N81" i="16"/>
  <c r="H81" i="16"/>
  <c r="T80" i="16"/>
  <c r="N80" i="16"/>
  <c r="H80" i="16"/>
  <c r="T79" i="16"/>
  <c r="N79" i="16"/>
  <c r="H79" i="16"/>
  <c r="Q77" i="16"/>
  <c r="K77" i="16"/>
  <c r="E77" i="16"/>
  <c r="Q75" i="16"/>
  <c r="K75" i="16"/>
  <c r="E75" i="16"/>
  <c r="P74" i="16"/>
  <c r="J74" i="16"/>
  <c r="D74" i="16"/>
  <c r="T69" i="16"/>
  <c r="S69" i="16"/>
  <c r="R69" i="16"/>
  <c r="Q69" i="16"/>
  <c r="N69" i="16"/>
  <c r="M69" i="16"/>
  <c r="L69" i="16"/>
  <c r="K69" i="16"/>
  <c r="H69" i="16"/>
  <c r="G69" i="16"/>
  <c r="F69" i="16"/>
  <c r="E69" i="16"/>
  <c r="Q68" i="16"/>
  <c r="F12" i="16" s="1"/>
  <c r="K68" i="16"/>
  <c r="F11" i="16" s="1"/>
  <c r="E68" i="16"/>
  <c r="Q67" i="16"/>
  <c r="K67" i="16"/>
  <c r="G11" i="16" s="1"/>
  <c r="E67" i="16"/>
  <c r="T65" i="16"/>
  <c r="T63" i="16"/>
  <c r="N63" i="16"/>
  <c r="H63" i="16"/>
  <c r="T62" i="16"/>
  <c r="N62" i="16"/>
  <c r="H62" i="16"/>
  <c r="T61" i="16"/>
  <c r="N61" i="16"/>
  <c r="H61" i="16"/>
  <c r="T60" i="16"/>
  <c r="N60" i="16"/>
  <c r="H60" i="16"/>
  <c r="T59" i="16"/>
  <c r="N59" i="16"/>
  <c r="H59" i="16"/>
  <c r="T58" i="16"/>
  <c r="N58" i="16"/>
  <c r="H58" i="16"/>
  <c r="T57" i="16"/>
  <c r="N57" i="16"/>
  <c r="H57" i="16"/>
  <c r="T56" i="16"/>
  <c r="N56" i="16"/>
  <c r="H56" i="16"/>
  <c r="T55" i="16"/>
  <c r="N55" i="16"/>
  <c r="Q53" i="16"/>
  <c r="K53" i="16"/>
  <c r="E53" i="16"/>
  <c r="Q51" i="16"/>
  <c r="K51" i="16"/>
  <c r="E51" i="16"/>
  <c r="P50" i="16"/>
  <c r="J50" i="16"/>
  <c r="D50" i="16"/>
  <c r="T45" i="16"/>
  <c r="S45" i="16"/>
  <c r="R45" i="16"/>
  <c r="Q45" i="16"/>
  <c r="N45" i="16"/>
  <c r="M45" i="16"/>
  <c r="L45" i="16"/>
  <c r="K45" i="16"/>
  <c r="H45" i="16"/>
  <c r="G45" i="16"/>
  <c r="F45" i="16"/>
  <c r="E45" i="16"/>
  <c r="Q44" i="16"/>
  <c r="F9" i="16" s="1"/>
  <c r="K44" i="16"/>
  <c r="F8" i="16" s="1"/>
  <c r="I11" i="7" s="1"/>
  <c r="E44" i="16"/>
  <c r="F7" i="16" s="1"/>
  <c r="D11" i="7" s="1"/>
  <c r="Q43" i="16"/>
  <c r="K43" i="16"/>
  <c r="G8" i="16" s="1"/>
  <c r="E43" i="16"/>
  <c r="G7" i="16" s="1"/>
  <c r="T41" i="16"/>
  <c r="T39" i="16"/>
  <c r="N39" i="16"/>
  <c r="H39" i="16"/>
  <c r="T38" i="16"/>
  <c r="N38" i="16"/>
  <c r="H38" i="16"/>
  <c r="T37" i="16"/>
  <c r="N37" i="16"/>
  <c r="H37" i="16"/>
  <c r="T36" i="16"/>
  <c r="N36" i="16"/>
  <c r="H36" i="16"/>
  <c r="T35" i="16"/>
  <c r="N35" i="16"/>
  <c r="H35" i="16"/>
  <c r="T34" i="16"/>
  <c r="N34" i="16"/>
  <c r="H34" i="16"/>
  <c r="T33" i="16"/>
  <c r="N33" i="16"/>
  <c r="H33" i="16"/>
  <c r="T32" i="16"/>
  <c r="H32" i="16"/>
  <c r="Q29" i="16"/>
  <c r="Q27" i="16"/>
  <c r="K27" i="16"/>
  <c r="E27" i="16"/>
  <c r="V26" i="16"/>
  <c r="P26" i="16"/>
  <c r="J26" i="16"/>
  <c r="D26" i="16"/>
  <c r="D18" i="16"/>
  <c r="L173" i="7" s="1"/>
  <c r="G17" i="16"/>
  <c r="D17" i="16"/>
  <c r="G173" i="7" s="1"/>
  <c r="F16" i="16"/>
  <c r="D16" i="16"/>
  <c r="B173" i="7" s="1"/>
  <c r="G15" i="16"/>
  <c r="D15" i="16"/>
  <c r="L119" i="7" s="1"/>
  <c r="G14" i="16"/>
  <c r="F14" i="16"/>
  <c r="D14" i="16"/>
  <c r="G119" i="7" s="1"/>
  <c r="G13" i="16"/>
  <c r="D13" i="16"/>
  <c r="B119" i="7" s="1"/>
  <c r="G12" i="16"/>
  <c r="D12" i="16"/>
  <c r="L65" i="7" s="1"/>
  <c r="D11" i="16"/>
  <c r="G65" i="7" s="1"/>
  <c r="G10" i="16"/>
  <c r="D10" i="16"/>
  <c r="B65" i="7" s="1"/>
  <c r="G9" i="16"/>
  <c r="D9" i="16"/>
  <c r="L11" i="7" s="1"/>
  <c r="D8" i="16"/>
  <c r="G11" i="7" s="1"/>
  <c r="D7" i="16"/>
  <c r="B11" i="7" s="1"/>
  <c r="B5" i="16"/>
  <c r="D3" i="16"/>
  <c r="D2" i="16"/>
  <c r="T117" i="15"/>
  <c r="S117" i="15"/>
  <c r="R117" i="15"/>
  <c r="Q117" i="15"/>
  <c r="N117" i="15"/>
  <c r="M117" i="15"/>
  <c r="L117" i="15"/>
  <c r="K117" i="15"/>
  <c r="H117" i="15"/>
  <c r="G117" i="15"/>
  <c r="F117" i="15"/>
  <c r="E117" i="15"/>
  <c r="Q116" i="15"/>
  <c r="F18" i="15" s="1"/>
  <c r="N172" i="7" s="1"/>
  <c r="K116" i="15"/>
  <c r="E116" i="15"/>
  <c r="Q115" i="15"/>
  <c r="K115" i="15"/>
  <c r="E115" i="15"/>
  <c r="T113" i="15"/>
  <c r="T111" i="15"/>
  <c r="N111" i="15"/>
  <c r="H111" i="15"/>
  <c r="T110" i="15"/>
  <c r="N110" i="15"/>
  <c r="H110" i="15"/>
  <c r="T109" i="15"/>
  <c r="N109" i="15"/>
  <c r="H109" i="15"/>
  <c r="T108" i="15"/>
  <c r="N108" i="15"/>
  <c r="H108" i="15"/>
  <c r="T107" i="15"/>
  <c r="N107" i="15"/>
  <c r="H107" i="15"/>
  <c r="T106" i="15"/>
  <c r="N106" i="15"/>
  <c r="H106" i="15"/>
  <c r="T105" i="15"/>
  <c r="N105" i="15"/>
  <c r="H105" i="15"/>
  <c r="T104" i="15"/>
  <c r="N104" i="15"/>
  <c r="H104" i="15"/>
  <c r="N103" i="15"/>
  <c r="H103" i="15"/>
  <c r="Q101" i="15"/>
  <c r="K101" i="15"/>
  <c r="E101" i="15"/>
  <c r="Q99" i="15"/>
  <c r="K99" i="15"/>
  <c r="E99" i="15"/>
  <c r="P98" i="15"/>
  <c r="J98" i="15"/>
  <c r="D98" i="15"/>
  <c r="T93" i="15"/>
  <c r="S93" i="15"/>
  <c r="R93" i="15"/>
  <c r="Q93" i="15"/>
  <c r="N93" i="15"/>
  <c r="M93" i="15"/>
  <c r="L93" i="15"/>
  <c r="K93" i="15"/>
  <c r="H93" i="15"/>
  <c r="G93" i="15"/>
  <c r="F93" i="15"/>
  <c r="E93" i="15"/>
  <c r="Q92" i="15"/>
  <c r="K92" i="15"/>
  <c r="F14" i="15" s="1"/>
  <c r="I118" i="7" s="1"/>
  <c r="E92" i="15"/>
  <c r="F13" i="15" s="1"/>
  <c r="D118" i="7" s="1"/>
  <c r="Q91" i="15"/>
  <c r="K91" i="15"/>
  <c r="E91" i="15"/>
  <c r="T89" i="15"/>
  <c r="N89" i="15"/>
  <c r="E89" i="15"/>
  <c r="F89" i="15" s="1"/>
  <c r="G89" i="15" s="1"/>
  <c r="H89" i="15" s="1"/>
  <c r="T87" i="15"/>
  <c r="N87" i="15"/>
  <c r="H87" i="15"/>
  <c r="T86" i="15"/>
  <c r="N86" i="15"/>
  <c r="H86" i="15"/>
  <c r="T85" i="15"/>
  <c r="N85" i="15"/>
  <c r="H85" i="15"/>
  <c r="T84" i="15"/>
  <c r="N84" i="15"/>
  <c r="H84" i="15"/>
  <c r="T83" i="15"/>
  <c r="N83" i="15"/>
  <c r="H83" i="15"/>
  <c r="T82" i="15"/>
  <c r="N82" i="15"/>
  <c r="H82" i="15"/>
  <c r="T81" i="15"/>
  <c r="N81" i="15"/>
  <c r="H81" i="15"/>
  <c r="T80" i="15"/>
  <c r="N80" i="15"/>
  <c r="H80" i="15"/>
  <c r="T79" i="15"/>
  <c r="N79" i="15"/>
  <c r="H79" i="15"/>
  <c r="Q77" i="15"/>
  <c r="K77" i="15"/>
  <c r="E77" i="15"/>
  <c r="Q75" i="15"/>
  <c r="K75" i="15"/>
  <c r="E75" i="15"/>
  <c r="P74" i="15"/>
  <c r="J74" i="15"/>
  <c r="D74" i="15"/>
  <c r="T69" i="15"/>
  <c r="S69" i="15"/>
  <c r="R69" i="15"/>
  <c r="Q69" i="15"/>
  <c r="N69" i="15"/>
  <c r="M69" i="15"/>
  <c r="L69" i="15"/>
  <c r="K69" i="15"/>
  <c r="H69" i="15"/>
  <c r="G69" i="15"/>
  <c r="F69" i="15"/>
  <c r="E69" i="15"/>
  <c r="Q68" i="15"/>
  <c r="F12" i="15" s="1"/>
  <c r="K68" i="15"/>
  <c r="F11" i="15" s="1"/>
  <c r="E68" i="15"/>
  <c r="Q67" i="15"/>
  <c r="K67" i="15"/>
  <c r="E67" i="15"/>
  <c r="T65" i="15"/>
  <c r="T63" i="15"/>
  <c r="N63" i="15"/>
  <c r="H63" i="15"/>
  <c r="T62" i="15"/>
  <c r="N62" i="15"/>
  <c r="H62" i="15"/>
  <c r="T61" i="15"/>
  <c r="N61" i="15"/>
  <c r="H61" i="15"/>
  <c r="T60" i="15"/>
  <c r="N60" i="15"/>
  <c r="H60" i="15"/>
  <c r="T59" i="15"/>
  <c r="N59" i="15"/>
  <c r="H59" i="15"/>
  <c r="T58" i="15"/>
  <c r="N58" i="15"/>
  <c r="H58" i="15"/>
  <c r="T57" i="15"/>
  <c r="N57" i="15"/>
  <c r="H57" i="15"/>
  <c r="T56" i="15"/>
  <c r="N56" i="15"/>
  <c r="H56" i="15"/>
  <c r="T55" i="15"/>
  <c r="N55" i="15"/>
  <c r="Q53" i="15"/>
  <c r="K53" i="15"/>
  <c r="E53" i="15"/>
  <c r="Q51" i="15"/>
  <c r="K51" i="15"/>
  <c r="E51" i="15"/>
  <c r="P50" i="15"/>
  <c r="J50" i="15"/>
  <c r="D50" i="15"/>
  <c r="T45" i="15"/>
  <c r="S45" i="15"/>
  <c r="R45" i="15"/>
  <c r="Q45" i="15"/>
  <c r="N45" i="15"/>
  <c r="M45" i="15"/>
  <c r="L45" i="15"/>
  <c r="K45" i="15"/>
  <c r="H45" i="15"/>
  <c r="G45" i="15"/>
  <c r="F45" i="15"/>
  <c r="E45" i="15"/>
  <c r="Q44" i="15"/>
  <c r="F9" i="15" s="1"/>
  <c r="N10" i="7" s="1"/>
  <c r="K44" i="15"/>
  <c r="F8" i="15" s="1"/>
  <c r="I10" i="7" s="1"/>
  <c r="E44" i="15"/>
  <c r="F7" i="15" s="1"/>
  <c r="D10" i="7" s="1"/>
  <c r="Q43" i="15"/>
  <c r="G9" i="15" s="1"/>
  <c r="K43" i="15"/>
  <c r="G8" i="15" s="1"/>
  <c r="E43" i="15"/>
  <c r="T41" i="15"/>
  <c r="T39" i="15"/>
  <c r="N39" i="15"/>
  <c r="H39" i="15"/>
  <c r="T38" i="15"/>
  <c r="N38" i="15"/>
  <c r="H38" i="15"/>
  <c r="T37" i="15"/>
  <c r="N37" i="15"/>
  <c r="H37" i="15"/>
  <c r="T36" i="15"/>
  <c r="N36" i="15"/>
  <c r="H36" i="15"/>
  <c r="T35" i="15"/>
  <c r="N35" i="15"/>
  <c r="H35" i="15"/>
  <c r="T34" i="15"/>
  <c r="N34" i="15"/>
  <c r="H34" i="15"/>
  <c r="T33" i="15"/>
  <c r="N33" i="15"/>
  <c r="H33" i="15"/>
  <c r="T32" i="15"/>
  <c r="H32" i="15"/>
  <c r="Q29" i="15"/>
  <c r="Q27" i="15"/>
  <c r="K27" i="15"/>
  <c r="E27" i="15"/>
  <c r="V26" i="15"/>
  <c r="P26" i="15"/>
  <c r="J26" i="15"/>
  <c r="D26" i="15"/>
  <c r="G18" i="15"/>
  <c r="D18" i="15"/>
  <c r="L172" i="7" s="1"/>
  <c r="G17" i="15"/>
  <c r="F17" i="15"/>
  <c r="D17" i="15"/>
  <c r="G172" i="7" s="1"/>
  <c r="G16" i="15"/>
  <c r="F16" i="15"/>
  <c r="D16" i="15"/>
  <c r="B172" i="7" s="1"/>
  <c r="G15" i="15"/>
  <c r="F15" i="15"/>
  <c r="D15" i="15"/>
  <c r="L118" i="7" s="1"/>
  <c r="G14" i="15"/>
  <c r="D14" i="15"/>
  <c r="G118" i="7" s="1"/>
  <c r="I13" i="15"/>
  <c r="C118" i="7" s="1"/>
  <c r="G13" i="15"/>
  <c r="D13" i="15"/>
  <c r="B118" i="7" s="1"/>
  <c r="G12" i="15"/>
  <c r="D12" i="15"/>
  <c r="L64" i="7" s="1"/>
  <c r="G11" i="15"/>
  <c r="D11" i="15"/>
  <c r="G64" i="7" s="1"/>
  <c r="G10" i="15"/>
  <c r="D10" i="15"/>
  <c r="B64" i="7" s="1"/>
  <c r="D9" i="15"/>
  <c r="L10" i="7" s="1"/>
  <c r="D8" i="15"/>
  <c r="G10" i="7" s="1"/>
  <c r="G7" i="15"/>
  <c r="D7" i="15"/>
  <c r="B10" i="7" s="1"/>
  <c r="B5" i="15"/>
  <c r="D3" i="15"/>
  <c r="D2" i="15"/>
  <c r="T117" i="14"/>
  <c r="S117" i="14"/>
  <c r="R117" i="14"/>
  <c r="Q117" i="14"/>
  <c r="N117" i="14"/>
  <c r="M117" i="14"/>
  <c r="L117" i="14"/>
  <c r="K117" i="14"/>
  <c r="H117" i="14"/>
  <c r="G117" i="14"/>
  <c r="F117" i="14"/>
  <c r="E117" i="14"/>
  <c r="Q116" i="14"/>
  <c r="F18" i="14" s="1"/>
  <c r="N171" i="7" s="1"/>
  <c r="K116" i="14"/>
  <c r="E116" i="14"/>
  <c r="F16" i="14" s="1"/>
  <c r="D171" i="7" s="1"/>
  <c r="Q115" i="14"/>
  <c r="G18" i="14" s="1"/>
  <c r="K115" i="14"/>
  <c r="E115" i="14"/>
  <c r="G16" i="14" s="1"/>
  <c r="T113" i="14"/>
  <c r="T111" i="14"/>
  <c r="N111" i="14"/>
  <c r="H111" i="14"/>
  <c r="T110" i="14"/>
  <c r="N110" i="14"/>
  <c r="H110" i="14"/>
  <c r="T109" i="14"/>
  <c r="N109" i="14"/>
  <c r="H109" i="14"/>
  <c r="T108" i="14"/>
  <c r="N108" i="14"/>
  <c r="H108" i="14"/>
  <c r="T107" i="14"/>
  <c r="N107" i="14"/>
  <c r="H107" i="14"/>
  <c r="T106" i="14"/>
  <c r="N106" i="14"/>
  <c r="H106" i="14"/>
  <c r="T105" i="14"/>
  <c r="N105" i="14"/>
  <c r="H105" i="14"/>
  <c r="T104" i="14"/>
  <c r="N104" i="14"/>
  <c r="H104" i="14"/>
  <c r="N103" i="14"/>
  <c r="H103" i="14"/>
  <c r="Q101" i="14"/>
  <c r="K101" i="14"/>
  <c r="E101" i="14"/>
  <c r="Q99" i="14"/>
  <c r="K99" i="14"/>
  <c r="E99" i="14"/>
  <c r="P98" i="14"/>
  <c r="J98" i="14"/>
  <c r="D98" i="14"/>
  <c r="T93" i="14"/>
  <c r="S93" i="14"/>
  <c r="R93" i="14"/>
  <c r="Q93" i="14"/>
  <c r="N93" i="14"/>
  <c r="M93" i="14"/>
  <c r="L93" i="14"/>
  <c r="K93" i="14"/>
  <c r="H93" i="14"/>
  <c r="G93" i="14"/>
  <c r="F93" i="14"/>
  <c r="E93" i="14"/>
  <c r="Q92" i="14"/>
  <c r="F15" i="14" s="1"/>
  <c r="K92" i="14"/>
  <c r="F14" i="14" s="1"/>
  <c r="I117" i="7" s="1"/>
  <c r="E92" i="14"/>
  <c r="I13" i="14" s="1"/>
  <c r="Q91" i="14"/>
  <c r="K91" i="14"/>
  <c r="E91" i="14"/>
  <c r="T89" i="14"/>
  <c r="N89" i="14"/>
  <c r="E89" i="14"/>
  <c r="F89" i="14" s="1"/>
  <c r="G89" i="14" s="1"/>
  <c r="H89" i="14" s="1"/>
  <c r="T87" i="14"/>
  <c r="N87" i="14"/>
  <c r="H87" i="14"/>
  <c r="T86" i="14"/>
  <c r="N86" i="14"/>
  <c r="H86" i="14"/>
  <c r="T85" i="14"/>
  <c r="N85" i="14"/>
  <c r="H85" i="14"/>
  <c r="T84" i="14"/>
  <c r="N84" i="14"/>
  <c r="H84" i="14"/>
  <c r="T83" i="14"/>
  <c r="N83" i="14"/>
  <c r="H83" i="14"/>
  <c r="T82" i="14"/>
  <c r="N82" i="14"/>
  <c r="H82" i="14"/>
  <c r="T81" i="14"/>
  <c r="N81" i="14"/>
  <c r="H81" i="14"/>
  <c r="T80" i="14"/>
  <c r="N80" i="14"/>
  <c r="H80" i="14"/>
  <c r="T79" i="14"/>
  <c r="N79" i="14"/>
  <c r="H79" i="14"/>
  <c r="Q77" i="14"/>
  <c r="K77" i="14"/>
  <c r="E77" i="14"/>
  <c r="Q75" i="14"/>
  <c r="K75" i="14"/>
  <c r="E75" i="14"/>
  <c r="P74" i="14"/>
  <c r="J74" i="14"/>
  <c r="D74" i="14"/>
  <c r="T69" i="14"/>
  <c r="S69" i="14"/>
  <c r="R69" i="14"/>
  <c r="Q69" i="14"/>
  <c r="N69" i="14"/>
  <c r="M69" i="14"/>
  <c r="L69" i="14"/>
  <c r="K69" i="14"/>
  <c r="H69" i="14"/>
  <c r="G69" i="14"/>
  <c r="F69" i="14"/>
  <c r="E69" i="14"/>
  <c r="Q68" i="14"/>
  <c r="F12" i="14" s="1"/>
  <c r="K68" i="14"/>
  <c r="F11" i="14" s="1"/>
  <c r="E68" i="14"/>
  <c r="Q67" i="14"/>
  <c r="K67" i="14"/>
  <c r="G11" i="14" s="1"/>
  <c r="E67" i="14"/>
  <c r="T65" i="14"/>
  <c r="T63" i="14"/>
  <c r="N63" i="14"/>
  <c r="H63" i="14"/>
  <c r="T62" i="14"/>
  <c r="N62" i="14"/>
  <c r="H62" i="14"/>
  <c r="T61" i="14"/>
  <c r="N61" i="14"/>
  <c r="H61" i="14"/>
  <c r="T60" i="14"/>
  <c r="N60" i="14"/>
  <c r="H60" i="14"/>
  <c r="T59" i="14"/>
  <c r="N59" i="14"/>
  <c r="H59" i="14"/>
  <c r="T58" i="14"/>
  <c r="N58" i="14"/>
  <c r="H58" i="14"/>
  <c r="T57" i="14"/>
  <c r="N57" i="14"/>
  <c r="H57" i="14"/>
  <c r="T56" i="14"/>
  <c r="N56" i="14"/>
  <c r="H56" i="14"/>
  <c r="T55" i="14"/>
  <c r="N55" i="14"/>
  <c r="Q53" i="14"/>
  <c r="K53" i="14"/>
  <c r="E53" i="14"/>
  <c r="Q51" i="14"/>
  <c r="K51" i="14"/>
  <c r="E51" i="14"/>
  <c r="P50" i="14"/>
  <c r="J50" i="14"/>
  <c r="D50" i="14"/>
  <c r="T45" i="14"/>
  <c r="S45" i="14"/>
  <c r="R45" i="14"/>
  <c r="Q45" i="14"/>
  <c r="N45" i="14"/>
  <c r="M45" i="14"/>
  <c r="L45" i="14"/>
  <c r="K45" i="14"/>
  <c r="H45" i="14"/>
  <c r="G45" i="14"/>
  <c r="F45" i="14"/>
  <c r="E45" i="14"/>
  <c r="Q44" i="14"/>
  <c r="F9" i="14" s="1"/>
  <c r="K44" i="14"/>
  <c r="F8" i="14" s="1"/>
  <c r="I9" i="7" s="1"/>
  <c r="E44" i="14"/>
  <c r="F7" i="14" s="1"/>
  <c r="D9" i="7" s="1"/>
  <c r="Q43" i="14"/>
  <c r="K43" i="14"/>
  <c r="E43" i="14"/>
  <c r="G7" i="14" s="1"/>
  <c r="T41" i="14"/>
  <c r="T39" i="14"/>
  <c r="N39" i="14"/>
  <c r="H39" i="14"/>
  <c r="T38" i="14"/>
  <c r="N38" i="14"/>
  <c r="H38" i="14"/>
  <c r="T37" i="14"/>
  <c r="N37" i="14"/>
  <c r="H37" i="14"/>
  <c r="T36" i="14"/>
  <c r="N36" i="14"/>
  <c r="H36" i="14"/>
  <c r="T35" i="14"/>
  <c r="N35" i="14"/>
  <c r="H35" i="14"/>
  <c r="T34" i="14"/>
  <c r="N34" i="14"/>
  <c r="H34" i="14"/>
  <c r="T33" i="14"/>
  <c r="N33" i="14"/>
  <c r="H33" i="14"/>
  <c r="T32" i="14"/>
  <c r="H32" i="14"/>
  <c r="Q29" i="14"/>
  <c r="Q27" i="14"/>
  <c r="K27" i="14"/>
  <c r="E27" i="14"/>
  <c r="V26" i="14"/>
  <c r="P26" i="14"/>
  <c r="J26" i="14"/>
  <c r="D26" i="14"/>
  <c r="D18" i="14"/>
  <c r="L171" i="7" s="1"/>
  <c r="G17" i="14"/>
  <c r="F17" i="14"/>
  <c r="I171" i="7" s="1"/>
  <c r="D17" i="14"/>
  <c r="G171" i="7" s="1"/>
  <c r="D16" i="14"/>
  <c r="B171" i="7" s="1"/>
  <c r="G15" i="14"/>
  <c r="D15" i="14"/>
  <c r="L117" i="7" s="1"/>
  <c r="G14" i="14"/>
  <c r="D14" i="14"/>
  <c r="G117" i="7" s="1"/>
  <c r="G13" i="14"/>
  <c r="D13" i="14"/>
  <c r="B117" i="7" s="1"/>
  <c r="G12" i="14"/>
  <c r="N63" i="7"/>
  <c r="D12" i="14"/>
  <c r="L63" i="7" s="1"/>
  <c r="D11" i="14"/>
  <c r="G63" i="7" s="1"/>
  <c r="G10" i="14"/>
  <c r="D10" i="14"/>
  <c r="B63" i="7" s="1"/>
  <c r="G9" i="14"/>
  <c r="D9" i="14"/>
  <c r="L9" i="7" s="1"/>
  <c r="G8" i="14"/>
  <c r="D8" i="14"/>
  <c r="G9" i="7" s="1"/>
  <c r="D7" i="14"/>
  <c r="B9" i="7" s="1"/>
  <c r="B5" i="14"/>
  <c r="D3" i="14"/>
  <c r="D2" i="14"/>
  <c r="T117" i="13"/>
  <c r="S117" i="13"/>
  <c r="R117" i="13"/>
  <c r="Q117" i="13"/>
  <c r="N117" i="13"/>
  <c r="M117" i="13"/>
  <c r="L117" i="13"/>
  <c r="K117" i="13"/>
  <c r="H117" i="13"/>
  <c r="G117" i="13"/>
  <c r="F117" i="13"/>
  <c r="E117" i="13"/>
  <c r="Q116" i="13"/>
  <c r="K116" i="13"/>
  <c r="E116" i="13"/>
  <c r="F16" i="13" s="1"/>
  <c r="D170" i="7" s="1"/>
  <c r="Q115" i="13"/>
  <c r="K115" i="13"/>
  <c r="E115" i="13"/>
  <c r="T113" i="13"/>
  <c r="T111" i="13"/>
  <c r="N111" i="13"/>
  <c r="H111" i="13"/>
  <c r="T110" i="13"/>
  <c r="N110" i="13"/>
  <c r="H110" i="13"/>
  <c r="T109" i="13"/>
  <c r="N109" i="13"/>
  <c r="H109" i="13"/>
  <c r="T108" i="13"/>
  <c r="N108" i="13"/>
  <c r="H108" i="13"/>
  <c r="T107" i="13"/>
  <c r="N107" i="13"/>
  <c r="H107" i="13"/>
  <c r="T106" i="13"/>
  <c r="N106" i="13"/>
  <c r="H106" i="13"/>
  <c r="T105" i="13"/>
  <c r="N105" i="13"/>
  <c r="H105" i="13"/>
  <c r="T104" i="13"/>
  <c r="N104" i="13"/>
  <c r="H104" i="13"/>
  <c r="N103" i="13"/>
  <c r="H103" i="13"/>
  <c r="Q101" i="13"/>
  <c r="K101" i="13"/>
  <c r="E101" i="13"/>
  <c r="Q99" i="13"/>
  <c r="K99" i="13"/>
  <c r="E99" i="13"/>
  <c r="P98" i="13"/>
  <c r="J98" i="13"/>
  <c r="D98" i="13"/>
  <c r="T93" i="13"/>
  <c r="S93" i="13"/>
  <c r="R93" i="13"/>
  <c r="Q93" i="13"/>
  <c r="N93" i="13"/>
  <c r="M93" i="13"/>
  <c r="L93" i="13"/>
  <c r="K93" i="13"/>
  <c r="H93" i="13"/>
  <c r="G93" i="13"/>
  <c r="F93" i="13"/>
  <c r="E93" i="13"/>
  <c r="Q92" i="13"/>
  <c r="F15" i="13" s="1"/>
  <c r="N116" i="7" s="1"/>
  <c r="K92" i="13"/>
  <c r="E92" i="13"/>
  <c r="Q91" i="13"/>
  <c r="K91" i="13"/>
  <c r="E91" i="13"/>
  <c r="T89" i="13"/>
  <c r="N89" i="13"/>
  <c r="E89" i="13"/>
  <c r="F89" i="13" s="1"/>
  <c r="G89" i="13" s="1"/>
  <c r="H89" i="13" s="1"/>
  <c r="T87" i="13"/>
  <c r="N87" i="13"/>
  <c r="H87" i="13"/>
  <c r="T86" i="13"/>
  <c r="N86" i="13"/>
  <c r="H86" i="13"/>
  <c r="T85" i="13"/>
  <c r="N85" i="13"/>
  <c r="H85" i="13"/>
  <c r="T84" i="13"/>
  <c r="N84" i="13"/>
  <c r="H84" i="13"/>
  <c r="T83" i="13"/>
  <c r="N83" i="13"/>
  <c r="H83" i="13"/>
  <c r="T82" i="13"/>
  <c r="N82" i="13"/>
  <c r="H82" i="13"/>
  <c r="T81" i="13"/>
  <c r="N81" i="13"/>
  <c r="H81" i="13"/>
  <c r="T80" i="13"/>
  <c r="N80" i="13"/>
  <c r="H80" i="13"/>
  <c r="T79" i="13"/>
  <c r="N79" i="13"/>
  <c r="H79" i="13"/>
  <c r="Q77" i="13"/>
  <c r="K77" i="13"/>
  <c r="E77" i="13"/>
  <c r="Q75" i="13"/>
  <c r="K75" i="13"/>
  <c r="E75" i="13"/>
  <c r="P74" i="13"/>
  <c r="J74" i="13"/>
  <c r="D74" i="13"/>
  <c r="T69" i="13"/>
  <c r="S69" i="13"/>
  <c r="R69" i="13"/>
  <c r="Q69" i="13"/>
  <c r="N69" i="13"/>
  <c r="M69" i="13"/>
  <c r="L69" i="13"/>
  <c r="K69" i="13"/>
  <c r="H69" i="13"/>
  <c r="G69" i="13"/>
  <c r="F69" i="13"/>
  <c r="E69" i="13"/>
  <c r="Q68" i="13"/>
  <c r="F12" i="13" s="1"/>
  <c r="K68" i="13"/>
  <c r="F11" i="13" s="1"/>
  <c r="E68" i="13"/>
  <c r="Q67" i="13"/>
  <c r="K67" i="13"/>
  <c r="E67" i="13"/>
  <c r="T65" i="13"/>
  <c r="T63" i="13"/>
  <c r="N63" i="13"/>
  <c r="H63" i="13"/>
  <c r="T62" i="13"/>
  <c r="N62" i="13"/>
  <c r="H62" i="13"/>
  <c r="T61" i="13"/>
  <c r="N61" i="13"/>
  <c r="H61" i="13"/>
  <c r="T60" i="13"/>
  <c r="N60" i="13"/>
  <c r="H60" i="13"/>
  <c r="T59" i="13"/>
  <c r="N59" i="13"/>
  <c r="H59" i="13"/>
  <c r="T58" i="13"/>
  <c r="N58" i="13"/>
  <c r="H58" i="13"/>
  <c r="T57" i="13"/>
  <c r="N57" i="13"/>
  <c r="H57" i="13"/>
  <c r="T56" i="13"/>
  <c r="N56" i="13"/>
  <c r="H56" i="13"/>
  <c r="T55" i="13"/>
  <c r="N55" i="13"/>
  <c r="Q53" i="13"/>
  <c r="K53" i="13"/>
  <c r="E53" i="13"/>
  <c r="Q51" i="13"/>
  <c r="K51" i="13"/>
  <c r="E51" i="13"/>
  <c r="P50" i="13"/>
  <c r="J50" i="13"/>
  <c r="D50" i="13"/>
  <c r="T45" i="13"/>
  <c r="S45" i="13"/>
  <c r="R45" i="13"/>
  <c r="Q45" i="13"/>
  <c r="N45" i="13"/>
  <c r="M45" i="13"/>
  <c r="L45" i="13"/>
  <c r="K45" i="13"/>
  <c r="H45" i="13"/>
  <c r="G45" i="13"/>
  <c r="F45" i="13"/>
  <c r="E45" i="13"/>
  <c r="Q44" i="13"/>
  <c r="F9" i="13" s="1"/>
  <c r="N8" i="7" s="1"/>
  <c r="K44" i="13"/>
  <c r="F8" i="13" s="1"/>
  <c r="I8" i="7" s="1"/>
  <c r="E44" i="13"/>
  <c r="F7" i="13" s="1"/>
  <c r="D8" i="7" s="1"/>
  <c r="Q43" i="13"/>
  <c r="K43" i="13"/>
  <c r="G8" i="13" s="1"/>
  <c r="E43" i="13"/>
  <c r="G7" i="13" s="1"/>
  <c r="T41" i="13"/>
  <c r="T39" i="13"/>
  <c r="N39" i="13"/>
  <c r="H39" i="13"/>
  <c r="T38" i="13"/>
  <c r="N38" i="13"/>
  <c r="H38" i="13"/>
  <c r="T37" i="13"/>
  <c r="N37" i="13"/>
  <c r="H37" i="13"/>
  <c r="T36" i="13"/>
  <c r="N36" i="13"/>
  <c r="H36" i="13"/>
  <c r="T35" i="13"/>
  <c r="N35" i="13"/>
  <c r="H35" i="13"/>
  <c r="T34" i="13"/>
  <c r="N34" i="13"/>
  <c r="H34" i="13"/>
  <c r="T33" i="13"/>
  <c r="N33" i="13"/>
  <c r="H33" i="13"/>
  <c r="T32" i="13"/>
  <c r="H32" i="13"/>
  <c r="Q29" i="13"/>
  <c r="Q27" i="13"/>
  <c r="K27" i="13"/>
  <c r="E27" i="13"/>
  <c r="V26" i="13"/>
  <c r="P26" i="13"/>
  <c r="J26" i="13"/>
  <c r="D26" i="13"/>
  <c r="G18" i="13"/>
  <c r="F18" i="13"/>
  <c r="N170" i="7" s="1"/>
  <c r="D18" i="13"/>
  <c r="L170" i="7" s="1"/>
  <c r="G17" i="13"/>
  <c r="F17" i="13"/>
  <c r="D17" i="13"/>
  <c r="G170" i="7" s="1"/>
  <c r="G16" i="13"/>
  <c r="D16" i="13"/>
  <c r="B170" i="7" s="1"/>
  <c r="G15" i="13"/>
  <c r="D15" i="13"/>
  <c r="L116" i="7" s="1"/>
  <c r="G14" i="13"/>
  <c r="F14" i="13"/>
  <c r="D14" i="13"/>
  <c r="G116" i="7" s="1"/>
  <c r="G13" i="13"/>
  <c r="F13" i="13"/>
  <c r="D13" i="13"/>
  <c r="B116" i="7" s="1"/>
  <c r="G12" i="13"/>
  <c r="D12" i="13"/>
  <c r="L62" i="7" s="1"/>
  <c r="G11" i="13"/>
  <c r="D11" i="13"/>
  <c r="G62" i="7" s="1"/>
  <c r="G10" i="13"/>
  <c r="D10" i="13"/>
  <c r="B62" i="7" s="1"/>
  <c r="G9" i="13"/>
  <c r="D9" i="13"/>
  <c r="L8" i="7" s="1"/>
  <c r="D8" i="13"/>
  <c r="G8" i="7" s="1"/>
  <c r="D7" i="13"/>
  <c r="B8" i="7" s="1"/>
  <c r="B5" i="13"/>
  <c r="D3" i="13"/>
  <c r="D2" i="13"/>
  <c r="T117" i="12"/>
  <c r="S117" i="12"/>
  <c r="R117" i="12"/>
  <c r="Q117" i="12"/>
  <c r="N117" i="12"/>
  <c r="M117" i="12"/>
  <c r="L117" i="12"/>
  <c r="K117" i="12"/>
  <c r="H117" i="12"/>
  <c r="G117" i="12"/>
  <c r="F117" i="12"/>
  <c r="E117" i="12"/>
  <c r="Q116" i="12"/>
  <c r="F18" i="12" s="1"/>
  <c r="N169" i="7" s="1"/>
  <c r="K116" i="12"/>
  <c r="E116" i="12"/>
  <c r="Q115" i="12"/>
  <c r="G18" i="12" s="1"/>
  <c r="K115" i="12"/>
  <c r="E115" i="12"/>
  <c r="G16" i="12" s="1"/>
  <c r="T113" i="12"/>
  <c r="T111" i="12"/>
  <c r="N111" i="12"/>
  <c r="H111" i="12"/>
  <c r="T110" i="12"/>
  <c r="N110" i="12"/>
  <c r="H110" i="12"/>
  <c r="T109" i="12"/>
  <c r="N109" i="12"/>
  <c r="H109" i="12"/>
  <c r="T108" i="12"/>
  <c r="N108" i="12"/>
  <c r="H108" i="12"/>
  <c r="T107" i="12"/>
  <c r="N107" i="12"/>
  <c r="H107" i="12"/>
  <c r="T106" i="12"/>
  <c r="N106" i="12"/>
  <c r="H106" i="12"/>
  <c r="T105" i="12"/>
  <c r="N105" i="12"/>
  <c r="H105" i="12"/>
  <c r="T104" i="12"/>
  <c r="N104" i="12"/>
  <c r="H104" i="12"/>
  <c r="N103" i="12"/>
  <c r="H103" i="12"/>
  <c r="Q101" i="12"/>
  <c r="K101" i="12"/>
  <c r="E101" i="12"/>
  <c r="Q99" i="12"/>
  <c r="K99" i="12"/>
  <c r="E99" i="12"/>
  <c r="P98" i="12"/>
  <c r="J98" i="12"/>
  <c r="D98" i="12"/>
  <c r="T93" i="12"/>
  <c r="S93" i="12"/>
  <c r="R93" i="12"/>
  <c r="Q93" i="12"/>
  <c r="N93" i="12"/>
  <c r="M93" i="12"/>
  <c r="L93" i="12"/>
  <c r="K93" i="12"/>
  <c r="H93" i="12"/>
  <c r="G93" i="12"/>
  <c r="F93" i="12"/>
  <c r="E93" i="12"/>
  <c r="Q92" i="12"/>
  <c r="F15" i="12" s="1"/>
  <c r="K92" i="12"/>
  <c r="F14" i="12" s="1"/>
  <c r="I115" i="7" s="1"/>
  <c r="E92" i="12"/>
  <c r="F13" i="12" s="1"/>
  <c r="D115" i="7" s="1"/>
  <c r="Q91" i="12"/>
  <c r="K91" i="12"/>
  <c r="E91" i="12"/>
  <c r="T89" i="12"/>
  <c r="N89" i="12"/>
  <c r="E89" i="12"/>
  <c r="F89" i="12" s="1"/>
  <c r="G89" i="12" s="1"/>
  <c r="H89" i="12" s="1"/>
  <c r="T87" i="12"/>
  <c r="N87" i="12"/>
  <c r="H87" i="12"/>
  <c r="T86" i="12"/>
  <c r="N86" i="12"/>
  <c r="H86" i="12"/>
  <c r="T85" i="12"/>
  <c r="N85" i="12"/>
  <c r="H85" i="12"/>
  <c r="T84" i="12"/>
  <c r="N84" i="12"/>
  <c r="H84" i="12"/>
  <c r="T83" i="12"/>
  <c r="N83" i="12"/>
  <c r="H83" i="12"/>
  <c r="T82" i="12"/>
  <c r="N82" i="12"/>
  <c r="H82" i="12"/>
  <c r="T81" i="12"/>
  <c r="N81" i="12"/>
  <c r="H81" i="12"/>
  <c r="T80" i="12"/>
  <c r="N80" i="12"/>
  <c r="H80" i="12"/>
  <c r="T79" i="12"/>
  <c r="N79" i="12"/>
  <c r="H79" i="12"/>
  <c r="Q77" i="12"/>
  <c r="K77" i="12"/>
  <c r="E77" i="12"/>
  <c r="Q75" i="12"/>
  <c r="K75" i="12"/>
  <c r="E75" i="12"/>
  <c r="P74" i="12"/>
  <c r="J74" i="12"/>
  <c r="D74" i="12"/>
  <c r="T69" i="12"/>
  <c r="S69" i="12"/>
  <c r="R69" i="12"/>
  <c r="Q69" i="12"/>
  <c r="N69" i="12"/>
  <c r="M69" i="12"/>
  <c r="L69" i="12"/>
  <c r="K69" i="12"/>
  <c r="H69" i="12"/>
  <c r="G69" i="12"/>
  <c r="F69" i="12"/>
  <c r="E69" i="12"/>
  <c r="Q68" i="12"/>
  <c r="K68" i="12"/>
  <c r="E68" i="12"/>
  <c r="F10" i="12" s="1"/>
  <c r="Q67" i="12"/>
  <c r="K67" i="12"/>
  <c r="G11" i="12" s="1"/>
  <c r="E67" i="12"/>
  <c r="T65" i="12"/>
  <c r="T63" i="12"/>
  <c r="N63" i="12"/>
  <c r="H63" i="12"/>
  <c r="T62" i="12"/>
  <c r="N62" i="12"/>
  <c r="H62" i="12"/>
  <c r="T61" i="12"/>
  <c r="N61" i="12"/>
  <c r="H61" i="12"/>
  <c r="T60" i="12"/>
  <c r="N60" i="12"/>
  <c r="H60" i="12"/>
  <c r="T59" i="12"/>
  <c r="N59" i="12"/>
  <c r="H59" i="12"/>
  <c r="T58" i="12"/>
  <c r="N58" i="12"/>
  <c r="H58" i="12"/>
  <c r="T57" i="12"/>
  <c r="N57" i="12"/>
  <c r="H57" i="12"/>
  <c r="T56" i="12"/>
  <c r="N56" i="12"/>
  <c r="H56" i="12"/>
  <c r="T55" i="12"/>
  <c r="N55" i="12"/>
  <c r="Q53" i="12"/>
  <c r="K53" i="12"/>
  <c r="E53" i="12"/>
  <c r="Q51" i="12"/>
  <c r="K51" i="12"/>
  <c r="E51" i="12"/>
  <c r="P50" i="12"/>
  <c r="J50" i="12"/>
  <c r="D50" i="12"/>
  <c r="T45" i="12"/>
  <c r="S45" i="12"/>
  <c r="R45" i="12"/>
  <c r="Q45" i="12"/>
  <c r="N45" i="12"/>
  <c r="M45" i="12"/>
  <c r="L45" i="12"/>
  <c r="K45" i="12"/>
  <c r="H45" i="12"/>
  <c r="G45" i="12"/>
  <c r="F45" i="12"/>
  <c r="E45" i="12"/>
  <c r="Q44" i="12"/>
  <c r="F9" i="12" s="1"/>
  <c r="N7" i="7" s="1"/>
  <c r="K44" i="12"/>
  <c r="F8" i="12" s="1"/>
  <c r="I7" i="7" s="1"/>
  <c r="E44" i="12"/>
  <c r="F7" i="12" s="1"/>
  <c r="D7" i="7" s="1"/>
  <c r="Q43" i="12"/>
  <c r="K43" i="12"/>
  <c r="E43" i="12"/>
  <c r="G7" i="12" s="1"/>
  <c r="T41" i="12"/>
  <c r="T39" i="12"/>
  <c r="N39" i="12"/>
  <c r="H39" i="12"/>
  <c r="T38" i="12"/>
  <c r="N38" i="12"/>
  <c r="H38" i="12"/>
  <c r="T37" i="12"/>
  <c r="N37" i="12"/>
  <c r="H37" i="12"/>
  <c r="T36" i="12"/>
  <c r="N36" i="12"/>
  <c r="H36" i="12"/>
  <c r="T35" i="12"/>
  <c r="N35" i="12"/>
  <c r="H35" i="12"/>
  <c r="T34" i="12"/>
  <c r="N34" i="12"/>
  <c r="H34" i="12"/>
  <c r="T33" i="12"/>
  <c r="N33" i="12"/>
  <c r="H33" i="12"/>
  <c r="T32" i="12"/>
  <c r="H32" i="12"/>
  <c r="Q29" i="12"/>
  <c r="Q27" i="12"/>
  <c r="K27" i="12"/>
  <c r="E27" i="12"/>
  <c r="V26" i="12"/>
  <c r="P26" i="12"/>
  <c r="J26" i="12"/>
  <c r="D26" i="12"/>
  <c r="D18" i="12"/>
  <c r="L169" i="7" s="1"/>
  <c r="G17" i="12"/>
  <c r="F17" i="12"/>
  <c r="D17" i="12"/>
  <c r="G169" i="7" s="1"/>
  <c r="F16" i="12"/>
  <c r="D16" i="12"/>
  <c r="B169" i="7" s="1"/>
  <c r="G15" i="12"/>
  <c r="D15" i="12"/>
  <c r="L115" i="7" s="1"/>
  <c r="G14" i="12"/>
  <c r="D14" i="12"/>
  <c r="G115" i="7" s="1"/>
  <c r="G13" i="12"/>
  <c r="D13" i="12"/>
  <c r="B115" i="7" s="1"/>
  <c r="G12" i="12"/>
  <c r="D12" i="12"/>
  <c r="L61" i="7" s="1"/>
  <c r="D11" i="12"/>
  <c r="G61" i="7" s="1"/>
  <c r="G10" i="12"/>
  <c r="D10" i="12"/>
  <c r="B61" i="7" s="1"/>
  <c r="G9" i="12"/>
  <c r="D9" i="12"/>
  <c r="L7" i="7" s="1"/>
  <c r="G8" i="12"/>
  <c r="D8" i="12"/>
  <c r="G7" i="7" s="1"/>
  <c r="D7" i="12"/>
  <c r="B7" i="7" s="1"/>
  <c r="B5" i="12"/>
  <c r="D3" i="12"/>
  <c r="D2" i="12"/>
  <c r="T117" i="11"/>
  <c r="S117" i="11"/>
  <c r="R117" i="11"/>
  <c r="Q117" i="11"/>
  <c r="N117" i="11"/>
  <c r="M117" i="11"/>
  <c r="L117" i="11"/>
  <c r="K117" i="11"/>
  <c r="H117" i="11"/>
  <c r="G117" i="11"/>
  <c r="F117" i="11"/>
  <c r="E117" i="11"/>
  <c r="Q116" i="11"/>
  <c r="F18" i="11" s="1"/>
  <c r="N168" i="7" s="1"/>
  <c r="K116" i="11"/>
  <c r="E116" i="11"/>
  <c r="Q115" i="11"/>
  <c r="G18" i="11" s="1"/>
  <c r="K115" i="11"/>
  <c r="E115" i="11"/>
  <c r="T113" i="11"/>
  <c r="T111" i="11"/>
  <c r="N111" i="11"/>
  <c r="H111" i="11"/>
  <c r="T110" i="11"/>
  <c r="N110" i="11"/>
  <c r="H110" i="11"/>
  <c r="T109" i="11"/>
  <c r="N109" i="11"/>
  <c r="H109" i="11"/>
  <c r="T108" i="11"/>
  <c r="N108" i="11"/>
  <c r="H108" i="11"/>
  <c r="T107" i="11"/>
  <c r="N107" i="11"/>
  <c r="H107" i="11"/>
  <c r="T106" i="11"/>
  <c r="N106" i="11"/>
  <c r="H106" i="11"/>
  <c r="T105" i="11"/>
  <c r="N105" i="11"/>
  <c r="H105" i="11"/>
  <c r="T104" i="11"/>
  <c r="N104" i="11"/>
  <c r="H104" i="11"/>
  <c r="N103" i="11"/>
  <c r="H103" i="11"/>
  <c r="Q101" i="11"/>
  <c r="K101" i="11"/>
  <c r="E101" i="11"/>
  <c r="Q99" i="11"/>
  <c r="K99" i="11"/>
  <c r="E99" i="11"/>
  <c r="P98" i="11"/>
  <c r="J98" i="11"/>
  <c r="D98" i="11"/>
  <c r="T93" i="11"/>
  <c r="S93" i="11"/>
  <c r="R93" i="11"/>
  <c r="Q93" i="11"/>
  <c r="N93" i="11"/>
  <c r="M93" i="11"/>
  <c r="L93" i="11"/>
  <c r="K93" i="11"/>
  <c r="H93" i="11"/>
  <c r="G93" i="11"/>
  <c r="F93" i="11"/>
  <c r="E93" i="11"/>
  <c r="Q92" i="11"/>
  <c r="F15" i="11" s="1"/>
  <c r="N114" i="7" s="1"/>
  <c r="K92" i="11"/>
  <c r="F14" i="11" s="1"/>
  <c r="I114" i="7" s="1"/>
  <c r="E92" i="11"/>
  <c r="Q91" i="11"/>
  <c r="K91" i="11"/>
  <c r="E91" i="11"/>
  <c r="T89" i="11"/>
  <c r="N89" i="11"/>
  <c r="E89" i="11"/>
  <c r="F89" i="11" s="1"/>
  <c r="G89" i="11" s="1"/>
  <c r="H89" i="11" s="1"/>
  <c r="T87" i="11"/>
  <c r="N87" i="11"/>
  <c r="H87" i="11"/>
  <c r="T86" i="11"/>
  <c r="N86" i="11"/>
  <c r="H86" i="11"/>
  <c r="T85" i="11"/>
  <c r="N85" i="11"/>
  <c r="H85" i="11"/>
  <c r="T84" i="11"/>
  <c r="N84" i="11"/>
  <c r="H84" i="11"/>
  <c r="T83" i="11"/>
  <c r="N83" i="11"/>
  <c r="H83" i="11"/>
  <c r="T82" i="11"/>
  <c r="N82" i="11"/>
  <c r="H82" i="11"/>
  <c r="T81" i="11"/>
  <c r="N81" i="11"/>
  <c r="H81" i="11"/>
  <c r="T80" i="11"/>
  <c r="N80" i="11"/>
  <c r="H80" i="11"/>
  <c r="T79" i="11"/>
  <c r="N79" i="11"/>
  <c r="H79" i="11"/>
  <c r="Q77" i="11"/>
  <c r="K77" i="11"/>
  <c r="E77" i="11"/>
  <c r="Q75" i="11"/>
  <c r="K75" i="11"/>
  <c r="E75" i="11"/>
  <c r="P74" i="11"/>
  <c r="J74" i="11"/>
  <c r="D74" i="11"/>
  <c r="T69" i="11"/>
  <c r="S69" i="11"/>
  <c r="R69" i="11"/>
  <c r="Q69" i="11"/>
  <c r="N69" i="11"/>
  <c r="M69" i="11"/>
  <c r="L69" i="11"/>
  <c r="K69" i="11"/>
  <c r="H69" i="11"/>
  <c r="G69" i="11"/>
  <c r="F69" i="11"/>
  <c r="E69" i="11"/>
  <c r="Q68" i="11"/>
  <c r="F12" i="11" s="1"/>
  <c r="K68" i="11"/>
  <c r="E68" i="11"/>
  <c r="Q67" i="11"/>
  <c r="K67" i="11"/>
  <c r="E67" i="11"/>
  <c r="T65" i="11"/>
  <c r="T63" i="11"/>
  <c r="N63" i="11"/>
  <c r="H63" i="11"/>
  <c r="T62" i="11"/>
  <c r="N62" i="11"/>
  <c r="H62" i="11"/>
  <c r="T61" i="11"/>
  <c r="N61" i="11"/>
  <c r="H61" i="11"/>
  <c r="T60" i="11"/>
  <c r="N60" i="11"/>
  <c r="H60" i="11"/>
  <c r="T59" i="11"/>
  <c r="N59" i="11"/>
  <c r="H59" i="11"/>
  <c r="T58" i="11"/>
  <c r="N58" i="11"/>
  <c r="H58" i="11"/>
  <c r="T57" i="11"/>
  <c r="N57" i="11"/>
  <c r="H57" i="11"/>
  <c r="T56" i="11"/>
  <c r="N56" i="11"/>
  <c r="H56" i="11"/>
  <c r="T55" i="11"/>
  <c r="N55" i="11"/>
  <c r="Q53" i="11"/>
  <c r="K53" i="11"/>
  <c r="E53" i="11"/>
  <c r="Q51" i="11"/>
  <c r="K51" i="11"/>
  <c r="E51" i="11"/>
  <c r="P50" i="11"/>
  <c r="J50" i="11"/>
  <c r="D50" i="11"/>
  <c r="T45" i="11"/>
  <c r="S45" i="11"/>
  <c r="R45" i="11"/>
  <c r="Q45" i="11"/>
  <c r="N45" i="11"/>
  <c r="M45" i="11"/>
  <c r="L45" i="11"/>
  <c r="K45" i="11"/>
  <c r="H45" i="11"/>
  <c r="G45" i="11"/>
  <c r="F45" i="11"/>
  <c r="E45" i="11"/>
  <c r="Q44" i="11"/>
  <c r="F9" i="11" s="1"/>
  <c r="N6" i="7" s="1"/>
  <c r="K44" i="11"/>
  <c r="E44" i="11"/>
  <c r="F7" i="11" s="1"/>
  <c r="D6" i="7" s="1"/>
  <c r="Q43" i="11"/>
  <c r="K43" i="11"/>
  <c r="G8" i="11" s="1"/>
  <c r="E43" i="11"/>
  <c r="T41" i="11"/>
  <c r="T39" i="11"/>
  <c r="N39" i="11"/>
  <c r="H39" i="11"/>
  <c r="T38" i="11"/>
  <c r="N38" i="11"/>
  <c r="H38" i="11"/>
  <c r="T37" i="11"/>
  <c r="N37" i="11"/>
  <c r="H37" i="11"/>
  <c r="T36" i="11"/>
  <c r="N36" i="11"/>
  <c r="H36" i="11"/>
  <c r="T35" i="11"/>
  <c r="N35" i="11"/>
  <c r="H35" i="11"/>
  <c r="T34" i="11"/>
  <c r="N34" i="11"/>
  <c r="H34" i="11"/>
  <c r="T33" i="11"/>
  <c r="N33" i="11"/>
  <c r="H33" i="11"/>
  <c r="T32" i="11"/>
  <c r="H32" i="11"/>
  <c r="Q29" i="11"/>
  <c r="Q27" i="11"/>
  <c r="K27" i="11"/>
  <c r="E27" i="11"/>
  <c r="V26" i="11"/>
  <c r="P26" i="11"/>
  <c r="J26" i="11"/>
  <c r="D26" i="11"/>
  <c r="D18" i="11"/>
  <c r="L168" i="7" s="1"/>
  <c r="G17" i="11"/>
  <c r="F17" i="11"/>
  <c r="D17" i="11"/>
  <c r="G168" i="7" s="1"/>
  <c r="G16" i="11"/>
  <c r="F16" i="11"/>
  <c r="D168" i="7" s="1"/>
  <c r="D16" i="11"/>
  <c r="B168" i="7" s="1"/>
  <c r="G15" i="11"/>
  <c r="D15" i="11"/>
  <c r="L114" i="7" s="1"/>
  <c r="G14" i="11"/>
  <c r="D14" i="11"/>
  <c r="G114" i="7" s="1"/>
  <c r="G13" i="11"/>
  <c r="F13" i="11"/>
  <c r="D114" i="7" s="1"/>
  <c r="D13" i="11"/>
  <c r="B114" i="7" s="1"/>
  <c r="G12" i="11"/>
  <c r="D12" i="11"/>
  <c r="L60" i="7" s="1"/>
  <c r="G11" i="11"/>
  <c r="D11" i="11"/>
  <c r="G60" i="7" s="1"/>
  <c r="G10" i="11"/>
  <c r="D10" i="11"/>
  <c r="B60" i="7" s="1"/>
  <c r="G9" i="11"/>
  <c r="D9" i="11"/>
  <c r="L6" i="7" s="1"/>
  <c r="F8" i="11"/>
  <c r="I6" i="7" s="1"/>
  <c r="D8" i="11"/>
  <c r="G6" i="7" s="1"/>
  <c r="G7" i="11"/>
  <c r="D7" i="11"/>
  <c r="B6" i="7" s="1"/>
  <c r="B5" i="11"/>
  <c r="D3" i="11"/>
  <c r="D2" i="11"/>
  <c r="T117" i="10"/>
  <c r="S117" i="10"/>
  <c r="R117" i="10"/>
  <c r="Q117" i="10"/>
  <c r="N117" i="10"/>
  <c r="M117" i="10"/>
  <c r="L117" i="10"/>
  <c r="K117" i="10"/>
  <c r="H117" i="10"/>
  <c r="G117" i="10"/>
  <c r="F117" i="10"/>
  <c r="E117" i="10"/>
  <c r="Q116" i="10"/>
  <c r="F18" i="10" s="1"/>
  <c r="N167" i="7" s="1"/>
  <c r="K116" i="10"/>
  <c r="E116" i="10"/>
  <c r="Q115" i="10"/>
  <c r="G18" i="10" s="1"/>
  <c r="K115" i="10"/>
  <c r="E115" i="10"/>
  <c r="T113" i="10"/>
  <c r="T111" i="10"/>
  <c r="N111" i="10"/>
  <c r="H111" i="10"/>
  <c r="T110" i="10"/>
  <c r="N110" i="10"/>
  <c r="H110" i="10"/>
  <c r="T109" i="10"/>
  <c r="N109" i="10"/>
  <c r="H109" i="10"/>
  <c r="T108" i="10"/>
  <c r="N108" i="10"/>
  <c r="H108" i="10"/>
  <c r="T107" i="10"/>
  <c r="N107" i="10"/>
  <c r="H107" i="10"/>
  <c r="T106" i="10"/>
  <c r="N106" i="10"/>
  <c r="H106" i="10"/>
  <c r="T105" i="10"/>
  <c r="N105" i="10"/>
  <c r="H105" i="10"/>
  <c r="T104" i="10"/>
  <c r="N104" i="10"/>
  <c r="H104" i="10"/>
  <c r="N103" i="10"/>
  <c r="H103" i="10"/>
  <c r="Q101" i="10"/>
  <c r="K101" i="10"/>
  <c r="E101" i="10"/>
  <c r="Q99" i="10"/>
  <c r="K99" i="10"/>
  <c r="E99" i="10"/>
  <c r="P98" i="10"/>
  <c r="J98" i="10"/>
  <c r="D98" i="10"/>
  <c r="T93" i="10"/>
  <c r="S93" i="10"/>
  <c r="R93" i="10"/>
  <c r="Q93" i="10"/>
  <c r="N93" i="10"/>
  <c r="M93" i="10"/>
  <c r="L93" i="10"/>
  <c r="K93" i="10"/>
  <c r="H93" i="10"/>
  <c r="G93" i="10"/>
  <c r="F93" i="10"/>
  <c r="E93" i="10"/>
  <c r="Q92" i="10"/>
  <c r="F15" i="10" s="1"/>
  <c r="K92" i="10"/>
  <c r="E92" i="10"/>
  <c r="I13" i="10" s="1"/>
  <c r="C113" i="7" s="1"/>
  <c r="Q91" i="10"/>
  <c r="K91" i="10"/>
  <c r="G14" i="10" s="1"/>
  <c r="E91" i="10"/>
  <c r="G13" i="10" s="1"/>
  <c r="T89" i="10"/>
  <c r="N89" i="10"/>
  <c r="E89" i="10"/>
  <c r="F89" i="10" s="1"/>
  <c r="G89" i="10" s="1"/>
  <c r="H89" i="10" s="1"/>
  <c r="T87" i="10"/>
  <c r="N87" i="10"/>
  <c r="H87" i="10"/>
  <c r="T86" i="10"/>
  <c r="N86" i="10"/>
  <c r="H86" i="10"/>
  <c r="T85" i="10"/>
  <c r="N85" i="10"/>
  <c r="H85" i="10"/>
  <c r="T84" i="10"/>
  <c r="N84" i="10"/>
  <c r="H84" i="10"/>
  <c r="T83" i="10"/>
  <c r="N83" i="10"/>
  <c r="H83" i="10"/>
  <c r="T82" i="10"/>
  <c r="N82" i="10"/>
  <c r="H82" i="10"/>
  <c r="T81" i="10"/>
  <c r="N81" i="10"/>
  <c r="H81" i="10"/>
  <c r="T80" i="10"/>
  <c r="N80" i="10"/>
  <c r="H80" i="10"/>
  <c r="T79" i="10"/>
  <c r="N79" i="10"/>
  <c r="H79" i="10"/>
  <c r="Q77" i="10"/>
  <c r="K77" i="10"/>
  <c r="E77" i="10"/>
  <c r="Q75" i="10"/>
  <c r="K75" i="10"/>
  <c r="E75" i="10"/>
  <c r="P74" i="10"/>
  <c r="J74" i="10"/>
  <c r="D74" i="10"/>
  <c r="T69" i="10"/>
  <c r="S69" i="10"/>
  <c r="R69" i="10"/>
  <c r="Q69" i="10"/>
  <c r="N69" i="10"/>
  <c r="M69" i="10"/>
  <c r="L69" i="10"/>
  <c r="K69" i="10"/>
  <c r="H69" i="10"/>
  <c r="G69" i="10"/>
  <c r="F69" i="10"/>
  <c r="E69" i="10"/>
  <c r="Q68" i="10"/>
  <c r="K68" i="10"/>
  <c r="E68" i="10"/>
  <c r="F10" i="10" s="1"/>
  <c r="Q67" i="10"/>
  <c r="K67" i="10"/>
  <c r="E67" i="10"/>
  <c r="T65" i="10"/>
  <c r="T63" i="10"/>
  <c r="N63" i="10"/>
  <c r="H63" i="10"/>
  <c r="T62" i="10"/>
  <c r="N62" i="10"/>
  <c r="H62" i="10"/>
  <c r="T61" i="10"/>
  <c r="N61" i="10"/>
  <c r="H61" i="10"/>
  <c r="T60" i="10"/>
  <c r="N60" i="10"/>
  <c r="H60" i="10"/>
  <c r="T59" i="10"/>
  <c r="N59" i="10"/>
  <c r="H59" i="10"/>
  <c r="T58" i="10"/>
  <c r="N58" i="10"/>
  <c r="H58" i="10"/>
  <c r="T57" i="10"/>
  <c r="N57" i="10"/>
  <c r="H57" i="10"/>
  <c r="T56" i="10"/>
  <c r="N56" i="10"/>
  <c r="H56" i="10"/>
  <c r="T55" i="10"/>
  <c r="N55" i="10"/>
  <c r="Q53" i="10"/>
  <c r="K53" i="10"/>
  <c r="E53" i="10"/>
  <c r="Q51" i="10"/>
  <c r="K51" i="10"/>
  <c r="E51" i="10"/>
  <c r="P50" i="10"/>
  <c r="J50" i="10"/>
  <c r="D50" i="10"/>
  <c r="T45" i="10"/>
  <c r="S45" i="10"/>
  <c r="R45" i="10"/>
  <c r="Q45" i="10"/>
  <c r="N45" i="10"/>
  <c r="M45" i="10"/>
  <c r="L45" i="10"/>
  <c r="K45" i="10"/>
  <c r="H45" i="10"/>
  <c r="G45" i="10"/>
  <c r="F45" i="10"/>
  <c r="E45" i="10"/>
  <c r="Q44" i="10"/>
  <c r="F9" i="10" s="1"/>
  <c r="N5" i="7" s="1"/>
  <c r="K44" i="10"/>
  <c r="F8" i="10" s="1"/>
  <c r="I5" i="7" s="1"/>
  <c r="E44" i="10"/>
  <c r="F7" i="10" s="1"/>
  <c r="D5" i="7" s="1"/>
  <c r="Q43" i="10"/>
  <c r="K43" i="10"/>
  <c r="G8" i="10" s="1"/>
  <c r="E43" i="10"/>
  <c r="G7" i="10" s="1"/>
  <c r="T41" i="10"/>
  <c r="T39" i="10"/>
  <c r="N39" i="10"/>
  <c r="H39" i="10"/>
  <c r="T38" i="10"/>
  <c r="N38" i="10"/>
  <c r="H38" i="10"/>
  <c r="T37" i="10"/>
  <c r="N37" i="10"/>
  <c r="H37" i="10"/>
  <c r="T36" i="10"/>
  <c r="N36" i="10"/>
  <c r="H36" i="10"/>
  <c r="T35" i="10"/>
  <c r="N35" i="10"/>
  <c r="H35" i="10"/>
  <c r="T34" i="10"/>
  <c r="N34" i="10"/>
  <c r="H34" i="10"/>
  <c r="T33" i="10"/>
  <c r="N33" i="10"/>
  <c r="H33" i="10"/>
  <c r="T32" i="10"/>
  <c r="H32" i="10"/>
  <c r="Q29" i="10"/>
  <c r="Q27" i="10"/>
  <c r="K27" i="10"/>
  <c r="E27" i="10"/>
  <c r="V26" i="10"/>
  <c r="P26" i="10"/>
  <c r="J26" i="10"/>
  <c r="D26" i="10"/>
  <c r="D18" i="10"/>
  <c r="L167" i="7" s="1"/>
  <c r="G17" i="10"/>
  <c r="F17" i="10"/>
  <c r="I167" i="7" s="1"/>
  <c r="D17" i="10"/>
  <c r="G167" i="7" s="1"/>
  <c r="G16" i="10"/>
  <c r="F16" i="10"/>
  <c r="D167" i="7" s="1"/>
  <c r="D16" i="10"/>
  <c r="B167" i="7" s="1"/>
  <c r="G15" i="10"/>
  <c r="D15" i="10"/>
  <c r="L113" i="7" s="1"/>
  <c r="F14" i="10"/>
  <c r="I113" i="7" s="1"/>
  <c r="D14" i="10"/>
  <c r="G113" i="7" s="1"/>
  <c r="D13" i="10"/>
  <c r="B113" i="7" s="1"/>
  <c r="G12" i="10"/>
  <c r="D12" i="10"/>
  <c r="L59" i="7" s="1"/>
  <c r="G11" i="10"/>
  <c r="D11" i="10"/>
  <c r="G59" i="7" s="1"/>
  <c r="G10" i="10"/>
  <c r="D10" i="10"/>
  <c r="B59" i="7" s="1"/>
  <c r="G9" i="10"/>
  <c r="D9" i="10"/>
  <c r="L5" i="7" s="1"/>
  <c r="D8" i="10"/>
  <c r="G5" i="7" s="1"/>
  <c r="D7" i="10"/>
  <c r="B5" i="7" s="1"/>
  <c r="B5" i="10"/>
  <c r="D3" i="10"/>
  <c r="D2" i="10"/>
  <c r="T117" i="9"/>
  <c r="S117" i="9"/>
  <c r="R117" i="9"/>
  <c r="Q117" i="9"/>
  <c r="N117" i="9"/>
  <c r="M117" i="9"/>
  <c r="L117" i="9"/>
  <c r="K117" i="9"/>
  <c r="H117" i="9"/>
  <c r="G117" i="9"/>
  <c r="F117" i="9"/>
  <c r="E117" i="9"/>
  <c r="Q116" i="9"/>
  <c r="F18" i="9" s="1"/>
  <c r="N166" i="7" s="1"/>
  <c r="K116" i="9"/>
  <c r="F17" i="9" s="1"/>
  <c r="I166" i="7" s="1"/>
  <c r="E116" i="9"/>
  <c r="F16" i="9" s="1"/>
  <c r="D166" i="7" s="1"/>
  <c r="Q115" i="9"/>
  <c r="G18" i="9" s="1"/>
  <c r="K115" i="9"/>
  <c r="G17" i="9" s="1"/>
  <c r="E115" i="9"/>
  <c r="G16" i="9" s="1"/>
  <c r="T113" i="9"/>
  <c r="J125" i="9" s="1"/>
  <c r="Q4" i="7" s="1"/>
  <c r="T111" i="9"/>
  <c r="N111" i="9"/>
  <c r="H111" i="9"/>
  <c r="T110" i="9"/>
  <c r="N110" i="9"/>
  <c r="H110" i="9"/>
  <c r="T109" i="9"/>
  <c r="N109" i="9"/>
  <c r="H109" i="9"/>
  <c r="T108" i="9"/>
  <c r="N108" i="9"/>
  <c r="H108" i="9"/>
  <c r="T107" i="9"/>
  <c r="N107" i="9"/>
  <c r="H107" i="9"/>
  <c r="T106" i="9"/>
  <c r="N106" i="9"/>
  <c r="H106" i="9"/>
  <c r="T105" i="9"/>
  <c r="N105" i="9"/>
  <c r="H105" i="9"/>
  <c r="T104" i="9"/>
  <c r="N104" i="9"/>
  <c r="H104" i="9"/>
  <c r="Q101" i="9"/>
  <c r="K101" i="9"/>
  <c r="E101" i="9"/>
  <c r="Q99" i="9"/>
  <c r="K99" i="9"/>
  <c r="E99" i="9"/>
  <c r="P98" i="9"/>
  <c r="J98" i="9"/>
  <c r="D98" i="9"/>
  <c r="T93" i="9"/>
  <c r="S93" i="9"/>
  <c r="R93" i="9"/>
  <c r="Q93" i="9"/>
  <c r="N93" i="9"/>
  <c r="M93" i="9"/>
  <c r="L93" i="9"/>
  <c r="K93" i="9"/>
  <c r="H93" i="9"/>
  <c r="G93" i="9"/>
  <c r="F93" i="9"/>
  <c r="E93" i="9"/>
  <c r="Q92" i="9"/>
  <c r="F15" i="9" s="1"/>
  <c r="N112" i="7" s="1"/>
  <c r="K92" i="9"/>
  <c r="F14" i="9" s="1"/>
  <c r="I112" i="7" s="1"/>
  <c r="E92" i="9"/>
  <c r="Q91" i="9"/>
  <c r="K91" i="9"/>
  <c r="G14" i="9" s="1"/>
  <c r="E91" i="9"/>
  <c r="T89" i="9"/>
  <c r="N89" i="9"/>
  <c r="E89" i="9"/>
  <c r="F89" i="9" s="1"/>
  <c r="G89" i="9" s="1"/>
  <c r="H89" i="9" s="1"/>
  <c r="T87" i="9"/>
  <c r="N87" i="9"/>
  <c r="H87" i="9"/>
  <c r="T86" i="9"/>
  <c r="N86" i="9"/>
  <c r="H86" i="9"/>
  <c r="T85" i="9"/>
  <c r="N85" i="9"/>
  <c r="H85" i="9"/>
  <c r="T84" i="9"/>
  <c r="N84" i="9"/>
  <c r="H84" i="9"/>
  <c r="T83" i="9"/>
  <c r="N83" i="9"/>
  <c r="H83" i="9"/>
  <c r="T82" i="9"/>
  <c r="N82" i="9"/>
  <c r="H82" i="9"/>
  <c r="T81" i="9"/>
  <c r="N81" i="9"/>
  <c r="H81" i="9"/>
  <c r="T80" i="9"/>
  <c r="N80" i="9"/>
  <c r="H80" i="9"/>
  <c r="Q77" i="9"/>
  <c r="K77" i="9"/>
  <c r="E77" i="9"/>
  <c r="Q75" i="9"/>
  <c r="K75" i="9"/>
  <c r="E75" i="9"/>
  <c r="P74" i="9"/>
  <c r="J74" i="9"/>
  <c r="D74" i="9"/>
  <c r="T69" i="9"/>
  <c r="S69" i="9"/>
  <c r="R69" i="9"/>
  <c r="Q69" i="9"/>
  <c r="N69" i="9"/>
  <c r="M69" i="9"/>
  <c r="L69" i="9"/>
  <c r="K69" i="9"/>
  <c r="H69" i="9"/>
  <c r="G69" i="9"/>
  <c r="F69" i="9"/>
  <c r="E69" i="9"/>
  <c r="Q68" i="9"/>
  <c r="F12" i="9" s="1"/>
  <c r="N58" i="7" s="1"/>
  <c r="K68" i="9"/>
  <c r="F11" i="9" s="1"/>
  <c r="E68" i="9"/>
  <c r="F10" i="9" s="1"/>
  <c r="Q67" i="9"/>
  <c r="K67" i="9"/>
  <c r="G11" i="9" s="1"/>
  <c r="E67" i="9"/>
  <c r="G10" i="9" s="1"/>
  <c r="T65" i="9"/>
  <c r="T63" i="9"/>
  <c r="N63" i="9"/>
  <c r="H63" i="9"/>
  <c r="T62" i="9"/>
  <c r="N62" i="9"/>
  <c r="H62" i="9"/>
  <c r="T61" i="9"/>
  <c r="N61" i="9"/>
  <c r="H61" i="9"/>
  <c r="T60" i="9"/>
  <c r="N60" i="9"/>
  <c r="H60" i="9"/>
  <c r="T59" i="9"/>
  <c r="N59" i="9"/>
  <c r="H59" i="9"/>
  <c r="T58" i="9"/>
  <c r="N58" i="9"/>
  <c r="H58" i="9"/>
  <c r="T57" i="9"/>
  <c r="N57" i="9"/>
  <c r="H57" i="9"/>
  <c r="T56" i="9"/>
  <c r="N56" i="9"/>
  <c r="H56" i="9"/>
  <c r="Q53" i="9"/>
  <c r="K53" i="9"/>
  <c r="E53" i="9"/>
  <c r="Q51" i="9"/>
  <c r="K51" i="9"/>
  <c r="E51" i="9"/>
  <c r="P50" i="9"/>
  <c r="J50" i="9"/>
  <c r="D50" i="9"/>
  <c r="T45" i="9"/>
  <c r="S45" i="9"/>
  <c r="R45" i="9"/>
  <c r="Q45" i="9"/>
  <c r="N45" i="9"/>
  <c r="M45" i="9"/>
  <c r="L45" i="9"/>
  <c r="K45" i="9"/>
  <c r="H45" i="9"/>
  <c r="G45" i="9"/>
  <c r="F45" i="9"/>
  <c r="E45" i="9"/>
  <c r="Q44" i="9"/>
  <c r="K44" i="9"/>
  <c r="E44" i="9"/>
  <c r="F7" i="9" s="1"/>
  <c r="D4" i="7" s="1"/>
  <c r="Q43" i="9"/>
  <c r="G9" i="9" s="1"/>
  <c r="K43" i="9"/>
  <c r="G8" i="9" s="1"/>
  <c r="E43" i="9"/>
  <c r="G7" i="9" s="1"/>
  <c r="T41" i="9"/>
  <c r="T39" i="9"/>
  <c r="N39" i="9"/>
  <c r="H39" i="9"/>
  <c r="T38" i="9"/>
  <c r="N38" i="9"/>
  <c r="H38" i="9"/>
  <c r="T37" i="9"/>
  <c r="N37" i="9"/>
  <c r="H37" i="9"/>
  <c r="T36" i="9"/>
  <c r="N36" i="9"/>
  <c r="H36" i="9"/>
  <c r="T35" i="9"/>
  <c r="N35" i="9"/>
  <c r="H35" i="9"/>
  <c r="T34" i="9"/>
  <c r="N34" i="9"/>
  <c r="H34" i="9"/>
  <c r="T33" i="9"/>
  <c r="N33" i="9"/>
  <c r="H33" i="9"/>
  <c r="T32" i="9"/>
  <c r="H32" i="9"/>
  <c r="Q29" i="9"/>
  <c r="Q27" i="9"/>
  <c r="K27" i="9"/>
  <c r="E27" i="9"/>
  <c r="V26" i="9"/>
  <c r="P26" i="9"/>
  <c r="J26" i="9"/>
  <c r="D26" i="9"/>
  <c r="D18" i="9"/>
  <c r="L166" i="7" s="1"/>
  <c r="D17" i="9"/>
  <c r="G166" i="7" s="1"/>
  <c r="D16" i="9"/>
  <c r="B166" i="7" s="1"/>
  <c r="G15" i="9"/>
  <c r="D15" i="9"/>
  <c r="L112" i="7" s="1"/>
  <c r="D14" i="9"/>
  <c r="G112" i="7" s="1"/>
  <c r="G13" i="9"/>
  <c r="D13" i="9"/>
  <c r="B112" i="7" s="1"/>
  <c r="G12" i="9"/>
  <c r="D12" i="9"/>
  <c r="L58" i="7" s="1"/>
  <c r="D11" i="9"/>
  <c r="G58" i="7" s="1"/>
  <c r="D10" i="9"/>
  <c r="B58" i="7" s="1"/>
  <c r="D9" i="9"/>
  <c r="L4" i="7" s="1"/>
  <c r="D8" i="9"/>
  <c r="G4" i="7" s="1"/>
  <c r="D7" i="9"/>
  <c r="B4" i="7" s="1"/>
  <c r="B5" i="9"/>
  <c r="D3" i="9"/>
  <c r="D2" i="9"/>
  <c r="A3" i="8"/>
  <c r="D179" i="7"/>
  <c r="I178" i="7"/>
  <c r="D178" i="7"/>
  <c r="D173" i="7"/>
  <c r="I172" i="7"/>
  <c r="D172" i="7"/>
  <c r="I170" i="7"/>
  <c r="I169" i="7"/>
  <c r="D169" i="7"/>
  <c r="I168" i="7"/>
  <c r="N127" i="7"/>
  <c r="D126" i="7"/>
  <c r="N125" i="7"/>
  <c r="N124" i="7"/>
  <c r="N123" i="7"/>
  <c r="I123" i="7"/>
  <c r="N122" i="7"/>
  <c r="N121" i="7"/>
  <c r="I119" i="7"/>
  <c r="C119" i="7"/>
  <c r="N118" i="7"/>
  <c r="N117" i="7"/>
  <c r="C117" i="7"/>
  <c r="I116" i="7"/>
  <c r="D116" i="7"/>
  <c r="N115" i="7"/>
  <c r="N113" i="7"/>
  <c r="I72" i="7"/>
  <c r="N70" i="7"/>
  <c r="N69" i="7"/>
  <c r="N68" i="7"/>
  <c r="N66" i="7"/>
  <c r="N65" i="7"/>
  <c r="I65" i="7"/>
  <c r="N64" i="7"/>
  <c r="I64" i="7"/>
  <c r="I63" i="7"/>
  <c r="N62" i="7"/>
  <c r="I62" i="7"/>
  <c r="D61" i="7"/>
  <c r="N60" i="7"/>
  <c r="D59" i="7"/>
  <c r="R55" i="7"/>
  <c r="S55" i="7" s="1"/>
  <c r="S54" i="7"/>
  <c r="R54" i="7"/>
  <c r="R53" i="7"/>
  <c r="S53" i="7" s="1"/>
  <c r="R52" i="7"/>
  <c r="S52" i="7" s="1"/>
  <c r="R51" i="7"/>
  <c r="S51" i="7" s="1"/>
  <c r="R50" i="7"/>
  <c r="S50" i="7" s="1"/>
  <c r="R49" i="7"/>
  <c r="S49" i="7" s="1"/>
  <c r="R48" i="7"/>
  <c r="S48" i="7" s="1"/>
  <c r="R47" i="7"/>
  <c r="S47" i="7" s="1"/>
  <c r="R46" i="7"/>
  <c r="S46" i="7" s="1"/>
  <c r="R45" i="7"/>
  <c r="S45" i="7" s="1"/>
  <c r="R44" i="7"/>
  <c r="S44" i="7" s="1"/>
  <c r="R43" i="7"/>
  <c r="S43" i="7" s="1"/>
  <c r="R42" i="7"/>
  <c r="S42" i="7" s="1"/>
  <c r="R41" i="7"/>
  <c r="S41" i="7" s="1"/>
  <c r="R40" i="7"/>
  <c r="S40" i="7" s="1"/>
  <c r="R39" i="7"/>
  <c r="S39" i="7" s="1"/>
  <c r="R38" i="7"/>
  <c r="S38" i="7" s="1"/>
  <c r="R37" i="7"/>
  <c r="S37" i="7" s="1"/>
  <c r="R36" i="7"/>
  <c r="S36" i="7" s="1"/>
  <c r="R35" i="7"/>
  <c r="S35" i="7" s="1"/>
  <c r="R34" i="7"/>
  <c r="S34" i="7" s="1"/>
  <c r="R33" i="7"/>
  <c r="S33" i="7" s="1"/>
  <c r="R32" i="7"/>
  <c r="S32" i="7" s="1"/>
  <c r="R31" i="7"/>
  <c r="S31" i="7" s="1"/>
  <c r="R30" i="7"/>
  <c r="S30" i="7" s="1"/>
  <c r="R29" i="7"/>
  <c r="S29" i="7" s="1"/>
  <c r="R28" i="7"/>
  <c r="S28" i="7" s="1"/>
  <c r="R27" i="7"/>
  <c r="S27" i="7" s="1"/>
  <c r="R26" i="7"/>
  <c r="S26" i="7" s="1"/>
  <c r="R25" i="7"/>
  <c r="S25" i="7" s="1"/>
  <c r="R24" i="7"/>
  <c r="S24" i="7" s="1"/>
  <c r="R23" i="7"/>
  <c r="S23" i="7" s="1"/>
  <c r="N19" i="7"/>
  <c r="N18" i="7"/>
  <c r="Q17" i="7"/>
  <c r="N17" i="7"/>
  <c r="I17" i="7"/>
  <c r="N15" i="7"/>
  <c r="N13" i="7"/>
  <c r="N11" i="7"/>
  <c r="N9" i="7"/>
  <c r="D184" i="6"/>
  <c r="I183" i="6"/>
  <c r="H183" i="6"/>
  <c r="I182" i="6"/>
  <c r="H182" i="6"/>
  <c r="I181" i="6"/>
  <c r="H181" i="6"/>
  <c r="I180" i="6"/>
  <c r="H180" i="6"/>
  <c r="I179" i="6"/>
  <c r="H179" i="6"/>
  <c r="I178" i="6"/>
  <c r="H178" i="6"/>
  <c r="I177" i="6"/>
  <c r="H177" i="6"/>
  <c r="I176" i="6"/>
  <c r="H176" i="6"/>
  <c r="I175" i="6"/>
  <c r="H175" i="6"/>
  <c r="I174" i="6"/>
  <c r="J180" i="6" s="1"/>
  <c r="H174" i="6"/>
  <c r="I173" i="6"/>
  <c r="H173" i="6"/>
  <c r="I172" i="6"/>
  <c r="H172" i="6"/>
  <c r="I171" i="6"/>
  <c r="H171" i="6"/>
  <c r="I170" i="6"/>
  <c r="H170" i="6"/>
  <c r="I169" i="6"/>
  <c r="H169" i="6"/>
  <c r="I168" i="6"/>
  <c r="H168" i="6"/>
  <c r="I167" i="6"/>
  <c r="J173" i="6" s="1"/>
  <c r="H167" i="6"/>
  <c r="I166" i="6"/>
  <c r="H166" i="6"/>
  <c r="I165" i="6"/>
  <c r="H165" i="6"/>
  <c r="I164" i="6"/>
  <c r="H164" i="6"/>
  <c r="I163" i="6"/>
  <c r="H163" i="6"/>
  <c r="I162" i="6"/>
  <c r="H162" i="6"/>
  <c r="I161" i="6"/>
  <c r="H161" i="6"/>
  <c r="I160" i="6"/>
  <c r="J166" i="6" s="1"/>
  <c r="H160" i="6"/>
  <c r="I159" i="6"/>
  <c r="H159" i="6"/>
  <c r="I158" i="6"/>
  <c r="H158" i="6"/>
  <c r="I157" i="6"/>
  <c r="H157" i="6"/>
  <c r="I156" i="6"/>
  <c r="H156" i="6"/>
  <c r="I155" i="6"/>
  <c r="H155" i="6"/>
  <c r="I154" i="6"/>
  <c r="H154" i="6"/>
  <c r="I153" i="6"/>
  <c r="H153" i="6"/>
  <c r="Z147" i="6"/>
  <c r="E184" i="6" s="1"/>
  <c r="O147" i="6"/>
  <c r="AA147" i="6" s="1"/>
  <c r="D147" i="6"/>
  <c r="P147" i="6" s="1"/>
  <c r="AE146" i="6"/>
  <c r="AD146" i="6"/>
  <c r="T146" i="6"/>
  <c r="S146" i="6"/>
  <c r="I146" i="6"/>
  <c r="H146" i="6"/>
  <c r="AE145" i="6"/>
  <c r="AD145" i="6"/>
  <c r="T145" i="6"/>
  <c r="S145" i="6"/>
  <c r="I145" i="6"/>
  <c r="H145" i="6"/>
  <c r="AE144" i="6"/>
  <c r="AD144" i="6"/>
  <c r="T144" i="6"/>
  <c r="S144" i="6"/>
  <c r="I144" i="6"/>
  <c r="H144" i="6"/>
  <c r="AE143" i="6"/>
  <c r="AD143" i="6"/>
  <c r="T143" i="6"/>
  <c r="S143" i="6"/>
  <c r="I143" i="6"/>
  <c r="H143" i="6"/>
  <c r="AE142" i="6"/>
  <c r="AD142" i="6"/>
  <c r="T142" i="6"/>
  <c r="S142" i="6"/>
  <c r="I142" i="6"/>
  <c r="H142" i="6"/>
  <c r="AE141" i="6"/>
  <c r="AD141" i="6"/>
  <c r="T141" i="6"/>
  <c r="S141" i="6"/>
  <c r="I141" i="6"/>
  <c r="H141" i="6"/>
  <c r="AE140" i="6"/>
  <c r="AD140" i="6"/>
  <c r="T140" i="6"/>
  <c r="S140" i="6"/>
  <c r="I140" i="6"/>
  <c r="H140" i="6"/>
  <c r="AE139" i="6"/>
  <c r="AD139" i="6"/>
  <c r="T139" i="6"/>
  <c r="S139" i="6"/>
  <c r="I139" i="6"/>
  <c r="H139" i="6"/>
  <c r="AE138" i="6"/>
  <c r="AD138" i="6"/>
  <c r="T138" i="6"/>
  <c r="S138" i="6"/>
  <c r="I138" i="6"/>
  <c r="H138" i="6"/>
  <c r="AE137" i="6"/>
  <c r="AD137" i="6"/>
  <c r="T137" i="6"/>
  <c r="S137" i="6"/>
  <c r="I137" i="6"/>
  <c r="J143" i="6" s="1"/>
  <c r="H137" i="6"/>
  <c r="AE136" i="6"/>
  <c r="AD136" i="6"/>
  <c r="T136" i="6"/>
  <c r="S136" i="6"/>
  <c r="I136" i="6"/>
  <c r="H136" i="6"/>
  <c r="AE135" i="6"/>
  <c r="AD135" i="6"/>
  <c r="T135" i="6"/>
  <c r="S135" i="6"/>
  <c r="I135" i="6"/>
  <c r="H135" i="6"/>
  <c r="AE134" i="6"/>
  <c r="AD134" i="6"/>
  <c r="T134" i="6"/>
  <c r="S134" i="6"/>
  <c r="I134" i="6"/>
  <c r="H134" i="6"/>
  <c r="AE133" i="6"/>
  <c r="AD133" i="6"/>
  <c r="T133" i="6"/>
  <c r="S133" i="6"/>
  <c r="I133" i="6"/>
  <c r="H133" i="6"/>
  <c r="AE132" i="6"/>
  <c r="AD132" i="6"/>
  <c r="T132" i="6"/>
  <c r="S132" i="6"/>
  <c r="I132" i="6"/>
  <c r="H132" i="6"/>
  <c r="AE131" i="6"/>
  <c r="AD131" i="6"/>
  <c r="T131" i="6"/>
  <c r="S131" i="6"/>
  <c r="I131" i="6"/>
  <c r="H131" i="6"/>
  <c r="AE130" i="6"/>
  <c r="AD130" i="6"/>
  <c r="T130" i="6"/>
  <c r="S130" i="6"/>
  <c r="I130" i="6"/>
  <c r="H130" i="6"/>
  <c r="AE129" i="6"/>
  <c r="AD129" i="6"/>
  <c r="T129" i="6"/>
  <c r="S129" i="6"/>
  <c r="I129" i="6"/>
  <c r="H129" i="6"/>
  <c r="AE128" i="6"/>
  <c r="AD128" i="6"/>
  <c r="T128" i="6"/>
  <c r="S128" i="6"/>
  <c r="I128" i="6"/>
  <c r="H128" i="6"/>
  <c r="AE127" i="6"/>
  <c r="AD127" i="6"/>
  <c r="T127" i="6"/>
  <c r="S127" i="6"/>
  <c r="I127" i="6"/>
  <c r="H127" i="6"/>
  <c r="AE126" i="6"/>
  <c r="AD126" i="6"/>
  <c r="T126" i="6"/>
  <c r="S126" i="6"/>
  <c r="I126" i="6"/>
  <c r="H126" i="6"/>
  <c r="AE125" i="6"/>
  <c r="AD125" i="6"/>
  <c r="T125" i="6"/>
  <c r="S125" i="6"/>
  <c r="I125" i="6"/>
  <c r="H125" i="6"/>
  <c r="AE124" i="6"/>
  <c r="AD124" i="6"/>
  <c r="T124" i="6"/>
  <c r="S124" i="6"/>
  <c r="I124" i="6"/>
  <c r="J129" i="6" s="1"/>
  <c r="H124" i="6"/>
  <c r="AE123" i="6"/>
  <c r="AF129" i="6" s="1"/>
  <c r="AD123" i="6"/>
  <c r="T123" i="6"/>
  <c r="S123" i="6"/>
  <c r="I123" i="6"/>
  <c r="H123" i="6"/>
  <c r="AE122" i="6"/>
  <c r="AD122" i="6"/>
  <c r="T122" i="6"/>
  <c r="S122" i="6"/>
  <c r="I122" i="6"/>
  <c r="H122" i="6"/>
  <c r="AE121" i="6"/>
  <c r="AD121" i="6"/>
  <c r="T121" i="6"/>
  <c r="S121" i="6"/>
  <c r="I121" i="6"/>
  <c r="H121" i="6"/>
  <c r="AE120" i="6"/>
  <c r="AD120" i="6"/>
  <c r="T120" i="6"/>
  <c r="S120" i="6"/>
  <c r="I120" i="6"/>
  <c r="H120" i="6"/>
  <c r="AE119" i="6"/>
  <c r="AD119" i="6"/>
  <c r="T119" i="6"/>
  <c r="S119" i="6"/>
  <c r="I119" i="6"/>
  <c r="H119" i="6"/>
  <c r="AE118" i="6"/>
  <c r="AD118" i="6"/>
  <c r="T118" i="6"/>
  <c r="S118" i="6"/>
  <c r="I118" i="6"/>
  <c r="H118" i="6"/>
  <c r="AE117" i="6"/>
  <c r="AD117" i="6"/>
  <c r="T117" i="6"/>
  <c r="S117" i="6"/>
  <c r="I117" i="6"/>
  <c r="H117" i="6"/>
  <c r="AE116" i="6"/>
  <c r="AF122" i="6" s="1"/>
  <c r="AD116" i="6"/>
  <c r="T116" i="6"/>
  <c r="S116" i="6"/>
  <c r="I116" i="6"/>
  <c r="J122" i="6" s="1"/>
  <c r="H116" i="6"/>
  <c r="Z110" i="6"/>
  <c r="E147" i="6" s="1"/>
  <c r="O110" i="6"/>
  <c r="AA110" i="6" s="1"/>
  <c r="D110" i="6"/>
  <c r="P110" i="6" s="1"/>
  <c r="AE109" i="6"/>
  <c r="AD109" i="6"/>
  <c r="T109" i="6"/>
  <c r="S109" i="6"/>
  <c r="I109" i="6"/>
  <c r="H109" i="6"/>
  <c r="AE108" i="6"/>
  <c r="AD108" i="6"/>
  <c r="T108" i="6"/>
  <c r="S108" i="6"/>
  <c r="I108" i="6"/>
  <c r="H108" i="6"/>
  <c r="AE107" i="6"/>
  <c r="AD107" i="6"/>
  <c r="T107" i="6"/>
  <c r="S107" i="6"/>
  <c r="I107" i="6"/>
  <c r="H107" i="6"/>
  <c r="AE106" i="6"/>
  <c r="AD106" i="6"/>
  <c r="T106" i="6"/>
  <c r="S106" i="6"/>
  <c r="I106" i="6"/>
  <c r="H106" i="6"/>
  <c r="AE105" i="6"/>
  <c r="AD105" i="6"/>
  <c r="T105" i="6"/>
  <c r="S105" i="6"/>
  <c r="I105" i="6"/>
  <c r="H105" i="6"/>
  <c r="AE104" i="6"/>
  <c r="AD104" i="6"/>
  <c r="T104" i="6"/>
  <c r="S104" i="6"/>
  <c r="I104" i="6"/>
  <c r="H104" i="6"/>
  <c r="AE103" i="6"/>
  <c r="AD103" i="6"/>
  <c r="T103" i="6"/>
  <c r="S103" i="6"/>
  <c r="I103" i="6"/>
  <c r="H103" i="6"/>
  <c r="AE102" i="6"/>
  <c r="AD102" i="6"/>
  <c r="T102" i="6"/>
  <c r="S102" i="6"/>
  <c r="I102" i="6"/>
  <c r="H102" i="6"/>
  <c r="AE101" i="6"/>
  <c r="AD101" i="6"/>
  <c r="T101" i="6"/>
  <c r="S101" i="6"/>
  <c r="I101" i="6"/>
  <c r="H101" i="6"/>
  <c r="AE100" i="6"/>
  <c r="AF106" i="6" s="1"/>
  <c r="AD100" i="6"/>
  <c r="T100" i="6"/>
  <c r="S100" i="6"/>
  <c r="I100" i="6"/>
  <c r="H100" i="6"/>
  <c r="AE99" i="6"/>
  <c r="AD99" i="6"/>
  <c r="T99" i="6"/>
  <c r="S99" i="6"/>
  <c r="I99" i="6"/>
  <c r="H99" i="6"/>
  <c r="AE98" i="6"/>
  <c r="AD98" i="6"/>
  <c r="T98" i="6"/>
  <c r="S98" i="6"/>
  <c r="I98" i="6"/>
  <c r="H98" i="6"/>
  <c r="AE97" i="6"/>
  <c r="AD97" i="6"/>
  <c r="T97" i="6"/>
  <c r="S97" i="6"/>
  <c r="I97" i="6"/>
  <c r="H97" i="6"/>
  <c r="AE96" i="6"/>
  <c r="AD96" i="6"/>
  <c r="T96" i="6"/>
  <c r="S96" i="6"/>
  <c r="I96" i="6"/>
  <c r="H96" i="6"/>
  <c r="AE95" i="6"/>
  <c r="AD95" i="6"/>
  <c r="T95" i="6"/>
  <c r="S95" i="6"/>
  <c r="I95" i="6"/>
  <c r="H95" i="6"/>
  <c r="AE94" i="6"/>
  <c r="AD94" i="6"/>
  <c r="T94" i="6"/>
  <c r="S94" i="6"/>
  <c r="I94" i="6"/>
  <c r="H94" i="6"/>
  <c r="AE93" i="6"/>
  <c r="AD93" i="6"/>
  <c r="T93" i="6"/>
  <c r="S93" i="6"/>
  <c r="I93" i="6"/>
  <c r="H93" i="6"/>
  <c r="AE92" i="6"/>
  <c r="AD92" i="6"/>
  <c r="T92" i="6"/>
  <c r="S92" i="6"/>
  <c r="I92" i="6"/>
  <c r="H92" i="6"/>
  <c r="AE91" i="6"/>
  <c r="AD91" i="6"/>
  <c r="T91" i="6"/>
  <c r="S91" i="6"/>
  <c r="I91" i="6"/>
  <c r="H91" i="6"/>
  <c r="AE90" i="6"/>
  <c r="AD90" i="6"/>
  <c r="T90" i="6"/>
  <c r="S90" i="6"/>
  <c r="I90" i="6"/>
  <c r="H90" i="6"/>
  <c r="AE89" i="6"/>
  <c r="AD89" i="6"/>
  <c r="T89" i="6"/>
  <c r="S89" i="6"/>
  <c r="I89" i="6"/>
  <c r="H89" i="6"/>
  <c r="AE88" i="6"/>
  <c r="AD88" i="6"/>
  <c r="T88" i="6"/>
  <c r="S88" i="6"/>
  <c r="I88" i="6"/>
  <c r="H88" i="6"/>
  <c r="AE87" i="6"/>
  <c r="AD87" i="6"/>
  <c r="T87" i="6"/>
  <c r="S87" i="6"/>
  <c r="I87" i="6"/>
  <c r="H87" i="6"/>
  <c r="AE86" i="6"/>
  <c r="AD86" i="6"/>
  <c r="T86" i="6"/>
  <c r="S86" i="6"/>
  <c r="I86" i="6"/>
  <c r="H86" i="6"/>
  <c r="AE85" i="6"/>
  <c r="AD85" i="6"/>
  <c r="T85" i="6"/>
  <c r="S85" i="6"/>
  <c r="I85" i="6"/>
  <c r="H85" i="6"/>
  <c r="AE84" i="6"/>
  <c r="AD84" i="6"/>
  <c r="T84" i="6"/>
  <c r="S84" i="6"/>
  <c r="I84" i="6"/>
  <c r="H84" i="6"/>
  <c r="AE83" i="6"/>
  <c r="AD83" i="6"/>
  <c r="T83" i="6"/>
  <c r="S83" i="6"/>
  <c r="I83" i="6"/>
  <c r="H83" i="6"/>
  <c r="AE82" i="6"/>
  <c r="AD82" i="6"/>
  <c r="T82" i="6"/>
  <c r="S82" i="6"/>
  <c r="I82" i="6"/>
  <c r="H82" i="6"/>
  <c r="AE81" i="6"/>
  <c r="AD81" i="6"/>
  <c r="T81" i="6"/>
  <c r="S81" i="6"/>
  <c r="I81" i="6"/>
  <c r="H81" i="6"/>
  <c r="AE80" i="6"/>
  <c r="AD80" i="6"/>
  <c r="T80" i="6"/>
  <c r="S80" i="6"/>
  <c r="S110" i="6" s="1"/>
  <c r="I80" i="6"/>
  <c r="H80" i="6"/>
  <c r="AE79" i="6"/>
  <c r="AD79" i="6"/>
  <c r="T79" i="6"/>
  <c r="S79" i="6"/>
  <c r="I79" i="6"/>
  <c r="H79" i="6"/>
  <c r="Z73" i="6"/>
  <c r="E110" i="6" s="1"/>
  <c r="P73" i="6"/>
  <c r="O73" i="6"/>
  <c r="AA73" i="6" s="1"/>
  <c r="D73" i="6"/>
  <c r="AE72" i="6"/>
  <c r="AD72" i="6"/>
  <c r="T72" i="6"/>
  <c r="S72" i="6"/>
  <c r="I72" i="6"/>
  <c r="H72" i="6"/>
  <c r="AE71" i="6"/>
  <c r="AD71" i="6"/>
  <c r="T71" i="6"/>
  <c r="S71" i="6"/>
  <c r="I71" i="6"/>
  <c r="H71" i="6"/>
  <c r="AE70" i="6"/>
  <c r="AD70" i="6"/>
  <c r="T70" i="6"/>
  <c r="S70" i="6"/>
  <c r="I70" i="6"/>
  <c r="H70" i="6"/>
  <c r="AE69" i="6"/>
  <c r="AD69" i="6"/>
  <c r="T69" i="6"/>
  <c r="S69" i="6"/>
  <c r="I69" i="6"/>
  <c r="H69" i="6"/>
  <c r="AE68" i="6"/>
  <c r="AD68" i="6"/>
  <c r="T68" i="6"/>
  <c r="S68" i="6"/>
  <c r="I68" i="6"/>
  <c r="H68" i="6"/>
  <c r="AE67" i="6"/>
  <c r="AD67" i="6"/>
  <c r="T67" i="6"/>
  <c r="S67" i="6"/>
  <c r="I67" i="6"/>
  <c r="H67" i="6"/>
  <c r="AE66" i="6"/>
  <c r="AD66" i="6"/>
  <c r="T66" i="6"/>
  <c r="S66" i="6"/>
  <c r="I66" i="6"/>
  <c r="H66" i="6"/>
  <c r="AE65" i="6"/>
  <c r="AD65" i="6"/>
  <c r="T65" i="6"/>
  <c r="S65" i="6"/>
  <c r="I65" i="6"/>
  <c r="H65" i="6"/>
  <c r="AE64" i="6"/>
  <c r="AD64" i="6"/>
  <c r="T64" i="6"/>
  <c r="S64" i="6"/>
  <c r="I64" i="6"/>
  <c r="H64" i="6"/>
  <c r="AE63" i="6"/>
  <c r="AF69" i="6" s="1"/>
  <c r="AD63" i="6"/>
  <c r="T63" i="6"/>
  <c r="S63" i="6"/>
  <c r="I63" i="6"/>
  <c r="H63" i="6"/>
  <c r="AE62" i="6"/>
  <c r="AD62" i="6"/>
  <c r="T62" i="6"/>
  <c r="S62" i="6"/>
  <c r="I62" i="6"/>
  <c r="H62" i="6"/>
  <c r="AE61" i="6"/>
  <c r="AD61" i="6"/>
  <c r="T61" i="6"/>
  <c r="S61" i="6"/>
  <c r="I61" i="6"/>
  <c r="H61" i="6"/>
  <c r="AE60" i="6"/>
  <c r="AD60" i="6"/>
  <c r="T60" i="6"/>
  <c r="S60" i="6"/>
  <c r="I60" i="6"/>
  <c r="H60" i="6"/>
  <c r="AE59" i="6"/>
  <c r="AD59" i="6"/>
  <c r="T59" i="6"/>
  <c r="S59" i="6"/>
  <c r="I59" i="6"/>
  <c r="H59" i="6"/>
  <c r="AE58" i="6"/>
  <c r="AD58" i="6"/>
  <c r="T58" i="6"/>
  <c r="S58" i="6"/>
  <c r="I58" i="6"/>
  <c r="H58" i="6"/>
  <c r="AE57" i="6"/>
  <c r="AD57" i="6"/>
  <c r="T57" i="6"/>
  <c r="S57" i="6"/>
  <c r="I57" i="6"/>
  <c r="H57" i="6"/>
  <c r="AE56" i="6"/>
  <c r="AF62" i="6" s="1"/>
  <c r="AD56" i="6"/>
  <c r="T56" i="6"/>
  <c r="U62" i="6" s="1"/>
  <c r="S56" i="6"/>
  <c r="I56" i="6"/>
  <c r="H56" i="6"/>
  <c r="AE55" i="6"/>
  <c r="AD55" i="6"/>
  <c r="T55" i="6"/>
  <c r="S55" i="6"/>
  <c r="I55" i="6"/>
  <c r="H55" i="6"/>
  <c r="AE54" i="6"/>
  <c r="AD54" i="6"/>
  <c r="T54" i="6"/>
  <c r="S54" i="6"/>
  <c r="I54" i="6"/>
  <c r="H54" i="6"/>
  <c r="AE53" i="6"/>
  <c r="AD53" i="6"/>
  <c r="T53" i="6"/>
  <c r="S53" i="6"/>
  <c r="I53" i="6"/>
  <c r="H53" i="6"/>
  <c r="AE52" i="6"/>
  <c r="AD52" i="6"/>
  <c r="T52" i="6"/>
  <c r="S52" i="6"/>
  <c r="I52" i="6"/>
  <c r="H52" i="6"/>
  <c r="AE51" i="6"/>
  <c r="AD51" i="6"/>
  <c r="T51" i="6"/>
  <c r="S51" i="6"/>
  <c r="I51" i="6"/>
  <c r="H51" i="6"/>
  <c r="AE50" i="6"/>
  <c r="AD50" i="6"/>
  <c r="T50" i="6"/>
  <c r="S50" i="6"/>
  <c r="I50" i="6"/>
  <c r="H50" i="6"/>
  <c r="AE49" i="6"/>
  <c r="AD49" i="6"/>
  <c r="T49" i="6"/>
  <c r="U55" i="6" s="1"/>
  <c r="S49" i="6"/>
  <c r="I49" i="6"/>
  <c r="H49" i="6"/>
  <c r="AE48" i="6"/>
  <c r="AD48" i="6"/>
  <c r="T48" i="6"/>
  <c r="S48" i="6"/>
  <c r="I48" i="6"/>
  <c r="H48" i="6"/>
  <c r="AE47" i="6"/>
  <c r="AD47" i="6"/>
  <c r="T47" i="6"/>
  <c r="S47" i="6"/>
  <c r="I47" i="6"/>
  <c r="H47" i="6"/>
  <c r="AE46" i="6"/>
  <c r="AD46" i="6"/>
  <c r="T46" i="6"/>
  <c r="S46" i="6"/>
  <c r="I46" i="6"/>
  <c r="H46" i="6"/>
  <c r="AE45" i="6"/>
  <c r="AD45" i="6"/>
  <c r="T45" i="6"/>
  <c r="S45" i="6"/>
  <c r="I45" i="6"/>
  <c r="H45" i="6"/>
  <c r="AE44" i="6"/>
  <c r="AD44" i="6"/>
  <c r="T44" i="6"/>
  <c r="S44" i="6"/>
  <c r="I44" i="6"/>
  <c r="H44" i="6"/>
  <c r="AE43" i="6"/>
  <c r="AD43" i="6"/>
  <c r="T43" i="6"/>
  <c r="S43" i="6"/>
  <c r="I43" i="6"/>
  <c r="H43" i="6"/>
  <c r="AE42" i="6"/>
  <c r="AD42" i="6"/>
  <c r="T42" i="6"/>
  <c r="S42" i="6"/>
  <c r="I42" i="6"/>
  <c r="J48" i="6" s="1"/>
  <c r="H42" i="6"/>
  <c r="H73" i="6" s="1"/>
  <c r="AA36" i="6"/>
  <c r="Z36" i="6"/>
  <c r="E73" i="6" s="1"/>
  <c r="O36" i="6"/>
  <c r="D36" i="6"/>
  <c r="P36" i="6" s="1"/>
  <c r="T35" i="6"/>
  <c r="S35" i="6"/>
  <c r="I35" i="6"/>
  <c r="H35" i="6"/>
  <c r="T34" i="6"/>
  <c r="S34" i="6"/>
  <c r="I34" i="6"/>
  <c r="H34" i="6"/>
  <c r="T33" i="6"/>
  <c r="S33" i="6"/>
  <c r="I33" i="6"/>
  <c r="H33" i="6"/>
  <c r="AE32" i="6"/>
  <c r="AD32" i="6"/>
  <c r="T32" i="6"/>
  <c r="S32" i="6"/>
  <c r="I32" i="6"/>
  <c r="H32" i="6"/>
  <c r="AE31" i="6"/>
  <c r="AD31" i="6"/>
  <c r="T31" i="6"/>
  <c r="S31" i="6"/>
  <c r="I31" i="6"/>
  <c r="H31" i="6"/>
  <c r="AE30" i="6"/>
  <c r="AD30" i="6"/>
  <c r="T30" i="6"/>
  <c r="S30" i="6"/>
  <c r="I30" i="6"/>
  <c r="H30" i="6"/>
  <c r="AE29" i="6"/>
  <c r="AD29" i="6"/>
  <c r="T29" i="6"/>
  <c r="S29" i="6"/>
  <c r="I29" i="6"/>
  <c r="H29" i="6"/>
  <c r="AE28" i="6"/>
  <c r="AD28" i="6"/>
  <c r="T28" i="6"/>
  <c r="S28" i="6"/>
  <c r="I28" i="6"/>
  <c r="H28" i="6"/>
  <c r="AE27" i="6"/>
  <c r="AD27" i="6"/>
  <c r="T27" i="6"/>
  <c r="S27" i="6"/>
  <c r="I27" i="6"/>
  <c r="H27" i="6"/>
  <c r="AE26" i="6"/>
  <c r="AD26" i="6"/>
  <c r="T26" i="6"/>
  <c r="S26" i="6"/>
  <c r="I26" i="6"/>
  <c r="H26" i="6"/>
  <c r="AE25" i="6"/>
  <c r="AD25" i="6"/>
  <c r="T25" i="6"/>
  <c r="S25" i="6"/>
  <c r="I25" i="6"/>
  <c r="H25" i="6"/>
  <c r="AE24" i="6"/>
  <c r="AD24" i="6"/>
  <c r="T24" i="6"/>
  <c r="S24" i="6"/>
  <c r="I24" i="6"/>
  <c r="H24" i="6"/>
  <c r="AE23" i="6"/>
  <c r="AD23" i="6"/>
  <c r="T23" i="6"/>
  <c r="S23" i="6"/>
  <c r="I23" i="6"/>
  <c r="H23" i="6"/>
  <c r="AE22" i="6"/>
  <c r="AD22" i="6"/>
  <c r="T22" i="6"/>
  <c r="S22" i="6"/>
  <c r="I22" i="6"/>
  <c r="H22" i="6"/>
  <c r="AE21" i="6"/>
  <c r="AD21" i="6"/>
  <c r="T21" i="6"/>
  <c r="S21" i="6"/>
  <c r="I21" i="6"/>
  <c r="H21" i="6"/>
  <c r="AE20" i="6"/>
  <c r="AF25" i="6" s="1"/>
  <c r="AD20" i="6"/>
  <c r="T20" i="6"/>
  <c r="S20" i="6"/>
  <c r="I20" i="6"/>
  <c r="H20" i="6"/>
  <c r="AE19" i="6"/>
  <c r="AD19" i="6"/>
  <c r="T19" i="6"/>
  <c r="S19" i="6"/>
  <c r="I19" i="6"/>
  <c r="H19" i="6"/>
  <c r="AE18" i="6"/>
  <c r="AD18" i="6"/>
  <c r="T18" i="6"/>
  <c r="S18" i="6"/>
  <c r="I18" i="6"/>
  <c r="H18" i="6"/>
  <c r="AE17" i="6"/>
  <c r="AD17" i="6"/>
  <c r="T17" i="6"/>
  <c r="S17" i="6"/>
  <c r="I17" i="6"/>
  <c r="H17" i="6"/>
  <c r="AE16" i="6"/>
  <c r="AD16" i="6"/>
  <c r="T16" i="6"/>
  <c r="S16" i="6"/>
  <c r="I16" i="6"/>
  <c r="H16" i="6"/>
  <c r="AE15" i="6"/>
  <c r="AD15" i="6"/>
  <c r="T15" i="6"/>
  <c r="S15" i="6"/>
  <c r="I15" i="6"/>
  <c r="H15" i="6"/>
  <c r="AE14" i="6"/>
  <c r="AD14" i="6"/>
  <c r="T14" i="6"/>
  <c r="S14" i="6"/>
  <c r="I14" i="6"/>
  <c r="H14" i="6"/>
  <c r="AE13" i="6"/>
  <c r="AD13" i="6"/>
  <c r="T13" i="6"/>
  <c r="S13" i="6"/>
  <c r="I13" i="6"/>
  <c r="H13" i="6"/>
  <c r="AE12" i="6"/>
  <c r="AD12" i="6"/>
  <c r="T12" i="6"/>
  <c r="S12" i="6"/>
  <c r="I12" i="6"/>
  <c r="J18" i="6" s="1"/>
  <c r="H12" i="6"/>
  <c r="AE11" i="6"/>
  <c r="AD11" i="6"/>
  <c r="T11" i="6"/>
  <c r="S11" i="6"/>
  <c r="I11" i="6"/>
  <c r="H11" i="6"/>
  <c r="AE10" i="6"/>
  <c r="AD10" i="6"/>
  <c r="T10" i="6"/>
  <c r="S10" i="6"/>
  <c r="I10" i="6"/>
  <c r="H10" i="6"/>
  <c r="AE9" i="6"/>
  <c r="AD9" i="6"/>
  <c r="T9" i="6"/>
  <c r="S9" i="6"/>
  <c r="I9" i="6"/>
  <c r="H9" i="6"/>
  <c r="AE8" i="6"/>
  <c r="AD8" i="6"/>
  <c r="T8" i="6"/>
  <c r="S8" i="6"/>
  <c r="I8" i="6"/>
  <c r="H8" i="6"/>
  <c r="AE7" i="6"/>
  <c r="AD7" i="6"/>
  <c r="T7" i="6"/>
  <c r="S7" i="6"/>
  <c r="I7" i="6"/>
  <c r="H7" i="6"/>
  <c r="AE6" i="6"/>
  <c r="AD6" i="6"/>
  <c r="T6" i="6"/>
  <c r="S6" i="6"/>
  <c r="I6" i="6"/>
  <c r="H6" i="6"/>
  <c r="AE5" i="6"/>
  <c r="AF11" i="6" s="1"/>
  <c r="AD5" i="6"/>
  <c r="T5" i="6"/>
  <c r="U11" i="6" s="1"/>
  <c r="S5" i="6"/>
  <c r="I5" i="6"/>
  <c r="H5" i="6"/>
  <c r="N9" i="5"/>
  <c r="M9" i="5"/>
  <c r="L9" i="5"/>
  <c r="K9" i="5"/>
  <c r="J9" i="5"/>
  <c r="I9" i="5"/>
  <c r="H9" i="5"/>
  <c r="G9" i="5"/>
  <c r="F9" i="5"/>
  <c r="E9" i="5"/>
  <c r="Q90" i="17" l="1"/>
  <c r="H15" i="17" s="1"/>
  <c r="O120" i="7" s="1"/>
  <c r="F13" i="17"/>
  <c r="D120" i="7" s="1"/>
  <c r="F11" i="21"/>
  <c r="I70" i="7" s="1"/>
  <c r="F11" i="17"/>
  <c r="I66" i="7" s="1"/>
  <c r="I71" i="7"/>
  <c r="F11" i="11"/>
  <c r="I60" i="7" s="1"/>
  <c r="F11" i="18"/>
  <c r="I67" i="7" s="1"/>
  <c r="I73" i="7"/>
  <c r="F11" i="12"/>
  <c r="I61" i="7" s="1"/>
  <c r="F11" i="19"/>
  <c r="I68" i="7" s="1"/>
  <c r="F11" i="20"/>
  <c r="I69" i="7" s="1"/>
  <c r="K66" i="11"/>
  <c r="H11" i="11" s="1"/>
  <c r="J60" i="7" s="1"/>
  <c r="N71" i="7"/>
  <c r="F12" i="18"/>
  <c r="N67" i="7" s="1"/>
  <c r="N72" i="7"/>
  <c r="N73" i="7"/>
  <c r="N61" i="7"/>
  <c r="F12" i="12"/>
  <c r="F11" i="10"/>
  <c r="I59" i="7" s="1"/>
  <c r="F12" i="10"/>
  <c r="N59" i="7" s="1"/>
  <c r="F10" i="13"/>
  <c r="D62" i="7" s="1"/>
  <c r="F10" i="21"/>
  <c r="D70" i="7" s="1"/>
  <c r="F10" i="14"/>
  <c r="D63" i="7" s="1"/>
  <c r="F10" i="17"/>
  <c r="D66" i="7" s="1"/>
  <c r="D71" i="7"/>
  <c r="F10" i="11"/>
  <c r="D60" i="7" s="1"/>
  <c r="F10" i="18"/>
  <c r="D67" i="7" s="1"/>
  <c r="D72" i="7"/>
  <c r="F10" i="15"/>
  <c r="D64" i="7" s="1"/>
  <c r="F10" i="19"/>
  <c r="D68" i="7" s="1"/>
  <c r="F10" i="20"/>
  <c r="D69" i="7" s="1"/>
  <c r="F10" i="16"/>
  <c r="D65" i="7" s="1"/>
  <c r="E114" i="20"/>
  <c r="H16" i="20" s="1"/>
  <c r="E177" i="7" s="1"/>
  <c r="F9" i="9"/>
  <c r="N4" i="7" s="1"/>
  <c r="F13" i="19"/>
  <c r="D122" i="7" s="1"/>
  <c r="K90" i="13"/>
  <c r="H14" i="13" s="1"/>
  <c r="J116" i="7" s="1"/>
  <c r="K90" i="12"/>
  <c r="H14" i="12" s="1"/>
  <c r="J115" i="7" s="1"/>
  <c r="K90" i="15"/>
  <c r="H14" i="15" s="1"/>
  <c r="J118" i="7" s="1"/>
  <c r="O126" i="7"/>
  <c r="Q90" i="11"/>
  <c r="H15" i="11" s="1"/>
  <c r="O114" i="7" s="1"/>
  <c r="Q90" i="15"/>
  <c r="H15" i="15" s="1"/>
  <c r="O118" i="7" s="1"/>
  <c r="Q66" i="17"/>
  <c r="H12" i="17" s="1"/>
  <c r="O66" i="7" s="1"/>
  <c r="Q66" i="20"/>
  <c r="H12" i="20" s="1"/>
  <c r="O69" i="7" s="1"/>
  <c r="K66" i="12"/>
  <c r="H11" i="12" s="1"/>
  <c r="J61" i="7" s="1"/>
  <c r="K66" i="17"/>
  <c r="H11" i="17" s="1"/>
  <c r="J66" i="7" s="1"/>
  <c r="K66" i="13"/>
  <c r="H11" i="13" s="1"/>
  <c r="J62" i="7" s="1"/>
  <c r="K66" i="15"/>
  <c r="H11" i="15" s="1"/>
  <c r="J64" i="7" s="1"/>
  <c r="J71" i="7"/>
  <c r="K66" i="18"/>
  <c r="H11" i="18" s="1"/>
  <c r="J67" i="7" s="1"/>
  <c r="B11" i="5"/>
  <c r="H127" i="7"/>
  <c r="E114" i="16"/>
  <c r="H16" i="16" s="1"/>
  <c r="E173" i="7" s="1"/>
  <c r="K66" i="21"/>
  <c r="H11" i="21" s="1"/>
  <c r="J70" i="7" s="1"/>
  <c r="Q90" i="12"/>
  <c r="H15" i="12" s="1"/>
  <c r="O115" i="7" s="1"/>
  <c r="E90" i="15"/>
  <c r="H13" i="15" s="1"/>
  <c r="E118" i="7" s="1"/>
  <c r="K114" i="16"/>
  <c r="H17" i="16" s="1"/>
  <c r="J173" i="7" s="1"/>
  <c r="U85" i="6"/>
  <c r="K114" i="15"/>
  <c r="H17" i="15" s="1"/>
  <c r="J172" i="7" s="1"/>
  <c r="E90" i="16"/>
  <c r="H13" i="16" s="1"/>
  <c r="E119" i="7" s="1"/>
  <c r="K114" i="20"/>
  <c r="H17" i="20" s="1"/>
  <c r="J177" i="7" s="1"/>
  <c r="J69" i="6"/>
  <c r="E90" i="10"/>
  <c r="H13" i="10" s="1"/>
  <c r="E113" i="7" s="1"/>
  <c r="J125" i="12"/>
  <c r="Q7" i="7" s="1"/>
  <c r="K90" i="16"/>
  <c r="H14" i="16" s="1"/>
  <c r="J119" i="7" s="1"/>
  <c r="E90" i="19"/>
  <c r="H13" i="19" s="1"/>
  <c r="E122" i="7" s="1"/>
  <c r="Q66" i="21"/>
  <c r="H12" i="21" s="1"/>
  <c r="O70" i="7" s="1"/>
  <c r="J11" i="6"/>
  <c r="K90" i="10"/>
  <c r="H14" i="10" s="1"/>
  <c r="J113" i="7" s="1"/>
  <c r="Q66" i="11"/>
  <c r="H12" i="11" s="1"/>
  <c r="O60" i="7" s="1"/>
  <c r="E114" i="15"/>
  <c r="H16" i="15" s="1"/>
  <c r="E172" i="7" s="1"/>
  <c r="K90" i="19"/>
  <c r="H14" i="19" s="1"/>
  <c r="J122" i="7" s="1"/>
  <c r="K114" i="19"/>
  <c r="H17" i="19" s="1"/>
  <c r="J176" i="7" s="1"/>
  <c r="E90" i="20"/>
  <c r="H13" i="20" s="1"/>
  <c r="E123" i="7" s="1"/>
  <c r="E126" i="7"/>
  <c r="J92" i="6"/>
  <c r="AF92" i="6"/>
  <c r="U99" i="6"/>
  <c r="J125" i="15"/>
  <c r="Q10" i="7" s="1"/>
  <c r="Q90" i="19"/>
  <c r="H15" i="19" s="1"/>
  <c r="O122" i="7" s="1"/>
  <c r="K90" i="20"/>
  <c r="H14" i="20" s="1"/>
  <c r="J123" i="7" s="1"/>
  <c r="J126" i="7"/>
  <c r="K114" i="12"/>
  <c r="H17" i="12" s="1"/>
  <c r="J169" i="7" s="1"/>
  <c r="J125" i="16"/>
  <c r="Q11" i="7" s="1"/>
  <c r="E114" i="19"/>
  <c r="H16" i="19" s="1"/>
  <c r="E176" i="7" s="1"/>
  <c r="E181" i="7"/>
  <c r="AF18" i="6"/>
  <c r="U92" i="6"/>
  <c r="J99" i="6"/>
  <c r="Q66" i="14"/>
  <c r="H12" i="14" s="1"/>
  <c r="O63" i="7" s="1"/>
  <c r="J125" i="19"/>
  <c r="Q14" i="7" s="1"/>
  <c r="J181" i="7"/>
  <c r="K66" i="10"/>
  <c r="H11" i="10" s="1"/>
  <c r="J59" i="7" s="1"/>
  <c r="J125" i="10"/>
  <c r="Q5" i="7" s="1"/>
  <c r="E114" i="14"/>
  <c r="H16" i="14" s="1"/>
  <c r="E171" i="7" s="1"/>
  <c r="K66" i="16"/>
  <c r="H11" i="16" s="1"/>
  <c r="J65" i="7" s="1"/>
  <c r="J125" i="20"/>
  <c r="Q15" i="7" s="1"/>
  <c r="E180" i="7"/>
  <c r="J25" i="6"/>
  <c r="J85" i="6"/>
  <c r="J106" i="6"/>
  <c r="E90" i="13"/>
  <c r="H13" i="13" s="1"/>
  <c r="E116" i="7" s="1"/>
  <c r="K114" i="14"/>
  <c r="H17" i="14" s="1"/>
  <c r="J171" i="7" s="1"/>
  <c r="Q66" i="15"/>
  <c r="H12" i="15" s="1"/>
  <c r="O64" i="7" s="1"/>
  <c r="K66" i="19"/>
  <c r="H11" i="19" s="1"/>
  <c r="J68" i="7" s="1"/>
  <c r="J180" i="7"/>
  <c r="Q18" i="7"/>
  <c r="E127" i="7"/>
  <c r="AF48" i="6"/>
  <c r="K2" i="9"/>
  <c r="A57" i="8"/>
  <c r="K114" i="13"/>
  <c r="H17" i="13" s="1"/>
  <c r="J170" i="7" s="1"/>
  <c r="Q66" i="18"/>
  <c r="H12" i="18" s="1"/>
  <c r="O67" i="7" s="1"/>
  <c r="K66" i="20"/>
  <c r="H11" i="20" s="1"/>
  <c r="J69" i="7" s="1"/>
  <c r="J72" i="7"/>
  <c r="J127" i="7"/>
  <c r="J32" i="6"/>
  <c r="AF99" i="6"/>
  <c r="U106" i="6"/>
  <c r="K114" i="10"/>
  <c r="H17" i="10" s="1"/>
  <c r="J167" i="7" s="1"/>
  <c r="Q90" i="13"/>
  <c r="H15" i="13" s="1"/>
  <c r="O116" i="7" s="1"/>
  <c r="E90" i="14"/>
  <c r="H13" i="14" s="1"/>
  <c r="E117" i="7" s="1"/>
  <c r="E114" i="18"/>
  <c r="H16" i="18" s="1"/>
  <c r="E175" i="7" s="1"/>
  <c r="O71" i="7"/>
  <c r="S36" i="6"/>
  <c r="J55" i="6"/>
  <c r="E114" i="13"/>
  <c r="H16" i="13" s="1"/>
  <c r="E170" i="7" s="1"/>
  <c r="K90" i="14"/>
  <c r="H14" i="14" s="1"/>
  <c r="J117" i="7" s="1"/>
  <c r="E90" i="17"/>
  <c r="H13" i="17" s="1"/>
  <c r="E120" i="7" s="1"/>
  <c r="K114" i="18"/>
  <c r="H17" i="18" s="1"/>
  <c r="J175" i="7" s="1"/>
  <c r="U32" i="6"/>
  <c r="K90" i="17"/>
  <c r="H14" i="17" s="1"/>
  <c r="J120" i="7" s="1"/>
  <c r="Q66" i="19"/>
  <c r="H12" i="19" s="1"/>
  <c r="O68" i="7" s="1"/>
  <c r="E90" i="21"/>
  <c r="H13" i="21" s="1"/>
  <c r="E124" i="7" s="1"/>
  <c r="E179" i="7"/>
  <c r="Q19" i="7"/>
  <c r="U129" i="6"/>
  <c r="Q66" i="12"/>
  <c r="H12" i="12" s="1"/>
  <c r="O61" i="7" s="1"/>
  <c r="K114" i="17"/>
  <c r="H17" i="17" s="1"/>
  <c r="J174" i="7" s="1"/>
  <c r="E90" i="18"/>
  <c r="H13" i="18" s="1"/>
  <c r="E121" i="7" s="1"/>
  <c r="K90" i="21"/>
  <c r="H14" i="21" s="1"/>
  <c r="J124" i="7" s="1"/>
  <c r="K114" i="21"/>
  <c r="H17" i="21" s="1"/>
  <c r="J178" i="7" s="1"/>
  <c r="J179" i="7"/>
  <c r="O72" i="7"/>
  <c r="D127" i="7"/>
  <c r="U18" i="6"/>
  <c r="AF32" i="6"/>
  <c r="J62" i="6"/>
  <c r="U69" i="6"/>
  <c r="U122" i="6"/>
  <c r="E90" i="11"/>
  <c r="H13" i="11" s="1"/>
  <c r="E114" i="7" s="1"/>
  <c r="Q66" i="13"/>
  <c r="H12" i="13" s="1"/>
  <c r="O62" i="7" s="1"/>
  <c r="J125" i="14"/>
  <c r="Q9" i="7" s="1"/>
  <c r="K90" i="18"/>
  <c r="H14" i="18" s="1"/>
  <c r="J121" i="7" s="1"/>
  <c r="Q90" i="21"/>
  <c r="H15" i="21" s="1"/>
  <c r="O124" i="7" s="1"/>
  <c r="E125" i="7"/>
  <c r="J73" i="7"/>
  <c r="AF55" i="6"/>
  <c r="AD147" i="6"/>
  <c r="K90" i="11"/>
  <c r="H14" i="11" s="1"/>
  <c r="J114" i="7" s="1"/>
  <c r="E114" i="12"/>
  <c r="H16" i="12" s="1"/>
  <c r="E169" i="7" s="1"/>
  <c r="E114" i="17"/>
  <c r="H16" i="17" s="1"/>
  <c r="E174" i="7" s="1"/>
  <c r="Q90" i="18"/>
  <c r="H15" i="18" s="1"/>
  <c r="O121" i="7" s="1"/>
  <c r="F13" i="21"/>
  <c r="D124" i="7" s="1"/>
  <c r="E114" i="21"/>
  <c r="H16" i="21" s="1"/>
  <c r="E178" i="7" s="1"/>
  <c r="J125" i="7"/>
  <c r="K114" i="11"/>
  <c r="H17" i="11" s="1"/>
  <c r="J168" i="7" s="1"/>
  <c r="K66" i="14"/>
  <c r="H11" i="14" s="1"/>
  <c r="J63" i="7" s="1"/>
  <c r="J125" i="17"/>
  <c r="Q12" i="7" s="1"/>
  <c r="R15" i="7" s="1"/>
  <c r="J125" i="21"/>
  <c r="Q16" i="7" s="1"/>
  <c r="O125" i="7"/>
  <c r="U48" i="6"/>
  <c r="AF136" i="6"/>
  <c r="U143" i="6"/>
  <c r="E90" i="12"/>
  <c r="H13" i="12" s="1"/>
  <c r="E115" i="7" s="1"/>
  <c r="Q66" i="16"/>
  <c r="H12" i="16" s="1"/>
  <c r="O65" i="7" s="1"/>
  <c r="J125" i="18"/>
  <c r="Q13" i="7" s="1"/>
  <c r="E112" i="11"/>
  <c r="I16" i="11" s="1"/>
  <c r="C168" i="7" s="1"/>
  <c r="M127" i="7"/>
  <c r="K88" i="18"/>
  <c r="I14" i="18" s="1"/>
  <c r="H121" i="7" s="1"/>
  <c r="Q88" i="17"/>
  <c r="I15" i="17" s="1"/>
  <c r="M120" i="7" s="1"/>
  <c r="Q64" i="17"/>
  <c r="I12" i="17" s="1"/>
  <c r="M66" i="7" s="1"/>
  <c r="K88" i="19"/>
  <c r="I14" i="19" s="1"/>
  <c r="H122" i="7" s="1"/>
  <c r="E40" i="18"/>
  <c r="Q112" i="21"/>
  <c r="M71" i="7"/>
  <c r="M125" i="7"/>
  <c r="Q40" i="11"/>
  <c r="M73" i="7"/>
  <c r="K88" i="16"/>
  <c r="I14" i="16" s="1"/>
  <c r="H119" i="7" s="1"/>
  <c r="K112" i="11"/>
  <c r="I17" i="11" s="1"/>
  <c r="H168" i="7" s="1"/>
  <c r="E88" i="15"/>
  <c r="K64" i="10"/>
  <c r="I11" i="10" s="1"/>
  <c r="H59" i="7" s="1"/>
  <c r="K88" i="12"/>
  <c r="I14" i="12" s="1"/>
  <c r="H115" i="7" s="1"/>
  <c r="K64" i="19"/>
  <c r="I11" i="19" s="1"/>
  <c r="H68" i="7" s="1"/>
  <c r="K112" i="21"/>
  <c r="I17" i="21" s="1"/>
  <c r="H178" i="7" s="1"/>
  <c r="Q64" i="9"/>
  <c r="E112" i="9"/>
  <c r="E88" i="9"/>
  <c r="E40" i="14"/>
  <c r="E64" i="18"/>
  <c r="E88" i="19"/>
  <c r="E88" i="17"/>
  <c r="K112" i="17"/>
  <c r="I17" i="17" s="1"/>
  <c r="H174" i="7" s="1"/>
  <c r="Q88" i="19"/>
  <c r="I15" i="19" s="1"/>
  <c r="M122" i="7" s="1"/>
  <c r="E88" i="21"/>
  <c r="Q64" i="16"/>
  <c r="I12" i="16" s="1"/>
  <c r="M65" i="7" s="1"/>
  <c r="Q64" i="19"/>
  <c r="I12" i="19" s="1"/>
  <c r="M68" i="7" s="1"/>
  <c r="E88" i="18"/>
  <c r="K40" i="12"/>
  <c r="N32" i="12" s="1"/>
  <c r="E112" i="10"/>
  <c r="I16" i="10" s="1"/>
  <c r="C167" i="7" s="1"/>
  <c r="M72" i="7"/>
  <c r="Q40" i="10"/>
  <c r="K40" i="11"/>
  <c r="N32" i="11" s="1"/>
  <c r="E88" i="14"/>
  <c r="Q40" i="17"/>
  <c r="Q64" i="20"/>
  <c r="I12" i="20" s="1"/>
  <c r="M69" i="7" s="1"/>
  <c r="H181" i="7"/>
  <c r="K40" i="19"/>
  <c r="N32" i="19" s="1"/>
  <c r="E64" i="20"/>
  <c r="Q112" i="11"/>
  <c r="E112" i="19"/>
  <c r="I16" i="19" s="1"/>
  <c r="C176" i="7" s="1"/>
  <c r="H73" i="7"/>
  <c r="Q64" i="11"/>
  <c r="I12" i="11" s="1"/>
  <c r="M60" i="7" s="1"/>
  <c r="Q88" i="11"/>
  <c r="I15" i="11" s="1"/>
  <c r="M114" i="7" s="1"/>
  <c r="Q88" i="13"/>
  <c r="I15" i="13" s="1"/>
  <c r="M116" i="7" s="1"/>
  <c r="E40" i="9"/>
  <c r="E88" i="12"/>
  <c r="I13" i="12" s="1"/>
  <c r="C115" i="7" s="1"/>
  <c r="Q64" i="13"/>
  <c r="I12" i="13" s="1"/>
  <c r="M62" i="7" s="1"/>
  <c r="E40" i="16"/>
  <c r="Q40" i="19"/>
  <c r="K64" i="20"/>
  <c r="I11" i="20" s="1"/>
  <c r="H69" i="7" s="1"/>
  <c r="Q112" i="20"/>
  <c r="K88" i="14"/>
  <c r="I14" i="14" s="1"/>
  <c r="H117" i="7" s="1"/>
  <c r="K112" i="19"/>
  <c r="I17" i="19" s="1"/>
  <c r="H176" i="7" s="1"/>
  <c r="K40" i="20"/>
  <c r="N32" i="20" s="1"/>
  <c r="K40" i="9"/>
  <c r="N32" i="9" s="1"/>
  <c r="K40" i="16"/>
  <c r="N32" i="16" s="1"/>
  <c r="E112" i="20"/>
  <c r="I16" i="20" s="1"/>
  <c r="C177" i="7" s="1"/>
  <c r="K40" i="21"/>
  <c r="N32" i="21" s="1"/>
  <c r="K112" i="13"/>
  <c r="I17" i="13" s="1"/>
  <c r="H170" i="7" s="1"/>
  <c r="E112" i="16"/>
  <c r="I16" i="16" s="1"/>
  <c r="C173" i="7" s="1"/>
  <c r="K64" i="17"/>
  <c r="I11" i="17" s="1"/>
  <c r="H66" i="7" s="1"/>
  <c r="K88" i="17"/>
  <c r="I14" i="17" s="1"/>
  <c r="H120" i="7" s="1"/>
  <c r="E112" i="18"/>
  <c r="I16" i="18" s="1"/>
  <c r="C175" i="7" s="1"/>
  <c r="Q112" i="19"/>
  <c r="Q64" i="12"/>
  <c r="I12" i="12" s="1"/>
  <c r="M61" i="7" s="1"/>
  <c r="Q64" i="14"/>
  <c r="I12" i="14" s="1"/>
  <c r="M63" i="7" s="1"/>
  <c r="E112" i="14"/>
  <c r="I16" i="14" s="1"/>
  <c r="C171" i="7" s="1"/>
  <c r="K40" i="15"/>
  <c r="N32" i="15" s="1"/>
  <c r="E88" i="20"/>
  <c r="Q112" i="13"/>
  <c r="Q64" i="15"/>
  <c r="I12" i="15" s="1"/>
  <c r="M64" i="7" s="1"/>
  <c r="E64" i="16"/>
  <c r="Q64" i="10"/>
  <c r="I12" i="10" s="1"/>
  <c r="M59" i="7" s="1"/>
  <c r="E64" i="11"/>
  <c r="Q40" i="14"/>
  <c r="E64" i="14"/>
  <c r="Q40" i="15"/>
  <c r="Q88" i="15"/>
  <c r="I15" i="15" s="1"/>
  <c r="M118" i="7" s="1"/>
  <c r="Q64" i="21"/>
  <c r="I12" i="21" s="1"/>
  <c r="M70" i="7" s="1"/>
  <c r="Q40" i="20"/>
  <c r="E64" i="12"/>
  <c r="E64" i="9"/>
  <c r="E40" i="11"/>
  <c r="K64" i="16"/>
  <c r="I11" i="16" s="1"/>
  <c r="H65" i="7" s="1"/>
  <c r="H179" i="7"/>
  <c r="Q112" i="15"/>
  <c r="E64" i="10"/>
  <c r="K88" i="11"/>
  <c r="I14" i="11" s="1"/>
  <c r="H114" i="7" s="1"/>
  <c r="K64" i="14"/>
  <c r="I11" i="14" s="1"/>
  <c r="H63" i="7" s="1"/>
  <c r="Q112" i="14"/>
  <c r="K112" i="15"/>
  <c r="I17" i="15" s="1"/>
  <c r="H172" i="7" s="1"/>
  <c r="Q112" i="16"/>
  <c r="E64" i="17"/>
  <c r="K64" i="18"/>
  <c r="I11" i="18" s="1"/>
  <c r="H67" i="7" s="1"/>
  <c r="Q112" i="18"/>
  <c r="E40" i="20"/>
  <c r="K40" i="13"/>
  <c r="N32" i="13" s="1"/>
  <c r="K88" i="10"/>
  <c r="I14" i="10" s="1"/>
  <c r="H113" i="7" s="1"/>
  <c r="Q112" i="10"/>
  <c r="K64" i="9"/>
  <c r="Q112" i="9"/>
  <c r="E40" i="10"/>
  <c r="K64" i="15"/>
  <c r="I11" i="15" s="1"/>
  <c r="H64" i="7" s="1"/>
  <c r="Q88" i="16"/>
  <c r="I15" i="16" s="1"/>
  <c r="M119" i="7" s="1"/>
  <c r="K40" i="10"/>
  <c r="N32" i="10" s="1"/>
  <c r="E112" i="12"/>
  <c r="I16" i="12" s="1"/>
  <c r="C169" i="7" s="1"/>
  <c r="K64" i="13"/>
  <c r="I11" i="13" s="1"/>
  <c r="H62" i="7" s="1"/>
  <c r="K88" i="13"/>
  <c r="I14" i="13" s="1"/>
  <c r="H116" i="7" s="1"/>
  <c r="K40" i="14"/>
  <c r="N32" i="14" s="1"/>
  <c r="Q88" i="14"/>
  <c r="I15" i="14" s="1"/>
  <c r="M117" i="7" s="1"/>
  <c r="K40" i="18"/>
  <c r="N32" i="18" s="1"/>
  <c r="E40" i="21"/>
  <c r="H72" i="7"/>
  <c r="K112" i="10"/>
  <c r="I17" i="10" s="1"/>
  <c r="H167" i="7" s="1"/>
  <c r="Q40" i="12"/>
  <c r="E40" i="13"/>
  <c r="K112" i="9"/>
  <c r="K64" i="11"/>
  <c r="I11" i="11" s="1"/>
  <c r="H60" i="7" s="1"/>
  <c r="K88" i="15"/>
  <c r="I14" i="15" s="1"/>
  <c r="H118" i="7" s="1"/>
  <c r="K112" i="16"/>
  <c r="I17" i="16" s="1"/>
  <c r="H173" i="7" s="1"/>
  <c r="K40" i="17"/>
  <c r="N32" i="17" s="1"/>
  <c r="Q40" i="18"/>
  <c r="E40" i="19"/>
  <c r="K112" i="20"/>
  <c r="I17" i="20" s="1"/>
  <c r="H177" i="7" s="1"/>
  <c r="Q88" i="21"/>
  <c r="I15" i="21" s="1"/>
  <c r="M124" i="7" s="1"/>
  <c r="H180" i="7"/>
  <c r="K88" i="9"/>
  <c r="E40" i="12"/>
  <c r="K112" i="14"/>
  <c r="I17" i="14" s="1"/>
  <c r="H171" i="7" s="1"/>
  <c r="K88" i="20"/>
  <c r="I14" i="20" s="1"/>
  <c r="H123" i="7" s="1"/>
  <c r="Q40" i="21"/>
  <c r="C179" i="7"/>
  <c r="H126" i="7"/>
  <c r="Q88" i="10"/>
  <c r="I15" i="10" s="1"/>
  <c r="M113" i="7" s="1"/>
  <c r="K64" i="12"/>
  <c r="I11" i="12" s="1"/>
  <c r="H61" i="7" s="1"/>
  <c r="K112" i="12"/>
  <c r="I17" i="12" s="1"/>
  <c r="H169" i="7" s="1"/>
  <c r="Q112" i="17"/>
  <c r="K112" i="18"/>
  <c r="I17" i="18" s="1"/>
  <c r="H175" i="7" s="1"/>
  <c r="E64" i="21"/>
  <c r="C181" i="7"/>
  <c r="Q88" i="9"/>
  <c r="Q40" i="13"/>
  <c r="E64" i="15"/>
  <c r="E112" i="15"/>
  <c r="I16" i="15" s="1"/>
  <c r="C172" i="7" s="1"/>
  <c r="Q88" i="20"/>
  <c r="I15" i="20" s="1"/>
  <c r="M123" i="7" s="1"/>
  <c r="M126" i="7"/>
  <c r="Q112" i="12"/>
  <c r="E40" i="15"/>
  <c r="Q40" i="16"/>
  <c r="K64" i="21"/>
  <c r="I11" i="21" s="1"/>
  <c r="H70" i="7" s="1"/>
  <c r="K88" i="21"/>
  <c r="I14" i="21" s="1"/>
  <c r="H124" i="7" s="1"/>
  <c r="C180" i="7"/>
  <c r="Q40" i="9"/>
  <c r="E88" i="11"/>
  <c r="I13" i="11" s="1"/>
  <c r="C114" i="7" s="1"/>
  <c r="Q88" i="12"/>
  <c r="I15" i="12" s="1"/>
  <c r="M115" i="7" s="1"/>
  <c r="E64" i="13"/>
  <c r="E88" i="13"/>
  <c r="I13" i="13" s="1"/>
  <c r="C116" i="7" s="1"/>
  <c r="E112" i="13"/>
  <c r="I16" i="13" s="1"/>
  <c r="C170" i="7" s="1"/>
  <c r="E88" i="16"/>
  <c r="E40" i="17"/>
  <c r="Q64" i="18"/>
  <c r="I12" i="18" s="1"/>
  <c r="M67" i="7" s="1"/>
  <c r="Q88" i="18"/>
  <c r="I15" i="18" s="1"/>
  <c r="M121" i="7" s="1"/>
  <c r="E64" i="19"/>
  <c r="H71" i="7"/>
  <c r="H125" i="7"/>
  <c r="R14" i="7"/>
  <c r="S14" i="7" s="1"/>
  <c r="R13" i="7"/>
  <c r="S13" i="7" s="1"/>
  <c r="E23" i="5"/>
  <c r="M21" i="5"/>
  <c r="K20" i="5"/>
  <c r="I19" i="5"/>
  <c r="G18" i="5"/>
  <c r="E17" i="5"/>
  <c r="K22" i="5"/>
  <c r="J22" i="5"/>
  <c r="J16" i="5"/>
  <c r="J23" i="5"/>
  <c r="N22" i="5"/>
  <c r="L21" i="5"/>
  <c r="J20" i="5"/>
  <c r="H19" i="5"/>
  <c r="F18" i="5"/>
  <c r="N16" i="5"/>
  <c r="M23" i="5"/>
  <c r="E19" i="5"/>
  <c r="K16" i="5"/>
  <c r="H21" i="5"/>
  <c r="H22" i="5"/>
  <c r="M22" i="5"/>
  <c r="K21" i="5"/>
  <c r="I20" i="5"/>
  <c r="G19" i="5"/>
  <c r="E18" i="5"/>
  <c r="M16" i="5"/>
  <c r="L22" i="5"/>
  <c r="J21" i="5"/>
  <c r="H20" i="5"/>
  <c r="N17" i="5"/>
  <c r="L16" i="5"/>
  <c r="I21" i="5"/>
  <c r="F20" i="5"/>
  <c r="F21" i="5"/>
  <c r="N23" i="5"/>
  <c r="F19" i="5"/>
  <c r="M17" i="5"/>
  <c r="N19" i="5"/>
  <c r="G20" i="5"/>
  <c r="N18" i="5"/>
  <c r="J17" i="5"/>
  <c r="L23" i="5"/>
  <c r="L17" i="5"/>
  <c r="L18" i="5"/>
  <c r="K23" i="5"/>
  <c r="I22" i="5"/>
  <c r="G21" i="5"/>
  <c r="E20" i="5"/>
  <c r="M18" i="5"/>
  <c r="K17" i="5"/>
  <c r="I16" i="5"/>
  <c r="H16" i="5"/>
  <c r="F16" i="5"/>
  <c r="R12" i="7"/>
  <c r="S12" i="7" s="1"/>
  <c r="E16" i="5"/>
  <c r="F23" i="5"/>
  <c r="F13" i="9"/>
  <c r="D112" i="7" s="1"/>
  <c r="D58" i="7"/>
  <c r="E112" i="21"/>
  <c r="I16" i="21" s="1"/>
  <c r="C178" i="7" s="1"/>
  <c r="R22" i="7"/>
  <c r="S22" i="7" s="1"/>
  <c r="H23" i="5"/>
  <c r="I23" i="5"/>
  <c r="M20" i="5"/>
  <c r="H17" i="5"/>
  <c r="N20" i="5"/>
  <c r="L19" i="5"/>
  <c r="I58" i="7"/>
  <c r="F8" i="9"/>
  <c r="I4" i="7" s="1"/>
  <c r="L20" i="5"/>
  <c r="I17" i="5"/>
  <c r="E21" i="5"/>
  <c r="H147" i="6"/>
  <c r="R18" i="7"/>
  <c r="S18" i="7" s="1"/>
  <c r="R17" i="7"/>
  <c r="S17" i="7" s="1"/>
  <c r="S15" i="7"/>
  <c r="Q66" i="10"/>
  <c r="H12" i="10" s="1"/>
  <c r="O59" i="7" s="1"/>
  <c r="N21" i="5"/>
  <c r="S147" i="6"/>
  <c r="AF143" i="6"/>
  <c r="K19" i="5"/>
  <c r="R20" i="7"/>
  <c r="S20" i="7" s="1"/>
  <c r="R21" i="7"/>
  <c r="S21" i="7" s="1"/>
  <c r="G16" i="5"/>
  <c r="F17" i="5"/>
  <c r="G17" i="5"/>
  <c r="H18" i="5"/>
  <c r="I18" i="5"/>
  <c r="E22" i="5"/>
  <c r="U25" i="6"/>
  <c r="S73" i="6"/>
  <c r="AD110" i="6"/>
  <c r="J136" i="6"/>
  <c r="H184" i="6"/>
  <c r="G23" i="5"/>
  <c r="M19" i="5"/>
  <c r="AD36" i="6"/>
  <c r="J18" i="5"/>
  <c r="F22" i="5"/>
  <c r="H36" i="6"/>
  <c r="AF85" i="6"/>
  <c r="J159" i="6"/>
  <c r="J19" i="5"/>
  <c r="K18" i="5"/>
  <c r="G22" i="5"/>
  <c r="AD73" i="6"/>
  <c r="H110" i="6"/>
  <c r="U136" i="6"/>
  <c r="F13" i="10"/>
  <c r="D113" i="7" s="1"/>
  <c r="R16" i="7"/>
  <c r="S16" i="7" s="1"/>
  <c r="A4" i="8"/>
  <c r="A58" i="8" s="1"/>
  <c r="E88" i="10"/>
  <c r="J125" i="13"/>
  <c r="Q8" i="7" s="1"/>
  <c r="R10" i="7" s="1"/>
  <c r="S10" i="7" s="1"/>
  <c r="Q90" i="20"/>
  <c r="H15" i="20" s="1"/>
  <c r="O123" i="7" s="1"/>
  <c r="O73" i="7"/>
  <c r="O127" i="7"/>
  <c r="E114" i="11"/>
  <c r="H16" i="11" s="1"/>
  <c r="E168" i="7" s="1"/>
  <c r="E114" i="10"/>
  <c r="H16" i="10" s="1"/>
  <c r="E167" i="7" s="1"/>
  <c r="Q90" i="10"/>
  <c r="H15" i="10" s="1"/>
  <c r="O113" i="7" s="1"/>
  <c r="J125" i="11"/>
  <c r="Q6" i="7" s="1"/>
  <c r="Q90" i="14"/>
  <c r="H15" i="14" s="1"/>
  <c r="O117" i="7" s="1"/>
  <c r="E112" i="17"/>
  <c r="I16" i="17" s="1"/>
  <c r="C174" i="7" s="1"/>
  <c r="Q90" i="16"/>
  <c r="H15" i="16" s="1"/>
  <c r="O119" i="7" s="1"/>
  <c r="F13" i="14"/>
  <c r="D117" i="7" s="1"/>
  <c r="F13" i="16"/>
  <c r="D119" i="7" s="1"/>
  <c r="F13" i="18"/>
  <c r="D121" i="7" s="1"/>
  <c r="F13" i="20"/>
  <c r="D123" i="7" s="1"/>
  <c r="D125" i="7"/>
  <c r="I17" i="9" l="1"/>
  <c r="H166" i="7" s="1"/>
  <c r="N103" i="9"/>
  <c r="K114" i="9" s="1"/>
  <c r="H17" i="9" s="1"/>
  <c r="J166" i="7" s="1"/>
  <c r="H79" i="9"/>
  <c r="E90" i="9" s="1"/>
  <c r="H13" i="9" s="1"/>
  <c r="E112" i="7" s="1"/>
  <c r="I13" i="9"/>
  <c r="C112" i="7" s="1"/>
  <c r="H103" i="9"/>
  <c r="E114" i="9" s="1"/>
  <c r="H16" i="9" s="1"/>
  <c r="E166" i="7" s="1"/>
  <c r="I15" i="9"/>
  <c r="M112" i="7" s="1"/>
  <c r="T79" i="9"/>
  <c r="Q90" i="9" s="1"/>
  <c r="H15" i="9" s="1"/>
  <c r="O112" i="7" s="1"/>
  <c r="I14" i="9"/>
  <c r="H112" i="7" s="1"/>
  <c r="N79" i="9"/>
  <c r="K90" i="9" s="1"/>
  <c r="H14" i="9" s="1"/>
  <c r="J112" i="7" s="1"/>
  <c r="I12" i="9"/>
  <c r="M58" i="7" s="1"/>
  <c r="T55" i="9"/>
  <c r="Q66" i="9" s="1"/>
  <c r="H12" i="9" s="1"/>
  <c r="O58" i="7" s="1"/>
  <c r="I11" i="9"/>
  <c r="H58" i="7" s="1"/>
  <c r="N55" i="9"/>
  <c r="K66" i="9" s="1"/>
  <c r="H11" i="9" s="1"/>
  <c r="J58" i="7" s="1"/>
  <c r="C71" i="7"/>
  <c r="E71" i="7"/>
  <c r="I10" i="14"/>
  <c r="C63" i="7" s="1"/>
  <c r="H55" i="14"/>
  <c r="E66" i="14" s="1"/>
  <c r="H10" i="14" s="1"/>
  <c r="E63" i="7" s="1"/>
  <c r="I10" i="12"/>
  <c r="C61" i="7" s="1"/>
  <c r="H55" i="12"/>
  <c r="E66" i="12" s="1"/>
  <c r="H10" i="12" s="1"/>
  <c r="E61" i="7" s="1"/>
  <c r="I10" i="20"/>
  <c r="C69" i="7" s="1"/>
  <c r="H55" i="20"/>
  <c r="E66" i="20" s="1"/>
  <c r="H10" i="20" s="1"/>
  <c r="E69" i="7" s="1"/>
  <c r="I10" i="18"/>
  <c r="C67" i="7" s="1"/>
  <c r="H55" i="18"/>
  <c r="E66" i="18" s="1"/>
  <c r="H10" i="18" s="1"/>
  <c r="E67" i="7" s="1"/>
  <c r="I10" i="11"/>
  <c r="C60" i="7" s="1"/>
  <c r="H55" i="11"/>
  <c r="E66" i="11" s="1"/>
  <c r="H10" i="11" s="1"/>
  <c r="E60" i="7" s="1"/>
  <c r="I10" i="17"/>
  <c r="C66" i="7" s="1"/>
  <c r="H55" i="17"/>
  <c r="E66" i="17" s="1"/>
  <c r="H10" i="17" s="1"/>
  <c r="E66" i="7" s="1"/>
  <c r="I10" i="13"/>
  <c r="C62" i="7" s="1"/>
  <c r="H55" i="13"/>
  <c r="E66" i="13" s="1"/>
  <c r="H10" i="13" s="1"/>
  <c r="E62" i="7" s="1"/>
  <c r="I10" i="16"/>
  <c r="C65" i="7" s="1"/>
  <c r="H55" i="16"/>
  <c r="E66" i="16" s="1"/>
  <c r="H10" i="16" s="1"/>
  <c r="E65" i="7" s="1"/>
  <c r="C72" i="7"/>
  <c r="E72" i="7"/>
  <c r="I10" i="19"/>
  <c r="C68" i="7" s="1"/>
  <c r="H55" i="19"/>
  <c r="E66" i="19" s="1"/>
  <c r="H10" i="19" s="1"/>
  <c r="E68" i="7" s="1"/>
  <c r="I10" i="15"/>
  <c r="C64" i="7" s="1"/>
  <c r="H55" i="15"/>
  <c r="E66" i="15" s="1"/>
  <c r="H10" i="15" s="1"/>
  <c r="E64" i="7" s="1"/>
  <c r="I10" i="10"/>
  <c r="C59" i="7" s="1"/>
  <c r="H55" i="10"/>
  <c r="E66" i="10" s="1"/>
  <c r="H10" i="10" s="1"/>
  <c r="E59" i="7" s="1"/>
  <c r="I10" i="9"/>
  <c r="C58" i="7" s="1"/>
  <c r="H55" i="9"/>
  <c r="E66" i="9" s="1"/>
  <c r="H10" i="9" s="1"/>
  <c r="E58" i="7" s="1"/>
  <c r="C73" i="7"/>
  <c r="E73" i="7"/>
  <c r="I10" i="21"/>
  <c r="C70" i="7" s="1"/>
  <c r="H55" i="21"/>
  <c r="E66" i="21" s="1"/>
  <c r="H10" i="21" s="1"/>
  <c r="E70" i="7" s="1"/>
  <c r="I9" i="13"/>
  <c r="M8" i="7" s="1"/>
  <c r="T31" i="13"/>
  <c r="Q42" i="13" s="1"/>
  <c r="H9" i="13" s="1"/>
  <c r="O8" i="7" s="1"/>
  <c r="I9" i="18"/>
  <c r="M13" i="7" s="1"/>
  <c r="T31" i="18"/>
  <c r="Q42" i="18" s="1"/>
  <c r="H9" i="18" s="1"/>
  <c r="O13" i="7" s="1"/>
  <c r="I9" i="20"/>
  <c r="M15" i="7" s="1"/>
  <c r="T31" i="20"/>
  <c r="Q42" i="20" s="1"/>
  <c r="H9" i="20" s="1"/>
  <c r="O15" i="7" s="1"/>
  <c r="I9" i="9"/>
  <c r="M4" i="7" s="1"/>
  <c r="T31" i="9"/>
  <c r="Q42" i="9" s="1"/>
  <c r="H9" i="9" s="1"/>
  <c r="O4" i="7" s="1"/>
  <c r="I9" i="11"/>
  <c r="M6" i="7" s="1"/>
  <c r="T31" i="11"/>
  <c r="Q42" i="11" s="1"/>
  <c r="H9" i="11" s="1"/>
  <c r="O6" i="7" s="1"/>
  <c r="M17" i="7"/>
  <c r="O17" i="7"/>
  <c r="M19" i="7"/>
  <c r="O19" i="7"/>
  <c r="I9" i="15"/>
  <c r="M10" i="7" s="1"/>
  <c r="T31" i="15"/>
  <c r="Q42" i="15" s="1"/>
  <c r="H9" i="15" s="1"/>
  <c r="O10" i="7" s="1"/>
  <c r="I9" i="10"/>
  <c r="M5" i="7" s="1"/>
  <c r="T31" i="10"/>
  <c r="Q42" i="10" s="1"/>
  <c r="H9" i="10" s="1"/>
  <c r="O5" i="7" s="1"/>
  <c r="I9" i="12"/>
  <c r="M7" i="7" s="1"/>
  <c r="T31" i="12"/>
  <c r="Q42" i="12" s="1"/>
  <c r="H9" i="12" s="1"/>
  <c r="O7" i="7" s="1"/>
  <c r="I9" i="16"/>
  <c r="M11" i="7" s="1"/>
  <c r="T31" i="16"/>
  <c r="Q42" i="16" s="1"/>
  <c r="H9" i="16" s="1"/>
  <c r="O11" i="7" s="1"/>
  <c r="I9" i="14"/>
  <c r="M9" i="7" s="1"/>
  <c r="T31" i="14"/>
  <c r="Q42" i="14" s="1"/>
  <c r="H9" i="14" s="1"/>
  <c r="O9" i="7" s="1"/>
  <c r="I9" i="21"/>
  <c r="M16" i="7" s="1"/>
  <c r="T31" i="21"/>
  <c r="Q42" i="21" s="1"/>
  <c r="H9" i="21" s="1"/>
  <c r="O16" i="7" s="1"/>
  <c r="I9" i="19"/>
  <c r="M14" i="7" s="1"/>
  <c r="T31" i="19"/>
  <c r="Q42" i="19" s="1"/>
  <c r="H9" i="19" s="1"/>
  <c r="O14" i="7" s="1"/>
  <c r="M18" i="7"/>
  <c r="O18" i="7"/>
  <c r="I9" i="17"/>
  <c r="M12" i="7" s="1"/>
  <c r="T31" i="17"/>
  <c r="Q42" i="17" s="1"/>
  <c r="H9" i="17" s="1"/>
  <c r="O12" i="7" s="1"/>
  <c r="I8" i="11"/>
  <c r="H6" i="7" s="1"/>
  <c r="N31" i="11"/>
  <c r="K42" i="11" s="1"/>
  <c r="H8" i="11" s="1"/>
  <c r="J6" i="7" s="1"/>
  <c r="I8" i="15"/>
  <c r="H10" i="7" s="1"/>
  <c r="N31" i="15"/>
  <c r="K42" i="15" s="1"/>
  <c r="H8" i="15" s="1"/>
  <c r="J10" i="7" s="1"/>
  <c r="I8" i="20"/>
  <c r="H15" i="7" s="1"/>
  <c r="N31" i="20"/>
  <c r="K42" i="20" s="1"/>
  <c r="H8" i="20" s="1"/>
  <c r="J15" i="7" s="1"/>
  <c r="I8" i="12"/>
  <c r="H7" i="7" s="1"/>
  <c r="N31" i="12"/>
  <c r="K42" i="12" s="1"/>
  <c r="H8" i="12" s="1"/>
  <c r="J7" i="7" s="1"/>
  <c r="H17" i="7"/>
  <c r="J17" i="7"/>
  <c r="H18" i="7"/>
  <c r="J18" i="7"/>
  <c r="I8" i="19"/>
  <c r="H14" i="7" s="1"/>
  <c r="N31" i="19"/>
  <c r="K42" i="19" s="1"/>
  <c r="H8" i="19" s="1"/>
  <c r="J14" i="7" s="1"/>
  <c r="I8" i="17"/>
  <c r="H12" i="7" s="1"/>
  <c r="N31" i="17"/>
  <c r="K42" i="17" s="1"/>
  <c r="H8" i="17" s="1"/>
  <c r="J12" i="7" s="1"/>
  <c r="I8" i="18"/>
  <c r="H13" i="7" s="1"/>
  <c r="N31" i="18"/>
  <c r="K42" i="18" s="1"/>
  <c r="H8" i="18" s="1"/>
  <c r="J13" i="7" s="1"/>
  <c r="I8" i="10"/>
  <c r="H5" i="7" s="1"/>
  <c r="N31" i="10"/>
  <c r="K42" i="10" s="1"/>
  <c r="H8" i="10" s="1"/>
  <c r="J5" i="7" s="1"/>
  <c r="I8" i="14"/>
  <c r="H9" i="7" s="1"/>
  <c r="N31" i="14"/>
  <c r="K42" i="14" s="1"/>
  <c r="H8" i="14" s="1"/>
  <c r="J9" i="7" s="1"/>
  <c r="H19" i="7"/>
  <c r="J19" i="7"/>
  <c r="I8" i="9"/>
  <c r="H4" i="7" s="1"/>
  <c r="N31" i="9"/>
  <c r="K42" i="9" s="1"/>
  <c r="H8" i="9" s="1"/>
  <c r="J4" i="7" s="1"/>
  <c r="I8" i="13"/>
  <c r="H8" i="7" s="1"/>
  <c r="N31" i="13"/>
  <c r="K42" i="13" s="1"/>
  <c r="H8" i="13" s="1"/>
  <c r="J8" i="7" s="1"/>
  <c r="I8" i="16"/>
  <c r="H11" i="7" s="1"/>
  <c r="N31" i="16"/>
  <c r="K42" i="16" s="1"/>
  <c r="H8" i="16" s="1"/>
  <c r="J11" i="7" s="1"/>
  <c r="I8" i="21"/>
  <c r="H16" i="7" s="1"/>
  <c r="N31" i="21"/>
  <c r="K42" i="21" s="1"/>
  <c r="H8" i="21" s="1"/>
  <c r="J16" i="7" s="1"/>
  <c r="I7" i="20"/>
  <c r="C15" i="7" s="1"/>
  <c r="H31" i="20"/>
  <c r="E42" i="20" s="1"/>
  <c r="H7" i="20" s="1"/>
  <c r="E15" i="7" s="1"/>
  <c r="C17" i="7"/>
  <c r="E17" i="7"/>
  <c r="I7" i="14"/>
  <c r="C9" i="7" s="1"/>
  <c r="H31" i="14"/>
  <c r="E42" i="14" s="1"/>
  <c r="H7" i="14" s="1"/>
  <c r="E9" i="7" s="1"/>
  <c r="I7" i="21"/>
  <c r="C16" i="7" s="1"/>
  <c r="H31" i="21"/>
  <c r="E42" i="21" s="1"/>
  <c r="H7" i="21" s="1"/>
  <c r="E16" i="7" s="1"/>
  <c r="I7" i="18"/>
  <c r="C13" i="7" s="1"/>
  <c r="H31" i="18"/>
  <c r="E42" i="18" s="1"/>
  <c r="H7" i="18" s="1"/>
  <c r="E13" i="7" s="1"/>
  <c r="I7" i="15"/>
  <c r="C10" i="7" s="1"/>
  <c r="H31" i="15"/>
  <c r="E42" i="15" s="1"/>
  <c r="H7" i="15" s="1"/>
  <c r="E10" i="7" s="1"/>
  <c r="I7" i="12"/>
  <c r="C7" i="7" s="1"/>
  <c r="H31" i="12"/>
  <c r="E42" i="12" s="1"/>
  <c r="H7" i="12" s="1"/>
  <c r="E7" i="7" s="1"/>
  <c r="I7" i="13"/>
  <c r="C8" i="7" s="1"/>
  <c r="H31" i="13"/>
  <c r="E42" i="13" s="1"/>
  <c r="H7" i="13" s="1"/>
  <c r="E8" i="7" s="1"/>
  <c r="I7" i="16"/>
  <c r="C11" i="7" s="1"/>
  <c r="H31" i="16"/>
  <c r="E42" i="16" s="1"/>
  <c r="H7" i="16" s="1"/>
  <c r="E11" i="7" s="1"/>
  <c r="C19" i="7"/>
  <c r="E19" i="7"/>
  <c r="C18" i="7"/>
  <c r="E18" i="7"/>
  <c r="I7" i="19"/>
  <c r="C14" i="7" s="1"/>
  <c r="H31" i="19"/>
  <c r="E42" i="19" s="1"/>
  <c r="H7" i="19" s="1"/>
  <c r="E14" i="7" s="1"/>
  <c r="I7" i="10"/>
  <c r="C5" i="7" s="1"/>
  <c r="H31" i="10"/>
  <c r="E42" i="10" s="1"/>
  <c r="H7" i="10" s="1"/>
  <c r="E5" i="7" s="1"/>
  <c r="I7" i="11"/>
  <c r="C6" i="7" s="1"/>
  <c r="H31" i="11"/>
  <c r="E42" i="11" s="1"/>
  <c r="H7" i="11" s="1"/>
  <c r="E6" i="7" s="1"/>
  <c r="I7" i="9"/>
  <c r="C4" i="7" s="1"/>
  <c r="E42" i="9"/>
  <c r="H7" i="9" s="1"/>
  <c r="E4" i="7" s="1"/>
  <c r="I7" i="17"/>
  <c r="C12" i="7" s="1"/>
  <c r="H31" i="17"/>
  <c r="E42" i="17" s="1"/>
  <c r="H7" i="17" s="1"/>
  <c r="E12" i="7" s="1"/>
  <c r="I18" i="19"/>
  <c r="M176" i="7" s="1"/>
  <c r="T103" i="19"/>
  <c r="Q114" i="19" s="1"/>
  <c r="H18" i="19" s="1"/>
  <c r="O176" i="7" s="1"/>
  <c r="I18" i="15"/>
  <c r="M172" i="7" s="1"/>
  <c r="T103" i="15"/>
  <c r="Q114" i="15" s="1"/>
  <c r="H18" i="15" s="1"/>
  <c r="O172" i="7" s="1"/>
  <c r="I18" i="10"/>
  <c r="M167" i="7" s="1"/>
  <c r="T103" i="10"/>
  <c r="Q114" i="10" s="1"/>
  <c r="H18" i="10" s="1"/>
  <c r="O167" i="7" s="1"/>
  <c r="M179" i="7"/>
  <c r="O179" i="7"/>
  <c r="I18" i="11"/>
  <c r="M168" i="7" s="1"/>
  <c r="T103" i="11"/>
  <c r="Q114" i="11" s="1"/>
  <c r="H18" i="11" s="1"/>
  <c r="O168" i="7" s="1"/>
  <c r="M180" i="7"/>
  <c r="O180" i="7"/>
  <c r="I18" i="18"/>
  <c r="M175" i="7" s="1"/>
  <c r="T103" i="18"/>
  <c r="Q114" i="18" s="1"/>
  <c r="H18" i="18" s="1"/>
  <c r="O175" i="7" s="1"/>
  <c r="I18" i="21"/>
  <c r="M178" i="7" s="1"/>
  <c r="T103" i="21"/>
  <c r="Q114" i="21" s="1"/>
  <c r="H18" i="21" s="1"/>
  <c r="O178" i="7" s="1"/>
  <c r="I18" i="16"/>
  <c r="M173" i="7" s="1"/>
  <c r="T103" i="16"/>
  <c r="Q114" i="16" s="1"/>
  <c r="H18" i="16" s="1"/>
  <c r="O173" i="7" s="1"/>
  <c r="I18" i="9"/>
  <c r="M166" i="7" s="1"/>
  <c r="T103" i="9"/>
  <c r="Q114" i="9" s="1"/>
  <c r="H18" i="9" s="1"/>
  <c r="O166" i="7" s="1"/>
  <c r="I18" i="17"/>
  <c r="M174" i="7" s="1"/>
  <c r="T103" i="17"/>
  <c r="Q114" i="17" s="1"/>
  <c r="H18" i="17" s="1"/>
  <c r="O174" i="7" s="1"/>
  <c r="I18" i="14"/>
  <c r="M171" i="7" s="1"/>
  <c r="T103" i="14"/>
  <c r="Q114" i="14" s="1"/>
  <c r="H18" i="14" s="1"/>
  <c r="O171" i="7" s="1"/>
  <c r="I18" i="13"/>
  <c r="M170" i="7" s="1"/>
  <c r="T103" i="13"/>
  <c r="Q114" i="13" s="1"/>
  <c r="H18" i="13" s="1"/>
  <c r="O170" i="7" s="1"/>
  <c r="M181" i="7"/>
  <c r="O181" i="7"/>
  <c r="I18" i="20"/>
  <c r="M177" i="7" s="1"/>
  <c r="T103" i="20"/>
  <c r="Q114" i="20" s="1"/>
  <c r="H18" i="20" s="1"/>
  <c r="O177" i="7" s="1"/>
  <c r="I18" i="12"/>
  <c r="M169" i="7" s="1"/>
  <c r="T103" i="12"/>
  <c r="Q114" i="12" s="1"/>
  <c r="H18" i="12" s="1"/>
  <c r="O169" i="7" s="1"/>
  <c r="R19" i="7"/>
  <c r="S19" i="7" s="1"/>
  <c r="R8" i="7"/>
  <c r="I16" i="9"/>
  <c r="C166" i="7" s="1"/>
  <c r="R9" i="7"/>
  <c r="S9" i="7" s="1"/>
  <c r="R7" i="7"/>
  <c r="K2" i="10"/>
  <c r="A5" i="8"/>
  <c r="A59" i="8" s="1"/>
  <c r="S8" i="7"/>
  <c r="R11" i="7"/>
  <c r="S11" i="7" s="1"/>
  <c r="K2" i="11" l="1"/>
  <c r="A6" i="8"/>
  <c r="A60" i="8" s="1"/>
  <c r="K2" i="12" l="1"/>
  <c r="A7" i="8"/>
  <c r="A61" i="8" s="1"/>
  <c r="K2" i="13" l="1"/>
  <c r="A8" i="8"/>
  <c r="A62" i="8" s="1"/>
  <c r="K2" i="14" l="1"/>
  <c r="A9" i="8"/>
  <c r="A63" i="8" s="1"/>
  <c r="K2" i="15" l="1"/>
  <c r="A10" i="8"/>
  <c r="A64" i="8" s="1"/>
  <c r="K2" i="16" l="1"/>
  <c r="A11" i="8"/>
  <c r="A65" i="8" s="1"/>
  <c r="K2" i="17" l="1"/>
  <c r="A12" i="8"/>
  <c r="A66" i="8" s="1"/>
  <c r="K2" i="18" l="1"/>
  <c r="A13" i="8"/>
  <c r="A67" i="8" s="1"/>
  <c r="K2" i="19" l="1"/>
  <c r="A14" i="8"/>
  <c r="A68" i="8" s="1"/>
  <c r="K2" i="20" l="1"/>
  <c r="A15" i="8"/>
  <c r="A69" i="8" s="1"/>
  <c r="K2" i="21" l="1"/>
  <c r="A16" i="8"/>
  <c r="A70" i="8" s="1"/>
  <c r="A17" i="8" l="1"/>
  <c r="A71" i="8" s="1"/>
  <c r="A18" i="8" l="1"/>
  <c r="A72" i="8" s="1"/>
  <c r="A19" i="8" l="1"/>
  <c r="A20" i="8" l="1"/>
  <c r="A73" i="8"/>
  <c r="A21" i="8" l="1"/>
  <c r="A74" i="8"/>
  <c r="A22" i="8" l="1"/>
  <c r="A75" i="8"/>
  <c r="A23" i="8" l="1"/>
  <c r="A76" i="8"/>
  <c r="A24" i="8" l="1"/>
  <c r="A77" i="8"/>
  <c r="A25" i="8" l="1"/>
  <c r="A78" i="8"/>
  <c r="A26" i="8" l="1"/>
  <c r="A79" i="8"/>
  <c r="A27" i="8" l="1"/>
  <c r="A80" i="8"/>
  <c r="A28" i="8" l="1"/>
  <c r="A81" i="8"/>
  <c r="A29" i="8" l="1"/>
  <c r="A82" i="8"/>
  <c r="A30" i="8" l="1"/>
  <c r="A83" i="8"/>
  <c r="A31" i="8" l="1"/>
  <c r="A84" i="8"/>
  <c r="A32" i="8" l="1"/>
  <c r="A85" i="8"/>
  <c r="A33" i="8" l="1"/>
  <c r="A86" i="8"/>
  <c r="A34" i="8" l="1"/>
  <c r="A87" i="8"/>
  <c r="A35" i="8" l="1"/>
  <c r="A88" i="8"/>
  <c r="A36" i="8" l="1"/>
  <c r="A89" i="8"/>
  <c r="A37" i="8" l="1"/>
  <c r="A90" i="8"/>
  <c r="A38" i="8" l="1"/>
  <c r="A91" i="8"/>
  <c r="A39" i="8" l="1"/>
  <c r="A92" i="8"/>
  <c r="A40" i="8" l="1"/>
  <c r="A93" i="8"/>
  <c r="A41" i="8" l="1"/>
  <c r="A94" i="8"/>
  <c r="A42" i="8" l="1"/>
  <c r="A95" i="8"/>
  <c r="A43" i="8" l="1"/>
  <c r="A96" i="8"/>
  <c r="A44" i="8" l="1"/>
  <c r="A97" i="8"/>
  <c r="A45" i="8" l="1"/>
  <c r="A98" i="8"/>
  <c r="A46" i="8" l="1"/>
  <c r="A99" i="8"/>
  <c r="A47" i="8" l="1"/>
  <c r="A100" i="8"/>
  <c r="A48" i="8" l="1"/>
  <c r="A101" i="8"/>
  <c r="A49" i="8" l="1"/>
  <c r="A102" i="8"/>
  <c r="A50" i="8" l="1"/>
  <c r="A103" i="8"/>
  <c r="A51" i="8" l="1"/>
  <c r="A104" i="8"/>
  <c r="A52" i="8" l="1"/>
  <c r="A105" i="8"/>
  <c r="A53" i="8" l="1"/>
  <c r="A106" i="8"/>
  <c r="A54" i="8" l="1"/>
  <c r="A108" i="8" s="1"/>
  <c r="A107" i="8"/>
</calcChain>
</file>

<file path=xl/sharedStrings.xml><?xml version="1.0" encoding="utf-8"?>
<sst xmlns="http://schemas.openxmlformats.org/spreadsheetml/2006/main" count="9351" uniqueCount="2482">
  <si>
    <t>TABLES</t>
  </si>
  <si>
    <t>HELP</t>
  </si>
  <si>
    <t>[Click to Select Help Topic]</t>
  </si>
  <si>
    <t>Help Text</t>
  </si>
  <si>
    <t>How to Use Calculators</t>
  </si>
  <si>
    <t>The CALCULATORS tab is used to predict what weight at what RPE and rep number you need to hit in order to beat your previous estimated one-rep max from the previous week (or best). The idea is to have your estimated 1RM go up each week, or as often as possible. Using this calculator can be super useful especially when the rep ranges change from week to week.
Specific instructions on how to use the calculators are found on the CALCULATORS tab above each calculator.</t>
  </si>
  <si>
    <t>How to Use Weekly Tabs</t>
  </si>
  <si>
    <t xml:space="preserve">
FOLLOWING THE SCHEDULE
There are 13 weeks in this program. There are seven schedules with logs for your data (titles WEEK 1, WEEK 2, WEEK 3, and so on) in this template for each of the 13 weeks. For each week in the program, you will work out three days out of each week. The schedule is broken down into your four workout days with three different types of exercises to work through for each day.
LOGGING YOUR DATA
As you work through the three exercises for each day, record the following data for each set in the tables under that exercise:
    WEIGHT: Enter the weight you used for the current exercise and set.
    REPS: Enter the number of reps you completed for the current exercise and set.
    RPE: Enter the RPE (Rated Perceived Exertion) for the current exercise and set.
    INTENSITY: Calculated for you as you record data for each set.
TOTALS
Your total weight (tonnage), rep volume, and percentage of fatigue for the entire week will be tallied in the table to the left side of each weekly-log header.</t>
  </si>
  <si>
    <t>About AMRAP</t>
  </si>
  <si>
    <t>AMRAP means, "as many reps as possible." For chin ups and pull ups, this does not mean to go to failure, but rather try and accumulate as many reps as possible within the allotted time. This is ideally done in SUBMAXIMAL SETS, e.g. try and leave 1-2 reps in the tank and beat the previous week's total number.
If you cannot do unassisted chin ups or pull ups, use a band or assisted pull up machine (Gravitron). Alternatively, you can do lat pull downs and I'd argue that if you're good at chins/pull ups already- you might take a "chin holiday" for a few weeks here and work on the lat pull down. Your wrists and elbows may appreciate it!
For equipment limitations, please replace whatever you don't have or cannot do (due to prior injury or other limitations) with something similar, e.g. for leg press/belt squat/front squat- you could theoretically do a regular back squat or lunges (if your knees will tolerate them). Please don't buy another gym membership because of me!
You'll notice that there isn't a lot of fluff here that you see in magazine programs. That's by design. We're trying to stimulate a lot of growth in the most economical way possible.</t>
  </si>
  <si>
    <t>About GPP</t>
  </si>
  <si>
    <t>GPP is general physical preparedness–anything not sports-specific. Our templates are designed to train in many different aspects of strength and conditioning, hence the increase in variety in exercises, reps, sets, etc (constrained to "useful" parameters).
For GPP work programmed in on the "non-GPP" templates, the goal is to improve conditioning, work capacity, and allow some programmed accessory work that does not interfere with strength/power development. We typically program in both high intensity intervals (HIIT) and Low intensity steady state (LISS) work as complimentary elements, as bias towards development of one over the other tends to produce decreased performance overall. A HR monitor is not necessary to monitor effort levels, but rather we can use Rate of Percieved Exertion (RPE) to guage effort as follows:
    RPE 6: More boring than difficult. Can carry on a conversation in full sentences.
    RPE 7: Easy effort. Can only talk in short sentences.
    RPE 8: Moderate effort, cannot speak comfortably.
    RPE 9: Hard effort. Near max effort.
    RPE 10: Maximal effort that is very difficulty/not possible to sustain.
The upper back, trunk, and arm work are fairly self-explanatory. We encourage trainees not to get overzealous with types of exercises selected. For examples, chins are not "better" than pull downs if they beat your elbows up! Similarly, ab wheel rollouts are not "better" than planks if they hurt your shoulders or are otherwise not well-tolerated. In general, the function of GPP is to provide some extra training volume for certain things that tend to benefit from extra frequency. It should largely be an active recovery and not terribly challenging outside of conditioning.</t>
  </si>
  <si>
    <t>About Intensity</t>
  </si>
  <si>
    <t>No help available on this topic.</t>
  </si>
  <si>
    <t>About Modifications</t>
  </si>
  <si>
    <t>1) For trainees more advanced in age or those who are fresh off the novice LP, we suggest the following modifications:
- Decrease the AMRAP duration by 2 minutes whenever it is programmed.
- For the speed work (on time crunch), do 2 reps each minute. 
- Pay attention to how the RPE is trending each set and cut things off as needed.
- Consider eliminating 1 or more "third movements" where applicable.
2) It is not possible to provide substitutions for all exercises. However, if you have an injury or equipment issue, substitute the exercise programmed for a different exercise within the same "class." (E.g. if it's a squat type of movement, replace the programmed exercise with another kind of squat or if it's a bench or press, replace with another type of pressing exercise).
3) If you are proficient at power cleans / cleans, we recommend power cleans over rows in the Novice LP.</t>
  </si>
  <si>
    <t>HELP &amp; INFORMATION</t>
  </si>
  <si>
    <t>About Myo-Reps</t>
  </si>
  <si>
    <t>• For myo-reps, the first set is called the "activation set." This set works you up to the prescribed rep range @ RPE 8.
• 10-12 reps is likely 62-68% of 1RM, 12-15 is likely 58-62%, and all bets are off for 14-16 reps (and the exercises are weird).
• After your activation set, rack the bar for 5 deep breaths (in and out), then do 3-5 reps, aiming for 5 reps. Re-rack the weight, rest for 5 breaths, repeat.
• The first time you hit 1 rep less than the first set of 3-5. In other words, if you hit 4 reps the first set and you hit 3 on the 2nd set, you're done. If you hit 4-4-3, you're done after the set of 3. If you hit 3-3-3-2, you're done after the double.</t>
  </si>
  <si>
    <t>About RPE</t>
  </si>
  <si>
    <t>Rate of percieved exertion (RPE) is probably the easiest way to communicate intensity to someone remotely. While it is subjective, there are objective components to it (see percentages above). The workouts rely heavily on use RPE to rate your effort level, especially during the last few warm up sets. 
Take the following as an example: We are supposed to squat 6 reps @ 6, 6 reps @ 7, 6 reps @ 8. So, you'll start your warm up like normal- starting at the empty bar and adding weight gradually- each set being down for whatever the rep prescription is for the day- in this example, it'd be 6 reps. When you get to the final warm ups, which have suggested loads for the main exercises, you should pay attention to your effort level. If your set of 6 reps @ RPE 7 feels harder than an RPE 7, you should temper the weight for the planned set of 6 reps @ RPE 8. If the warm up that was supposed to be "6 reps @ RPE 7" feels like RPE 8, then you do not need to do an additional set, but rather you've already found your RPE 8 set. 
For the fatigues, we have onle one  prescription, "load drops"
Rep drops are seen weeks 1-3 and load drops are seen weeks 4-6. 
Let's use the example on week 1 for the supplemental squat 1(S-S1), beltless squats: 5 reps @ 7, 5 reps @ 8, 5 reps @ 9, 5% fatigue. We'll  warm up as usual until we get near our first planned warm up weight @7. Perform the set of 7 as planned, using RPE to determine how you should adjust the following warm up (5 @ 8) load based on your performance that day. For instance, if your 5 @ RPE 7 geels light, I would increase the planned weight for the set of 5 reps @ RPE 8 by a few lbs and see how that feels, to ultimately find the correct 5 @ 9.  In any event, after finding the 5 reps @ RPE 9 load, you'll take 5% off the bar to do your back off sets with.  You'll take 4-5 minutes rest between sets and do as many back off sets for that weight (95% of your top set of the day) to feel like RPE 9. Then you're done. 
Here is an easy example, say my max is 500 on the squat without a belt. My first warm up single would be 430lbs, then I'd rest 2-3 minutes. My planned 5 @ 7 would be 393lbs  I do that and say "Yeah, that was about an RPE 7" and so I'm sticking to the plan for the day. Then I do my set of 5 reps @ 8, which is planned at 405lbs (based on the calculator).  That feels a bit easier than a true 8. So I have two options, I can rest 4-5 min and do my planned "top set" without modification at 419, which is what the calculator says 5 @ 9 should be based on a 500lb 1RM  OR I can make my attempted 5 @ 9  heavier, selecting 425 or 430lbs.  I don't have a preference which one you choose if you need to modify on the fly, as I suspect the time you have to train will ultimately determine which method you choose. Conversely, let's say that my 5 @ 8 at 405 felt more like RPE 9 than RPE 8. At this point, I may temper my planned set of 5 reps @ 9 down to 410 because I think I just got feedback from that previous set of 5 about my performance for the day or if it was a true 5 rep @ 9 set, then I would do my back offs based on 405 without reattempting another 5 @ 9 at a higher weight. 
As far as progression goes, the idea is to get our estimated 1RM to go up each week, if possible- even if it's by 1lb. So, I would suggest doing the first week based on your existing numbers. On week 2, plug in something that's about 1-5lbs heavier than your estimated 1RM for week 1 and plan to hit those. If, during your warm ups, it becomes obvious that it isn't going to happen- temper the load appropriately and let RPE supersede our plans. The goal is to get high quality work done without overstressing you, the lifter.</t>
  </si>
  <si>
    <t>Welcome</t>
  </si>
  <si>
    <t>HOW TO USE CALCULATORS</t>
  </si>
  <si>
    <t>DO NOT CHANGE OR DELETE THIS LINE</t>
  </si>
  <si>
    <t>Date</t>
  </si>
  <si>
    <t>HOW TO USE WEEKLY TABS</t>
  </si>
  <si>
    <t>RPE COEFFICIENT</t>
  </si>
  <si>
    <t>COEFFICIENT NO.</t>
  </si>
  <si>
    <t>COEFFICIENT</t>
  </si>
  <si>
    <t xml:space="preserve">"The CALCULATORS tab is used to predict what weight at what RPE and rep number you need to hit in order to beat your previous estimated one-rep max from the previous week (or best). The idea is to have your estimated 1RM go up each week, or as often as possible. Using this calculator can be super useful especially when the rep ranges change from week to week.
Specific instructions on how to use the calculators are found on the CALCULATORS tab above each calculator."									</t>
  </si>
  <si>
    <t>RPE PERCENTAGE</t>
  </si>
  <si>
    <t xml:space="preserve">"
FOLLOWING THE SCHEDULE
Each weekly tab, e.g. Week 1, Week 2, etc. has schedules with logs for your data  in this template for each training week. The schedule is broken down into your four workout days with different types of exercises to work through for each day.
LOGGING YOUR DATA
As you work through the three exercises for each day, record the following data for each set in the tables under that exercise:
    WEIGHT: Enter the weight you used for the current exercise and set.
    REPS: Enter the number of reps you completed for the current exercise and set.
    RPE: Enter the RPE (Rated Perceived Exertion) for the current exercise and set.
    INTENSITY: Calculated for you as you record data for each set.
TOTALS
Your total weight (tonnage), rep volume, and percentage of fatigue for the entire week will be tallied in the table to the left side of each weekly-log header."									</t>
  </si>
  <si>
    <t>1 REP</t>
  </si>
  <si>
    <t>2 REPS</t>
  </si>
  <si>
    <t>3 REPS</t>
  </si>
  <si>
    <t>4 REPS</t>
  </si>
  <si>
    <t>5 REPS</t>
  </si>
  <si>
    <t>6 REPS</t>
  </si>
  <si>
    <t>7 REPS</t>
  </si>
  <si>
    <t>8 REPS</t>
  </si>
  <si>
    <t>9 REPS</t>
  </si>
  <si>
    <t>10 REPS</t>
  </si>
  <si>
    <t>10 RPE</t>
  </si>
  <si>
    <t>9.5 RPE</t>
  </si>
  <si>
    <t>Here, you will find links to various resources withing topics of interest to assist you.</t>
  </si>
  <si>
    <t>9.0 RPE</t>
  </si>
  <si>
    <t>8.5 RPE</t>
  </si>
  <si>
    <t>8.0 RPE</t>
  </si>
  <si>
    <t>7.5 RPE</t>
  </si>
  <si>
    <t>7.0 RPE</t>
  </si>
  <si>
    <t>6.5 RPE</t>
  </si>
  <si>
    <t>ABOUT AMRAP</t>
  </si>
  <si>
    <t>ABOUT GPP</t>
  </si>
  <si>
    <t xml:space="preserve">"AMRAP means, ""as many reps as possible."" For chin ups and pull ups, this does not mean to go to failure, but rather try and accumulate as many reps as possible within the allotted time. This is ideally done in SUBMAXIMAL SETS, e.g. try and leave 1-2 reps in the tank and beat the previous week's total number.
If you cannot do unassisted chin ups or pull ups, use a band or assisted pull up machine (Gravitron). Alternatively, you can do lat pull downs and I'd argue that if you're good at chins/pull ups already- you might take a ""chin holiday"" for a few weeks here and work on the lat pull down. Your wrists and elbows may appreciate it!
For equipment limitations, please replace whatever you don't have or cannot do (due to prior injury or other limitations) with something similar, e.g. for leg press/belt squat/front squat- you could theoretically do a regular back squat or lunges (if your knees will tolerate them). Please don't buy another gym membership because of me!
You'll notice that there isn't a lot of fluff here that you see in magazine programs. That's by design. We're trying to stimulate a lot of growth in the most economical way possible."																	</t>
  </si>
  <si>
    <t xml:space="preserve">"GPP is general physical preparedness–anything not sports-specific. Our templates are designed to train in many different aspects of strength and conditioning, hence the increase in variety in exercises, reps, sets, etc (constrained to ""useful"" parameters).
For GPP work programmed in on the ""non-GPP"" templates, the goal is to improve conditioning, work capacity, and allow some programmed accessory work that does not interfere with strength/power development. We typically program in both high intensity intervals (HIIT) and Low intensity steady state (LISS) work as complimentary elements, as bias towards development of one over the other tends to produce decreased performance overall. A HR monitor is not necessary to monitor effort levels, but rather we can use Rate of Percieved Exertion (RPE) to guage effort as follows:
    RPE 6: More boring than difficult. Can carry on a conversation in full sentences.
    RPE 7: Easy effort. Can only talk in short sentences.
    RPE 8: Moderate effort, cannot speak comfortably.
    RPE 9: Hard effort. Near max effort.
    RPE 10: Maximal effort that is very difficulty/not possible to sustain.
The upper back, trunk, and arm work are fairly self-explanatory. We encourage trainees not to get overzealous with types of exercises selected. For examples, chins are not ""better"" than pull downs if they beat your elbows up! Similarly, ab wheel rollouts are not ""better"" than planks if they hurt your shoulders or are otherwise not well-tolerated. In general, the function of GPP is to provide some extra training volume for certain things that tend to benefit from extra frequency. It should largely be an active recovery and not terribly challenging outside of conditioning."									</t>
  </si>
  <si>
    <t>RESOURCE TYPE</t>
  </si>
  <si>
    <t>DESCRIPTION / LINK</t>
  </si>
  <si>
    <t>ABOUT INTENSITY</t>
  </si>
  <si>
    <t>DEMONSTRATIONS: OLY</t>
  </si>
  <si>
    <t>ABOUT SUBSTITUTIONS</t>
  </si>
  <si>
    <t>VIDEO</t>
  </si>
  <si>
    <t xml:space="preserve">"Intensity in the context of resistance training refers to the weight on the bar, as expressed by percent of 1 repetition maximum (1RM) or rate of perceived exertion (RPE). Where applicable, we provide both RPE and percentage recommendations to help you select the appopriate weight. That said, RPE ratings take precedence over the prescribed percentages. In short, if an exercise calls for 5 repetitions at RPE 9 or 86%, but on that particular day, you rate 80% for 5 reps as RPE 9, you do not need to perform another heavier set.
Rather, record the set and do the recommended back off sets where applicable.
Using the correct intensity is very important to long term success on this or any other program. "																								</t>
  </si>
  <si>
    <t>1) For trainees who are &gt; 65 years old or those who are fresh off a novice program, we suggest the following modifications:
- Pay attention to how the RPE is trending each set. Record the RPE of each set as accurately as possible. We expect this to improve as you gain experience with RPE.
- Consider eliminating 1 or more "third lifts" where applicable. No sets should approach RPE 10 on this program. Reduce load (weight on the bar) where needed to get to the appropriate RPE.
2) It is not possible to provide substitutions for all exercises. However, if you have an injury or equipment issue, substitute the exercise programmed for a different exercise within the same "class." (E.g. if it's a squat type of movement, replace the programmed exercise with another kind of squat or if it's a bench or press, replace with another type of pressing exercise).
3) If you are proficient at power cleans / cleans and want to do them, you could put them on a GPP day, though we do not routinely recommend them when strength improvements are the desired goal, as they have minimal carry over to the slow lifts.</t>
  </si>
  <si>
    <t>Power Clean</t>
  </si>
  <si>
    <t>Power Snatch</t>
  </si>
  <si>
    <t>ABOUT MYOREPS</t>
  </si>
  <si>
    <t>DEMONSTRATIONS: PRESS</t>
  </si>
  <si>
    <t>ABOUT RPE</t>
  </si>
  <si>
    <t>Press</t>
  </si>
  <si>
    <t>Push Press</t>
  </si>
  <si>
    <t>Press 2.0</t>
  </si>
  <si>
    <t>Bench Press (Comp)</t>
  </si>
  <si>
    <t>2ct paused bench</t>
  </si>
  <si>
    <t>3ct paused bench</t>
  </si>
  <si>
    <t>Touch n Go Bench</t>
  </si>
  <si>
    <t>Close Grip bench</t>
  </si>
  <si>
    <t>Floor Press</t>
  </si>
  <si>
    <t>Close Grip Floor Press</t>
  </si>
  <si>
    <t>Pin Bench</t>
  </si>
  <si>
    <t>DEMONSTRATIONS: PULL</t>
  </si>
  <si>
    <t>CALCULATORS</t>
  </si>
  <si>
    <t>Deadlift</t>
  </si>
  <si>
    <t>Pendlay Row</t>
  </si>
  <si>
    <t>Rack pull, mid shin</t>
  </si>
  <si>
    <t>RDL</t>
  </si>
  <si>
    <t>SLDL</t>
  </si>
  <si>
    <t>2" deficit DL</t>
  </si>
  <si>
    <t>• For myo-reps, the first set is called the "activation set." This set works you up to the prescribed rep range @ RPE 8. The idea is that this set should be taken to near failure. So,  if you are completely guessing on the weight and happen to get to 12 or 15 reps and are not near failure (RPE 8) then you should continue the set until reaching that point. In other words, it is okay to do 20, 25, or even 30+ reps for your activation set. The idea is that the intraset fatigue builds up and causes maximal motor unit recruitment, which is then leveraged to produce hypertrophy on the subsequent back off sets that are performed on short rest. The motor unit recruitment is only maximized when using the lighter load in a myorep if the activation set is taken to near failure.
• 10-12 reps is likely 62-68% of 1RM, 12-15 is likely 58-62%, and all bets are off for 14-16 reps (and the exercises are weird).
• After your activation set, rack the bar and take 5 deep breaths. Then do 3-5 reps, aiming for 5 reps. Re-rack the weight and take another 5 breaths, repeat.
• The first time you hit 1 rep less than the first set of 3-5. In other words, if you hit 4 reps the first set and you hit 3 on the 2nd set, you're done. If you hit 4-4-3, you're done after the set of 3. If you hit 3-3-3-2, you're done after the double.</t>
  </si>
  <si>
    <t>2ct paused deadlift</t>
  </si>
  <si>
    <t>Lever Row</t>
  </si>
  <si>
    <t>DEMONSTRATIONS: SQUAT</t>
  </si>
  <si>
    <t xml:space="preserve">Squat </t>
  </si>
  <si>
    <t>2ct Paused Squat</t>
  </si>
  <si>
    <t>303 Tempo Squat</t>
  </si>
  <si>
    <t>530 Tempo Squat</t>
  </si>
  <si>
    <t>Pin Squat</t>
  </si>
  <si>
    <t>Front Squat</t>
  </si>
  <si>
    <t>TUTORIALS: OLY</t>
  </si>
  <si>
    <t>How to Power Clean</t>
  </si>
  <si>
    <t>Rate of percieved exertion (RPE) is probably the easiest way to communicate intensity to someone remotely. While it is subjective, there are objective components to it such as percentages (included when applicable), bar velocity, etc. The workouts rely heavily on the use of RPE to rate the effort level, especially during the last few warm up sets and unfamiliar exercises. 
Take the following as an example: We are supposed to squat 6 reps @ 6, 6 reps @ 7, 6 reps @ 8. So, you'll start your warm up like normal- starting at the empty bar and adding weight gradually- each set being down for whatever the rep prescription is for the day- in this example, it'd be 6 reps. When you get to the final warm ups, which have suggested loads for the main exercises, you should pay attention to your effort level. If your set of 6 reps @ RPE 7 feels harder than an RPE 7, you should temper the weight for the planned set of 6 reps @ RPE 8. If the warm up that was supposed to be "6 reps @ RPE 7" feels like RPE 8, then you do not need to do an additional set, but rather you've already found your RPE 8 set. 
For the fatigue sets or back off sets, we have multiple prescriptions that are described as  load drops or repeats. If you work up to a top set of 3 repetitions and then take weight off the bar, this is a load drop. If, however, you work up to a set at RPE 7 or 8 and then do multiple sets at this weight, these are repeats.  
Let's do another example:  We have a supplemental squat 1(S-S1) of 2 count paused squats: 4 reps @ 7, 4 reps @ 8, 4 reps @ 9, followed by taking 5% off the bar for 2-3 sets until effort level is RPE 9 again. We do not provide percentages for this prescription because there is no reliable correlation between 2ct paused squat strength and squat with belt strength. Again, this is why RPE is very useful. So, we start at the empty bar and perform a set of 4. We add a little bit of weight to the bar and continue to perform 4 reps, repeating this pattern until we get to a set that feels like RPE 7. At this point, rest periods should be 4-5 minutes between sets. We should also then be taking 3-5% jumps in weight to perform our sets of 4 @ RPE 8 and then RPE 9. After performing the set of 4 reps at 9, take 5% off the bar, rest 4-5 minutes, and perform another set of 4 reps. Do this one or two additional times until the effort level approaches RPE 9 again. If this effort never approaches RPE 9, the most likely explanation is that the top set of 4 @ RPE 9 was actually a little too light.
Yet another examplee, say my tested 1RM or predicted e1RM from previous training is 500 and I had the same prescription for sets and intensity as above. My planned 4 reps @ 7 would be 405lbs, then I'd rest 4-5 minutes before taking my  planned 4 @ 8 of 419lbs. I do that and say "Yeah, that was about an RPE 8" and so I'm sticking to the plan for the day. Then I do my set of 4 reps @ 9, which is planned at 432lbs (based on the calculator).  That feels a bit easier than a true 9- say an 8.5. So I have two options, I can rest 4-5 min and do my planned "back off sets" without modification (-5% in this example) at 415, OR I can make my attempted 4 @ 9  heavier, selecting 435 or 440lbs.  I don't have a preference which one you choose if you need to modify on the fly, as I suspect the time you have to train will ultimately determine which method you choose. Conversely, let's say that my planned 4 @ 9 at 405 felt more like RPE 10 than RPE 9. At this point, I may temper my planned fatigue sets and take 8 or 10% off the bar instead of the prescribed 5% so that I'm doing 405-410lbs for my back off sets because I think I just got feedback from that previous set of 4 about my performance for the day that indicates I need to go a little lighter.
As far as progression goes, the idea is to get our estimated 1RM to go up each week if possible.  Even if it's by 1lb. So, I would suggest doing the first week based on your existing numbers. On week 2, plug in something that's about 1-5lbs heavier than your estimated 1RM for week 1 and plan to hit those. If, during your warm ups, it becomes obvious that it isn't going to happen, then temper the load appropriately and let RPE supersede our plans. The goal is to get high quality work done without overstressing you, the lifter.</t>
  </si>
  <si>
    <t>Putting the Power Clean Together</t>
  </si>
  <si>
    <t>ESTIMATED ONE-REP MAX CALCULATOR</t>
  </si>
  <si>
    <t>Fixing an Arm Pull</t>
  </si>
  <si>
    <t>How to Power Snatch</t>
  </si>
  <si>
    <t>How to Jerk</t>
  </si>
  <si>
    <t>TUTORIALS: PRESS</t>
  </si>
  <si>
    <t>How to Press</t>
  </si>
  <si>
    <t>How to Bench Press</t>
  </si>
  <si>
    <t>TUTORIALS: PULL</t>
  </si>
  <si>
    <t>How to Deadlift</t>
  </si>
  <si>
    <t>How to Deadlift (Thrall)</t>
  </si>
  <si>
    <t>How to RDL</t>
  </si>
  <si>
    <t>How to SLDL</t>
  </si>
  <si>
    <t>TUTORIALS: SQUAT</t>
  </si>
  <si>
    <t>How to Squat</t>
  </si>
  <si>
    <r>
      <t xml:space="preserve">This calculator helps you calculate your estimated rep max at different RPE (Rated Perceived Exertion) and number of reps.
</t>
    </r>
    <r>
      <rPr>
        <b/>
        <sz val="12"/>
        <color rgb="FFFFFFFF"/>
        <rFont val="Helvetica"/>
        <family val="2"/>
      </rPr>
      <t>HOW TO USE</t>
    </r>
    <r>
      <rPr>
        <sz val="12"/>
        <color rgb="FFFFFFFF"/>
        <rFont val="Helvetica"/>
        <family val="2"/>
      </rPr>
      <t xml:space="preserve">
In the table below, </t>
    </r>
    <r>
      <rPr>
        <b/>
        <sz val="12"/>
        <color rgb="FFFFFFFF"/>
        <rFont val="Helvetica"/>
        <family val="2"/>
      </rPr>
      <t>enter your known RPE in pounds (lbs)</t>
    </r>
    <r>
      <rPr>
        <sz val="12"/>
        <color rgb="FFFFFFFF"/>
        <rFont val="Helvetica"/>
        <family val="2"/>
      </rPr>
      <t xml:space="preserve"> as a whole number on the row corresponding with the RPE for which you wish to calculate your estimated one-rep max. Enter your number beneath the corresponding </t>
    </r>
    <r>
      <rPr>
        <b/>
        <sz val="12"/>
        <color rgb="FFFFFFFF"/>
        <rFont val="Helvetica"/>
        <family val="2"/>
      </rPr>
      <t>REPS</t>
    </r>
    <r>
      <rPr>
        <sz val="12"/>
        <color rgb="FFFFFFFF"/>
        <rFont val="Helvetica"/>
        <family val="2"/>
      </rPr>
      <t xml:space="preserve"> column header containing the number of reps for which you wish to calculate your one-rep max.
</t>
    </r>
    <r>
      <rPr>
        <b/>
        <sz val="12"/>
        <color rgb="FFFFFFFF"/>
        <rFont val="Helvetica"/>
        <family val="2"/>
      </rPr>
      <t xml:space="preserve">
Example:</t>
    </r>
    <r>
      <rPr>
        <sz val="12"/>
        <color rgb="FFFFFFFF"/>
        <rFont val="Helvetica"/>
        <family val="2"/>
      </rPr>
      <t xml:space="preserve"> If you wish to calculate your estimated one-rep max for 8 reps at 9 RPE, you would enter a number in the </t>
    </r>
    <r>
      <rPr>
        <sz val="12"/>
        <color rgb="FFFEF2CB"/>
        <rFont val="Helvetica"/>
        <family val="2"/>
      </rPr>
      <t>highlighted box.</t>
    </r>
    <r>
      <rPr>
        <sz val="12"/>
        <color rgb="FFFFFFFF"/>
        <rFont val="Helvetica"/>
        <family val="2"/>
      </rPr>
      <t xml:space="preserve">
</t>
    </r>
    <r>
      <rPr>
        <b/>
        <sz val="12"/>
        <color rgb="FFFFFFFF"/>
        <rFont val="Helvetica"/>
        <family val="2"/>
      </rPr>
      <t>Note:</t>
    </r>
    <r>
      <rPr>
        <sz val="12"/>
        <color rgb="FFFFFFFF"/>
        <rFont val="Helvetica"/>
        <family val="2"/>
      </rPr>
      <t xml:space="preserve"> You can enter as many values as you wish. Your estimated one-rep max will be calculated using the </t>
    </r>
    <r>
      <rPr>
        <b/>
        <sz val="12"/>
        <color rgb="FFFFFFFF"/>
        <rFont val="Helvetica"/>
        <family val="2"/>
      </rPr>
      <t>highest weight</t>
    </r>
    <r>
      <rPr>
        <sz val="12"/>
        <color rgb="FFFFFFFF"/>
        <rFont val="Helvetica"/>
        <family val="2"/>
      </rPr>
      <t xml:space="preserve"> you enter in any box.</t>
    </r>
  </si>
  <si>
    <t>KNOWN 10 RPE</t>
  </si>
  <si>
    <t>December</t>
  </si>
  <si>
    <t>KNOWN 9 RPE</t>
  </si>
  <si>
    <t>January</t>
  </si>
  <si>
    <t>February</t>
  </si>
  <si>
    <t>Day</t>
  </si>
  <si>
    <t>Weight (lb)</t>
  </si>
  <si>
    <t>Fat</t>
  </si>
  <si>
    <t>Carb</t>
  </si>
  <si>
    <t>Protein</t>
  </si>
  <si>
    <t>Calories</t>
  </si>
  <si>
    <t>Weight (Kg)</t>
  </si>
  <si>
    <t>Weight Average</t>
  </si>
  <si>
    <t>Conditioning (GPP frequency and intervals)</t>
  </si>
  <si>
    <t>KNOWN 8 RPE</t>
  </si>
  <si>
    <t>ESTIMATED 1 REP MAX</t>
  </si>
  <si>
    <t>Sunday</t>
  </si>
  <si>
    <t>Wednesday</t>
  </si>
  <si>
    <t>Saturday</t>
  </si>
  <si>
    <t>Monday</t>
  </si>
  <si>
    <t>Thursday</t>
  </si>
  <si>
    <t>Tuesday</t>
  </si>
  <si>
    <t>Friday</t>
  </si>
  <si>
    <t>ESTIMATED RPE CALCULATOR</t>
  </si>
  <si>
    <r>
      <t xml:space="preserve">One you calculate your estimated one-rep max above, the below table will populate. This table helps you estimate your RPE (Rated Perceived Exertion) at different levels of RPE and number of reps.
</t>
    </r>
    <r>
      <rPr>
        <b/>
        <sz val="12"/>
        <color rgb="FFFFFFFF"/>
        <rFont val="Helvetica"/>
        <family val="2"/>
      </rPr>
      <t xml:space="preserve">
Example:</t>
    </r>
    <r>
      <rPr>
        <sz val="12"/>
        <color rgb="FFFFFFFF"/>
        <rFont val="Helvetica"/>
        <family val="2"/>
      </rPr>
      <t xml:space="preserve"> To find your estimated one-rep max for 8 reps at 9 RPE, you would refer to the </t>
    </r>
    <r>
      <rPr>
        <sz val="12"/>
        <color rgb="FFFEF2CB"/>
        <rFont val="Helvetica"/>
        <family val="2"/>
      </rPr>
      <t>highlighted box.</t>
    </r>
  </si>
  <si>
    <t>Month's average Weight</t>
  </si>
  <si>
    <t>Month's average cals</t>
  </si>
  <si>
    <t>Last Month's ^^</t>
  </si>
  <si>
    <t>March</t>
  </si>
  <si>
    <t>April</t>
  </si>
  <si>
    <t>May</t>
  </si>
  <si>
    <t>June</t>
  </si>
  <si>
    <t>July</t>
  </si>
  <si>
    <t>August</t>
  </si>
  <si>
    <t>Week</t>
  </si>
  <si>
    <t>Block Type</t>
  </si>
  <si>
    <t>Volume and Intensity  of Slot 1</t>
  </si>
  <si>
    <t>Volume and Intensity of Slot 2</t>
  </si>
  <si>
    <t>Volume and Intensity of Slot 3</t>
  </si>
  <si>
    <t>Volume and Intensity of Slot 4</t>
  </si>
  <si>
    <t>Volume and Intensity of Slot 5</t>
  </si>
  <si>
    <t>Volume and Intensity of Slot 6</t>
  </si>
  <si>
    <t>GPP Cardio</t>
  </si>
  <si>
    <t>GPP Upper Back Work</t>
  </si>
  <si>
    <t>GPP AB Work</t>
  </si>
  <si>
    <t>GPP ARM Work</t>
  </si>
  <si>
    <t>GPP</t>
  </si>
  <si>
    <t>September</t>
  </si>
  <si>
    <t>October</t>
  </si>
  <si>
    <t>November</t>
  </si>
  <si>
    <t>Block Type Week 14</t>
  </si>
  <si>
    <t>reps Slot 1 Week 14</t>
  </si>
  <si>
    <t>reps Slot 2 Week 14</t>
  </si>
  <si>
    <t>reps Slot 3 Week 14</t>
  </si>
  <si>
    <t>reps Slot 4 Week 14</t>
  </si>
  <si>
    <t>reps Slot 5 Week 14</t>
  </si>
  <si>
    <t>reps Slot 6 Week 14</t>
  </si>
  <si>
    <t>cardio week 14</t>
  </si>
  <si>
    <t>upper back week 14</t>
  </si>
  <si>
    <t>ab work week 14</t>
  </si>
  <si>
    <t>arm work week 14</t>
  </si>
  <si>
    <t>Block Type Week 15</t>
  </si>
  <si>
    <t>reps Slot 1 Week 15</t>
  </si>
  <si>
    <t>reps Slot 2 Week 15</t>
  </si>
  <si>
    <t>reps Slot 3 Week 15</t>
  </si>
  <si>
    <t>reps Slot 4 Week 15</t>
  </si>
  <si>
    <t>reps Slot 5 Week 15</t>
  </si>
  <si>
    <t>reps Slot 6 Week 15</t>
  </si>
  <si>
    <t>cardio week 15</t>
  </si>
  <si>
    <t>upper back week 15</t>
  </si>
  <si>
    <t>ab work week 15</t>
  </si>
  <si>
    <t>arm work week 15</t>
  </si>
  <si>
    <t>Block Type Week 16</t>
  </si>
  <si>
    <t>reps Slot 1 Week 16</t>
  </si>
  <si>
    <t>reps Slot 2 Week 16</t>
  </si>
  <si>
    <t>reps Slot 3 Week 16</t>
  </si>
  <si>
    <t>reps Slot 4 Week 16</t>
  </si>
  <si>
    <t>reps Slot 5 Week 16</t>
  </si>
  <si>
    <t>reps Slot 6 Week 16</t>
  </si>
  <si>
    <t>cardio week 16</t>
  </si>
  <si>
    <t>upper back week 16</t>
  </si>
  <si>
    <t>ab work week 16</t>
  </si>
  <si>
    <t>arm work week 16</t>
  </si>
  <si>
    <t>Block Type Week 17</t>
  </si>
  <si>
    <t>reps Slot 1 Week 17</t>
  </si>
  <si>
    <t>reps Slot 2 Week 17</t>
  </si>
  <si>
    <t>reps Slot 3 Week 17</t>
  </si>
  <si>
    <t>reps Slot 4 Week 17</t>
  </si>
  <si>
    <t>reps Slot 5 Week 17</t>
  </si>
  <si>
    <t>reps Slot 6 Week 17</t>
  </si>
  <si>
    <t>cardio week 17</t>
  </si>
  <si>
    <t>upper back week 17</t>
  </si>
  <si>
    <t>ab work week 17</t>
  </si>
  <si>
    <t>arm work week 17</t>
  </si>
  <si>
    <t>Block Type Week 18</t>
  </si>
  <si>
    <t>reps Slot 1 Week 18</t>
  </si>
  <si>
    <t>reps Slot 2 Week 18</t>
  </si>
  <si>
    <t>reps Slot 3 Week 18</t>
  </si>
  <si>
    <t>reps Slot 4 Week 18</t>
  </si>
  <si>
    <t>reps Slot 5 Week 18</t>
  </si>
  <si>
    <t>reps Slot 6 Week 18</t>
  </si>
  <si>
    <t>cardio week 18</t>
  </si>
  <si>
    <t>upper back week 18</t>
  </si>
  <si>
    <t>ab work week 18</t>
  </si>
  <si>
    <t>arm work week 18</t>
  </si>
  <si>
    <t>Block Type Week 19</t>
  </si>
  <si>
    <t>reps Slot 1 Week 19</t>
  </si>
  <si>
    <t>reps Slot 2 Week 19</t>
  </si>
  <si>
    <t>reps Slot 3 Week 19</t>
  </si>
  <si>
    <t>reps Slot 4 Week 19</t>
  </si>
  <si>
    <t>reps Slot 5 Week 19</t>
  </si>
  <si>
    <t>reps Slot 6 Week 19</t>
  </si>
  <si>
    <t>cardio week 19</t>
  </si>
  <si>
    <t>upper back week 19</t>
  </si>
  <si>
    <t>ab work week 19</t>
  </si>
  <si>
    <t>arm work week 19</t>
  </si>
  <si>
    <t>Block Type Week 20</t>
  </si>
  <si>
    <t>reps Slot 1 Week 20</t>
  </si>
  <si>
    <t>reps Slot 2 Week 20</t>
  </si>
  <si>
    <t>reps Slot 3 Week 20</t>
  </si>
  <si>
    <t>reps Slot 4 Week 20</t>
  </si>
  <si>
    <t>reps Slot 5 Week 20</t>
  </si>
  <si>
    <t>reps Slot 6 Week 20</t>
  </si>
  <si>
    <t>cardio week 20</t>
  </si>
  <si>
    <t>upper back week 20</t>
  </si>
  <si>
    <t>ab work week 20</t>
  </si>
  <si>
    <t>arm work week 20</t>
  </si>
  <si>
    <t>Block Type Week 21</t>
  </si>
  <si>
    <t>reps Slot 1 Week 21</t>
  </si>
  <si>
    <t>reps Slot 2 Week 21</t>
  </si>
  <si>
    <t>reps Slot 3 Week 21</t>
  </si>
  <si>
    <t>reps Slot 4 Week 21</t>
  </si>
  <si>
    <t>reps Slot 5 Week 21</t>
  </si>
  <si>
    <t>reps Slot 6 Week 21</t>
  </si>
  <si>
    <t>cardio week 21</t>
  </si>
  <si>
    <t>upper back week 21</t>
  </si>
  <si>
    <t>ab work week 21</t>
  </si>
  <si>
    <t>arm work week 21</t>
  </si>
  <si>
    <t>Block Type Week 22</t>
  </si>
  <si>
    <t>reps Slot 1 Week 22</t>
  </si>
  <si>
    <t>reps Slot 2 Week 22</t>
  </si>
  <si>
    <t>reps Slot 3 Week 22</t>
  </si>
  <si>
    <t>reps Slot 4 Week 22</t>
  </si>
  <si>
    <t>reps Slot 5 Week 22</t>
  </si>
  <si>
    <t>reps Slot 6 Week 22</t>
  </si>
  <si>
    <t>cardio week 22</t>
  </si>
  <si>
    <t>upper back week 22</t>
  </si>
  <si>
    <t>ab work week 22</t>
  </si>
  <si>
    <t>arm work week 22</t>
  </si>
  <si>
    <t>Block Type Week 23</t>
  </si>
  <si>
    <t>reps Slot 1 Week 23</t>
  </si>
  <si>
    <t>reps Slot 2 Week 23</t>
  </si>
  <si>
    <t>reps Slot 3 Week 23</t>
  </si>
  <si>
    <t>reps Slot 4 Week 23</t>
  </si>
  <si>
    <t>reps Slot 5 Week 23</t>
  </si>
  <si>
    <t>reps Slot 6 Week 23</t>
  </si>
  <si>
    <t>cardio week 23</t>
  </si>
  <si>
    <t>upper back week 23</t>
  </si>
  <si>
    <t>ab work week 23</t>
  </si>
  <si>
    <t>arm work week 23</t>
  </si>
  <si>
    <t>Block Type Week 24</t>
  </si>
  <si>
    <t>reps Slot 1 Week 24</t>
  </si>
  <si>
    <t>reps Slot 2 Week 24</t>
  </si>
  <si>
    <t>reps Slot 3 Week 24</t>
  </si>
  <si>
    <t>reps Slot 4 Week 24</t>
  </si>
  <si>
    <t>reps Slot 5 Week 24</t>
  </si>
  <si>
    <t>reps Slot 6 Week 24</t>
  </si>
  <si>
    <t>cardio week 24</t>
  </si>
  <si>
    <t>upper back week 24</t>
  </si>
  <si>
    <t>ab work week 24</t>
  </si>
  <si>
    <t>arm work week 24</t>
  </si>
  <si>
    <t>Block Type Week 25</t>
  </si>
  <si>
    <t>reps Slot 1 Week 25</t>
  </si>
  <si>
    <t>reps Slot 2 Week 25</t>
  </si>
  <si>
    <t>reps Slot 3 Week 25</t>
  </si>
  <si>
    <t>reps Slot 4 Week 25</t>
  </si>
  <si>
    <t>reps Slot 5 Week 25</t>
  </si>
  <si>
    <t>reps Slot 6 Week 25</t>
  </si>
  <si>
    <t>cardio week 25</t>
  </si>
  <si>
    <t>upper back week 25</t>
  </si>
  <si>
    <t>ab work week 25</t>
  </si>
  <si>
    <t>arm work week 25</t>
  </si>
  <si>
    <t>Block Type Week 26</t>
  </si>
  <si>
    <t>reps Slot 1 Week 26</t>
  </si>
  <si>
    <t>reps Slot 2 Week 26</t>
  </si>
  <si>
    <t>reps Slot 3 Week 26</t>
  </si>
  <si>
    <t>reps Slot 4 Week 26</t>
  </si>
  <si>
    <t>reps Slot 5 Week 26</t>
  </si>
  <si>
    <t>reps Slot 6 Week 26</t>
  </si>
  <si>
    <t>cardio week 26</t>
  </si>
  <si>
    <t>upper back week 26</t>
  </si>
  <si>
    <t>ab work week 26</t>
  </si>
  <si>
    <t>arm work week 26</t>
  </si>
  <si>
    <t>Block Type Week 27</t>
  </si>
  <si>
    <t>reps Slot 1 Week 27</t>
  </si>
  <si>
    <t>reps Slot 2 Week 27</t>
  </si>
  <si>
    <t>reps Slot 3 Week 27</t>
  </si>
  <si>
    <t>reps Slot 4 Week 27</t>
  </si>
  <si>
    <t>reps Slot 5 Week 27</t>
  </si>
  <si>
    <t>reps Slot 6 Week 27</t>
  </si>
  <si>
    <t>cardio week 27</t>
  </si>
  <si>
    <t>upper back week 27</t>
  </si>
  <si>
    <t>ab work week 27</t>
  </si>
  <si>
    <t>arm work week 27</t>
  </si>
  <si>
    <t>Block Type Week 28</t>
  </si>
  <si>
    <t>reps Slot 1 Week 28</t>
  </si>
  <si>
    <t>reps Slot 2 Week 28</t>
  </si>
  <si>
    <t>reps Slot 3 Week 28</t>
  </si>
  <si>
    <t>reps Slot 4 Week 28</t>
  </si>
  <si>
    <t>reps Slot 5 Week 28</t>
  </si>
  <si>
    <t>reps Slot 6 Week 28</t>
  </si>
  <si>
    <t>cardio week 28</t>
  </si>
  <si>
    <t>upper back week 28</t>
  </si>
  <si>
    <t>ab work week 28</t>
  </si>
  <si>
    <t>arm work week 28</t>
  </si>
  <si>
    <t>Block Type Week 29</t>
  </si>
  <si>
    <t>reps Slot 1 Week 29</t>
  </si>
  <si>
    <t>reps Slot 2 Week 29</t>
  </si>
  <si>
    <t>reps Slot 3 Week 29</t>
  </si>
  <si>
    <t>reps Slot 4 Week 29</t>
  </si>
  <si>
    <t>reps Slot 5 Week 29</t>
  </si>
  <si>
    <t>reps Slot 6 Week 29</t>
  </si>
  <si>
    <t>cardio week 29</t>
  </si>
  <si>
    <t>upper back week 29</t>
  </si>
  <si>
    <t>ab work week 29</t>
  </si>
  <si>
    <t>arm work week 29</t>
  </si>
  <si>
    <t>Block Type Week 30</t>
  </si>
  <si>
    <t>reps Slot 1 Week 30</t>
  </si>
  <si>
    <t>reps Slot 2 Week 30</t>
  </si>
  <si>
    <t>reps Slot 3 Week 30</t>
  </si>
  <si>
    <t>reps Slot 4 Week 30</t>
  </si>
  <si>
    <t>reps Slot 5 Week 30</t>
  </si>
  <si>
    <t>reps Slot 6 Week 30</t>
  </si>
  <si>
    <t>cardio week 30</t>
  </si>
  <si>
    <t>upper back week 30</t>
  </si>
  <si>
    <t>ab work week 30</t>
  </si>
  <si>
    <t>arm work week 30</t>
  </si>
  <si>
    <t>Block Type Week 31</t>
  </si>
  <si>
    <t>reps Slot 1 Week 31</t>
  </si>
  <si>
    <t>reps Slot 2 Week 31</t>
  </si>
  <si>
    <t>reps Slot 3 Week 31</t>
  </si>
  <si>
    <t>reps Slot 4 Week 31</t>
  </si>
  <si>
    <t>reps Slot 5 Week 31</t>
  </si>
  <si>
    <t>reps Slot 6 Week 31</t>
  </si>
  <si>
    <t>cardio week 31</t>
  </si>
  <si>
    <t>upper back week 31</t>
  </si>
  <si>
    <t>ab work week 31</t>
  </si>
  <si>
    <t>arm work week 31</t>
  </si>
  <si>
    <t>Block Type Week 32</t>
  </si>
  <si>
    <t>reps Slot 1 Week 32</t>
  </si>
  <si>
    <t>reps Slot 2 Week 32</t>
  </si>
  <si>
    <t>reps Slot 3 Week 32</t>
  </si>
  <si>
    <t>reps Slot 4 Week 32</t>
  </si>
  <si>
    <t>reps Slot 5 Week 32</t>
  </si>
  <si>
    <t>reps Slot 6 Week 32</t>
  </si>
  <si>
    <t>cardio week 32</t>
  </si>
  <si>
    <t>upper back week 32</t>
  </si>
  <si>
    <t>ab work week 32</t>
  </si>
  <si>
    <t>arm work week 32</t>
  </si>
  <si>
    <t>Block Type Week 33</t>
  </si>
  <si>
    <t>reps Slot 1 Week 33</t>
  </si>
  <si>
    <t>reps Slot 2 Week 33</t>
  </si>
  <si>
    <t>reps Slot 3 Week 33</t>
  </si>
  <si>
    <t>reps Slot 4 Week 33</t>
  </si>
  <si>
    <t>reps Slot 5 Week 33</t>
  </si>
  <si>
    <t>reps Slot 6 Week 33</t>
  </si>
  <si>
    <t>cardio week 33</t>
  </si>
  <si>
    <t>upper back week 33</t>
  </si>
  <si>
    <t>ab work week 33</t>
  </si>
  <si>
    <t>arm work week 33</t>
  </si>
  <si>
    <t>Block Type Week 34</t>
  </si>
  <si>
    <t>reps Slot 1 Week 34</t>
  </si>
  <si>
    <t>reps Slot 2 Week 34</t>
  </si>
  <si>
    <t>reps Slot 3 Week 34</t>
  </si>
  <si>
    <t>reps Slot 4 Week 34</t>
  </si>
  <si>
    <t>reps Slot 5 Week 34</t>
  </si>
  <si>
    <t>reps Slot 6 Week 34</t>
  </si>
  <si>
    <t>cardio week 34</t>
  </si>
  <si>
    <t>upper back week 34</t>
  </si>
  <si>
    <t>ab work week 34</t>
  </si>
  <si>
    <t>arm work week 34</t>
  </si>
  <si>
    <t>Block Type Week 35</t>
  </si>
  <si>
    <t>reps Slot 1 Week 35</t>
  </si>
  <si>
    <t>reps Slot 2 Week 35</t>
  </si>
  <si>
    <t>reps Slot 3 Week 35</t>
  </si>
  <si>
    <t>reps Slot 4 Week 35</t>
  </si>
  <si>
    <t>reps Slot 5 Week 35</t>
  </si>
  <si>
    <t>reps Slot 6 Week 35</t>
  </si>
  <si>
    <t>cardio week 35</t>
  </si>
  <si>
    <t>upper back week 35</t>
  </si>
  <si>
    <t>ab work week 35</t>
  </si>
  <si>
    <t>arm work week 35</t>
  </si>
  <si>
    <t>Block Type Week 36</t>
  </si>
  <si>
    <t>reps Slot 1 Week 36</t>
  </si>
  <si>
    <t>reps Slot 2 Week 36</t>
  </si>
  <si>
    <t>reps Slot 3 Week 36</t>
  </si>
  <si>
    <t>reps Slot 4 Week 36</t>
  </si>
  <si>
    <t>reps Slot 5 Week 36</t>
  </si>
  <si>
    <t>reps Slot 6 Week 36</t>
  </si>
  <si>
    <t>cardio week 36</t>
  </si>
  <si>
    <t>upper back week 36</t>
  </si>
  <si>
    <t>ab work week 36</t>
  </si>
  <si>
    <t>arm work week 36</t>
  </si>
  <si>
    <t>Block Type Week 37</t>
  </si>
  <si>
    <t>reps Slot 1 Week 37</t>
  </si>
  <si>
    <t>reps Slot 2 Week 37</t>
  </si>
  <si>
    <t>reps Slot 3 Week 37</t>
  </si>
  <si>
    <t>reps Slot 4 Week 37</t>
  </si>
  <si>
    <t>reps Slot 5 Week 37</t>
  </si>
  <si>
    <t>reps Slot 6 Week 37</t>
  </si>
  <si>
    <t>cardio week 37</t>
  </si>
  <si>
    <t>upper back week 37</t>
  </si>
  <si>
    <t>ab work week 37</t>
  </si>
  <si>
    <t>arm work week 37</t>
  </si>
  <si>
    <t>Block Type Week 38</t>
  </si>
  <si>
    <t>reps Slot 1 Week 38</t>
  </si>
  <si>
    <t>reps Slot 2 Week 38</t>
  </si>
  <si>
    <t>reps Slot 3 Week 38</t>
  </si>
  <si>
    <t>reps Slot 4 Week 38</t>
  </si>
  <si>
    <t>reps Slot 5 Week 38</t>
  </si>
  <si>
    <t>reps Slot 6 Week 38</t>
  </si>
  <si>
    <t>cardio week 38</t>
  </si>
  <si>
    <t>upper back week 38</t>
  </si>
  <si>
    <t>ab work week 38</t>
  </si>
  <si>
    <t>arm work week 38</t>
  </si>
  <si>
    <t>Block Type Week 39</t>
  </si>
  <si>
    <t>reps Slot 1 Week 39</t>
  </si>
  <si>
    <t>reps Slot 2 Week 39</t>
  </si>
  <si>
    <t>reps Slot 3 Week 39</t>
  </si>
  <si>
    <t>reps Slot 4 Week 39</t>
  </si>
  <si>
    <t>reps Slot 5 Week 39</t>
  </si>
  <si>
    <t>reps Slot 6 Week 39</t>
  </si>
  <si>
    <t>cardio week 39</t>
  </si>
  <si>
    <t>upper back week 39</t>
  </si>
  <si>
    <t>ab work week 39</t>
  </si>
  <si>
    <t>arm work week 39</t>
  </si>
  <si>
    <t>Block Type Week 40</t>
  </si>
  <si>
    <t>reps Slot 1 Week 40</t>
  </si>
  <si>
    <t>reps Slot 2 Week 40</t>
  </si>
  <si>
    <t>reps Slot 3 Week 40</t>
  </si>
  <si>
    <t>reps Slot 4 Week 40</t>
  </si>
  <si>
    <t>reps Slot 5 Week 40</t>
  </si>
  <si>
    <t>reps Slot 6 Week 40</t>
  </si>
  <si>
    <t>cardio week 40</t>
  </si>
  <si>
    <t>upper back week 40</t>
  </si>
  <si>
    <t>ab work week 40</t>
  </si>
  <si>
    <t>arm work week 40</t>
  </si>
  <si>
    <t>Block Type Week 41</t>
  </si>
  <si>
    <t>reps Slot 1 Week 41</t>
  </si>
  <si>
    <t>reps Slot 2 Week 41</t>
  </si>
  <si>
    <t>reps Slot 3 Week 41</t>
  </si>
  <si>
    <t>reps Slot 4 Week 41</t>
  </si>
  <si>
    <t>reps Slot 5 Week 41</t>
  </si>
  <si>
    <t>reps Slot 6 Week 41</t>
  </si>
  <si>
    <t>cardio week 41</t>
  </si>
  <si>
    <t>upper back week 41</t>
  </si>
  <si>
    <t>ab work week 41</t>
  </si>
  <si>
    <t>arm work week 41</t>
  </si>
  <si>
    <t>Block Type Week 42</t>
  </si>
  <si>
    <t>reps Slot 1 Week 42</t>
  </si>
  <si>
    <t>reps Slot 2 Week 42</t>
  </si>
  <si>
    <t>reps Slot 3 Week 42</t>
  </si>
  <si>
    <t>reps Slot 4 Week 42</t>
  </si>
  <si>
    <t>reps Slot 5 Week 42</t>
  </si>
  <si>
    <t>reps Slot 6 Week 42</t>
  </si>
  <si>
    <t>cardio week 42</t>
  </si>
  <si>
    <t>upper back week 42</t>
  </si>
  <si>
    <t>ab work week 42</t>
  </si>
  <si>
    <t>arm work week 42</t>
  </si>
  <si>
    <t>Block Type Week 43</t>
  </si>
  <si>
    <t>reps Slot 1 Week 43</t>
  </si>
  <si>
    <t>reps Slot 2 Week 43</t>
  </si>
  <si>
    <t>reps Slot 3 Week 43</t>
  </si>
  <si>
    <t>reps Slot 4 Week 43</t>
  </si>
  <si>
    <t>reps Slot 5 Week 43</t>
  </si>
  <si>
    <t>reps Slot 6 Week 43</t>
  </si>
  <si>
    <t>cardio week 43</t>
  </si>
  <si>
    <t>upper back week 43</t>
  </si>
  <si>
    <t>ab work week 43</t>
  </si>
  <si>
    <t>arm work week 43</t>
  </si>
  <si>
    <t>Block Type Week 44</t>
  </si>
  <si>
    <t>reps Slot 1 Week 44</t>
  </si>
  <si>
    <t>reps Slot 2 Week 44</t>
  </si>
  <si>
    <t>reps Slot 3 Week 44</t>
  </si>
  <si>
    <t>reps Slot 4 Week 44</t>
  </si>
  <si>
    <t>reps Slot 5 Week 44</t>
  </si>
  <si>
    <t>reps Slot 6 Week 44</t>
  </si>
  <si>
    <t>cardio week 44</t>
  </si>
  <si>
    <t>upper back week 44</t>
  </si>
  <si>
    <t>ab work week 44</t>
  </si>
  <si>
    <t>arm work week 44</t>
  </si>
  <si>
    <t>Block Type Week 45</t>
  </si>
  <si>
    <t>reps Slot 1 Week 45</t>
  </si>
  <si>
    <t>reps Slot 2 Week 45</t>
  </si>
  <si>
    <t>reps Slot 3 Week 45</t>
  </si>
  <si>
    <t>reps Slot 4 Week 45</t>
  </si>
  <si>
    <t>reps Slot 5 Week 45</t>
  </si>
  <si>
    <t>reps Slot 6 Week 45</t>
  </si>
  <si>
    <t>cardio week 45</t>
  </si>
  <si>
    <t>upper back week 45</t>
  </si>
  <si>
    <t>ab work week 45</t>
  </si>
  <si>
    <t>arm work week 45</t>
  </si>
  <si>
    <t>Block Type Week 46</t>
  </si>
  <si>
    <t>reps Slot 1 Week 46</t>
  </si>
  <si>
    <t>reps Slot 2 Week 46</t>
  </si>
  <si>
    <t>reps Slot 3 Week 46</t>
  </si>
  <si>
    <t>reps Slot 4 Week 46</t>
  </si>
  <si>
    <t>reps Slot 5 Week 46</t>
  </si>
  <si>
    <t>reps Slot 6 Week 46</t>
  </si>
  <si>
    <t>cardio week 46</t>
  </si>
  <si>
    <t>upper back week 46</t>
  </si>
  <si>
    <t>ab work week 46</t>
  </si>
  <si>
    <t>arm work week 46</t>
  </si>
  <si>
    <t>Block Type Week 47</t>
  </si>
  <si>
    <t>reps Slot 1 Week 47</t>
  </si>
  <si>
    <t>reps Slot 2 Week 47</t>
  </si>
  <si>
    <t>reps Slot 3 Week 47</t>
  </si>
  <si>
    <t>reps Slot 4 Week 47</t>
  </si>
  <si>
    <t>reps Slot 5 Week 47</t>
  </si>
  <si>
    <t>reps Slot 6 Week 47</t>
  </si>
  <si>
    <t>cardio week 47</t>
  </si>
  <si>
    <t>upper back week 47</t>
  </si>
  <si>
    <t>ab work week 47</t>
  </si>
  <si>
    <t>arm work week 47</t>
  </si>
  <si>
    <t>Block Type Week 48</t>
  </si>
  <si>
    <t>reps Slot 1 Week 48</t>
  </si>
  <si>
    <t>reps Slot 2 Week 48</t>
  </si>
  <si>
    <t>reps Slot 3 Week 48</t>
  </si>
  <si>
    <t>reps Slot 4 Week 48</t>
  </si>
  <si>
    <t>reps Slot 5 Week 48</t>
  </si>
  <si>
    <t>reps Slot 6 Week 48</t>
  </si>
  <si>
    <t>cardio week 48</t>
  </si>
  <si>
    <t>upper back week 48</t>
  </si>
  <si>
    <t>ab work week 48</t>
  </si>
  <si>
    <t>arm work week 48</t>
  </si>
  <si>
    <t>Block Type Week 49</t>
  </si>
  <si>
    <t>reps Slot 1 Week 49</t>
  </si>
  <si>
    <t>reps Slot 2 Week 49</t>
  </si>
  <si>
    <t>reps Slot 3 Week 49</t>
  </si>
  <si>
    <t>reps Slot 4 Week 49</t>
  </si>
  <si>
    <t>reps Slot 5 Week 49</t>
  </si>
  <si>
    <t>reps Slot 6 Week 49</t>
  </si>
  <si>
    <t>cardio week 49</t>
  </si>
  <si>
    <t>upper back week 49</t>
  </si>
  <si>
    <t>ab work week 49</t>
  </si>
  <si>
    <t>arm work week 49</t>
  </si>
  <si>
    <t>Block Type Week 50</t>
  </si>
  <si>
    <t>reps Slot 1 Week 50</t>
  </si>
  <si>
    <t>reps Slot 2 Week 50</t>
  </si>
  <si>
    <t>reps Slot 3 Week 50</t>
  </si>
  <si>
    <t>reps Slot 4 Week 50</t>
  </si>
  <si>
    <t>reps Slot 5 Week 50</t>
  </si>
  <si>
    <t>reps Slot 6 Week 50</t>
  </si>
  <si>
    <t>cardio week 50</t>
  </si>
  <si>
    <t>upper back week 50</t>
  </si>
  <si>
    <t>ab work week 50</t>
  </si>
  <si>
    <t>arm work week 50</t>
  </si>
  <si>
    <t>Block Type Week 51</t>
  </si>
  <si>
    <t>reps Slot 1 Week 51</t>
  </si>
  <si>
    <t>reps Slot 2 Week 51</t>
  </si>
  <si>
    <t>reps Slot 3 Week 51</t>
  </si>
  <si>
    <t>reps Slot 4 Week 51</t>
  </si>
  <si>
    <t>reps Slot 5 Week 51</t>
  </si>
  <si>
    <t>reps Slot 6 Week 51</t>
  </si>
  <si>
    <t>cardio week 51</t>
  </si>
  <si>
    <t>upper back week 51</t>
  </si>
  <si>
    <t>ab work week 51</t>
  </si>
  <si>
    <t>arm work week 51</t>
  </si>
  <si>
    <t>Block Type Week 52</t>
  </si>
  <si>
    <t>reps Slot 1 Week 52</t>
  </si>
  <si>
    <t>reps Slot 2 Week 52</t>
  </si>
  <si>
    <t>reps Slot 3 Week 52</t>
  </si>
  <si>
    <t>reps Slot 4 Week 52</t>
  </si>
  <si>
    <t>reps Slot 5 Week 52</t>
  </si>
  <si>
    <t>reps Slot 6 Week 52</t>
  </si>
  <si>
    <t>cardio week 52</t>
  </si>
  <si>
    <t>upper back week 52</t>
  </si>
  <si>
    <t>ab work week 52</t>
  </si>
  <si>
    <t>arm work week 52</t>
  </si>
  <si>
    <t>Volume and Intensity  of Slot 7</t>
  </si>
  <si>
    <t>Volume and Intensity  of Slot 8</t>
  </si>
  <si>
    <t>Volume and Intensity  of Slot 9</t>
  </si>
  <si>
    <t>Volume and Intensity  of Slot 10</t>
  </si>
  <si>
    <t>Volume and Intensity  of Slot 11</t>
  </si>
  <si>
    <t>Volume and Intensity  of Slot 12</t>
  </si>
  <si>
    <t>reps Slot 7 Week 14</t>
  </si>
  <si>
    <t>reps Slot 8 Week 14</t>
  </si>
  <si>
    <t>reps Slot 9 Week 14</t>
  </si>
  <si>
    <t>reps Slot 10 Week 14</t>
  </si>
  <si>
    <t>reps Slot 11 Week 14</t>
  </si>
  <si>
    <t>reps Slot 12 Week 14</t>
  </si>
  <si>
    <t>reps Slot 7 Week 15</t>
  </si>
  <si>
    <t>reps Slot 8 Week 15</t>
  </si>
  <si>
    <t>reps Slot 9 Week 15</t>
  </si>
  <si>
    <t>reps Slot 10 Week 15</t>
  </si>
  <si>
    <t>reps Slot 11 Week 15</t>
  </si>
  <si>
    <t>reps Slot 12 Week 15</t>
  </si>
  <si>
    <t>reps Slot 7 Week 16</t>
  </si>
  <si>
    <t>reps Slot 8 Week 16</t>
  </si>
  <si>
    <t>reps Slot 9 Week 16</t>
  </si>
  <si>
    <t>reps Slot 10 Week 16</t>
  </si>
  <si>
    <t>reps Slot 11 Week 16</t>
  </si>
  <si>
    <t>reps Slot 12 Week 16</t>
  </si>
  <si>
    <t>reps Slot 7 Week 17</t>
  </si>
  <si>
    <t>reps Slot 8 Week 17</t>
  </si>
  <si>
    <t>reps Slot 9 Week 17</t>
  </si>
  <si>
    <t>reps Slot 10 Week 17</t>
  </si>
  <si>
    <t>reps Slot 11 Week 17</t>
  </si>
  <si>
    <t>reps Slot 12 Week 17</t>
  </si>
  <si>
    <t>reps Slot 7 Week 18</t>
  </si>
  <si>
    <t>reps Slot 8 Week 18</t>
  </si>
  <si>
    <t>reps Slot 9 Week 18</t>
  </si>
  <si>
    <t>reps Slot 10 Week 18</t>
  </si>
  <si>
    <t>reps Slot 11 Week 18</t>
  </si>
  <si>
    <t>reps Slot 12 Week 18</t>
  </si>
  <si>
    <t>reps Slot 7 Week 19</t>
  </si>
  <si>
    <t>reps Slot 8 Week 19</t>
  </si>
  <si>
    <t>reps Slot 9 Week 19</t>
  </si>
  <si>
    <t>reps Slot 10 Week 19</t>
  </si>
  <si>
    <t>reps Slot 11 Week 19</t>
  </si>
  <si>
    <t>reps Slot 12 Week 19</t>
  </si>
  <si>
    <t>reps Slot 7 Week 20</t>
  </si>
  <si>
    <t>reps Slot 8 Week 20</t>
  </si>
  <si>
    <t>reps Slot 9 Week 20</t>
  </si>
  <si>
    <t>reps Slot 10 Week 20</t>
  </si>
  <si>
    <t>reps Slot 11 Week 20</t>
  </si>
  <si>
    <t>reps Slot 12 Week 20</t>
  </si>
  <si>
    <t>reps Slot 7 Week 21</t>
  </si>
  <si>
    <t>reps Slot 8 Week 21</t>
  </si>
  <si>
    <t>reps Slot 9 Week 21</t>
  </si>
  <si>
    <t>reps Slot 10 Week 21</t>
  </si>
  <si>
    <t>reps Slot 11 Week 21</t>
  </si>
  <si>
    <t>reps Slot 12 Week 21</t>
  </si>
  <si>
    <t>reps Slot 7 Week 22</t>
  </si>
  <si>
    <t>reps Slot 8 Week 22</t>
  </si>
  <si>
    <t>reps Slot 9 Week 22</t>
  </si>
  <si>
    <t>reps Slot 10 Week 22</t>
  </si>
  <si>
    <t>reps Slot 11 Week 22</t>
  </si>
  <si>
    <t>reps Slot 12 Week 22</t>
  </si>
  <si>
    <t>reps Slot 7 Week 23</t>
  </si>
  <si>
    <t>reps Slot 8 Week 23</t>
  </si>
  <si>
    <t>reps Slot 9 Week 23</t>
  </si>
  <si>
    <t>reps Slot 10 Week 23</t>
  </si>
  <si>
    <t>reps Slot 11 Week 23</t>
  </si>
  <si>
    <t>reps Slot 12 Week 23</t>
  </si>
  <si>
    <t>reps Slot 7 Week 24</t>
  </si>
  <si>
    <t>reps Slot 8 Week 24</t>
  </si>
  <si>
    <t>reps Slot 9 Week 24</t>
  </si>
  <si>
    <t>reps Slot 10 Week 24</t>
  </si>
  <si>
    <t>reps Slot 11 Week 24</t>
  </si>
  <si>
    <t>reps Slot 12 Week 24</t>
  </si>
  <si>
    <t>reps Slot 7 Week 25</t>
  </si>
  <si>
    <t>reps Slot 8 Week 25</t>
  </si>
  <si>
    <t>reps Slot 9 Week 25</t>
  </si>
  <si>
    <t>reps Slot 10 Week 25</t>
  </si>
  <si>
    <t>reps Slot 11 Week 25</t>
  </si>
  <si>
    <t>reps Slot 12 Week 25</t>
  </si>
  <si>
    <t>reps Slot 7 Week 26</t>
  </si>
  <si>
    <t>reps Slot 8 Week 26</t>
  </si>
  <si>
    <t>reps Slot 9 Week 26</t>
  </si>
  <si>
    <t>reps Slot 10 Week 26</t>
  </si>
  <si>
    <t>reps Slot 11 Week 26</t>
  </si>
  <si>
    <t>reps Slot 12 Week 26</t>
  </si>
  <si>
    <t>reps Slot 7 Week 27</t>
  </si>
  <si>
    <t>reps Slot 8 Week 27</t>
  </si>
  <si>
    <t>reps Slot 9 Week 27</t>
  </si>
  <si>
    <t>reps Slot 10 Week 27</t>
  </si>
  <si>
    <t>reps Slot 11 Week 27</t>
  </si>
  <si>
    <t>reps Slot 12 Week 27</t>
  </si>
  <si>
    <t>reps Slot 7 Week 28</t>
  </si>
  <si>
    <t>reps Slot 8 Week 28</t>
  </si>
  <si>
    <t>reps Slot 9 Week 28</t>
  </si>
  <si>
    <t>reps Slot 10 Week 28</t>
  </si>
  <si>
    <t>reps Slot 11 Week 28</t>
  </si>
  <si>
    <t>reps Slot 12 Week 28</t>
  </si>
  <si>
    <t>reps Slot 7 Week 29</t>
  </si>
  <si>
    <t>reps Slot 8 Week 29</t>
  </si>
  <si>
    <t>reps Slot 9 Week 29</t>
  </si>
  <si>
    <t>reps Slot 10 Week 29</t>
  </si>
  <si>
    <t>reps Slot 11 Week 29</t>
  </si>
  <si>
    <t>reps Slot 12 Week 29</t>
  </si>
  <si>
    <t>reps Slot 7 Week 30</t>
  </si>
  <si>
    <t>reps Slot 8 Week 30</t>
  </si>
  <si>
    <t>reps Slot 9 Week 30</t>
  </si>
  <si>
    <t>reps Slot 10 Week 30</t>
  </si>
  <si>
    <t>reps Slot 11 Week 30</t>
  </si>
  <si>
    <t>reps Slot 12 Week 30</t>
  </si>
  <si>
    <t>reps Slot 7 Week 31</t>
  </si>
  <si>
    <t>reps Slot 8 Week 31</t>
  </si>
  <si>
    <t>reps Slot 9 Week 31</t>
  </si>
  <si>
    <t>reps Slot 10 Week 31</t>
  </si>
  <si>
    <t>reps Slot 11 Week 31</t>
  </si>
  <si>
    <t>reps Slot 12 Week 31</t>
  </si>
  <si>
    <t>reps Slot 7 Week 32</t>
  </si>
  <si>
    <t>reps Slot 8 Week 32</t>
  </si>
  <si>
    <t>reps Slot 9 Week 32</t>
  </si>
  <si>
    <t>reps Slot 10 Week 32</t>
  </si>
  <si>
    <t>reps Slot 11 Week 32</t>
  </si>
  <si>
    <t>reps Slot 12 Week 32</t>
  </si>
  <si>
    <t>reps Slot 7 Week 33</t>
  </si>
  <si>
    <t>reps Slot 8 Week 33</t>
  </si>
  <si>
    <t>reps Slot 9 Week 33</t>
  </si>
  <si>
    <t>reps Slot 10 Week 33</t>
  </si>
  <si>
    <t>reps Slot 11 Week 33</t>
  </si>
  <si>
    <t>reps Slot 12 Week 33</t>
  </si>
  <si>
    <t>reps Slot 7 Week 34</t>
  </si>
  <si>
    <t>reps Slot 8 Week 34</t>
  </si>
  <si>
    <t>reps Slot 9 Week 34</t>
  </si>
  <si>
    <t>reps Slot 10 Week 34</t>
  </si>
  <si>
    <t>reps Slot 11 Week 34</t>
  </si>
  <si>
    <t>reps Slot 12 Week 34</t>
  </si>
  <si>
    <t>reps Slot 7 Week 35</t>
  </si>
  <si>
    <t>reps Slot 8 Week 35</t>
  </si>
  <si>
    <t>reps Slot 9 Week 35</t>
  </si>
  <si>
    <t>reps Slot 10 Week 35</t>
  </si>
  <si>
    <t>reps Slot 11 Week 35</t>
  </si>
  <si>
    <t>reps Slot 12 Week 35</t>
  </si>
  <si>
    <t>reps Slot 7 Week 36</t>
  </si>
  <si>
    <t>reps Slot 8 Week 36</t>
  </si>
  <si>
    <t>reps Slot 9 Week 36</t>
  </si>
  <si>
    <t>reps Slot 10 Week 36</t>
  </si>
  <si>
    <t>reps Slot 11 Week 36</t>
  </si>
  <si>
    <t>reps Slot 12 Week 36</t>
  </si>
  <si>
    <t>reps Slot 7 Week 37</t>
  </si>
  <si>
    <t>reps Slot 8 Week 37</t>
  </si>
  <si>
    <t>reps Slot 9 Week 37</t>
  </si>
  <si>
    <t>reps Slot 10 Week 37</t>
  </si>
  <si>
    <t>reps Slot 11 Week 37</t>
  </si>
  <si>
    <t>reps Slot 12 Week 37</t>
  </si>
  <si>
    <t>reps Slot 7 Week 38</t>
  </si>
  <si>
    <t>reps Slot 8 Week 38</t>
  </si>
  <si>
    <t>reps Slot 9 Week 38</t>
  </si>
  <si>
    <t>reps Slot 10 Week 38</t>
  </si>
  <si>
    <t>reps Slot 11 Week 38</t>
  </si>
  <si>
    <t>reps Slot 12 Week 38</t>
  </si>
  <si>
    <t>reps Slot 7 Week 39</t>
  </si>
  <si>
    <t>reps Slot 8 Week 39</t>
  </si>
  <si>
    <t>reps Slot 9 Week 39</t>
  </si>
  <si>
    <t>reps Slot 10 Week 39</t>
  </si>
  <si>
    <t>reps Slot 11 Week 39</t>
  </si>
  <si>
    <t>reps Slot 12 Week 39</t>
  </si>
  <si>
    <t>reps Slot 7 Week 40</t>
  </si>
  <si>
    <t>reps Slot 8 Week 40</t>
  </si>
  <si>
    <t>reps Slot 9 Week 40</t>
  </si>
  <si>
    <t>reps Slot 10 Week 40</t>
  </si>
  <si>
    <t>reps Slot 11 Week 40</t>
  </si>
  <si>
    <t>reps Slot 12 Week 40</t>
  </si>
  <si>
    <t>reps Slot 7 Week 41</t>
  </si>
  <si>
    <t>reps Slot 8 Week 41</t>
  </si>
  <si>
    <t>reps Slot 9 Week 41</t>
  </si>
  <si>
    <t>reps Slot 10 Week 41</t>
  </si>
  <si>
    <t>reps Slot 11 Week 41</t>
  </si>
  <si>
    <t>reps Slot 12 Week 41</t>
  </si>
  <si>
    <t>reps Slot 7 Week 42</t>
  </si>
  <si>
    <t>reps Slot 8 Week 42</t>
  </si>
  <si>
    <t>reps Slot 9 Week 42</t>
  </si>
  <si>
    <t>reps Slot 10 Week 42</t>
  </si>
  <si>
    <t>reps Slot 11 Week 42</t>
  </si>
  <si>
    <t>reps Slot 12 Week 42</t>
  </si>
  <si>
    <t>reps Slot 7 Week 43</t>
  </si>
  <si>
    <t>reps Slot 8 Week 43</t>
  </si>
  <si>
    <t>reps Slot 9 Week 43</t>
  </si>
  <si>
    <t>reps Slot 10 Week 43</t>
  </si>
  <si>
    <t>reps Slot 11 Week 43</t>
  </si>
  <si>
    <t>reps Slot 12 Week 43</t>
  </si>
  <si>
    <t>reps Slot 7 Week 44</t>
  </si>
  <si>
    <t>reps Slot 8 Week 44</t>
  </si>
  <si>
    <t>reps Slot 9 Week 44</t>
  </si>
  <si>
    <t>reps Slot 10 Week 44</t>
  </si>
  <si>
    <t>reps Slot 11 Week 44</t>
  </si>
  <si>
    <t>reps Slot 12 Week 44</t>
  </si>
  <si>
    <t>reps Slot 7 Week 45</t>
  </si>
  <si>
    <t>reps Slot 8 Week 45</t>
  </si>
  <si>
    <t>reps Slot 9 Week 45</t>
  </si>
  <si>
    <t>reps Slot 10 Week 45</t>
  </si>
  <si>
    <t>reps Slot 11 Week 45</t>
  </si>
  <si>
    <t>reps Slot 12 Week 45</t>
  </si>
  <si>
    <t>reps Slot 7 Week 46</t>
  </si>
  <si>
    <t>reps Slot 8 Week 46</t>
  </si>
  <si>
    <t>reps Slot 9 Week 46</t>
  </si>
  <si>
    <t>reps Slot 10 Week 46</t>
  </si>
  <si>
    <t>reps Slot 11 Week 46</t>
  </si>
  <si>
    <t>reps Slot 12 Week 46</t>
  </si>
  <si>
    <t>reps Slot 7 Week 47</t>
  </si>
  <si>
    <t>reps Slot 8 Week 47</t>
  </si>
  <si>
    <t>reps Slot 9 Week 47</t>
  </si>
  <si>
    <t>reps Slot 10 Week 47</t>
  </si>
  <si>
    <t>reps Slot 11 Week 47</t>
  </si>
  <si>
    <t>reps Slot 12 Week 47</t>
  </si>
  <si>
    <t>reps Slot 7 Week 48</t>
  </si>
  <si>
    <t>reps Slot 8 Week 48</t>
  </si>
  <si>
    <t>reps Slot 9 Week 48</t>
  </si>
  <si>
    <t>reps Slot 10 Week 48</t>
  </si>
  <si>
    <t>reps Slot 11 Week 48</t>
  </si>
  <si>
    <t>reps Slot 12 Week 48</t>
  </si>
  <si>
    <t>reps Slot 7 Week 49</t>
  </si>
  <si>
    <t>reps Slot 8 Week 49</t>
  </si>
  <si>
    <t>reps Slot 9 Week 49</t>
  </si>
  <si>
    <t>reps Slot 10 Week 49</t>
  </si>
  <si>
    <t>reps Slot 11 Week 49</t>
  </si>
  <si>
    <t>reps Slot 12 Week 49</t>
  </si>
  <si>
    <t>reps Slot 7 Week 50</t>
  </si>
  <si>
    <t>reps Slot 8 Week 50</t>
  </si>
  <si>
    <t>reps Slot 9 Week 50</t>
  </si>
  <si>
    <t>reps Slot 10 Week 50</t>
  </si>
  <si>
    <t>reps Slot 11 Week 50</t>
  </si>
  <si>
    <t>reps Slot 12 Week 50</t>
  </si>
  <si>
    <t>reps Slot 7 Week 51</t>
  </si>
  <si>
    <t>reps Slot 8 Week 51</t>
  </si>
  <si>
    <t>reps Slot 9 Week 51</t>
  </si>
  <si>
    <t>reps Slot 10 Week 51</t>
  </si>
  <si>
    <t>reps Slot 11 Week 51</t>
  </si>
  <si>
    <t>reps Slot 12 Week 51</t>
  </si>
  <si>
    <t>reps Slot 7 Week 52</t>
  </si>
  <si>
    <t>reps Slot 8 Week 52</t>
  </si>
  <si>
    <t>reps Slot 9 Week 52</t>
  </si>
  <si>
    <t>reps Slot 10 Week 52</t>
  </si>
  <si>
    <t>reps Slot 11 Week 52</t>
  </si>
  <si>
    <t>reps Slot 12 Week 52</t>
  </si>
  <si>
    <t>Days</t>
  </si>
  <si>
    <t>Day 1</t>
  </si>
  <si>
    <t>Day 2</t>
  </si>
  <si>
    <t>Day 3</t>
  </si>
  <si>
    <t>Day 4</t>
  </si>
  <si>
    <t>Primary Exercises</t>
  </si>
  <si>
    <t>Slot 1, Slot 2, Slot 3</t>
  </si>
  <si>
    <t>Slot 4, Slot 5, Slot 6</t>
  </si>
  <si>
    <t>Slot 7, Slot 8, Slot 9</t>
  </si>
  <si>
    <t>Slot 10, Slot 11, Slot 12</t>
  </si>
  <si>
    <t>Secondary Exercises</t>
  </si>
  <si>
    <t>Supplemental 1</t>
  </si>
  <si>
    <t>Supplemental 2</t>
  </si>
  <si>
    <t>Supplemental 3</t>
  </si>
  <si>
    <t>Supplemental 4</t>
  </si>
  <si>
    <t>**Exercise Selection ** **Exercise Selection ****Exercise Selection ****Exercise Selection ****Exercise Selection ****Exercise Selection ****Exercise Selection ****Exercise Selection ****Exercise Selection ****Exercise Selection ****Exercise Selection ****Exercise Selection **</t>
  </si>
  <si>
    <t>Exercise Slot 1</t>
  </si>
  <si>
    <t>Slot 1 Rest/Notes</t>
  </si>
  <si>
    <t>Exercise Slot 2</t>
  </si>
  <si>
    <t>Slot 2 Rest/Notes</t>
  </si>
  <si>
    <t>Exercise Slot 3</t>
  </si>
  <si>
    <t>Slot 3 Rest/Notes</t>
  </si>
  <si>
    <t>Day 1 Supplement</t>
  </si>
  <si>
    <t>Day 1 Supplement Notes</t>
  </si>
  <si>
    <t>Squat w/ belt</t>
  </si>
  <si>
    <t>3-5 minute rest between work sets</t>
  </si>
  <si>
    <t>Slot 1 Week 14</t>
  </si>
  <si>
    <t>Notes Slot 1 Week 14</t>
  </si>
  <si>
    <t>Slot 2 Week 14</t>
  </si>
  <si>
    <t>Notes Slot 2 Week 14</t>
  </si>
  <si>
    <t>Slot 3 Week 14</t>
  </si>
  <si>
    <t>Notes Slot 3 Week 14</t>
  </si>
  <si>
    <t>Day 1 Supplement Week 14</t>
  </si>
  <si>
    <t>Notes Supplement 1 week 14</t>
  </si>
  <si>
    <t>Slot 1 Week 15</t>
  </si>
  <si>
    <t>Notes Slot 1 Week 15</t>
  </si>
  <si>
    <t>Slot 2 Week 15</t>
  </si>
  <si>
    <t>Notes Slot 2 Week 15</t>
  </si>
  <si>
    <t>Slot 3 Week 15</t>
  </si>
  <si>
    <t>Notes Slot 3 Week 15</t>
  </si>
  <si>
    <t>Day 1 Supplement Week 15</t>
  </si>
  <si>
    <t>Notes Supplement 1 week 15</t>
  </si>
  <si>
    <t>Slot 1 Week 16</t>
  </si>
  <si>
    <t>Notes Slot 1 Week 16</t>
  </si>
  <si>
    <t>Slot 2 Week 16</t>
  </si>
  <si>
    <t>Notes Slot 2 Week 16</t>
  </si>
  <si>
    <t>Slot 3 Week 16</t>
  </si>
  <si>
    <t>Notes Slot 3 Week 16</t>
  </si>
  <si>
    <t>Day 1 Supplement Week 16</t>
  </si>
  <si>
    <t>Notes Supplement 1 week 16</t>
  </si>
  <si>
    <t>Slot 1 Week 17</t>
  </si>
  <si>
    <t>Notes Slot 1 Week 17</t>
  </si>
  <si>
    <t>Slot 2 Week 17</t>
  </si>
  <si>
    <t>Notes Slot 2 Week 17</t>
  </si>
  <si>
    <t>Slot 3 Week 17</t>
  </si>
  <si>
    <t>Notes Slot 3 Week 17</t>
  </si>
  <si>
    <t>Day 1 Supplement Week 17</t>
  </si>
  <si>
    <t>Notes Supplement 1 week 17</t>
  </si>
  <si>
    <t>Slot 1 Week 18</t>
  </si>
  <si>
    <t>Notes Slot 1 Week 18</t>
  </si>
  <si>
    <t>Slot 2 Week 18</t>
  </si>
  <si>
    <t>Notes Slot 2 Week 18</t>
  </si>
  <si>
    <t>Slot 3 Week 18</t>
  </si>
  <si>
    <t>Notes Slot 3 Week 18</t>
  </si>
  <si>
    <t>Day 1 Supplement Week 18</t>
  </si>
  <si>
    <t>Notes Supplement 1 week 18</t>
  </si>
  <si>
    <t>Slot 1 Week 19</t>
  </si>
  <si>
    <t>Notes Slot 1 Week 19</t>
  </si>
  <si>
    <t>Slot 2 Week 19</t>
  </si>
  <si>
    <t>Notes Slot 2 Week 19</t>
  </si>
  <si>
    <t>Slot 3 Week 19</t>
  </si>
  <si>
    <t>Notes Slot 3 Week 19</t>
  </si>
  <si>
    <t>Day 1 Supplement Week 19</t>
  </si>
  <si>
    <t>Notes Supplement 1 week 19</t>
  </si>
  <si>
    <t>Slot 1 Week 20</t>
  </si>
  <si>
    <t>Notes Slot 1 Week 20</t>
  </si>
  <si>
    <t>Slot 2 Week 20</t>
  </si>
  <si>
    <t>Notes Slot 2 Week 20</t>
  </si>
  <si>
    <t>Slot 3 Week 20</t>
  </si>
  <si>
    <t>Notes Slot 3 Week 20</t>
  </si>
  <si>
    <t>Day 1 Supplement Week 20</t>
  </si>
  <si>
    <t>Notes Supplement 1 week 20</t>
  </si>
  <si>
    <t>Slot 1 Week 21</t>
  </si>
  <si>
    <t>Notes Slot 1 Week 21</t>
  </si>
  <si>
    <t>Slot 2 Week 21</t>
  </si>
  <si>
    <t>Notes Slot 2 Week 21</t>
  </si>
  <si>
    <t>Slot 3 Week 21</t>
  </si>
  <si>
    <t>Notes Slot 3 Week 21</t>
  </si>
  <si>
    <t>Day 1 Supplement Week 21</t>
  </si>
  <si>
    <t>Notes Supplement 1 week 21</t>
  </si>
  <si>
    <t>Slot 1 Week 22</t>
  </si>
  <si>
    <t>Notes Slot 1 Week 22</t>
  </si>
  <si>
    <t>Slot 2 Week 22</t>
  </si>
  <si>
    <t>Notes Slot 2 Week 22</t>
  </si>
  <si>
    <t>Slot 3 Week 22</t>
  </si>
  <si>
    <t>Notes Slot 3 Week 22</t>
  </si>
  <si>
    <t>Day 1 Supplement Week 22</t>
  </si>
  <si>
    <t>Notes Supplement 1 week 22</t>
  </si>
  <si>
    <t>Slot 1 Week 23</t>
  </si>
  <si>
    <t>Notes Slot 1 Week 23</t>
  </si>
  <si>
    <t>Slot 2 Week 23</t>
  </si>
  <si>
    <t>Notes Slot 2 Week 23</t>
  </si>
  <si>
    <t>Slot 3 Week 23</t>
  </si>
  <si>
    <t>Notes Slot 3 Week 23</t>
  </si>
  <si>
    <t>Day 1 Supplement Week 23</t>
  </si>
  <si>
    <t>Notes Supplement 1 week 23</t>
  </si>
  <si>
    <t>Slot 1 Week 24</t>
  </si>
  <si>
    <t>Notes Slot 1 Week 24</t>
  </si>
  <si>
    <t>Slot 2 Week 24</t>
  </si>
  <si>
    <t>Notes Slot 2 Week 24</t>
  </si>
  <si>
    <t>Slot 3 Week 24</t>
  </si>
  <si>
    <t>Notes Slot 3 Week 24</t>
  </si>
  <si>
    <t>Day 1 Supplement Week 24</t>
  </si>
  <si>
    <t>Notes Supplement 1 week 24</t>
  </si>
  <si>
    <t>Slot 1 Week 25</t>
  </si>
  <si>
    <t>Notes Slot 1 Week 25</t>
  </si>
  <si>
    <t>Slot 2 Week 25</t>
  </si>
  <si>
    <t>Notes Slot 2 Week 25</t>
  </si>
  <si>
    <t>Slot 3 Week 25</t>
  </si>
  <si>
    <t>Notes Slot 3 Week 25</t>
  </si>
  <si>
    <t>Day 1 Supplement Week 25</t>
  </si>
  <si>
    <t>Notes Supplement 1 week 25</t>
  </si>
  <si>
    <t>Slot 1 Week 26</t>
  </si>
  <si>
    <t>Notes Slot 1 Week 26</t>
  </si>
  <si>
    <t>Slot 2 Week 26</t>
  </si>
  <si>
    <t>Notes Slot 2 Week 26</t>
  </si>
  <si>
    <t>Slot 3 Week 26</t>
  </si>
  <si>
    <t>Notes Slot 3 Week 26</t>
  </si>
  <si>
    <t>Day 1 Supplement Week 26</t>
  </si>
  <si>
    <t>Notes Supplement 1 week 26</t>
  </si>
  <si>
    <t>Slot 1 Week 27</t>
  </si>
  <si>
    <t>Notes Slot 1 Week 27</t>
  </si>
  <si>
    <t>Slot 2 Week 27</t>
  </si>
  <si>
    <t>Notes Slot 2 Week 27</t>
  </si>
  <si>
    <t>Slot 3 Week 27</t>
  </si>
  <si>
    <t>Notes Slot 3 Week 27</t>
  </si>
  <si>
    <t>Day 1 Supplement Week 27</t>
  </si>
  <si>
    <t>Notes Supplement 1 week 27</t>
  </si>
  <si>
    <t>Slot 1 Week 28</t>
  </si>
  <si>
    <t>Notes Slot 1 Week 28</t>
  </si>
  <si>
    <t>Slot 2 Week 28</t>
  </si>
  <si>
    <t>Notes Slot 2 Week 28</t>
  </si>
  <si>
    <t>Slot 3 Week 28</t>
  </si>
  <si>
    <t>Notes Slot 3 Week 28</t>
  </si>
  <si>
    <t>Day 1 Supplement Week 28</t>
  </si>
  <si>
    <t>Notes Supplement 1 week 28</t>
  </si>
  <si>
    <t>Slot 1 Week 29</t>
  </si>
  <si>
    <t>Notes Slot 1 Week 29</t>
  </si>
  <si>
    <t>Slot 2 Week 29</t>
  </si>
  <si>
    <t>Notes Slot 2 Week 29</t>
  </si>
  <si>
    <t>Slot 3 Week 29</t>
  </si>
  <si>
    <t>Notes Slot 3 Week 29</t>
  </si>
  <si>
    <t>Day 1 Supplement Week 29</t>
  </si>
  <si>
    <t>Notes Supplement 1 week 29</t>
  </si>
  <si>
    <t>Slot 1 Week 30</t>
  </si>
  <si>
    <t>Notes Slot 1 Week 30</t>
  </si>
  <si>
    <t>Slot 2 Week 30</t>
  </si>
  <si>
    <t>Notes Slot 2 Week 30</t>
  </si>
  <si>
    <t>Slot 3 Week 30</t>
  </si>
  <si>
    <t>Notes Slot 3 Week 30</t>
  </si>
  <si>
    <t>Day 1 Supplement Week 30</t>
  </si>
  <si>
    <t>Notes Supplement 1 week 30</t>
  </si>
  <si>
    <t>Slot 1 Week 31</t>
  </si>
  <si>
    <t>Notes Slot 1 Week 31</t>
  </si>
  <si>
    <t>Slot 2 Week 31</t>
  </si>
  <si>
    <t>Notes Slot 2 Week 31</t>
  </si>
  <si>
    <t>Slot 3 Week 31</t>
  </si>
  <si>
    <t>Notes Slot 3 Week 31</t>
  </si>
  <si>
    <t>Day 1 Supplement Week 31</t>
  </si>
  <si>
    <t>Notes Supplement 1 week 31</t>
  </si>
  <si>
    <t>Slot 1 Week 32</t>
  </si>
  <si>
    <t>Notes Slot 1 Week 32</t>
  </si>
  <si>
    <t>Slot 2 Week 32</t>
  </si>
  <si>
    <t>Notes Slot 2 Week 32</t>
  </si>
  <si>
    <t>Slot 3 Week 32</t>
  </si>
  <si>
    <t>Notes Slot 3 Week 32</t>
  </si>
  <si>
    <t>Day 1 Supplement Week 32</t>
  </si>
  <si>
    <t>Notes Supplement 1 week 32</t>
  </si>
  <si>
    <t>Slot 1 Week 33</t>
  </si>
  <si>
    <t>Notes Slot 1 Week 33</t>
  </si>
  <si>
    <t>Slot 2 Week 33</t>
  </si>
  <si>
    <t>Notes Slot 2 Week 33</t>
  </si>
  <si>
    <t>Slot 3 Week 33</t>
  </si>
  <si>
    <t>Notes Slot 3 Week 33</t>
  </si>
  <si>
    <t>Day 1 Supplement Week 33</t>
  </si>
  <si>
    <t>Notes Supplement 1 week 33</t>
  </si>
  <si>
    <t>Slot 1 Week 34</t>
  </si>
  <si>
    <t>Notes Slot 1 Week 34</t>
  </si>
  <si>
    <t>Slot 2 Week 34</t>
  </si>
  <si>
    <t>Notes Slot 2 Week 34</t>
  </si>
  <si>
    <t>Slot 3 Week 34</t>
  </si>
  <si>
    <t>Notes Slot 3 Week 34</t>
  </si>
  <si>
    <t>Day 1 Supplement Week 34</t>
  </si>
  <si>
    <t>Notes Supplement 1 week 34</t>
  </si>
  <si>
    <t>Slot 1 Week 35</t>
  </si>
  <si>
    <t>Notes Slot 1 Week 35</t>
  </si>
  <si>
    <t>Slot 2 Week 35</t>
  </si>
  <si>
    <t>Notes Slot 2 Week 35</t>
  </si>
  <si>
    <t>Slot 3 Week 35</t>
  </si>
  <si>
    <t>Notes Slot 3 Week 35</t>
  </si>
  <si>
    <t>Day 1 Supplement Week 35</t>
  </si>
  <si>
    <t>Notes Supplement 1 week 35</t>
  </si>
  <si>
    <t>Slot 1 Week 36</t>
  </si>
  <si>
    <t>Notes Slot 1 Week 36</t>
  </si>
  <si>
    <t>Slot 2 Week 36</t>
  </si>
  <si>
    <t>Notes Slot 2 Week 36</t>
  </si>
  <si>
    <t>Slot 3 Week 36</t>
  </si>
  <si>
    <t>Notes Slot 3 Week 36</t>
  </si>
  <si>
    <t>Day 1 Supplement Week 36</t>
  </si>
  <si>
    <t>Notes Supplement 1 week 36</t>
  </si>
  <si>
    <t>Slot 1 Week 37</t>
  </si>
  <si>
    <t>Notes Slot 1 Week 37</t>
  </si>
  <si>
    <t>Slot 2 Week 37</t>
  </si>
  <si>
    <t>Notes Slot 2 Week 37</t>
  </si>
  <si>
    <t>Slot 3 Week 37</t>
  </si>
  <si>
    <t>Notes Slot 3 Week 37</t>
  </si>
  <si>
    <t>Day 1 Supplement Week 37</t>
  </si>
  <si>
    <t>Notes Supplement 1 week 37</t>
  </si>
  <si>
    <t>Slot 1 Week 38</t>
  </si>
  <si>
    <t>Notes Slot 1 Week 38</t>
  </si>
  <si>
    <t>Slot 2 Week 38</t>
  </si>
  <si>
    <t>Notes Slot 2 Week 38</t>
  </si>
  <si>
    <t>Slot 3 Week 38</t>
  </si>
  <si>
    <t>Notes Slot 3 Week 38</t>
  </si>
  <si>
    <t>Day 1 Supplement Week 38</t>
  </si>
  <si>
    <t>Notes Supplement 1 week 38</t>
  </si>
  <si>
    <t>Slot 1 Week 39</t>
  </si>
  <si>
    <t>Notes Slot 1 Week 39</t>
  </si>
  <si>
    <t>Slot 2 Week 39</t>
  </si>
  <si>
    <t>Notes Slot 2 Week 39</t>
  </si>
  <si>
    <t>Slot 3 Week 39</t>
  </si>
  <si>
    <t>Notes Slot 3 Week 39</t>
  </si>
  <si>
    <t>Day 1 Supplement Week 39</t>
  </si>
  <si>
    <t>Notes Supplement 1 week 39</t>
  </si>
  <si>
    <t>Slot 1 Week 40</t>
  </si>
  <si>
    <t>Notes Slot 1 Week 40</t>
  </si>
  <si>
    <t>Slot 2 Week 40</t>
  </si>
  <si>
    <t>Notes Slot 2 Week 40</t>
  </si>
  <si>
    <t>Slot 3 Week 40</t>
  </si>
  <si>
    <t>Notes Slot 3 Week 40</t>
  </si>
  <si>
    <t>Day 1 Supplement Week 40</t>
  </si>
  <si>
    <t>Notes Supplement 1 week 40</t>
  </si>
  <si>
    <t>Slot 1 Week 41</t>
  </si>
  <si>
    <t>Notes Slot 1 Week 41</t>
  </si>
  <si>
    <t>Slot 2 Week 41</t>
  </si>
  <si>
    <t>Notes Slot 2 Week 41</t>
  </si>
  <si>
    <t>Slot 3 Week 41</t>
  </si>
  <si>
    <t>Notes Slot 3 Week 41</t>
  </si>
  <si>
    <t>Day 1 Supplement Week 41</t>
  </si>
  <si>
    <t>Notes Supplement 1 week 41</t>
  </si>
  <si>
    <t>Slot 1 Week 42</t>
  </si>
  <si>
    <t>Notes Slot 1 Week 42</t>
  </si>
  <si>
    <t>Slot 2 Week 42</t>
  </si>
  <si>
    <t>Notes Slot 2 Week 42</t>
  </si>
  <si>
    <t>Slot 3 Week 42</t>
  </si>
  <si>
    <t>Notes Slot 3 Week 42</t>
  </si>
  <si>
    <t>Day 1 Supplement Week 42</t>
  </si>
  <si>
    <t>Notes Supplement 1 week 42</t>
  </si>
  <si>
    <t>Slot 1 Week 43</t>
  </si>
  <si>
    <t>Notes Slot 1 Week 43</t>
  </si>
  <si>
    <t>Slot 2 Week 43</t>
  </si>
  <si>
    <t>Notes Slot 2 Week 43</t>
  </si>
  <si>
    <t>Slot 3 Week 43</t>
  </si>
  <si>
    <t>Notes Slot 3 Week 43</t>
  </si>
  <si>
    <t>Day 1 Supplement Week 43</t>
  </si>
  <si>
    <t>Notes Supplement 1 week 43</t>
  </si>
  <si>
    <t>Slot 1 Week 44</t>
  </si>
  <si>
    <t>Notes Slot 1 Week 44</t>
  </si>
  <si>
    <t>Slot 2 Week 44</t>
  </si>
  <si>
    <t>Notes Slot 2 Week 44</t>
  </si>
  <si>
    <t>Slot 3 Week 44</t>
  </si>
  <si>
    <t>Notes Slot 3 Week 44</t>
  </si>
  <si>
    <t>Day 1 Supplement Week 44</t>
  </si>
  <si>
    <t>Notes Supplement 1 week 44</t>
  </si>
  <si>
    <t>Slot 1 Week 45</t>
  </si>
  <si>
    <t>Notes Slot 1 Week 45</t>
  </si>
  <si>
    <t>Slot 2 Week 45</t>
  </si>
  <si>
    <t>Notes Slot 2 Week 45</t>
  </si>
  <si>
    <t>Slot 3 Week 45</t>
  </si>
  <si>
    <t>Notes Slot 3 Week 45</t>
  </si>
  <si>
    <t>Day 1 Supplement Week 45</t>
  </si>
  <si>
    <t>Notes Supplement 1 week 45</t>
  </si>
  <si>
    <t>Slot 1 Week 46</t>
  </si>
  <si>
    <t>Notes Slot 1 Week 46</t>
  </si>
  <si>
    <t>Slot 2 Week 46</t>
  </si>
  <si>
    <t>Notes Slot 2 Week 46</t>
  </si>
  <si>
    <t>Slot 3 Week 46</t>
  </si>
  <si>
    <t>Notes Slot 3 Week 46</t>
  </si>
  <si>
    <t>Day 1 Supplement Week 46</t>
  </si>
  <si>
    <t>Notes Supplement 1 week 46</t>
  </si>
  <si>
    <t>Slot 1 Week 47</t>
  </si>
  <si>
    <t>Notes Slot 1 Week 47</t>
  </si>
  <si>
    <t>Slot 2 Week 47</t>
  </si>
  <si>
    <t>Notes Slot 2 Week 47</t>
  </si>
  <si>
    <t>Slot 3 Week 47</t>
  </si>
  <si>
    <t>Notes Slot 3 Week 47</t>
  </si>
  <si>
    <t>Day 1 Supplement Week 47</t>
  </si>
  <si>
    <t>Notes Supplement 1 week 47</t>
  </si>
  <si>
    <t>Slot 1 Week 48</t>
  </si>
  <si>
    <t>Notes Slot 1 Week 48</t>
  </si>
  <si>
    <t>Slot 2 Week 48</t>
  </si>
  <si>
    <t>Notes Slot 2 Week 48</t>
  </si>
  <si>
    <t>Slot 3 Week 48</t>
  </si>
  <si>
    <t>Notes Slot 3 Week 48</t>
  </si>
  <si>
    <t>Day 1 Supplement Week 48</t>
  </si>
  <si>
    <t>Notes Supplement 1 week 48</t>
  </si>
  <si>
    <t>Slot 1 Week 49</t>
  </si>
  <si>
    <t>Notes Slot 1 Week 49</t>
  </si>
  <si>
    <t>Slot 2 Week 49</t>
  </si>
  <si>
    <t>Notes Slot 2 Week 49</t>
  </si>
  <si>
    <t>Slot 3 Week 49</t>
  </si>
  <si>
    <t>Notes Slot 3 Week 49</t>
  </si>
  <si>
    <t>Day 1 Supplement Week 49</t>
  </si>
  <si>
    <t>Notes Supplement 1 week 49</t>
  </si>
  <si>
    <t>Slot 1 Week 50</t>
  </si>
  <si>
    <t>Notes Slot 1 Week 50</t>
  </si>
  <si>
    <t>Slot 2 Week 50</t>
  </si>
  <si>
    <t>Notes Slot 2 Week 50</t>
  </si>
  <si>
    <t>Slot 3 Week 50</t>
  </si>
  <si>
    <t>Notes Slot 3 Week 50</t>
  </si>
  <si>
    <t>Day 1 Supplement Week 50</t>
  </si>
  <si>
    <t>Notes Supplement 1 week 50</t>
  </si>
  <si>
    <t>Slot 1 Week 51</t>
  </si>
  <si>
    <t>Notes Slot 1 Week 51</t>
  </si>
  <si>
    <t>Slot 2 Week 51</t>
  </si>
  <si>
    <t>Notes Slot 2 Week 51</t>
  </si>
  <si>
    <t>Slot 3 Week 51</t>
  </si>
  <si>
    <t>Notes Slot 3 Week 51</t>
  </si>
  <si>
    <t>Day 1 Supplement Week 51</t>
  </si>
  <si>
    <t>Notes Supplement 1 week 51</t>
  </si>
  <si>
    <t>Slot 1 Week 52</t>
  </si>
  <si>
    <t>Notes Slot 1 Week 52</t>
  </si>
  <si>
    <t>Slot 2 Week 52</t>
  </si>
  <si>
    <t>Notes Slot 2 Week 52</t>
  </si>
  <si>
    <t>Slot 3 Week 52</t>
  </si>
  <si>
    <t>Notes Slot 3 Week 52</t>
  </si>
  <si>
    <t>Day 1 Supplement Week 52</t>
  </si>
  <si>
    <t>Notes Supplement 1 week 52</t>
  </si>
  <si>
    <t>&lt;Generator Input</t>
  </si>
  <si>
    <t>Exercise Slot 4</t>
  </si>
  <si>
    <t>Slot 4 Rest/Notes</t>
  </si>
  <si>
    <t>Exercise Slot 5</t>
  </si>
  <si>
    <t>Slot 5 Rest/Notes</t>
  </si>
  <si>
    <t>Exercise Slot 6</t>
  </si>
  <si>
    <t>Slot 6 Rest/Notes</t>
  </si>
  <si>
    <t>Day 2 Supplement</t>
  </si>
  <si>
    <t>Day 2 Supplement Notes</t>
  </si>
  <si>
    <t>Deadlift with belt</t>
  </si>
  <si>
    <t>Slot 4 Week 14</t>
  </si>
  <si>
    <t>Notes Slot 4 Week 14</t>
  </si>
  <si>
    <t>Slot 5 Week 14</t>
  </si>
  <si>
    <t>Notes Slot 5 Week 14</t>
  </si>
  <si>
    <t>Slot 6 Week 14</t>
  </si>
  <si>
    <t>Notes Slot 6 Week 14</t>
  </si>
  <si>
    <t>Day 2 Supplement Week 14</t>
  </si>
  <si>
    <t>Notes Supplement 2 week 14</t>
  </si>
  <si>
    <t>Slot 4 Week 15</t>
  </si>
  <si>
    <t>TOTALS BY EXERCISE</t>
  </si>
  <si>
    <t>Notes Slot 4 Week 15</t>
  </si>
  <si>
    <t>Slot 5 Week 15</t>
  </si>
  <si>
    <t>HOW TO USE</t>
  </si>
  <si>
    <t>Notes Slot 5 Week 15</t>
  </si>
  <si>
    <t>Slot 6 Week 15</t>
  </si>
  <si>
    <t>Notes Slot 6 Week 15</t>
  </si>
  <si>
    <t>Day 2 Supplement Week 15</t>
  </si>
  <si>
    <t>Notes Supplement 2 week 15</t>
  </si>
  <si>
    <t>Slot 4 Week 16</t>
  </si>
  <si>
    <t>Notes Slot 4 Week 16</t>
  </si>
  <si>
    <t>Slot 5 Week 16</t>
  </si>
  <si>
    <t>Notes Slot 5 Week 16</t>
  </si>
  <si>
    <t>Slot 6 Week 16</t>
  </si>
  <si>
    <t>Notes Slot 6 Week 16</t>
  </si>
  <si>
    <t>Day 2 Supplement Week 16</t>
  </si>
  <si>
    <t>Notes Supplement 2 week 16</t>
  </si>
  <si>
    <t>Slot 4 Week 17</t>
  </si>
  <si>
    <t>Notes Slot 4 Week 17</t>
  </si>
  <si>
    <t>Slot 5 Week 17</t>
  </si>
  <si>
    <t>Notes Slot 5 Week 17</t>
  </si>
  <si>
    <t>Slot 6 Week 17</t>
  </si>
  <si>
    <t>Notes Slot 6 Week 17</t>
  </si>
  <si>
    <t>Day 2 Supplement Week 17</t>
  </si>
  <si>
    <t>Notes Supplement 2 week 17</t>
  </si>
  <si>
    <t>Slot 4 Week 18</t>
  </si>
  <si>
    <t>Notes Slot 4 Week 18</t>
  </si>
  <si>
    <t>Slot 5 Week 18</t>
  </si>
  <si>
    <t>Notes Slot 5 Week 18</t>
  </si>
  <si>
    <t>Slot 6 Week 18</t>
  </si>
  <si>
    <t>Notes Slot 6 Week 18</t>
  </si>
  <si>
    <t>Day 2 Supplement Week 18</t>
  </si>
  <si>
    <t>Notes Supplement 2 week 18</t>
  </si>
  <si>
    <t>Slot 4 Week 19</t>
  </si>
  <si>
    <t>Notes Slot 4 Week 19</t>
  </si>
  <si>
    <t>Slot 5 Week 19</t>
  </si>
  <si>
    <t>Notes Slot 5 Week 19</t>
  </si>
  <si>
    <t>Slot 6 Week 19</t>
  </si>
  <si>
    <t>Notes Slot 6 Week 19</t>
  </si>
  <si>
    <t>Day 2 Supplement Week 19</t>
  </si>
  <si>
    <t>EXERCISE</t>
  </si>
  <si>
    <t>Notes Supplement 2 week 19</t>
  </si>
  <si>
    <t>Slot 4 Week 20</t>
  </si>
  <si>
    <t>Notes Slot 4 Week 20</t>
  </si>
  <si>
    <t>Slot 5 Week 20</t>
  </si>
  <si>
    <t>Notes Slot 5 Week 20</t>
  </si>
  <si>
    <t>Slot 6 Week 20</t>
  </si>
  <si>
    <t>Notes Slot 6 Week 20</t>
  </si>
  <si>
    <t>Day 2 Supplement Week 20</t>
  </si>
  <si>
    <t>Notes Supplement 2 week 20</t>
  </si>
  <si>
    <t>Slot 4 Week 21</t>
  </si>
  <si>
    <t>Notes Slot 4 Week 21</t>
  </si>
  <si>
    <t>Slot 5 Week 21</t>
  </si>
  <si>
    <t>Notes Slot 5 Week 21</t>
  </si>
  <si>
    <t>Slot 6 Week 21</t>
  </si>
  <si>
    <t>Notes Slot 6 Week 21</t>
  </si>
  <si>
    <t>Day 2 Supplement Week 21</t>
  </si>
  <si>
    <t>Notes Supplement 2 week 21</t>
  </si>
  <si>
    <t>Slot 4 Week 22</t>
  </si>
  <si>
    <t>Notes Slot 4 Week 22</t>
  </si>
  <si>
    <t>Slot 5 Week 22</t>
  </si>
  <si>
    <t>Notes Slot 5 Week 22</t>
  </si>
  <si>
    <t>Slot 6 Week 22</t>
  </si>
  <si>
    <t>Notes Slot 6 Week 22</t>
  </si>
  <si>
    <t>Day 2 Supplement Week 22</t>
  </si>
  <si>
    <t>Notes Supplement 2 week 22</t>
  </si>
  <si>
    <t>TONNAGE</t>
  </si>
  <si>
    <t>Slot 4 Week 23</t>
  </si>
  <si>
    <t>Notes Slot 4 Week 23</t>
  </si>
  <si>
    <t>Slot 5 Week 23</t>
  </si>
  <si>
    <t>Notes Slot 5 Week 23</t>
  </si>
  <si>
    <t>Slot 6 Week 23</t>
  </si>
  <si>
    <t>Notes Slot 6 Week 23</t>
  </si>
  <si>
    <t>Day 2 Supplement Week 23</t>
  </si>
  <si>
    <t>Notes Supplement 2 week 23</t>
  </si>
  <si>
    <t>REPS</t>
  </si>
  <si>
    <t>AVERAGE INTENSITY</t>
  </si>
  <si>
    <t>Slot 4 Week 24</t>
  </si>
  <si>
    <t>Notes Slot 4 Week 24</t>
  </si>
  <si>
    <t>Slot 5 Week 24</t>
  </si>
  <si>
    <t>Notes Slot 5 Week 24</t>
  </si>
  <si>
    <t>Slot 6 Week 24</t>
  </si>
  <si>
    <t>Notes Slot 6 Week 24</t>
  </si>
  <si>
    <t>Day 2 Supplement Week 24</t>
  </si>
  <si>
    <t>Notes Supplement 2 week 24</t>
  </si>
  <si>
    <t>ESTIMATED ONE-REP MAX</t>
  </si>
  <si>
    <t>Slot 4 Week 25</t>
  </si>
  <si>
    <t>Notes Slot 4 Week 25</t>
  </si>
  <si>
    <t>Slot 5 Week 25</t>
  </si>
  <si>
    <t>Notes Slot 5 Week 25</t>
  </si>
  <si>
    <t>Slot 6 Week 25</t>
  </si>
  <si>
    <t>Notes Slot 6 Week 25</t>
  </si>
  <si>
    <t>Day 2 Supplement Week 25</t>
  </si>
  <si>
    <t>Notes Supplement 2 week 25</t>
  </si>
  <si>
    <t>Slot 4 Week 26</t>
  </si>
  <si>
    <t>Notes Slot 4 Week 26</t>
  </si>
  <si>
    <t>Slot 5 Week 26</t>
  </si>
  <si>
    <t>Notes Slot 5 Week 26</t>
  </si>
  <si>
    <t>Slot 6 Week 26</t>
  </si>
  <si>
    <t>Notes Slot 6 Week 26</t>
  </si>
  <si>
    <t>Day 2 Supplement Week 26</t>
  </si>
  <si>
    <t>Notes Supplement 2 week 26</t>
  </si>
  <si>
    <t>Slot 4 Week 27</t>
  </si>
  <si>
    <t>Notes Slot 4 Week 27</t>
  </si>
  <si>
    <t>Slot 5 Week 27</t>
  </si>
  <si>
    <t>Notes Slot 5 Week 27</t>
  </si>
  <si>
    <t>Slot 6 Week 27</t>
  </si>
  <si>
    <t>Notes Slot 6 Week 27</t>
  </si>
  <si>
    <t>Day 2 Supplement Week 27</t>
  </si>
  <si>
    <t>Notes Supplement 2 week 27</t>
  </si>
  <si>
    <t>Slot 4 Week 28</t>
  </si>
  <si>
    <t>Notes Slot 4 Week 28</t>
  </si>
  <si>
    <t>Slot 5 Week 28</t>
  </si>
  <si>
    <t>Notes Slot 5 Week 28</t>
  </si>
  <si>
    <t>Slot 6 Week 28</t>
  </si>
  <si>
    <t>Notes Slot 6 Week 28</t>
  </si>
  <si>
    <t>Day 2 Supplement Week 28</t>
  </si>
  <si>
    <t>Notes Supplement 2 week 28</t>
  </si>
  <si>
    <t>Slot 4 Week 29</t>
  </si>
  <si>
    <t>Notes Slot 4 Week 29</t>
  </si>
  <si>
    <t>Slot 5 Week 29</t>
  </si>
  <si>
    <t>Notes Slot 5 Week 29</t>
  </si>
  <si>
    <t>Slot 6 Week 29</t>
  </si>
  <si>
    <t>Notes Slot 6 Week 29</t>
  </si>
  <si>
    <t>Day 2 Supplement Week 29</t>
  </si>
  <si>
    <t>Notes Supplement 2 week 29</t>
  </si>
  <si>
    <t>Slot 4 Week 30</t>
  </si>
  <si>
    <t>Notes Slot 4 Week 30</t>
  </si>
  <si>
    <t>Slot 5 Week 30</t>
  </si>
  <si>
    <t>Notes Slot 5 Week 30</t>
  </si>
  <si>
    <t>Slot 6 Week 30</t>
  </si>
  <si>
    <t>Notes Slot 6 Week 30</t>
  </si>
  <si>
    <t>Day 2 Supplement Week 30</t>
  </si>
  <si>
    <t>Notes Supplement 2 week 30</t>
  </si>
  <si>
    <r>
      <rPr>
        <b/>
        <sz val="16"/>
        <color rgb="FF595959"/>
        <rFont val="Helvetica"/>
        <family val="2"/>
      </rPr>
      <t xml:space="preserve">
FOLLOWING THE SCHEDULE
</t>
    </r>
    <r>
      <rPr>
        <sz val="16"/>
        <color rgb="FF595959"/>
        <rFont val="Helvetica"/>
        <family val="2"/>
      </rPr>
      <t xml:space="preserve">
There are seven weeks in this program. There are seven schedules with logs for your data in this template for each of the seven weeks. For each week in the program, you will work out three days out of each week. The schedule is broken down into your three workout days with three different types of exercises to work through for each day.
</t>
    </r>
    <r>
      <rPr>
        <b/>
        <sz val="16"/>
        <color rgb="FF595959"/>
        <rFont val="Helvetica"/>
        <family val="2"/>
      </rPr>
      <t>LOGGING YOUR DATA</t>
    </r>
    <r>
      <rPr>
        <sz val="16"/>
        <color rgb="FF595959"/>
        <rFont val="Helvetica"/>
        <family val="2"/>
      </rPr>
      <t xml:space="preserve">
As you work through the three exercises for each day, record the following data for each set in the tables under that exercise:
    WEIGHT: Enter the weight you used for the current exercise and set.
    REPS: Enter the number of reps you completed for the current exercise and set.
    RPE: Enter the RPE (Rated Perceived Exertion) for the current exercise and set.
    INTENSITY: Calculated for you as you record data for each set.
</t>
    </r>
    <r>
      <rPr>
        <b/>
        <sz val="16"/>
        <color rgb="FF595959"/>
        <rFont val="Helvetica"/>
        <family val="2"/>
      </rPr>
      <t xml:space="preserve">
TOTALS
</t>
    </r>
    <r>
      <rPr>
        <sz val="16"/>
        <color rgb="FF595959"/>
        <rFont val="Helvetica"/>
        <family val="2"/>
      </rPr>
      <t xml:space="preserve">
Your total wieght (tonnage), rep volume, and percentage of fatigue for the entire week will be tallied to the left.</t>
    </r>
  </si>
  <si>
    <t>Slot 4 Week 31</t>
  </si>
  <si>
    <t>Notes Slot 4 Week 31</t>
  </si>
  <si>
    <t>Slot 5 Week 31</t>
  </si>
  <si>
    <t>Notes Slot 5 Week 31</t>
  </si>
  <si>
    <t>Slot 6 Week 31</t>
  </si>
  <si>
    <t>Notes Slot 6 Week 31</t>
  </si>
  <si>
    <t>Day 2 Supplement Week 31</t>
  </si>
  <si>
    <t>Notes Supplement 2 week 31</t>
  </si>
  <si>
    <t>Slot 4 Week 32</t>
  </si>
  <si>
    <t>Notes Slot 4 Week 32</t>
  </si>
  <si>
    <t>Slot 5 Week 32</t>
  </si>
  <si>
    <t>Notes Slot 5 Week 32</t>
  </si>
  <si>
    <t>Slot 6 Week 32</t>
  </si>
  <si>
    <t>Notes Slot 6 Week 32</t>
  </si>
  <si>
    <t>Day 2 Supplement Week 32</t>
  </si>
  <si>
    <t>Notes Supplement 2 week 32</t>
  </si>
  <si>
    <t>Slot 4 Week 33</t>
  </si>
  <si>
    <t>Notes Slot 4 Week 33</t>
  </si>
  <si>
    <t>Slot 5 Week 33</t>
  </si>
  <si>
    <t>Notes Slot 5 Week 33</t>
  </si>
  <si>
    <t>Slot 6 Week 33</t>
  </si>
  <si>
    <t>Notes Slot 6 Week 33</t>
  </si>
  <si>
    <t>Day 2 Supplement Week 33</t>
  </si>
  <si>
    <t>Notes Supplement 2 week 33</t>
  </si>
  <si>
    <t>Slot 4 Week 34</t>
  </si>
  <si>
    <t>Notes Slot 4 Week 34</t>
  </si>
  <si>
    <t>Slot 5 Week 34</t>
  </si>
  <si>
    <t>Notes Slot 5 Week 34</t>
  </si>
  <si>
    <t>Slot 6 Week 34</t>
  </si>
  <si>
    <t>Notes Slot 6 Week 34</t>
  </si>
  <si>
    <t>Day 2 Supplement Week 34</t>
  </si>
  <si>
    <t>Notes Supplement 2 week 34</t>
  </si>
  <si>
    <t>Slot 4 Week 35</t>
  </si>
  <si>
    <t>Notes Slot 4 Week 35</t>
  </si>
  <si>
    <t>Slot 5 Week 35</t>
  </si>
  <si>
    <t>Notes Slot 5 Week 35</t>
  </si>
  <si>
    <t>Slot 6 Week 35</t>
  </si>
  <si>
    <t>Notes Slot 6 Week 35</t>
  </si>
  <si>
    <t>Day 2 Supplement Week 35</t>
  </si>
  <si>
    <t>Notes Supplement 2 week 35</t>
  </si>
  <si>
    <t>Slot 4 Week 36</t>
  </si>
  <si>
    <t>Notes Slot 4 Week 36</t>
  </si>
  <si>
    <t>Slot 5 Week 36</t>
  </si>
  <si>
    <t>Notes Slot 5 Week 36</t>
  </si>
  <si>
    <t>Slot 6 Week 36</t>
  </si>
  <si>
    <t>Notes Slot 6 Week 36</t>
  </si>
  <si>
    <t>Day 2 Supplement Week 36</t>
  </si>
  <si>
    <t>Notes Supplement 2 week 36</t>
  </si>
  <si>
    <t>Slot 4 Week 37</t>
  </si>
  <si>
    <t>Notes Slot 4 Week 37</t>
  </si>
  <si>
    <t>Slot 5 Week 37</t>
  </si>
  <si>
    <t>Notes Slot 5 Week 37</t>
  </si>
  <si>
    <t>Slot 6 Week 37</t>
  </si>
  <si>
    <t>Notes Slot 6 Week 37</t>
  </si>
  <si>
    <t>Day 2 Supplement Week 37</t>
  </si>
  <si>
    <t>Notes Supplement 2 week 37</t>
  </si>
  <si>
    <t>Slot 4 Week 38</t>
  </si>
  <si>
    <t>Notes Slot 4 Week 38</t>
  </si>
  <si>
    <t>Slot 5 Week 38</t>
  </si>
  <si>
    <t>Notes Slot 5 Week 38</t>
  </si>
  <si>
    <t>Slot 6 Week 38</t>
  </si>
  <si>
    <t>Notes Slot 6 Week 38</t>
  </si>
  <si>
    <t>Day 2 Supplement Week 38</t>
  </si>
  <si>
    <t>Notes Supplement 2 week 38</t>
  </si>
  <si>
    <t>Slot 4 Week 39</t>
  </si>
  <si>
    <t>Notes Slot 4 Week 39</t>
  </si>
  <si>
    <t>Slot 5 Week 39</t>
  </si>
  <si>
    <t>Notes Slot 5 Week 39</t>
  </si>
  <si>
    <t>Slot 6 Week 39</t>
  </si>
  <si>
    <t>Notes Slot 6 Week 39</t>
  </si>
  <si>
    <t>Day 2 Supplement Week 39</t>
  </si>
  <si>
    <t>Notes Supplement 2 week 39</t>
  </si>
  <si>
    <t>Slot 4 Week 40</t>
  </si>
  <si>
    <t>Notes Slot 4 Week 40</t>
  </si>
  <si>
    <t>Slot 5 Week 40</t>
  </si>
  <si>
    <t>Notes Slot 5 Week 40</t>
  </si>
  <si>
    <t>Slot 6 Week 40</t>
  </si>
  <si>
    <t>Notes Slot 6 Week 40</t>
  </si>
  <si>
    <t>Day 2 Supplement Week 40</t>
  </si>
  <si>
    <t>Notes Supplement 2 week 40</t>
  </si>
  <si>
    <t>Slot 4 Week 41</t>
  </si>
  <si>
    <t>Notes Slot 4 Week 41</t>
  </si>
  <si>
    <t>Slot 5 Week 41</t>
  </si>
  <si>
    <t>Notes Slot 5 Week 41</t>
  </si>
  <si>
    <t>Slot 6 Week 41</t>
  </si>
  <si>
    <t>Notes Slot 6 Week 41</t>
  </si>
  <si>
    <t>Day 2 Supplement Week 41</t>
  </si>
  <si>
    <t>Notes Supplement 2 week 41</t>
  </si>
  <si>
    <t>Slot 4 Week 42</t>
  </si>
  <si>
    <t>Notes Slot 4 Week 42</t>
  </si>
  <si>
    <t>Slot 5 Week 42</t>
  </si>
  <si>
    <t>Notes Slot 5 Week 42</t>
  </si>
  <si>
    <t>Slot 6 Week 42</t>
  </si>
  <si>
    <t>Notes Slot 6 Week 42</t>
  </si>
  <si>
    <t>Day 2 Supplement Week 42</t>
  </si>
  <si>
    <t>Notes Supplement 2 week 42</t>
  </si>
  <si>
    <t>Slot 4 Week 43</t>
  </si>
  <si>
    <t>Notes Slot 4 Week 43</t>
  </si>
  <si>
    <t>Slot 5 Week 43</t>
  </si>
  <si>
    <t>Notes Slot 5 Week 43</t>
  </si>
  <si>
    <t>Slot 6 Week 43</t>
  </si>
  <si>
    <t>Notes Slot 6 Week 43</t>
  </si>
  <si>
    <t>Day 2 Supplement Week 43</t>
  </si>
  <si>
    <t>Notes Supplement 2 week 43</t>
  </si>
  <si>
    <t>Slot 4 Week 44</t>
  </si>
  <si>
    <t>Notes Slot 4 Week 44</t>
  </si>
  <si>
    <t>Slot 5 Week 44</t>
  </si>
  <si>
    <t>Notes Slot 5 Week 44</t>
  </si>
  <si>
    <t>Slot 6 Week 44</t>
  </si>
  <si>
    <t>Notes Slot 6 Week 44</t>
  </si>
  <si>
    <t>Day 2 Supplement Week 44</t>
  </si>
  <si>
    <t>Notes Supplement 2 week 44</t>
  </si>
  <si>
    <t>Slot 4 Week 45</t>
  </si>
  <si>
    <t>Notes Slot 4 Week 45</t>
  </si>
  <si>
    <t>Slot 5 Week 45</t>
  </si>
  <si>
    <t>Notes Slot 5 Week 45</t>
  </si>
  <si>
    <t>Slot 6 Week 45</t>
  </si>
  <si>
    <t>Notes Slot 6 Week 45</t>
  </si>
  <si>
    <t>Day 2 Supplement Week 45</t>
  </si>
  <si>
    <t>Notes Supplement 2 week 45</t>
  </si>
  <si>
    <t>Slot 4 Week 46</t>
  </si>
  <si>
    <t>Notes Slot 4 Week 46</t>
  </si>
  <si>
    <t>Slot 5 Week 46</t>
  </si>
  <si>
    <t>Notes Slot 5 Week 46</t>
  </si>
  <si>
    <t>Slot 6 Week 46</t>
  </si>
  <si>
    <t>Notes Slot 6 Week 46</t>
  </si>
  <si>
    <t>Day 2 Supplement Week 46</t>
  </si>
  <si>
    <t>Notes Supplement 2 week 46</t>
  </si>
  <si>
    <t>Slot 4 Week 47</t>
  </si>
  <si>
    <t>Notes Slot 4 Week 47</t>
  </si>
  <si>
    <t>Slot 5 Week 47</t>
  </si>
  <si>
    <t>Notes Slot 5 Week 47</t>
  </si>
  <si>
    <t>Slot 6 Week 47</t>
  </si>
  <si>
    <t>Notes Slot 6 Week 47</t>
  </si>
  <si>
    <t>Day 2 Supplement Week 47</t>
  </si>
  <si>
    <t>Notes Supplement 2 week 47</t>
  </si>
  <si>
    <t>Slot 4 Week 48</t>
  </si>
  <si>
    <t>Notes Slot 4 Week 48</t>
  </si>
  <si>
    <t>Slot 5 Week 48</t>
  </si>
  <si>
    <t>Notes Slot 5 Week 48</t>
  </si>
  <si>
    <t>Slot 6 Week 48</t>
  </si>
  <si>
    <t>Notes Slot 6 Week 48</t>
  </si>
  <si>
    <t>Day 2 Supplement Week 48</t>
  </si>
  <si>
    <t>Notes Supplement 2 week 48</t>
  </si>
  <si>
    <t>Slot 4 Week 49</t>
  </si>
  <si>
    <t>Notes Slot 4 Week 49</t>
  </si>
  <si>
    <t>Slot 5 Week 49</t>
  </si>
  <si>
    <t>Notes Slot 5 Week 49</t>
  </si>
  <si>
    <t>Slot 6 Week 49</t>
  </si>
  <si>
    <t>Notes Slot 6 Week 49</t>
  </si>
  <si>
    <t>Day 2 Supplement Week 49</t>
  </si>
  <si>
    <t>Notes Supplement 2 week 49</t>
  </si>
  <si>
    <t>Slot 4 Week 50</t>
  </si>
  <si>
    <t>Notes Slot 4 Week 50</t>
  </si>
  <si>
    <t>Slot 5 Week 50</t>
  </si>
  <si>
    <t>Notes Slot 5 Week 50</t>
  </si>
  <si>
    <t>Slot 6 Week 50</t>
  </si>
  <si>
    <t>Notes Slot 6 Week 50</t>
  </si>
  <si>
    <t>Day 2 Supplement Week 50</t>
  </si>
  <si>
    <t>Notes Supplement 2 week 50</t>
  </si>
  <si>
    <t>Slot 4 Week 51</t>
  </si>
  <si>
    <t>Notes Slot 4 Week 51</t>
  </si>
  <si>
    <t>Slot 5 Week 51</t>
  </si>
  <si>
    <t>Notes Slot 5 Week 51</t>
  </si>
  <si>
    <t>Slot 6 Week 51</t>
  </si>
  <si>
    <t>Notes Slot 6 Week 51</t>
  </si>
  <si>
    <t>Day 2 Supplement Week 51</t>
  </si>
  <si>
    <t>Notes Supplement 2 week 51</t>
  </si>
  <si>
    <t>Slot 4 Week 52</t>
  </si>
  <si>
    <t>Notes Slot 4 Week 52</t>
  </si>
  <si>
    <t>Slot 5 Week 52</t>
  </si>
  <si>
    <t>Notes Slot 5 Week 52</t>
  </si>
  <si>
    <t>Slot 6 Week 52</t>
  </si>
  <si>
    <t>Notes Slot 6 Week 52</t>
  </si>
  <si>
    <t>Day 2 Supplement Week 52</t>
  </si>
  <si>
    <t>Notes Supplement 2 week 52</t>
  </si>
  <si>
    <t>Exercise Slot 7</t>
  </si>
  <si>
    <t>Slot 7 Rest/Notes</t>
  </si>
  <si>
    <t>Exercise Slot 8</t>
  </si>
  <si>
    <t>Slot 8 Rest/Notes</t>
  </si>
  <si>
    <t>Exercise Slot 9</t>
  </si>
  <si>
    <t>Slot 9 Rest/Notes</t>
  </si>
  <si>
    <t>Day 3 Supplement</t>
  </si>
  <si>
    <t>Day 3 Supplement Notes</t>
  </si>
  <si>
    <t>2ct paused squat</t>
  </si>
  <si>
    <t>Touch n Go bench</t>
  </si>
  <si>
    <t>Slot 7 Week 14</t>
  </si>
  <si>
    <t>Notes Slot 7 Week 14</t>
  </si>
  <si>
    <t>Slot 8 Week 14</t>
  </si>
  <si>
    <t>Notes Slot 8 Week 14</t>
  </si>
  <si>
    <t>Slot 9 Week 14</t>
  </si>
  <si>
    <t>Notes Slot 9 Week 14</t>
  </si>
  <si>
    <t>Day 3 Supplement Week 14</t>
  </si>
  <si>
    <t>Notes Supplement 3 week 14</t>
  </si>
  <si>
    <t>Slot 7 Week 15</t>
  </si>
  <si>
    <t>Notes Slot 7 Week 15</t>
  </si>
  <si>
    <t>Slot 8 Week 15</t>
  </si>
  <si>
    <t>Notes Slot 8 Week 15</t>
  </si>
  <si>
    <t>Slot 9 Week 15</t>
  </si>
  <si>
    <t>Notes Slot 9 Week 15</t>
  </si>
  <si>
    <t>Day 3 Supplement Week 15</t>
  </si>
  <si>
    <t>Notes Supplement 3 week 15</t>
  </si>
  <si>
    <t>Slot 7 Week 16</t>
  </si>
  <si>
    <t>Notes Slot 7 Week 16</t>
  </si>
  <si>
    <t>Slot 8 Week 16</t>
  </si>
  <si>
    <t>Notes Slot 8 Week 16</t>
  </si>
  <si>
    <t>Slot 9 Week 16</t>
  </si>
  <si>
    <t>Notes Slot 9 Week 16</t>
  </si>
  <si>
    <t>Day 3 Supplement Week 16</t>
  </si>
  <si>
    <t>Notes Supplement 3 week 16</t>
  </si>
  <si>
    <t>Slot 7 Week 17</t>
  </si>
  <si>
    <t>Notes Slot 7 Week 17</t>
  </si>
  <si>
    <t>Slot 8 Week 17</t>
  </si>
  <si>
    <t>Notes Slot 8 Week 17</t>
  </si>
  <si>
    <t>Slot 9 Week 17</t>
  </si>
  <si>
    <t>Notes Slot 9 Week 17</t>
  </si>
  <si>
    <t>Day 3 Supplement Week 17</t>
  </si>
  <si>
    <t>Notes Supplement 3 week 17</t>
  </si>
  <si>
    <t>Slot 7 Week 18</t>
  </si>
  <si>
    <t>Notes Slot 7 Week 18</t>
  </si>
  <si>
    <t>Slot 8 Week 18</t>
  </si>
  <si>
    <t>Notes Slot 8 Week 18</t>
  </si>
  <si>
    <t>Slot 9 Week 18</t>
  </si>
  <si>
    <t>Notes Slot 9 Week 18</t>
  </si>
  <si>
    <t>Day 3 Supplement Week 18</t>
  </si>
  <si>
    <t>Notes Supplement 3 week 18</t>
  </si>
  <si>
    <t>Slot 7 Week 19</t>
  </si>
  <si>
    <t>Notes Slot 7 Week 19</t>
  </si>
  <si>
    <t>Slot 8 Week 19</t>
  </si>
  <si>
    <t>Notes Slot 8 Week 19</t>
  </si>
  <si>
    <t>Slot 9 Week 19</t>
  </si>
  <si>
    <t>Notes Slot 9 Week 19</t>
  </si>
  <si>
    <t>Day 3 Supplement Week 19</t>
  </si>
  <si>
    <t>Notes Supplement 3 week 19</t>
  </si>
  <si>
    <t>Slot 7 Week 20</t>
  </si>
  <si>
    <t>Notes Slot 7 Week 20</t>
  </si>
  <si>
    <t>Slot 8 Week 20</t>
  </si>
  <si>
    <t>Notes Slot 8 Week 20</t>
  </si>
  <si>
    <t>Slot 9 Week 20</t>
  </si>
  <si>
    <t>Notes Slot 9 Week 20</t>
  </si>
  <si>
    <t>Day 3 Supplement Week 20</t>
  </si>
  <si>
    <t>Notes Supplement 3 week 20</t>
  </si>
  <si>
    <t>Slot 7 Week 21</t>
  </si>
  <si>
    <t>Notes Slot 7 Week 21</t>
  </si>
  <si>
    <t>Slot 8 Week 21</t>
  </si>
  <si>
    <t>Notes Slot 8 Week 21</t>
  </si>
  <si>
    <t>Slot 9 Week 21</t>
  </si>
  <si>
    <t>Notes Slot 9 Week 21</t>
  </si>
  <si>
    <t>Day 3 Supplement Week 21</t>
  </si>
  <si>
    <t>Notes Supplement 3 week 21</t>
  </si>
  <si>
    <t>Slot 7 Week 22</t>
  </si>
  <si>
    <t>Notes Slot 7 Week 22</t>
  </si>
  <si>
    <t>Slot 8 Week 22</t>
  </si>
  <si>
    <t>Notes Slot 8 Week 22</t>
  </si>
  <si>
    <t>Slot 9 Week 22</t>
  </si>
  <si>
    <t>Notes Slot 9 Week 22</t>
  </si>
  <si>
    <t>Day 3 Supplement Week 22</t>
  </si>
  <si>
    <t>Notes Supplement 3 week 22</t>
  </si>
  <si>
    <t>Slot 7 Week 23</t>
  </si>
  <si>
    <t>Notes Slot 7 Week 23</t>
  </si>
  <si>
    <t>Slot 8 Week 23</t>
  </si>
  <si>
    <t>Notes Slot 8 Week 23</t>
  </si>
  <si>
    <t>Slot 9 Week 23</t>
  </si>
  <si>
    <t>Notes Slot 9 Week 23</t>
  </si>
  <si>
    <t>Day 3 Supplement Week 23</t>
  </si>
  <si>
    <t>Notes Supplement 3 week 23</t>
  </si>
  <si>
    <t>Slot 7 Week 24</t>
  </si>
  <si>
    <t>Notes Slot 7 Week 24</t>
  </si>
  <si>
    <t>Slot 8 Week 24</t>
  </si>
  <si>
    <t>Notes Slot 8 Week 24</t>
  </si>
  <si>
    <t>Slot 9 Week 24</t>
  </si>
  <si>
    <t>Notes Slot 9 Week 24</t>
  </si>
  <si>
    <t>Day 3 Supplement Week 24</t>
  </si>
  <si>
    <t>Notes Supplement 3 week 24</t>
  </si>
  <si>
    <t>Slot 7 Week 25</t>
  </si>
  <si>
    <t>Notes Slot 7 Week 25</t>
  </si>
  <si>
    <t>Slot 8 Week 25</t>
  </si>
  <si>
    <t>Notes Slot 8 Week 25</t>
  </si>
  <si>
    <t>Slot 9 Week 25</t>
  </si>
  <si>
    <t>Notes Slot 9 Week 25</t>
  </si>
  <si>
    <t>Day 3 Supplement Week 25</t>
  </si>
  <si>
    <t>Notes Supplement 3 week 25</t>
  </si>
  <si>
    <t>Slot 7 Week 26</t>
  </si>
  <si>
    <t>Notes Slot 7 Week 26</t>
  </si>
  <si>
    <t>Slot 8 Week 26</t>
  </si>
  <si>
    <t>Notes Slot 8 Week 26</t>
  </si>
  <si>
    <t>Slot 9 Week 26</t>
  </si>
  <si>
    <t>Notes Slot 9 Week 26</t>
  </si>
  <si>
    <t>Day 3 Supplement Week 26</t>
  </si>
  <si>
    <t>Notes Supplement 3 week 26</t>
  </si>
  <si>
    <t>Slot 7 Week 27</t>
  </si>
  <si>
    <t>Notes Slot 7 Week 27</t>
  </si>
  <si>
    <t>Slot 8 Week 27</t>
  </si>
  <si>
    <t>Notes Slot 8 Week 27</t>
  </si>
  <si>
    <t>Slot 9 Week 27</t>
  </si>
  <si>
    <t>Notes Slot 9 Week 27</t>
  </si>
  <si>
    <t>Day 3 Supplement Week 27</t>
  </si>
  <si>
    <t>Notes Supplement 3 week 27</t>
  </si>
  <si>
    <t>Slot 7 Week 28</t>
  </si>
  <si>
    <t>Notes Slot 7 Week 28</t>
  </si>
  <si>
    <t>Slot 8 Week 28</t>
  </si>
  <si>
    <t>Notes Slot 8 Week 28</t>
  </si>
  <si>
    <t>Slot 9 Week 28</t>
  </si>
  <si>
    <t>Notes Slot 9 Week 28</t>
  </si>
  <si>
    <t>Day 3 Supplement Week 28</t>
  </si>
  <si>
    <t>Notes Supplement 3 week 28</t>
  </si>
  <si>
    <t>Slot 7 Week 29</t>
  </si>
  <si>
    <t>Notes Slot 7 Week 29</t>
  </si>
  <si>
    <t>Slot 8 Week 29</t>
  </si>
  <si>
    <t>Notes Slot 8 Week 29</t>
  </si>
  <si>
    <t>Slot 9 Week 29</t>
  </si>
  <si>
    <t>Notes Slot 9 Week 29</t>
  </si>
  <si>
    <t>Day 3 Supplement Week 29</t>
  </si>
  <si>
    <t>Notes Supplement 3 week 29</t>
  </si>
  <si>
    <t>Slot 7 Week 30</t>
  </si>
  <si>
    <t>Notes Slot 7 Week 30</t>
  </si>
  <si>
    <t>Slot 8 Week 30</t>
  </si>
  <si>
    <t>Notes Slot 8 Week 30</t>
  </si>
  <si>
    <t>Slot 9 Week 30</t>
  </si>
  <si>
    <t>Notes Slot 9 Week 30</t>
  </si>
  <si>
    <t>Day 3 Supplement Week 30</t>
  </si>
  <si>
    <t>Notes Supplement 3 week 30</t>
  </si>
  <si>
    <t>Slot 7 Week 31</t>
  </si>
  <si>
    <t>Notes Slot 7 Week 31</t>
  </si>
  <si>
    <t>Slot 8 Week 31</t>
  </si>
  <si>
    <t>Notes Slot 8 Week 31</t>
  </si>
  <si>
    <t>Slot 9 Week 31</t>
  </si>
  <si>
    <t>Notes Slot 9 Week 31</t>
  </si>
  <si>
    <t>Day 3 Supplement Week 31</t>
  </si>
  <si>
    <t>Notes Supplement 3 week 31</t>
  </si>
  <si>
    <t>Slot 7 Week 32</t>
  </si>
  <si>
    <t>Notes Slot 7 Week 32</t>
  </si>
  <si>
    <t>Slot 8 Week 32</t>
  </si>
  <si>
    <t>Notes Slot 8 Week 32</t>
  </si>
  <si>
    <t>Slot 9 Week 32</t>
  </si>
  <si>
    <t>Notes Slot 9 Week 32</t>
  </si>
  <si>
    <t>Day 3 Supplement Week 32</t>
  </si>
  <si>
    <t>Notes Supplement 3 week 32</t>
  </si>
  <si>
    <t>Slot 7 Week 33</t>
  </si>
  <si>
    <t>Notes Slot 7 Week 33</t>
  </si>
  <si>
    <t>Slot 8 Week 33</t>
  </si>
  <si>
    <t>Notes Slot 8 Week 33</t>
  </si>
  <si>
    <t>Slot 9 Week 33</t>
  </si>
  <si>
    <t>Notes Slot 9 Week 33</t>
  </si>
  <si>
    <t>Day 3 Supplement Week 33</t>
  </si>
  <si>
    <t>Notes Supplement 3 week 33</t>
  </si>
  <si>
    <t>Slot 7 Week 34</t>
  </si>
  <si>
    <t>Notes Slot 7 Week 34</t>
  </si>
  <si>
    <t>Slot 8 Week 34</t>
  </si>
  <si>
    <t>Notes Slot 8 Week 34</t>
  </si>
  <si>
    <t>Slot 9 Week 34</t>
  </si>
  <si>
    <t>Notes Slot 9 Week 34</t>
  </si>
  <si>
    <t>Day 3 Supplement Week 34</t>
  </si>
  <si>
    <t>Notes Supplement 3 week 34</t>
  </si>
  <si>
    <t>Slot 7 Week 35</t>
  </si>
  <si>
    <t>Notes Slot 7 Week 35</t>
  </si>
  <si>
    <t>Slot 8 Week 35</t>
  </si>
  <si>
    <t>Notes Slot 8 Week 35</t>
  </si>
  <si>
    <t>Slot 9 Week 35</t>
  </si>
  <si>
    <t>Notes Slot 9 Week 35</t>
  </si>
  <si>
    <t>Day 3 Supplement Week 35</t>
  </si>
  <si>
    <t>Notes Supplement 3 week 35</t>
  </si>
  <si>
    <t>Slot 7 Week 36</t>
  </si>
  <si>
    <t>Notes Slot 7 Week 36</t>
  </si>
  <si>
    <t>Slot 8 Week 36</t>
  </si>
  <si>
    <t>Notes Slot 8 Week 36</t>
  </si>
  <si>
    <t>Slot 9 Week 36</t>
  </si>
  <si>
    <t>Notes Slot 9 Week 36</t>
  </si>
  <si>
    <t>Day 3 Supplement Week 36</t>
  </si>
  <si>
    <t>Notes Supplement 3 week 36</t>
  </si>
  <si>
    <t>Slot 7 Week 37</t>
  </si>
  <si>
    <t>Notes Slot 7 Week 37</t>
  </si>
  <si>
    <t>Slot 8 Week 37</t>
  </si>
  <si>
    <t>Notes Slot 8 Week 37</t>
  </si>
  <si>
    <t>Slot 9 Week 37</t>
  </si>
  <si>
    <t>Notes Slot 9 Week 37</t>
  </si>
  <si>
    <t>Day 3 Supplement Week 37</t>
  </si>
  <si>
    <t>Notes Supplement 3 week 37</t>
  </si>
  <si>
    <t>Slot 7 Week 38</t>
  </si>
  <si>
    <t>Notes Slot 7 Week 38</t>
  </si>
  <si>
    <t>Slot 8 Week 38</t>
  </si>
  <si>
    <t>Notes Slot 8 Week 38</t>
  </si>
  <si>
    <t>Slot 9 Week 38</t>
  </si>
  <si>
    <t>Notes Slot 9 Week 38</t>
  </si>
  <si>
    <t>Day 3 Supplement Week 38</t>
  </si>
  <si>
    <t>Notes Supplement 3 week 38</t>
  </si>
  <si>
    <t>Slot 7 Week 39</t>
  </si>
  <si>
    <t>Notes Slot 7 Week 39</t>
  </si>
  <si>
    <t>Slot 8 Week 39</t>
  </si>
  <si>
    <t>Notes Slot 8 Week 39</t>
  </si>
  <si>
    <t>Slot 9 Week 39</t>
  </si>
  <si>
    <t>Notes Slot 9 Week 39</t>
  </si>
  <si>
    <t>Day 3 Supplement Week 39</t>
  </si>
  <si>
    <t>Notes Supplement 3 week 39</t>
  </si>
  <si>
    <t>Slot 7 Week 40</t>
  </si>
  <si>
    <t>Notes Slot 7 Week 40</t>
  </si>
  <si>
    <t>Slot 8 Week 40</t>
  </si>
  <si>
    <t>Notes Slot 8 Week 40</t>
  </si>
  <si>
    <t>Slot 9 Week 40</t>
  </si>
  <si>
    <t>Notes Slot 9 Week 40</t>
  </si>
  <si>
    <t>Day 3 Supplement Week 40</t>
  </si>
  <si>
    <t>Notes Supplement 3 week 40</t>
  </si>
  <si>
    <t>Slot 7 Week 41</t>
  </si>
  <si>
    <t>Notes Slot 7 Week 41</t>
  </si>
  <si>
    <t>Slot 8 Week 41</t>
  </si>
  <si>
    <t>Notes Slot 8 Week 41</t>
  </si>
  <si>
    <t>Slot 9 Week 41</t>
  </si>
  <si>
    <t>Notes Slot 9 Week 41</t>
  </si>
  <si>
    <t>Day 3 Supplement Week 41</t>
  </si>
  <si>
    <t>Notes Supplement 3 week 41</t>
  </si>
  <si>
    <t>Slot 7 Week 42</t>
  </si>
  <si>
    <t>Notes Slot 7 Week 42</t>
  </si>
  <si>
    <t>Slot 8 Week 42</t>
  </si>
  <si>
    <t>Notes Slot 8 Week 42</t>
  </si>
  <si>
    <t>Slot 9 Week 42</t>
  </si>
  <si>
    <t>Notes Slot 9 Week 42</t>
  </si>
  <si>
    <t>Day 3 Supplement Week 42</t>
  </si>
  <si>
    <t>Notes Supplement 3 week 42</t>
  </si>
  <si>
    <t>Slot 7 Week 43</t>
  </si>
  <si>
    <t>Notes Slot 7 Week 43</t>
  </si>
  <si>
    <t>Slot 8 Week 43</t>
  </si>
  <si>
    <t>Notes Slot 8 Week 43</t>
  </si>
  <si>
    <t>Slot 9 Week 43</t>
  </si>
  <si>
    <t>Notes Slot 9 Week 43</t>
  </si>
  <si>
    <t>Day 3 Supplement Week 43</t>
  </si>
  <si>
    <t>Notes Supplement 3 week 43</t>
  </si>
  <si>
    <t>Slot 7 Week 44</t>
  </si>
  <si>
    <t>Notes Slot 7 Week 44</t>
  </si>
  <si>
    <t>Slot 8 Week 44</t>
  </si>
  <si>
    <t>Notes Slot 8 Week 44</t>
  </si>
  <si>
    <t>Slot 9 Week 44</t>
  </si>
  <si>
    <t>Notes Slot 9 Week 44</t>
  </si>
  <si>
    <t>Day 3 Supplement Week 44</t>
  </si>
  <si>
    <t>Notes Supplement 3 week 44</t>
  </si>
  <si>
    <t>Slot 7 Week 45</t>
  </si>
  <si>
    <t>Notes Slot 7 Week 45</t>
  </si>
  <si>
    <t>Slot 8 Week 45</t>
  </si>
  <si>
    <t>Notes Slot 8 Week 45</t>
  </si>
  <si>
    <t>Slot 9 Week 45</t>
  </si>
  <si>
    <t>Notes Slot 9 Week 45</t>
  </si>
  <si>
    <t>Day 3 Supplement Week 45</t>
  </si>
  <si>
    <t>Notes Supplement 3 week 45</t>
  </si>
  <si>
    <t>Slot 7 Week 46</t>
  </si>
  <si>
    <t>Notes Slot 7 Week 46</t>
  </si>
  <si>
    <t>Slot 8 Week 46</t>
  </si>
  <si>
    <t>Notes Slot 8 Week 46</t>
  </si>
  <si>
    <t>Slot 9 Week 46</t>
  </si>
  <si>
    <t>Notes Slot 9 Week 46</t>
  </si>
  <si>
    <t>Day 3 Supplement Week 46</t>
  </si>
  <si>
    <t>Notes Supplement 3 week 46</t>
  </si>
  <si>
    <t>Slot 7 Week 47</t>
  </si>
  <si>
    <t>Notes Slot 7 Week 47</t>
  </si>
  <si>
    <t>Slot 8 Week 47</t>
  </si>
  <si>
    <t>Notes Slot 8 Week 47</t>
  </si>
  <si>
    <t>Slot 9 Week 47</t>
  </si>
  <si>
    <t>Notes Slot 9 Week 47</t>
  </si>
  <si>
    <t>Day 3 Supplement Week 47</t>
  </si>
  <si>
    <t>Notes Supplement 3 week 47</t>
  </si>
  <si>
    <t>Slot 7 Week 48</t>
  </si>
  <si>
    <t>Notes Slot 7 Week 48</t>
  </si>
  <si>
    <t>Slot 8 Week 48</t>
  </si>
  <si>
    <t>Notes Slot 8 Week 48</t>
  </si>
  <si>
    <t>Slot 9 Week 48</t>
  </si>
  <si>
    <t>Notes Slot 9 Week 48</t>
  </si>
  <si>
    <t>Day 3 Supplement Week 48</t>
  </si>
  <si>
    <t>Notes Supplement 3 week 48</t>
  </si>
  <si>
    <t>Slot 7 Week 49</t>
  </si>
  <si>
    <t>Notes Slot 7 Week 49</t>
  </si>
  <si>
    <t>Slot 8 Week 49</t>
  </si>
  <si>
    <t>Notes Slot 8 Week 49</t>
  </si>
  <si>
    <t>Slot 9 Week 49</t>
  </si>
  <si>
    <t>Notes Slot 9 Week 49</t>
  </si>
  <si>
    <t>Day 3 Supplement Week 49</t>
  </si>
  <si>
    <t>Notes Supplement 3 week 49</t>
  </si>
  <si>
    <t>Slot 7 Week 50</t>
  </si>
  <si>
    <t>Notes Slot 7 Week 50</t>
  </si>
  <si>
    <t>Slot 8 Week 50</t>
  </si>
  <si>
    <t>Notes Slot 8 Week 50</t>
  </si>
  <si>
    <t>Slot 9 Week 50</t>
  </si>
  <si>
    <t>Notes Slot 9 Week 50</t>
  </si>
  <si>
    <t>Day 3 Supplement Week 50</t>
  </si>
  <si>
    <t>Notes Supplement 3 week 50</t>
  </si>
  <si>
    <t>Slot 7 Week 51</t>
  </si>
  <si>
    <t>Notes Slot 7 Week 51</t>
  </si>
  <si>
    <t>Slot 8 Week 51</t>
  </si>
  <si>
    <t>Notes Slot 8 Week 51</t>
  </si>
  <si>
    <t>Slot 9 Week 51</t>
  </si>
  <si>
    <t>Notes Slot 9 Week 51</t>
  </si>
  <si>
    <t>Day 3 Supplement Week 51</t>
  </si>
  <si>
    <t>Notes Supplement 3 week 51</t>
  </si>
  <si>
    <t>Slot 7 Week 52</t>
  </si>
  <si>
    <t>Notes Slot 7 Week 52</t>
  </si>
  <si>
    <t>Slot 8 Week 52</t>
  </si>
  <si>
    <t>Notes Slot 8 Week 52</t>
  </si>
  <si>
    <t>Slot 9 Week 52</t>
  </si>
  <si>
    <t>Notes Slot 9 Week 52</t>
  </si>
  <si>
    <t>Day 3 Supplement Week 52</t>
  </si>
  <si>
    <t>Notes Supplement 3 week 52</t>
  </si>
  <si>
    <t>Exercise Slot 10</t>
  </si>
  <si>
    <t>Slot 10 Rest/Notes</t>
  </si>
  <si>
    <t>Exercise Slot 11</t>
  </si>
  <si>
    <t>Slot 11 Rest/Notes</t>
  </si>
  <si>
    <t>Exercise Slot 12</t>
  </si>
  <si>
    <t>Slot 12 Rest/Notes</t>
  </si>
  <si>
    <t>Day 4 Supplement</t>
  </si>
  <si>
    <t>Day 4 Supplement Notes</t>
  </si>
  <si>
    <t>Slot 10 Week 14</t>
  </si>
  <si>
    <t>Notes Slot 10 Week 14</t>
  </si>
  <si>
    <t>Slot 11 Week 14</t>
  </si>
  <si>
    <t>Notes Slot 11 Week 14</t>
  </si>
  <si>
    <t>Slot 12 Week 14</t>
  </si>
  <si>
    <t>Notes Slot 12 Week 14</t>
  </si>
  <si>
    <t>Day 4 Supplement Week 14</t>
  </si>
  <si>
    <t>Notes Supplement 4 week 14</t>
  </si>
  <si>
    <t>Slot 10 Week 15</t>
  </si>
  <si>
    <t>Notes Slot 10 Week 15</t>
  </si>
  <si>
    <t>Slot 11 Week 15</t>
  </si>
  <si>
    <t>Notes Slot 11 Week 15</t>
  </si>
  <si>
    <t>Slot 12 Week 15</t>
  </si>
  <si>
    <t>Notes Slot 12 Week 15</t>
  </si>
  <si>
    <t>Day 4 Supplement Week 15</t>
  </si>
  <si>
    <t>Notes Supplement 4 week 15</t>
  </si>
  <si>
    <t>Slot 10 Week 16</t>
  </si>
  <si>
    <t>Notes Slot 10 Week 16</t>
  </si>
  <si>
    <t>Slot 11 Week 16</t>
  </si>
  <si>
    <t>Notes Slot 11 Week 16</t>
  </si>
  <si>
    <t>Slot 12 Week 16</t>
  </si>
  <si>
    <t>Notes Slot 12 Week 16</t>
  </si>
  <si>
    <t>Day 4 Supplement Week 16</t>
  </si>
  <si>
    <t>Notes Supplement 4 week 16</t>
  </si>
  <si>
    <t>Slot 10 Week 17</t>
  </si>
  <si>
    <t>Notes Slot 10 Week 17</t>
  </si>
  <si>
    <t>Slot 11 Week 17</t>
  </si>
  <si>
    <t>Notes Slot 11 Week 17</t>
  </si>
  <si>
    <t>Slot 12 Week 17</t>
  </si>
  <si>
    <t>Notes Slot 12 Week 17</t>
  </si>
  <si>
    <t>Day 4 Supplement Week 17</t>
  </si>
  <si>
    <t>Notes Supplement 4 week 17</t>
  </si>
  <si>
    <t>Slot 10 Week 18</t>
  </si>
  <si>
    <t>Notes Slot 10 Week 18</t>
  </si>
  <si>
    <t>Slot 11 Week 18</t>
  </si>
  <si>
    <t>Notes Slot 11 Week 18</t>
  </si>
  <si>
    <t>Slot 12 Week 18</t>
  </si>
  <si>
    <t>Notes Slot 12 Week 18</t>
  </si>
  <si>
    <t>Day 4 Supplement Week 18</t>
  </si>
  <si>
    <t>Notes Supplement 4 week 18</t>
  </si>
  <si>
    <t>Slot 10 Week 19</t>
  </si>
  <si>
    <t>Notes Slot 10 Week 19</t>
  </si>
  <si>
    <t>Slot 11 Week 19</t>
  </si>
  <si>
    <t>Notes Slot 11 Week 19</t>
  </si>
  <si>
    <t>Slot 12 Week 19</t>
  </si>
  <si>
    <t>Notes Slot 12 Week 19</t>
  </si>
  <si>
    <t>Day 4 Supplement Week 19</t>
  </si>
  <si>
    <t>Notes Supplement 4 week 19</t>
  </si>
  <si>
    <t>Slot 10 Week 20</t>
  </si>
  <si>
    <t>Notes Slot 10 Week 20</t>
  </si>
  <si>
    <t>Slot 11 Week 20</t>
  </si>
  <si>
    <t>Notes Slot 11 Week 20</t>
  </si>
  <si>
    <t>Slot 12 Week 20</t>
  </si>
  <si>
    <t>Notes Slot 12 Week 20</t>
  </si>
  <si>
    <t>Day 4 Supplement Week 20</t>
  </si>
  <si>
    <t>Notes Supplement 4 week 20</t>
  </si>
  <si>
    <t>Slot 10 Week 21</t>
  </si>
  <si>
    <t>Notes Slot 10 Week 21</t>
  </si>
  <si>
    <t>Slot 11 Week 21</t>
  </si>
  <si>
    <t>Notes Slot 11 Week 21</t>
  </si>
  <si>
    <t>Slot 12 Week 21</t>
  </si>
  <si>
    <t>Notes Slot 12 Week 21</t>
  </si>
  <si>
    <t>Day 4 Supplement Week 21</t>
  </si>
  <si>
    <t>Notes Supplement 4 week 21</t>
  </si>
  <si>
    <t>Slot 10 Week 22</t>
  </si>
  <si>
    <t>Notes Slot 10 Week 22</t>
  </si>
  <si>
    <t>Slot 11 Week 22</t>
  </si>
  <si>
    <t>Notes Slot 11 Week 22</t>
  </si>
  <si>
    <t>Slot 12 Week 22</t>
  </si>
  <si>
    <t>Notes Slot 12 Week 22</t>
  </si>
  <si>
    <t>Day 4 Supplement Week 22</t>
  </si>
  <si>
    <t>Notes Supplement 4 week 22</t>
  </si>
  <si>
    <t>Slot 10 Week 23</t>
  </si>
  <si>
    <t>Notes Slot 10 Week 23</t>
  </si>
  <si>
    <t>Slot 11 Week 23</t>
  </si>
  <si>
    <t>Notes Slot 11 Week 23</t>
  </si>
  <si>
    <t>Slot 12 Week 23</t>
  </si>
  <si>
    <t>Notes Slot 12 Week 23</t>
  </si>
  <si>
    <t>Day 4 Supplement Week 23</t>
  </si>
  <si>
    <t>Notes Supplement 4 week 23</t>
  </si>
  <si>
    <t>Slot 10 Week 24</t>
  </si>
  <si>
    <t>Notes Slot 10 Week 24</t>
  </si>
  <si>
    <t>Slot 11 Week 24</t>
  </si>
  <si>
    <t>Notes Slot 11 Week 24</t>
  </si>
  <si>
    <t>Slot 12 Week 24</t>
  </si>
  <si>
    <t>Notes Slot 12 Week 24</t>
  </si>
  <si>
    <t>Day 4 Supplement Week 24</t>
  </si>
  <si>
    <t>Notes Supplement 4 week 24</t>
  </si>
  <si>
    <t>Slot 10 Week 25</t>
  </si>
  <si>
    <t>Notes Slot 10 Week 25</t>
  </si>
  <si>
    <t>Slot 11 Week 25</t>
  </si>
  <si>
    <t>Notes Slot 11 Week 25</t>
  </si>
  <si>
    <t>Slot 12 Week 25</t>
  </si>
  <si>
    <t>Notes Slot 12 Week 25</t>
  </si>
  <si>
    <t>Day 4 Supplement Week 25</t>
  </si>
  <si>
    <t>Notes Supplement 4 week 25</t>
  </si>
  <si>
    <t>Slot 10 Week 26</t>
  </si>
  <si>
    <t>Notes Slot 10 Week 26</t>
  </si>
  <si>
    <t>Slot 11 Week 26</t>
  </si>
  <si>
    <t>Notes Slot 11 Week 26</t>
  </si>
  <si>
    <t>Slot 12 Week 26</t>
  </si>
  <si>
    <t>Notes Slot 12 Week 26</t>
  </si>
  <si>
    <t>Day 4 Supplement Week 26</t>
  </si>
  <si>
    <t>Notes Supplement 4 week 26</t>
  </si>
  <si>
    <t>Slot 10 Week 27</t>
  </si>
  <si>
    <t>Notes Slot 10 Week 27</t>
  </si>
  <si>
    <t>Slot 11 Week 27</t>
  </si>
  <si>
    <t>Notes Slot 11 Week 27</t>
  </si>
  <si>
    <t>Slot 12 Week 27</t>
  </si>
  <si>
    <t>Notes Slot 12 Week 27</t>
  </si>
  <si>
    <t>Day 4 Supplement Week 27</t>
  </si>
  <si>
    <t>Notes Supplement 4 week 27</t>
  </si>
  <si>
    <t>Slot 10 Week 28</t>
  </si>
  <si>
    <t>Notes Slot 10 Week 28</t>
  </si>
  <si>
    <t>Slot 11 Week 28</t>
  </si>
  <si>
    <t>Notes Slot 11 Week 28</t>
  </si>
  <si>
    <t>Slot 12 Week 28</t>
  </si>
  <si>
    <t>Notes Slot 12 Week 28</t>
  </si>
  <si>
    <t>Day 4 Supplement Week 28</t>
  </si>
  <si>
    <t>Notes Supplement 4 week 28</t>
  </si>
  <si>
    <t>Slot 10 Week 29</t>
  </si>
  <si>
    <t>Notes Slot 10 Week 29</t>
  </si>
  <si>
    <t>Slot 11 Week 29</t>
  </si>
  <si>
    <t>Notes Slot 11 Week 29</t>
  </si>
  <si>
    <t>Slot 12 Week 29</t>
  </si>
  <si>
    <t>Notes Slot 12 Week 29</t>
  </si>
  <si>
    <t>Day 4 Supplement Week 29</t>
  </si>
  <si>
    <t>Notes Supplement 4 week 29</t>
  </si>
  <si>
    <t>Slot 10 Week 30</t>
  </si>
  <si>
    <t>Notes Slot 10 Week 30</t>
  </si>
  <si>
    <t>Slot 11 Week 30</t>
  </si>
  <si>
    <t>Notes Slot 11 Week 30</t>
  </si>
  <si>
    <t>Slot 12 Week 30</t>
  </si>
  <si>
    <t>Notes Slot 12 Week 30</t>
  </si>
  <si>
    <t>Day 4 Supplement Week 30</t>
  </si>
  <si>
    <t>Notes Supplement 4 week 30</t>
  </si>
  <si>
    <t>Slot 10 Week 31</t>
  </si>
  <si>
    <t>Notes Slot 10 Week 31</t>
  </si>
  <si>
    <t>Slot 11 Week 31</t>
  </si>
  <si>
    <t>Notes Slot 11 Week 31</t>
  </si>
  <si>
    <t>Slot 12 Week 31</t>
  </si>
  <si>
    <t>Notes Slot 12 Week 31</t>
  </si>
  <si>
    <t>Day 4 Supplement Week 31</t>
  </si>
  <si>
    <t>Notes Supplement 4 week 31</t>
  </si>
  <si>
    <t>Slot 10 Week 32</t>
  </si>
  <si>
    <t>Notes Slot 10 Week 32</t>
  </si>
  <si>
    <t>Slot 11 Week 32</t>
  </si>
  <si>
    <t>Notes Slot 11 Week 32</t>
  </si>
  <si>
    <t>Slot 12 Week 32</t>
  </si>
  <si>
    <t>Notes Slot 12 Week 32</t>
  </si>
  <si>
    <t>Day 4 Supplement Week 32</t>
  </si>
  <si>
    <t>Notes Supplement 4 week 32</t>
  </si>
  <si>
    <t>Slot 10 Week 33</t>
  </si>
  <si>
    <t>Notes Slot 10 Week 33</t>
  </si>
  <si>
    <t>Slot 11 Week 33</t>
  </si>
  <si>
    <t>Notes Slot 11 Week 33</t>
  </si>
  <si>
    <t>Slot 12 Week 33</t>
  </si>
  <si>
    <t>Notes Slot 12 Week 33</t>
  </si>
  <si>
    <t>Day 4 Supplement Week 33</t>
  </si>
  <si>
    <t>Notes Supplement 4 week 33</t>
  </si>
  <si>
    <t>Slot 10 Week 34</t>
  </si>
  <si>
    <t>Notes Slot 10 Week 34</t>
  </si>
  <si>
    <t>Slot 11 Week 34</t>
  </si>
  <si>
    <t>Notes Slot 11 Week 34</t>
  </si>
  <si>
    <t>Slot 12 Week 34</t>
  </si>
  <si>
    <t>Notes Slot 12 Week 34</t>
  </si>
  <si>
    <t>Day 4 Supplement Week 34</t>
  </si>
  <si>
    <t>Notes Supplement 4 week 34</t>
  </si>
  <si>
    <t>Slot 10 Week 35</t>
  </si>
  <si>
    <t>Notes Slot 10 Week 35</t>
  </si>
  <si>
    <t>Slot 11 Week 35</t>
  </si>
  <si>
    <t>Notes Slot 11 Week 35</t>
  </si>
  <si>
    <t>Slot 12 Week 35</t>
  </si>
  <si>
    <t>Notes Slot 12 Week 35</t>
  </si>
  <si>
    <t>Day 4 Supplement Week 35</t>
  </si>
  <si>
    <t>Notes Supplement 4 week 35</t>
  </si>
  <si>
    <t>Slot 10 Week 36</t>
  </si>
  <si>
    <t>Notes Slot 10 Week 36</t>
  </si>
  <si>
    <t>Slot 11 Week 36</t>
  </si>
  <si>
    <t>Notes Slot 11 Week 36</t>
  </si>
  <si>
    <t>Slot 12 Week 36</t>
  </si>
  <si>
    <t>Notes Slot 12 Week 36</t>
  </si>
  <si>
    <t>Day 4 Supplement Week 36</t>
  </si>
  <si>
    <t>Notes Supplement 4 week 36</t>
  </si>
  <si>
    <t>Slot 10 Week 37</t>
  </si>
  <si>
    <t>Notes Slot 10 Week 37</t>
  </si>
  <si>
    <t>Slot 11 Week 37</t>
  </si>
  <si>
    <t>Notes Slot 11 Week 37</t>
  </si>
  <si>
    <t>Slot 12 Week 37</t>
  </si>
  <si>
    <t>Notes Slot 12 Week 37</t>
  </si>
  <si>
    <t>Day 4 Supplement Week 37</t>
  </si>
  <si>
    <t>Notes Supplement 4 week 37</t>
  </si>
  <si>
    <t>Slot 10 Week 38</t>
  </si>
  <si>
    <t>Notes Slot 10 Week 38</t>
  </si>
  <si>
    <t>Slot 11 Week 38</t>
  </si>
  <si>
    <t>Notes Slot 11 Week 38</t>
  </si>
  <si>
    <t>Slot 12 Week 38</t>
  </si>
  <si>
    <t>Notes Slot 12 Week 38</t>
  </si>
  <si>
    <t>Day 4 Supplement Week 38</t>
  </si>
  <si>
    <t>Notes Supplement 4 week 38</t>
  </si>
  <si>
    <t>Slot 10 Week 39</t>
  </si>
  <si>
    <t>Notes Slot 10 Week 39</t>
  </si>
  <si>
    <t>Slot 11 Week 39</t>
  </si>
  <si>
    <t>Notes Slot 11 Week 39</t>
  </si>
  <si>
    <t>Slot 12 Week 39</t>
  </si>
  <si>
    <t>Notes Slot 12 Week 39</t>
  </si>
  <si>
    <t>Day 4 Supplement Week 39</t>
  </si>
  <si>
    <t>Notes Supplement 4 week 39</t>
  </si>
  <si>
    <t>Slot 10 Week 40</t>
  </si>
  <si>
    <t>Notes Slot 10 Week 40</t>
  </si>
  <si>
    <t>Slot 11 Week 40</t>
  </si>
  <si>
    <t>Notes Slot 11 Week 40</t>
  </si>
  <si>
    <t>Slot 12 Week 40</t>
  </si>
  <si>
    <t>Notes Slot 12 Week 40</t>
  </si>
  <si>
    <t>Day 4 Supplement Week 40</t>
  </si>
  <si>
    <t>Notes Supplement 4 week 40</t>
  </si>
  <si>
    <t>Slot 10 Week 41</t>
  </si>
  <si>
    <t>Notes Slot 10 Week 41</t>
  </si>
  <si>
    <t>Slot 11 Week 41</t>
  </si>
  <si>
    <t>Notes Slot 11 Week 41</t>
  </si>
  <si>
    <t>Slot 12 Week 41</t>
  </si>
  <si>
    <t>Notes Slot 12 Week 41</t>
  </si>
  <si>
    <t>Day 4 Supplement Week 41</t>
  </si>
  <si>
    <t>Notes Supplement 4 week 41</t>
  </si>
  <si>
    <t>Slot 10 Week 42</t>
  </si>
  <si>
    <t>Notes Slot 10 Week 42</t>
  </si>
  <si>
    <t>Slot 11 Week 42</t>
  </si>
  <si>
    <t>Notes Slot 11 Week 42</t>
  </si>
  <si>
    <t>Slot 12 Week 42</t>
  </si>
  <si>
    <t>Notes Slot 12 Week 42</t>
  </si>
  <si>
    <t>Day 4 Supplement Week 42</t>
  </si>
  <si>
    <t>Notes Supplement 4 week 42</t>
  </si>
  <si>
    <t>Slot 10 Week 43</t>
  </si>
  <si>
    <t>Notes Slot 10 Week 43</t>
  </si>
  <si>
    <t>Slot 11 Week 43</t>
  </si>
  <si>
    <t>Notes Slot 11 Week 43</t>
  </si>
  <si>
    <t>Slot 12 Week 43</t>
  </si>
  <si>
    <t>Notes Slot 12 Week 43</t>
  </si>
  <si>
    <t>Day 4 Supplement Week 43</t>
  </si>
  <si>
    <t>Notes Supplement 4 week 43</t>
  </si>
  <si>
    <t>Slot 10 Week 44</t>
  </si>
  <si>
    <t>Notes Slot 10 Week 44</t>
  </si>
  <si>
    <t>Slot 11 Week 44</t>
  </si>
  <si>
    <t>Notes Slot 11 Week 44</t>
  </si>
  <si>
    <t>Slot 12 Week 44</t>
  </si>
  <si>
    <t>Notes Slot 12 Week 44</t>
  </si>
  <si>
    <t>Day 4 Supplement Week 44</t>
  </si>
  <si>
    <t>Notes Supplement 4 week 44</t>
  </si>
  <si>
    <t>Slot 10 Week 45</t>
  </si>
  <si>
    <t>Notes Slot 10 Week 45</t>
  </si>
  <si>
    <t>Slot 11 Week 45</t>
  </si>
  <si>
    <t>Notes Slot 11 Week 45</t>
  </si>
  <si>
    <t>Slot 12 Week 45</t>
  </si>
  <si>
    <t>Notes Slot 12 Week 45</t>
  </si>
  <si>
    <t>Day 4 Supplement Week 45</t>
  </si>
  <si>
    <t>Notes Supplement 4 week 45</t>
  </si>
  <si>
    <t>Slot 10 Week 46</t>
  </si>
  <si>
    <t>Notes Slot 10 Week 46</t>
  </si>
  <si>
    <t>Slot 11 Week 46</t>
  </si>
  <si>
    <t>Notes Slot 11 Week 46</t>
  </si>
  <si>
    <t>Slot 12 Week 46</t>
  </si>
  <si>
    <t>Notes Slot 12 Week 46</t>
  </si>
  <si>
    <t>Day 4 Supplement Week 46</t>
  </si>
  <si>
    <t>Notes Supplement 4 week 46</t>
  </si>
  <si>
    <t>Slot 10 Week 47</t>
  </si>
  <si>
    <t>Notes Slot 10 Week 47</t>
  </si>
  <si>
    <t>Slot 11 Week 47</t>
  </si>
  <si>
    <t>Notes Slot 11 Week 47</t>
  </si>
  <si>
    <t>Slot 12 Week 47</t>
  </si>
  <si>
    <t>Notes Slot 12 Week 47</t>
  </si>
  <si>
    <t>Day 4 Supplement Week 47</t>
  </si>
  <si>
    <t>Notes Supplement 4 week 47</t>
  </si>
  <si>
    <t>Slot 10 Week 48</t>
  </si>
  <si>
    <t>Notes Slot 10 Week 48</t>
  </si>
  <si>
    <t>Slot 11 Week 48</t>
  </si>
  <si>
    <t>Notes Slot 11 Week 48</t>
  </si>
  <si>
    <t>Slot 12 Week 48</t>
  </si>
  <si>
    <t>Notes Slot 12 Week 48</t>
  </si>
  <si>
    <t>Day 4 Supplement Week 48</t>
  </si>
  <si>
    <t>Notes Supplement 4 week 48</t>
  </si>
  <si>
    <t>Slot 10 Week 49</t>
  </si>
  <si>
    <t>Notes Slot 10 Week 49</t>
  </si>
  <si>
    <t>Slot 11 Week 49</t>
  </si>
  <si>
    <t>Notes Slot 11 Week 49</t>
  </si>
  <si>
    <t>Slot 12 Week 49</t>
  </si>
  <si>
    <t>Notes Slot 12 Week 49</t>
  </si>
  <si>
    <t>Day 4 Supplement Week 49</t>
  </si>
  <si>
    <t>Notes Supplement 4 week 49</t>
  </si>
  <si>
    <t>Slot 10 Week 50</t>
  </si>
  <si>
    <t>Notes Slot 10 Week 50</t>
  </si>
  <si>
    <t>Slot 11 Week 50</t>
  </si>
  <si>
    <t>Notes Slot 11 Week 50</t>
  </si>
  <si>
    <t>Slot 12 Week 50</t>
  </si>
  <si>
    <t>Notes Slot 12 Week 50</t>
  </si>
  <si>
    <t>Day 4 Supplement Week 50</t>
  </si>
  <si>
    <t>Notes Supplement 4 week 50</t>
  </si>
  <si>
    <t>Slot 10 Week 51</t>
  </si>
  <si>
    <t>Notes Slot 10 Week 51</t>
  </si>
  <si>
    <t>Slot 11 Week 51</t>
  </si>
  <si>
    <t>Notes Slot 11 Week 51</t>
  </si>
  <si>
    <t>Slot 12 Week 51</t>
  </si>
  <si>
    <t>Notes Slot 12 Week 51</t>
  </si>
  <si>
    <t>Day 4 Supplement Week 51</t>
  </si>
  <si>
    <t>Notes Supplement 4 week 51</t>
  </si>
  <si>
    <t>Slot 10 Week 52</t>
  </si>
  <si>
    <t>Notes Slot 10 Week 52</t>
  </si>
  <si>
    <t>Slot 11 Week 52</t>
  </si>
  <si>
    <t>Notes Slot 11 Week 52</t>
  </si>
  <si>
    <t>Slot 12 Week 52</t>
  </si>
  <si>
    <t>Notes Slot 12 Week 52</t>
  </si>
  <si>
    <t>Day 4 Supplement Week 52</t>
  </si>
  <si>
    <t>Notes Supplement 4 week 52</t>
  </si>
  <si>
    <t>Weekly AU</t>
  </si>
  <si>
    <t>AWCR</t>
  </si>
  <si>
    <t>SUPPLEMENT</t>
  </si>
  <si>
    <t>REPS &amp; INTENSITY</t>
  </si>
  <si>
    <t>REST PERIODS AND NOTES</t>
  </si>
  <si>
    <t>SET</t>
  </si>
  <si>
    <t>WEIGHT</t>
  </si>
  <si>
    <t>RPE</t>
  </si>
  <si>
    <t>INTENSITY</t>
  </si>
  <si>
    <t>NOTES</t>
  </si>
  <si>
    <t>SET 1</t>
  </si>
  <si>
    <t>SET 2</t>
  </si>
  <si>
    <t>SET 3</t>
  </si>
  <si>
    <t>SET 4</t>
  </si>
  <si>
    <t>SET 5</t>
  </si>
  <si>
    <t>SET 6</t>
  </si>
  <si>
    <t>SET 7</t>
  </si>
  <si>
    <t>SET 8</t>
  </si>
  <si>
    <t>SET 9</t>
  </si>
  <si>
    <t>SESSION TIME (MINUTES)</t>
  </si>
  <si>
    <t>SESSION 
RPE</t>
  </si>
  <si>
    <t>=ROUNDUP(L29/(VLOOKUP(1,tblRPECoefficientWithoutColumnHeaders,2,0)*M29^2+VLOOKUP(2,tblRPECoefficientWithoutColumnHeaders,2,0)*M29+VLOOKUP(3,tblRPECoefficientWithoutColumnHeaders,2,0)),0)</t>
  </si>
  <si>
    <t>AU/CU</t>
  </si>
  <si>
    <t>Slot `1 Week 17</t>
  </si>
  <si>
    <t>e1RM Week 17</t>
  </si>
  <si>
    <t>Tonnage Week 17</t>
  </si>
  <si>
    <t>Average intensity Week 17</t>
  </si>
  <si>
    <t>Week 17</t>
  </si>
  <si>
    <t>Slot `1 Week 18</t>
  </si>
  <si>
    <t>e1RM Week 18</t>
  </si>
  <si>
    <t>Tonnage Week 18</t>
  </si>
  <si>
    <t>Average intensity Week 18</t>
  </si>
  <si>
    <t>Week 18</t>
  </si>
  <si>
    <t>='Week 18'J125</t>
  </si>
  <si>
    <t>Slot `1 Week 19</t>
  </si>
  <si>
    <t>e1RM Week 19</t>
  </si>
  <si>
    <t>Tonnage Week 19</t>
  </si>
  <si>
    <t>Average intensity Week 19</t>
  </si>
  <si>
    <t>Week 19</t>
  </si>
  <si>
    <t>='Week 19'J125</t>
  </si>
  <si>
    <t>Slot `1 Week 20</t>
  </si>
  <si>
    <t>e1RM Week 20</t>
  </si>
  <si>
    <t>Tonnage Week 20</t>
  </si>
  <si>
    <t>Average intensity Week 20</t>
  </si>
  <si>
    <t>Week 20</t>
  </si>
  <si>
    <t>='Week 20'J125</t>
  </si>
  <si>
    <t>Slot `1 Week 21</t>
  </si>
  <si>
    <t>e1RM Week 21</t>
  </si>
  <si>
    <t>Tonnage Week 21</t>
  </si>
  <si>
    <t>Average intensity Week 21</t>
  </si>
  <si>
    <t>Week 21</t>
  </si>
  <si>
    <t>='Week 21'J125</t>
  </si>
  <si>
    <t>Slot `1 Week 22</t>
  </si>
  <si>
    <t>e1RM Week 22</t>
  </si>
  <si>
    <t>Tonnage Week 22</t>
  </si>
  <si>
    <t>Average intensity Week 22</t>
  </si>
  <si>
    <t>Week 22</t>
  </si>
  <si>
    <t>='Week 22'J125</t>
  </si>
  <si>
    <t>Slot `1 Week 23</t>
  </si>
  <si>
    <t>e1RM Week 23</t>
  </si>
  <si>
    <t>Tonnage Week 23</t>
  </si>
  <si>
    <t>Average intensity Week 23</t>
  </si>
  <si>
    <t>Week 23</t>
  </si>
  <si>
    <t>='Week 23'J125</t>
  </si>
  <si>
    <t>Slot `1 Week 24</t>
  </si>
  <si>
    <t>e1RM Week 24</t>
  </si>
  <si>
    <t>Tonnage Week 24</t>
  </si>
  <si>
    <t>Average intensity Week 24</t>
  </si>
  <si>
    <t>Week 24</t>
  </si>
  <si>
    <t>='Week 24'J125</t>
  </si>
  <si>
    <t>Slot `1 Week 25</t>
  </si>
  <si>
    <t>e1RM Week 25</t>
  </si>
  <si>
    <t>Tonnage Week 25</t>
  </si>
  <si>
    <t>Average intensity Week 25</t>
  </si>
  <si>
    <t>Week 25</t>
  </si>
  <si>
    <t>='Week 25'J125</t>
  </si>
  <si>
    <t>Slot `1 Week 26</t>
  </si>
  <si>
    <t>e1RM Week 26</t>
  </si>
  <si>
    <t>Tonnage Week 26</t>
  </si>
  <si>
    <t>Average intensity Week 26</t>
  </si>
  <si>
    <t>Week 26</t>
  </si>
  <si>
    <t>='Week 26'J125</t>
  </si>
  <si>
    <t>Slot `1 Week 27</t>
  </si>
  <si>
    <t>e1RM Week 27</t>
  </si>
  <si>
    <t>Tonnage Week 27</t>
  </si>
  <si>
    <t>Average intensity Week 27</t>
  </si>
  <si>
    <t>Week 27</t>
  </si>
  <si>
    <t>='Week 27'J125</t>
  </si>
  <si>
    <t>Slot `1 Week 28</t>
  </si>
  <si>
    <t>e1RM Week 28</t>
  </si>
  <si>
    <t>Tonnage Week 28</t>
  </si>
  <si>
    <t>Average intensity Week 28</t>
  </si>
  <si>
    <t>Week 28</t>
  </si>
  <si>
    <t>='Week 28'J125</t>
  </si>
  <si>
    <t>Slot `1 Week 29</t>
  </si>
  <si>
    <t>e1RM Week 29</t>
  </si>
  <si>
    <t>Tonnage Week 29</t>
  </si>
  <si>
    <t>Average intensity Week 29</t>
  </si>
  <si>
    <t>Week 29</t>
  </si>
  <si>
    <t>='Week 29'J125</t>
  </si>
  <si>
    <t>Slot `1 Week 30</t>
  </si>
  <si>
    <t>e1RM Week 30</t>
  </si>
  <si>
    <t>Tonnage Week 30</t>
  </si>
  <si>
    <t>Average intensity Week 30</t>
  </si>
  <si>
    <t>Week 30</t>
  </si>
  <si>
    <t>='Week 30'J125</t>
  </si>
  <si>
    <t>Slot `1 Week 31</t>
  </si>
  <si>
    <t>e1RM Week 31</t>
  </si>
  <si>
    <t>Tonnage Week 31</t>
  </si>
  <si>
    <t>Average intensity Week 31</t>
  </si>
  <si>
    <t>Week 31</t>
  </si>
  <si>
    <t>='Week 31'J125</t>
  </si>
  <si>
    <t>Slot `1 Week 32</t>
  </si>
  <si>
    <t>e1RM Week 32</t>
  </si>
  <si>
    <t>Tonnage Week 32</t>
  </si>
  <si>
    <t>Average intensity Week 32</t>
  </si>
  <si>
    <t>Week 32</t>
  </si>
  <si>
    <t>='Week 32'J125</t>
  </si>
  <si>
    <t>Slot `1 Week 33</t>
  </si>
  <si>
    <t>e1RM Week 33</t>
  </si>
  <si>
    <t>Tonnage Week 33</t>
  </si>
  <si>
    <t>Average intensity Week 33</t>
  </si>
  <si>
    <t>Week 33</t>
  </si>
  <si>
    <t>='Week 33'J125</t>
  </si>
  <si>
    <t>Slot `1 Week 34</t>
  </si>
  <si>
    <t>e1RM Week 34</t>
  </si>
  <si>
    <t>Tonnage Week 34</t>
  </si>
  <si>
    <t>Average intensity Week 34</t>
  </si>
  <si>
    <t>Week 34</t>
  </si>
  <si>
    <t>='Week 34'J125</t>
  </si>
  <si>
    <t>Slot `1 Week 35</t>
  </si>
  <si>
    <t>e1RM Week 35</t>
  </si>
  <si>
    <t>Tonnage Week 35</t>
  </si>
  <si>
    <t>Average intensity Week 35</t>
  </si>
  <si>
    <t>Week 35</t>
  </si>
  <si>
    <t>='Week 35'J125</t>
  </si>
  <si>
    <t>Slot `1 Week 36</t>
  </si>
  <si>
    <t>e1RM Week 36</t>
  </si>
  <si>
    <t>Tonnage Week 36</t>
  </si>
  <si>
    <t>Average intensity Week 36</t>
  </si>
  <si>
    <t>Week 36</t>
  </si>
  <si>
    <t>='Week 36'J125</t>
  </si>
  <si>
    <t>Slot `1 Week 37</t>
  </si>
  <si>
    <t>e1RM Week 37</t>
  </si>
  <si>
    <t>Tonnage Week 37</t>
  </si>
  <si>
    <t>Average intensity Week 37</t>
  </si>
  <si>
    <t>Week 37</t>
  </si>
  <si>
    <t>='Week 37'J125</t>
  </si>
  <si>
    <t>Slot `1 Week 38</t>
  </si>
  <si>
    <t>e1RM Week 38</t>
  </si>
  <si>
    <t>Tonnage Week 38</t>
  </si>
  <si>
    <t>Average intensity Week 38</t>
  </si>
  <si>
    <t>Week 38</t>
  </si>
  <si>
    <t>='Week 38'J125</t>
  </si>
  <si>
    <t>Slot `1 Week 39</t>
  </si>
  <si>
    <t>e1RM Week 39</t>
  </si>
  <si>
    <t>Tonnage Week 39</t>
  </si>
  <si>
    <t>Average intensity Week 39</t>
  </si>
  <si>
    <t>Week 39</t>
  </si>
  <si>
    <t>='Week 39'J125</t>
  </si>
  <si>
    <t>Slot `1 Week 40</t>
  </si>
  <si>
    <t>e1RM Week 40</t>
  </si>
  <si>
    <t>Tonnage Week 40</t>
  </si>
  <si>
    <t>Average intensity Week 40</t>
  </si>
  <si>
    <t>Week 40</t>
  </si>
  <si>
    <t>='Week 40'J125</t>
  </si>
  <si>
    <t>Slot `1 Week 41</t>
  </si>
  <si>
    <t>e1RM Week 41</t>
  </si>
  <si>
    <t>Tonnage Week 41</t>
  </si>
  <si>
    <t>Average intensity Week 41</t>
  </si>
  <si>
    <t>Week 41</t>
  </si>
  <si>
    <t>='Week 41'J125</t>
  </si>
  <si>
    <t>Slot `1 Week 42</t>
  </si>
  <si>
    <t>e1RM Week 42</t>
  </si>
  <si>
    <t>Tonnage Week 42</t>
  </si>
  <si>
    <t>Average intensity Week 42</t>
  </si>
  <si>
    <t>Week 42</t>
  </si>
  <si>
    <t>='Week 42'J125</t>
  </si>
  <si>
    <t>Slot `1 Week 43</t>
  </si>
  <si>
    <t>e1RM Week 43</t>
  </si>
  <si>
    <t>Tonnage Week 43</t>
  </si>
  <si>
    <t>Average intensity Week 43</t>
  </si>
  <si>
    <t>Week 43</t>
  </si>
  <si>
    <t>='Week 43'J125</t>
  </si>
  <si>
    <t>Slot `1 Week 44</t>
  </si>
  <si>
    <t>e1RM Week 44</t>
  </si>
  <si>
    <t>Tonnage Week 44</t>
  </si>
  <si>
    <t>Average intensity Week 44</t>
  </si>
  <si>
    <t>Week 44</t>
  </si>
  <si>
    <t>='Week 44'J125</t>
  </si>
  <si>
    <t>Slot `1 Week 45</t>
  </si>
  <si>
    <t>e1RM Week 45</t>
  </si>
  <si>
    <t>Tonnage Week 45</t>
  </si>
  <si>
    <t>Average intensity Week 45</t>
  </si>
  <si>
    <t>Week 45</t>
  </si>
  <si>
    <t>='Week 45'J125</t>
  </si>
  <si>
    <t>Slot `1 Week 46</t>
  </si>
  <si>
    <t>e1RM Week 46</t>
  </si>
  <si>
    <t>Tonnage Week 46</t>
  </si>
  <si>
    <t>Average intensity Week 46</t>
  </si>
  <si>
    <t>Week 46</t>
  </si>
  <si>
    <t>='Week 46'J125</t>
  </si>
  <si>
    <t>Slot `1 Week 47</t>
  </si>
  <si>
    <t>e1RM Week 47</t>
  </si>
  <si>
    <t>Tonnage Week 47</t>
  </si>
  <si>
    <t>Average intensity Week 47</t>
  </si>
  <si>
    <t>Week 47</t>
  </si>
  <si>
    <t>='Week 47'J125</t>
  </si>
  <si>
    <t>Slot `1 Week 48</t>
  </si>
  <si>
    <t>e1RM Week 48</t>
  </si>
  <si>
    <t>Tonnage Week 48</t>
  </si>
  <si>
    <t>Average intensity Week 48</t>
  </si>
  <si>
    <t>Week 48</t>
  </si>
  <si>
    <t>='Week 48'J125</t>
  </si>
  <si>
    <t>Slot `1 Week 49</t>
  </si>
  <si>
    <t>e1RM Week 49</t>
  </si>
  <si>
    <t>Tonnage Week 49</t>
  </si>
  <si>
    <t>Average intensity Week 49</t>
  </si>
  <si>
    <t>Week 49</t>
  </si>
  <si>
    <t>='Week 49'J125</t>
  </si>
  <si>
    <t>Slot `1 Week 50</t>
  </si>
  <si>
    <t>e1RM Week 50</t>
  </si>
  <si>
    <t>Tonnage Week 50</t>
  </si>
  <si>
    <t>Average intensity Week 50</t>
  </si>
  <si>
    <t>Week 50</t>
  </si>
  <si>
    <t>='Week 50'J125</t>
  </si>
  <si>
    <t>Slot `1 Week 51</t>
  </si>
  <si>
    <t>e1RM Week 51</t>
  </si>
  <si>
    <t>Tonnage Week 51</t>
  </si>
  <si>
    <t>Average intensity Week 51</t>
  </si>
  <si>
    <t>Week 51</t>
  </si>
  <si>
    <t>='Week 51'J125</t>
  </si>
  <si>
    <t>Slot `1 Week 52</t>
  </si>
  <si>
    <t>e1RM Week 52</t>
  </si>
  <si>
    <t>Tonnage Week 52</t>
  </si>
  <si>
    <t>Average intensity Week 52</t>
  </si>
  <si>
    <t>Week 52</t>
  </si>
  <si>
    <t>='Week 52'J125</t>
  </si>
  <si>
    <t>Exercise</t>
  </si>
  <si>
    <t>E1RM</t>
  </si>
  <si>
    <t>Tonnage</t>
  </si>
  <si>
    <t>Avg Intensity</t>
  </si>
  <si>
    <t>SESSION TIME (MINUTES):</t>
  </si>
  <si>
    <t>WEEKLY AU</t>
  </si>
  <si>
    <t>Exercise One</t>
  </si>
  <si>
    <t>Conditioning</t>
  </si>
  <si>
    <t>Exercise Two</t>
  </si>
  <si>
    <t>Upper Back Work</t>
  </si>
  <si>
    <t>Exercise Three</t>
  </si>
  <si>
    <t>Trunk Work</t>
  </si>
  <si>
    <t>Notes</t>
  </si>
  <si>
    <t>Arm Work</t>
  </si>
  <si>
    <t>Supplement Day 1</t>
  </si>
  <si>
    <t>Supplemental Day 4</t>
  </si>
  <si>
    <t>Supplemental Day 3</t>
  </si>
  <si>
    <t>Supplemental Day 2</t>
  </si>
  <si>
    <t>ONE REP MAX</t>
  </si>
  <si>
    <r>
      <t xml:space="preserve">Please do the following:
1) Watch the introductory video  https://youtu.be/jXaujU2qvws (copy and paste into browser).
2) Look over the help tab. 
3) Enter Sunday's date for the week you will be starting this template in the highlighted cell to the </t>
    </r>
    <r>
      <rPr>
        <b/>
        <u/>
        <sz val="14"/>
        <color rgb="FF595959"/>
        <rFont val="Helvetica"/>
        <family val="2"/>
      </rPr>
      <t>RIGHT</t>
    </r>
    <r>
      <rPr>
        <sz val="14"/>
        <color rgb="FF595959"/>
        <rFont val="Helvetica"/>
        <family val="2"/>
      </rPr>
      <t xml:space="preserve">
4) Email your coach or info@barbellmedicine.com if you have any problems!</t>
    </r>
  </si>
  <si>
    <t>3.11.2019</t>
  </si>
  <si>
    <t>Low Stress</t>
  </si>
  <si>
    <t>• 10 reps @ RPE 7 
• 10 reps  @ RPE 8
• 10 reps @ RPE 9 
•No back off sets</t>
  </si>
  <si>
    <t>25 min steady state @ RPE 6 1x/wk</t>
  </si>
  <si>
    <t>3 sets of 12-15 reps @ RPE 8, triceps press downs 1x/wk
3 sets of 12-15 reps @ RPE 8, biceps curls</t>
  </si>
  <si>
    <t>Developmental</t>
  </si>
  <si>
    <t>• 10 reps @ RPE 7 
• 10 reps  @ RPE 8
• 10 reps @ RPE 9 
•Take off 5% from 10 @ 9 for 1 more set of 10</t>
  </si>
  <si>
    <t>3 sets of 12-15 reps @ RPE 8, triceps press downs 2x/wk
3 sets of 12-15 reps @ RPE 8, biceps curls 2x/wk</t>
  </si>
  <si>
    <t>30 min steady state @ RPE 6 1x/wk
20 sec sprint every 2 min x 14 minutes 1x/wk</t>
  </si>
  <si>
    <t>4 sets of 12-15 reps @ RPE 8, triceps press downs 2x/wk 
4 sets of 12-15 reps @ RPE 8, biceps curls 2x/wk</t>
  </si>
  <si>
    <t>•8 reps @RPE 7
•8 reps @ RPE 8
•8 reps @ RPE 9
• No back off sets</t>
  </si>
  <si>
    <t>5 sets of 12-15 reps @ RPE 8, triceps press downs 2x/wk 
5 sets of 12-15 reps @ RPE 8, biceps curls 2x/wk</t>
  </si>
  <si>
    <t>Specialization</t>
  </si>
  <si>
    <t>•8 reps @RPE 6
•8 reps @ RPE 7
•8 reps @ RPE 8
• Repeat 8 reps @ 8 for 2 more sets of 8</t>
  </si>
  <si>
    <t>None</t>
  </si>
  <si>
    <t>Realization</t>
  </si>
  <si>
    <t>•4 reps @ RPE 7
•4 reps @ RPE 8
•4 reps @ RPE 9
•No back off sets</t>
  </si>
  <si>
    <t>•4 reps @ RPE 7
•4 reps @ RPE 8
• 4 reps @ RPE 9
•Take 5% off from the 4 @ RPE 9 set and do 2-3 sets of 4 (until effort is ~ RPE 9 again)</t>
  </si>
  <si>
    <t>Squat with belt</t>
  </si>
  <si>
    <t>Overhead Press with belt</t>
  </si>
  <si>
    <t>2-4 min</t>
  </si>
  <si>
    <t>GPP or None</t>
  </si>
  <si>
    <t>4-5 minutes on sets @ RPE 7 or above</t>
  </si>
  <si>
    <t>1 count paused bench</t>
  </si>
  <si>
    <t>Squat, no belt</t>
  </si>
  <si>
    <t>Squat with Belt</t>
  </si>
  <si>
    <t>Rack Pull, mid shin</t>
  </si>
  <si>
    <t>Leg Press or RDL
If you have access to a leg press and tend to have issues good morning your squats, I would prefer using leg press just to apply a bit of extra stress to  the legs without taxing the back as much. If no leg press, do RDL's. On the leg press, try and replicate your squat stance</t>
  </si>
  <si>
    <t>2 count paused deadlift @ 1" off floor</t>
  </si>
  <si>
    <t>Press, no belt</t>
  </si>
  <si>
    <t>As needed</t>
  </si>
  <si>
    <t>Deadlift w/ belt</t>
  </si>
  <si>
    <t>Version 2.4</t>
  </si>
  <si>
    <t>12 Week Strength- Kilos</t>
  </si>
  <si>
    <t>•5 reps @ 7 (79% of 1RM)
•5 reps @ 8 (81% of 1RM)
•5 reps @ 9 (84% of 1RM)
•No Back off sets</t>
  </si>
  <si>
    <t>• 1 rep @ RPE 8 (90-93% 1RM)
•Take off 20% from 1 @ 8 for
5 reps x 5 sets (70-73% 1RM)</t>
  </si>
  <si>
    <t>• 1 rep @ RPE 8 (90-93% 1RM)
•Take off 17% from 1 @ 8 for
4 reps x 5 sets (73-76% 1RM)</t>
  </si>
  <si>
    <t>• 1 rep @ RPE 8 (90-93% 1RM)
• Take off 17% from 1 @ 8 for
4 reps x 5 sets (73-76% 1RM)</t>
  </si>
  <si>
    <t>• 1 rep @ RPE 8 (90-93% 1RM)
• Take off 15% from 1 @ 8 for
4 reps x 2 sets (75-77% 1RM)</t>
  </si>
  <si>
    <t>• 1 rep @ RPE 8 (90-93% 1RM)
• Take off 15% from 1 @ 8 for
4 reps x 4 sets (75-77% 1RM)</t>
  </si>
  <si>
    <t xml:space="preserve">• 1 rep @ RPE 8 (90-93% 1RM)
•1 rep @ RPE 9 (94-96%)
•4 reps @ RPE 8 (84%) x 3 sets of 4
</t>
  </si>
  <si>
    <t xml:space="preserve">• 1 rep @ RPE 8 (90-93% 1RM)
•1 rep @ RPE 9 (94-96%)
•3 reps @ RPE 8 (86%) x 2 sets of 3
</t>
  </si>
  <si>
    <t xml:space="preserve">• 1 rep @ RPE 8 (90-93% 1RM)
•1 rep @ RPE 9 (94-96%)
•3 reps @ RPE 9 (89%) x 3 sets of 3
</t>
  </si>
  <si>
    <t xml:space="preserve">• 1 rep @ RPE 8 (90-93% 1RM)
•1 rep @ RPE 9 (94-96%)
•3 reps @ RPE 9 (89%) x 2 sets of 3
</t>
  </si>
  <si>
    <t>work up to. 1 rep @ opener (~90-93%)</t>
  </si>
  <si>
    <t>• 1 rep @ RPE 8 (90-93% 1RM)
• Take off 17% from 1 @ 8 for
4 reps x 6 sets (73-76% 1RM)</t>
  </si>
  <si>
    <t xml:space="preserve">• 1 rep @ RPE 8 (90-93% 1RM)
•80% e1RM x 4 sets of 4
</t>
  </si>
  <si>
    <t xml:space="preserve">• 1 rep @ RPE 8 (90-93% 1RM)
•1 rep @ RPE 9 (94-96%)
•80% e1RM x 2 sets of 4
</t>
  </si>
  <si>
    <t xml:space="preserve">• 1 rep @ RPE 8 (90-93% 1RM)
•1 rep @ RPE 9 (94-96%)
•85% e1RM x  3 reps x 3 sets
</t>
  </si>
  <si>
    <t>work up to. 1 rep @ last warm up (~80-83%)</t>
  </si>
  <si>
    <t>• 1 rep @ RPE 8 (90-93% 1RM)
•Take off 20% from 1 @ 8 for
5 reps x 6 sets (70-73% 1RM)</t>
  </si>
  <si>
    <t>• 1 rep @ RPE 8 (90-93% 1RM)
• Take off 12%  from 1 @ 8 for
3 reps x 5 sets (78-81% 1RM)</t>
  </si>
  <si>
    <t xml:space="preserve">• 1 rep @ RPE 8 (90-93% 1RM)
•1 rep @ RPE 9 (94-96%)
•85% e1RM x  3 reps x 4 sets
</t>
  </si>
  <si>
    <t xml:space="preserve">• 1 rep @ RPE 8 (90-93% 1RM)
•1 rep @ RPE 9 (94-96%)
•89% e1RM x 2 reps x 3 sets
</t>
  </si>
  <si>
    <t>Touch and Go Bench</t>
  </si>
  <si>
    <t xml:space="preserve">•4 reps @  RPE 7
• 4 reps @ RPE 8
•4 reps @ RPE 9
• -5% from 4 @ 9 x 1 set of 4
</t>
  </si>
  <si>
    <t xml:space="preserve">•4 reps @  RPE 7
• 4 reps @ RPE 8
•4 reps @ RPE 9
• -5% from 4 @ 9 x 2 sets of 4
</t>
  </si>
  <si>
    <t>3 count paused bench</t>
  </si>
  <si>
    <t>2ct paused Bench</t>
  </si>
  <si>
    <t>3-0-3 Tempo Squat</t>
  </si>
  <si>
    <t>5-3-0 Tempo Squat</t>
  </si>
  <si>
    <t>• 1 rep @ RPE 8
• 3 reps @ RPE  9 x 1 set</t>
  </si>
  <si>
    <t>•1 rep @ RPE 8
• 3 reps @ RPE 9
•-5% from 3 @ RPE 9 x 2 sets of 3</t>
  </si>
  <si>
    <t>Overload Bench 1
The overload bench is equipment dependent. I would prefer The overload bench is equipment dependent. I would prefer the slingshot bench to bench w/ chains, to bench w/ bands, to floor press or board press, but all are good options. Use the same variation each week.the slingshot bench to bench w/ chains, to bench w/ bands, to floor press or board press, but all are good options..</t>
  </si>
  <si>
    <t>Press Accessory 1
Ideally the press accessory will be lighter or only very slightly heavier than the normal press.I prefer close grip incline&gt; incline bench touch n go &gt; pin press at shoulder level &gt; DB Incline &gt; DB press &gt; Dips (Do the same variation for the first 5 weeks)</t>
  </si>
  <si>
    <t>Close Grip Bench</t>
  </si>
  <si>
    <t>Pin bench</t>
  </si>
  <si>
    <t>•1 rep @ RPE 8
• 3 reps @ RPE 9
•No back off sets</t>
  </si>
  <si>
    <t>• 1 rep @ RPE 8
• 2 reps @ RPE 9 
•-5% from 2 @ 9 for 2 sets of 2</t>
  </si>
  <si>
    <t>1 @ 8 (93%)
1 @ 9 (96%)
1 @ 10 (100%)</t>
  </si>
  <si>
    <t>2" deficit deadlift</t>
  </si>
  <si>
    <t>7 minutes upper back work AMRAP</t>
  </si>
  <si>
    <t>7 min ab work AMRAP</t>
  </si>
  <si>
    <t>8 minutes upper back work AMRAP</t>
  </si>
  <si>
    <t>8 minutes ab work AMRAP</t>
  </si>
  <si>
    <t>9 minutes upper back work AMRAP</t>
  </si>
  <si>
    <t>9 minutes ab work AMRAP</t>
  </si>
  <si>
    <t>5 minutes upper back work AMRAP</t>
  </si>
  <si>
    <t>5 minute ab work AMRAP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</si>
</sst>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quot;Released &quot;mm/dd/yyyy"/>
    <numFmt numFmtId="165" formatCode="&quot;VIDEO: &quot;@"/>
    <numFmt numFmtId="166" formatCode="0&quot; lbs&quot;"/>
    <numFmt numFmtId="167" formatCode="&quot;SCHEDULE &amp; LOG - WEEK &quot;0"/>
    <numFmt numFmtId="168" formatCode="&quot;LOG - WEEK &quot;0"/>
    <numFmt numFmtId="169" formatCode="&quot;WEEK &quot;0&quot; TOTALS&quot;"/>
    <numFmt numFmtId="170" formatCode="#,##0&quot; LBS&quot;"/>
    <numFmt numFmtId="171" formatCode="#,##0&quot; REPS&quot;"/>
    <numFmt numFmtId="172" formatCode="&quot;DAY &quot;0"/>
    <numFmt numFmtId="173" formatCode="&quot;EXERCISE &quot;0"/>
    <numFmt numFmtId="174" formatCode="@\:"/>
    <numFmt numFmtId="175" formatCode="0&quot; REPS&quot;"/>
    <numFmt numFmtId="176" formatCode="0.0&quot; kgs&quot;"/>
    <numFmt numFmtId="177" formatCode="0.0&quot; RPE&quot;"/>
  </numFmts>
  <fonts count="90">
    <font>
      <sz val="12"/>
      <color rgb="FF000000"/>
      <name val="Calibri"/>
    </font>
    <font>
      <sz val="12"/>
      <color rgb="FF595959"/>
      <name val="Calibri"/>
      <family val="2"/>
    </font>
    <font>
      <sz val="30"/>
      <color rgb="FF595959"/>
      <name val="Helvetica Neue"/>
      <family val="2"/>
    </font>
    <font>
      <b/>
      <sz val="12"/>
      <color rgb="FFFFFFFF"/>
      <name val="Helvetica Neue"/>
      <family val="2"/>
    </font>
    <font>
      <sz val="12"/>
      <name val="Calibri"/>
      <family val="2"/>
    </font>
    <font>
      <b/>
      <sz val="10"/>
      <color rgb="FFFFFFFF"/>
      <name val="Helvetica Neue"/>
      <family val="2"/>
    </font>
    <font>
      <b/>
      <sz val="10"/>
      <color rgb="FF595959"/>
      <name val="Helvetica Neue"/>
      <family val="2"/>
    </font>
    <font>
      <sz val="10"/>
      <color rgb="FF595959"/>
      <name val="Helvetica Neue"/>
      <family val="2"/>
    </font>
    <font>
      <sz val="25"/>
      <color rgb="FF595959"/>
      <name val="Helvetica Neue"/>
      <family val="2"/>
    </font>
    <font>
      <b/>
      <sz val="25"/>
      <color rgb="FF595959"/>
      <name val="Helvetica Neue"/>
      <family val="2"/>
    </font>
    <font>
      <sz val="20"/>
      <color rgb="FF595959"/>
      <name val="Helvetica Neue"/>
      <family val="2"/>
    </font>
    <font>
      <sz val="11"/>
      <color rgb="FF595959"/>
      <name val="Helvetica Neue"/>
      <family val="2"/>
    </font>
    <font>
      <b/>
      <sz val="12"/>
      <color rgb="FF595959"/>
      <name val="Helvetica Neue"/>
      <family val="2"/>
    </font>
    <font>
      <sz val="12"/>
      <color rgb="FF595959"/>
      <name val="Helvetica Neue"/>
      <family val="2"/>
    </font>
    <font>
      <sz val="14"/>
      <color rgb="FFFFFFFF"/>
      <name val="Helvetica Neue"/>
      <family val="2"/>
    </font>
    <font>
      <u/>
      <sz val="14"/>
      <color rgb="FF0563C1"/>
      <name val="Calibri"/>
      <family val="2"/>
    </font>
    <font>
      <u/>
      <sz val="14"/>
      <color rgb="FF0563C1"/>
      <name val="Calibri"/>
      <family val="2"/>
    </font>
    <font>
      <u/>
      <sz val="14"/>
      <color rgb="FF0563C1"/>
      <name val="Calibri"/>
      <family val="2"/>
    </font>
    <font>
      <sz val="17"/>
      <color rgb="FFFFFFFF"/>
      <name val="Helvetica Neue"/>
      <family val="2"/>
    </font>
    <font>
      <u/>
      <sz val="14"/>
      <color rgb="FF0563C1"/>
      <name val="Calibri"/>
      <family val="2"/>
    </font>
    <font>
      <u/>
      <sz val="14"/>
      <color rgb="FF0563C1"/>
      <name val="Calibri"/>
      <family val="2"/>
    </font>
    <font>
      <sz val="14"/>
      <color rgb="FF545557"/>
      <name val="Helvetica Neue"/>
      <family val="2"/>
    </font>
    <font>
      <u/>
      <sz val="14"/>
      <color rgb="FF0563C1"/>
      <name val="Helvetica Neue"/>
      <family val="2"/>
    </font>
    <font>
      <sz val="14"/>
      <color rgb="FF0563C1"/>
      <name val="Helvetica Neue"/>
      <family val="2"/>
    </font>
    <font>
      <u/>
      <sz val="14"/>
      <color rgb="FF0563C1"/>
      <name val="Helvetica Neue"/>
      <family val="2"/>
    </font>
    <font>
      <sz val="40"/>
      <color rgb="FF595959"/>
      <name val="Helvetica Neue"/>
      <family val="2"/>
    </font>
    <font>
      <b/>
      <sz val="20"/>
      <color rgb="FFFFFFFF"/>
      <name val="Helvetica Neue"/>
      <family val="2"/>
    </font>
    <font>
      <u/>
      <sz val="14"/>
      <color rgb="FF0563C1"/>
      <name val="Calibri"/>
      <family val="2"/>
    </font>
    <font>
      <sz val="12"/>
      <color rgb="FFFFFFFF"/>
      <name val="Helvetica Neue"/>
      <family val="2"/>
    </font>
    <font>
      <b/>
      <sz val="72"/>
      <color rgb="FFFFFFFF"/>
      <name val="Helvetica Neue"/>
      <family val="2"/>
    </font>
    <font>
      <b/>
      <sz val="12"/>
      <color rgb="FFFFFFFF"/>
      <name val="Calibri"/>
      <family val="2"/>
    </font>
    <font>
      <sz val="10"/>
      <color rgb="FF000000"/>
      <name val="Arial"/>
      <family val="2"/>
    </font>
    <font>
      <b/>
      <sz val="14"/>
      <color rgb="FFFFFFFF"/>
      <name val="Helvetica Neue"/>
      <family val="2"/>
    </font>
    <font>
      <sz val="12"/>
      <color rgb="FF006411"/>
      <name val="Calibri"/>
      <family val="2"/>
    </font>
    <font>
      <sz val="12"/>
      <color rgb="FF993300"/>
      <name val="Calibri"/>
      <family val="2"/>
    </font>
    <font>
      <sz val="10"/>
      <color rgb="FF000000"/>
      <name val="Helvetica Neue"/>
      <family val="2"/>
    </font>
    <font>
      <sz val="12"/>
      <color rgb="FFFFFFFF"/>
      <name val="Calibri"/>
      <family val="2"/>
    </font>
    <font>
      <b/>
      <sz val="10"/>
      <color rgb="FF000000"/>
      <name val="Arial"/>
      <family val="2"/>
    </font>
    <font>
      <sz val="10"/>
      <name val="Arial"/>
      <family val="2"/>
    </font>
    <font>
      <sz val="11"/>
      <color rgb="FF000000"/>
      <name val="Inconsolata"/>
    </font>
    <font>
      <sz val="12"/>
      <name val="Calibri"/>
      <family val="2"/>
    </font>
    <font>
      <b/>
      <sz val="16"/>
      <color rgb="FFFFFFFF"/>
      <name val="Helvetica Neue"/>
      <family val="2"/>
    </font>
    <font>
      <sz val="16"/>
      <color rgb="FFFFFFFF"/>
      <name val="Helvetica Neue"/>
      <family val="2"/>
    </font>
    <font>
      <sz val="18"/>
      <color rgb="FF000000"/>
      <name val="Helvetica Neue"/>
      <family val="2"/>
    </font>
    <font>
      <sz val="36"/>
      <color rgb="FF000000"/>
      <name val="Helvetica Neue"/>
      <family val="2"/>
    </font>
    <font>
      <sz val="70"/>
      <color rgb="FF000000"/>
      <name val="Calibri"/>
      <family val="2"/>
    </font>
    <font>
      <sz val="12"/>
      <name val="Arial"/>
      <family val="2"/>
    </font>
    <font>
      <b/>
      <sz val="18"/>
      <color rgb="FFFFFFFF"/>
      <name val="Helvetica Neue"/>
      <family val="2"/>
    </font>
    <font>
      <b/>
      <sz val="18"/>
      <color rgb="FF595959"/>
      <name val="Helvetica Neue"/>
      <family val="2"/>
    </font>
    <font>
      <sz val="60"/>
      <color rgb="FF595959"/>
      <name val="Helvetica Neue"/>
      <family val="2"/>
    </font>
    <font>
      <sz val="24"/>
      <color rgb="FF595959"/>
      <name val="Helvetica Neue"/>
      <family val="2"/>
    </font>
    <font>
      <sz val="60"/>
      <color rgb="FFFFFFFF"/>
      <name val="Helvetica Neue"/>
      <family val="2"/>
    </font>
    <font>
      <b/>
      <sz val="24"/>
      <color rgb="FFFFFFFF"/>
      <name val="Helvetica Neue"/>
      <family val="2"/>
    </font>
    <font>
      <b/>
      <sz val="15"/>
      <color rgb="FFFFFFFF"/>
      <name val="Helvetica Neue"/>
      <family val="2"/>
    </font>
    <font>
      <sz val="16"/>
      <color rgb="FF595959"/>
      <name val="Helvetica Neue"/>
      <family val="2"/>
    </font>
    <font>
      <b/>
      <sz val="14"/>
      <color rgb="FF595959"/>
      <name val="Helvetica Neue"/>
      <family val="2"/>
    </font>
    <font>
      <sz val="14"/>
      <color rgb="FF595959"/>
      <name val="Helvetica Neue"/>
      <family val="2"/>
    </font>
    <font>
      <b/>
      <sz val="17"/>
      <color rgb="FF595959"/>
      <name val="Helvetica Neue"/>
      <family val="2"/>
    </font>
    <font>
      <sz val="17"/>
      <color rgb="FF595959"/>
      <name val="Helvetica Neue"/>
      <family val="2"/>
    </font>
    <font>
      <b/>
      <sz val="17"/>
      <color rgb="FFFFFFFF"/>
      <name val="Helvetica Neue"/>
      <family val="2"/>
    </font>
    <font>
      <b/>
      <sz val="17"/>
      <color rgb="FFD8D8D8"/>
      <name val="Helvetica Neue"/>
      <family val="2"/>
    </font>
    <font>
      <sz val="18"/>
      <color rgb="FFFFFFFF"/>
      <name val="Helvetica Neue"/>
      <family val="2"/>
    </font>
    <font>
      <sz val="12"/>
      <color rgb="FF000000"/>
      <name val="Helvetica Neue"/>
      <family val="2"/>
    </font>
    <font>
      <b/>
      <sz val="17"/>
      <color rgb="FF000000"/>
      <name val="Helvetica Neue"/>
      <family val="2"/>
    </font>
    <font>
      <b/>
      <sz val="12"/>
      <color rgb="FFFFFFFF"/>
      <name val="Helvetica"/>
      <family val="2"/>
    </font>
    <font>
      <sz val="12"/>
      <color rgb="FFFFFFFF"/>
      <name val="Helvetica"/>
      <family val="2"/>
    </font>
    <font>
      <sz val="12"/>
      <color rgb="FFFEF2CB"/>
      <name val="Helvetica"/>
      <family val="2"/>
    </font>
    <font>
      <b/>
      <sz val="16"/>
      <color rgb="FF595959"/>
      <name val="Helvetica"/>
      <family val="2"/>
    </font>
    <font>
      <sz val="16"/>
      <color rgb="FF595959"/>
      <name val="Helvetica"/>
      <family val="2"/>
    </font>
    <font>
      <sz val="60"/>
      <color rgb="FFFFFFFF"/>
      <name val="Helvetica"/>
      <family val="2"/>
    </font>
    <font>
      <sz val="60"/>
      <color theme="0"/>
      <name val="Helvetica"/>
      <family val="2"/>
    </font>
    <font>
      <sz val="12"/>
      <color theme="1" tint="0.34998626667073579"/>
      <name val="Calibri"/>
      <family val="2"/>
      <scheme val="minor"/>
    </font>
    <font>
      <sz val="25"/>
      <color theme="1" tint="0.34998626667073579"/>
      <name val="Helvetica"/>
      <family val="2"/>
    </font>
    <font>
      <b/>
      <sz val="17"/>
      <color theme="1" tint="0.34998626667073579"/>
      <name val="Helvetica"/>
      <family val="2"/>
    </font>
    <font>
      <sz val="17"/>
      <color theme="1" tint="0.34998626667073579"/>
      <name val="Helvetica"/>
      <family val="2"/>
    </font>
    <font>
      <sz val="12"/>
      <color rgb="FF000000"/>
      <name val="Helvetica"/>
      <family val="2"/>
    </font>
    <font>
      <sz val="72"/>
      <color rgb="FF000000"/>
      <name val="Helvetica"/>
      <family val="2"/>
    </font>
    <font>
      <b/>
      <sz val="17"/>
      <color theme="1"/>
      <name val="Helvetica"/>
      <family val="2"/>
    </font>
    <font>
      <sz val="17"/>
      <color theme="1"/>
      <name val="Helvetica"/>
      <family val="2"/>
    </font>
    <font>
      <b/>
      <sz val="22"/>
      <color rgb="FF595959"/>
      <name val="Helvetica Neue"/>
      <family val="2"/>
    </font>
    <font>
      <b/>
      <u/>
      <sz val="14"/>
      <color rgb="FF595959"/>
      <name val="Helvetica"/>
      <family val="2"/>
    </font>
    <font>
      <sz val="14"/>
      <color rgb="FF595959"/>
      <name val="Helvetica"/>
      <family val="2"/>
    </font>
    <font>
      <sz val="14"/>
      <name val="Calibri"/>
      <family val="2"/>
    </font>
    <font>
      <sz val="36"/>
      <color rgb="FF595959"/>
      <name val="Helvetica Neue"/>
      <family val="2"/>
    </font>
    <font>
      <sz val="36"/>
      <name val="Calibri"/>
      <family val="2"/>
    </font>
    <font>
      <sz val="12"/>
      <color theme="1"/>
      <name val="Helvetica"/>
      <family val="2"/>
    </font>
    <font>
      <sz val="14"/>
      <color theme="1"/>
      <name val="Helvetica"/>
      <family val="2"/>
    </font>
    <font>
      <sz val="14"/>
      <color theme="1" tint="0.34998626667073579"/>
      <name val="Helvetica"/>
      <family val="2"/>
    </font>
    <font>
      <sz val="14"/>
      <color rgb="FF000000"/>
      <name val="Helvetica"/>
      <family val="2"/>
    </font>
    <font>
      <sz val="12"/>
      <color theme="0" tint="-0.249977111117893"/>
      <name val="Calibri"/>
      <family val="2"/>
      <scheme val="minor"/>
    </font>
  </fonts>
  <fills count="24">
    <fill>
      <patternFill patternType="none"/>
    </fill>
    <fill>
      <patternFill patternType="gray125"/>
    </fill>
    <fill>
      <patternFill patternType="solid">
        <fgColor rgb="FFFFFFFF"/>
        <bgColor rgb="FFFFFFFF"/>
      </patternFill>
    </fill>
    <fill>
      <patternFill patternType="solid">
        <fgColor rgb="FF545557"/>
        <bgColor rgb="FF545557"/>
      </patternFill>
    </fill>
    <fill>
      <patternFill patternType="solid">
        <fgColor rgb="FF999A9C"/>
        <bgColor rgb="FF999A9C"/>
      </patternFill>
    </fill>
    <fill>
      <patternFill patternType="solid">
        <fgColor rgb="FFF2F2F2"/>
        <bgColor rgb="FFF2F2F2"/>
      </patternFill>
    </fill>
    <fill>
      <patternFill patternType="solid">
        <fgColor rgb="FFD8D8D8"/>
        <bgColor rgb="FFD8D8D8"/>
      </patternFill>
    </fill>
    <fill>
      <patternFill patternType="solid">
        <fgColor rgb="FF800F20"/>
        <bgColor rgb="FF800F20"/>
      </patternFill>
    </fill>
    <fill>
      <patternFill patternType="solid">
        <fgColor rgb="FF7F7F7F"/>
        <bgColor rgb="FF7F7F7F"/>
      </patternFill>
    </fill>
    <fill>
      <patternFill patternType="solid">
        <fgColor rgb="FFFFFAEF"/>
        <bgColor rgb="FFFFFAEF"/>
      </patternFill>
    </fill>
    <fill>
      <patternFill patternType="solid">
        <fgColor rgb="FFCCCCCC"/>
        <bgColor rgb="FFCCCCCC"/>
      </patternFill>
    </fill>
    <fill>
      <patternFill patternType="solid">
        <fgColor rgb="FFFEF2CB"/>
        <bgColor rgb="FFFEF2CB"/>
      </patternFill>
    </fill>
    <fill>
      <patternFill patternType="solid">
        <fgColor rgb="FF808080"/>
        <bgColor rgb="FF808080"/>
      </patternFill>
    </fill>
    <fill>
      <patternFill patternType="solid">
        <fgColor rgb="FF000000"/>
        <bgColor rgb="FF000000"/>
      </patternFill>
    </fill>
    <fill>
      <patternFill patternType="solid">
        <fgColor rgb="FFA5A5A5"/>
        <bgColor rgb="FFA5A5A5"/>
      </patternFill>
    </fill>
    <fill>
      <patternFill patternType="solid">
        <fgColor rgb="FF3F3F3F"/>
        <bgColor rgb="FF3F3F3F"/>
      </patternFill>
    </fill>
    <fill>
      <patternFill patternType="solid">
        <fgColor rgb="FF2C2C2C"/>
        <bgColor rgb="FF2C2C2C"/>
      </patternFill>
    </fill>
    <fill>
      <patternFill patternType="solid">
        <fgColor rgb="FFECECEC"/>
        <bgColor rgb="FFECECEC"/>
      </patternFill>
    </fill>
    <fill>
      <patternFill patternType="solid">
        <fgColor rgb="FF757070"/>
        <bgColor rgb="FF757070"/>
      </patternFill>
    </fill>
    <fill>
      <patternFill patternType="solid">
        <fgColor rgb="FFD9D9D9"/>
        <bgColor rgb="FFD9D9D9"/>
      </patternFill>
    </fill>
    <fill>
      <patternFill patternType="solid">
        <fgColor rgb="FF800F20"/>
        <bgColor indexed="64"/>
      </patternFill>
    </fill>
    <fill>
      <patternFill patternType="solid">
        <fgColor theme="0"/>
        <bgColor indexed="64"/>
      </patternFill>
    </fill>
    <fill>
      <patternFill patternType="solid">
        <fgColor rgb="FF999A9C"/>
        <bgColor indexed="64"/>
      </patternFill>
    </fill>
    <fill>
      <patternFill patternType="solid">
        <fgColor theme="0" tint="-0.14999847407452621"/>
        <bgColor indexed="64"/>
      </patternFill>
    </fill>
  </fills>
  <borders count="263">
    <border>
      <left/>
      <right/>
      <top/>
      <bottom/>
      <diagonal/>
    </border>
    <border>
      <left/>
      <right/>
      <top/>
      <bottom/>
      <diagonal/>
    </border>
    <border>
      <left style="thin">
        <color rgb="FFD8D8D8"/>
      </left>
      <right/>
      <top style="thin">
        <color rgb="FFD8D8D8"/>
      </top>
      <bottom/>
      <diagonal/>
    </border>
    <border>
      <left/>
      <right/>
      <top style="thin">
        <color rgb="FFD8D8D8"/>
      </top>
      <bottom/>
      <diagonal/>
    </border>
    <border>
      <left/>
      <right style="thin">
        <color rgb="FFD8D8D8"/>
      </right>
      <top style="thin">
        <color rgb="FFD8D8D8"/>
      </top>
      <bottom/>
      <diagonal/>
    </border>
    <border>
      <left style="thin">
        <color rgb="FFD8D8D8"/>
      </left>
      <right style="thin">
        <color rgb="FFD8D8D8"/>
      </right>
      <top style="thin">
        <color rgb="FFD8D8D8"/>
      </top>
      <bottom style="thin">
        <color rgb="FFD8D8D8"/>
      </bottom>
      <diagonal/>
    </border>
    <border>
      <left style="thin">
        <color rgb="FFD8D8D8"/>
      </left>
      <right/>
      <top style="thin">
        <color rgb="FFD8D8D8"/>
      </top>
      <bottom style="thin">
        <color rgb="FFD8D8D8"/>
      </bottom>
      <diagonal/>
    </border>
    <border>
      <left/>
      <right/>
      <top style="thin">
        <color rgb="FFD8D8D8"/>
      </top>
      <bottom style="thin">
        <color rgb="FFD8D8D8"/>
      </bottom>
      <diagonal/>
    </border>
    <border>
      <left/>
      <right style="thin">
        <color rgb="FFD8D8D8"/>
      </right>
      <top style="thin">
        <color rgb="FFD8D8D8"/>
      </top>
      <bottom style="thin">
        <color rgb="FFD8D8D8"/>
      </bottom>
      <diagonal/>
    </border>
    <border>
      <left/>
      <right/>
      <top/>
      <bottom/>
      <diagonal/>
    </border>
    <border>
      <left/>
      <right/>
      <top/>
      <bottom/>
      <diagonal/>
    </border>
    <border>
      <left style="thin">
        <color rgb="FFD8D8D8"/>
      </left>
      <right/>
      <top style="thin">
        <color rgb="FFD8D8D8"/>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D8D8D8"/>
      </left>
      <right/>
      <top/>
      <bottom/>
      <diagonal/>
    </border>
    <border>
      <left/>
      <right/>
      <top style="medium">
        <color rgb="FF000000"/>
      </top>
      <bottom/>
      <diagonal/>
    </border>
    <border>
      <left style="thin">
        <color rgb="FFD8D8D8"/>
      </left>
      <right/>
      <top/>
      <bottom style="thin">
        <color rgb="FFD8D8D8"/>
      </bottom>
      <diagonal/>
    </border>
    <border>
      <left style="medium">
        <color rgb="FF000000"/>
      </left>
      <right/>
      <top/>
      <bottom/>
      <diagonal/>
    </border>
    <border>
      <left/>
      <right/>
      <top/>
      <bottom style="thin">
        <color rgb="FFD8D8D8"/>
      </bottom>
      <diagonal/>
    </border>
    <border>
      <left/>
      <right style="medium">
        <color rgb="FF000000"/>
      </right>
      <top/>
      <bottom/>
      <diagonal/>
    </border>
    <border>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medium">
        <color rgb="FF000000"/>
      </right>
      <top style="medium">
        <color rgb="FF000000"/>
      </top>
      <bottom/>
      <diagonal/>
    </border>
    <border>
      <left/>
      <right style="thin">
        <color rgb="FFD8D8D8"/>
      </right>
      <top/>
      <bottom style="thin">
        <color rgb="FFD8D8D8"/>
      </bottom>
      <diagonal/>
    </border>
    <border>
      <left/>
      <right/>
      <top/>
      <bottom style="medium">
        <color rgb="FF000000"/>
      </bottom>
      <diagonal/>
    </border>
    <border>
      <left style="medium">
        <color rgb="FF000000"/>
      </left>
      <right/>
      <top/>
      <bottom/>
      <diagonal/>
    </border>
    <border>
      <left/>
      <right style="medium">
        <color rgb="FF000000"/>
      </right>
      <top/>
      <bottom style="medium">
        <color rgb="FF000000"/>
      </bottom>
      <diagonal/>
    </border>
    <border>
      <left style="medium">
        <color rgb="FF000000"/>
      </left>
      <right style="medium">
        <color rgb="FF000000"/>
      </right>
      <top/>
      <bottom/>
      <diagonal/>
    </border>
    <border>
      <left/>
      <right/>
      <top style="thin">
        <color rgb="FFD8D8D8"/>
      </top>
      <bottom/>
      <diagonal/>
    </border>
    <border>
      <left style="thin">
        <color rgb="FFD8D8D8"/>
      </left>
      <right/>
      <top style="thin">
        <color rgb="FFD8D8D8"/>
      </top>
      <bottom style="thin">
        <color rgb="FFD8D8D8"/>
      </bottom>
      <diagonal/>
    </border>
    <border>
      <left/>
      <right style="thin">
        <color rgb="FFD8D8D8"/>
      </right>
      <top style="thin">
        <color rgb="FFD8D8D8"/>
      </top>
      <bottom style="thin">
        <color rgb="FFD8D8D8"/>
      </bottom>
      <diagonal/>
    </border>
    <border>
      <left/>
      <right style="thin">
        <color rgb="FFD8D8D8"/>
      </right>
      <top style="thin">
        <color rgb="FFD8D8D8"/>
      </top>
      <bottom/>
      <diagonal/>
    </border>
    <border>
      <left style="thin">
        <color rgb="FFD8D8D8"/>
      </left>
      <right style="thin">
        <color rgb="FFD8D8D8"/>
      </right>
      <top/>
      <bottom style="thin">
        <color rgb="FFD8D8D8"/>
      </bottom>
      <diagonal/>
    </border>
    <border>
      <left style="thin">
        <color rgb="FFD8D8D8"/>
      </left>
      <right style="thin">
        <color rgb="FFD8D8D8"/>
      </right>
      <top style="thin">
        <color rgb="FFD8D8D8"/>
      </top>
      <bottom style="dotted">
        <color rgb="FFD8D8D8"/>
      </bottom>
      <diagonal/>
    </border>
    <border>
      <left/>
      <right/>
      <top/>
      <bottom/>
      <diagonal/>
    </border>
    <border>
      <left style="thin">
        <color rgb="FFD8D8D8"/>
      </left>
      <right style="thin">
        <color rgb="FFD8D8D8"/>
      </right>
      <top/>
      <bottom/>
      <diagonal/>
    </border>
    <border>
      <left style="thin">
        <color rgb="FFD8D8D8"/>
      </left>
      <right style="thin">
        <color rgb="FFD8D8D8"/>
      </right>
      <top/>
      <bottom/>
      <diagonal/>
    </border>
    <border>
      <left/>
      <right/>
      <top/>
      <bottom/>
      <diagonal/>
    </border>
    <border>
      <left style="thin">
        <color rgb="FFD8D8D8"/>
      </left>
      <right style="thin">
        <color rgb="FFD8D8D8"/>
      </right>
      <top style="dotted">
        <color rgb="FFD8D8D8"/>
      </top>
      <bottom style="thin">
        <color rgb="FFD8D8D8"/>
      </bottom>
      <diagonal/>
    </border>
    <border>
      <left/>
      <right/>
      <top/>
      <bottom/>
      <diagonal/>
    </border>
    <border>
      <left/>
      <right style="thin">
        <color rgb="FFD8D8D8"/>
      </right>
      <top/>
      <bottom/>
      <diagonal/>
    </border>
    <border>
      <left/>
      <right/>
      <top/>
      <bottom/>
      <diagonal/>
    </border>
    <border>
      <left/>
      <right/>
      <top/>
      <bottom/>
      <diagonal/>
    </border>
    <border>
      <left style="thin">
        <color rgb="FFD8D8D8"/>
      </left>
      <right style="thin">
        <color rgb="FFD8D8D8"/>
      </right>
      <top style="dotted">
        <color rgb="FFD8D8D8"/>
      </top>
      <bottom style="dotted">
        <color rgb="FFD8D8D8"/>
      </bottom>
      <diagonal/>
    </border>
    <border>
      <left/>
      <right/>
      <top/>
      <bottom/>
      <diagonal/>
    </border>
    <border>
      <left/>
      <right/>
      <top style="thin">
        <color rgb="FFD8D8D8"/>
      </top>
      <bottom/>
      <diagonal/>
    </border>
    <border>
      <left/>
      <right/>
      <top style="thin">
        <color rgb="FFD8D8D8"/>
      </top>
      <bottom/>
      <diagonal/>
    </border>
    <border>
      <left style="thin">
        <color rgb="FFBFBFBF"/>
      </left>
      <right style="thin">
        <color rgb="FFBFBFBF"/>
      </right>
      <top/>
      <bottom style="thin">
        <color rgb="FFBFBFBF"/>
      </bottom>
      <diagonal/>
    </border>
    <border>
      <left style="medium">
        <color rgb="FF000000"/>
      </left>
      <right/>
      <top/>
      <bottom style="medium">
        <color rgb="FF000000"/>
      </bottom>
      <diagonal/>
    </border>
    <border>
      <left/>
      <right/>
      <top/>
      <bottom style="medium">
        <color rgb="FF000000"/>
      </bottom>
      <diagonal/>
    </border>
    <border>
      <left style="thin">
        <color rgb="FFBFBFBF"/>
      </left>
      <right/>
      <top/>
      <bottom style="thin">
        <color rgb="FFBFBFBF"/>
      </bottom>
      <diagonal/>
    </border>
    <border>
      <left/>
      <right style="thin">
        <color rgb="FFBFBFBF"/>
      </right>
      <top/>
      <bottom style="thin">
        <color rgb="FFBFBFBF"/>
      </bottom>
      <diagonal/>
    </border>
    <border>
      <left style="thin">
        <color rgb="FFBFBFBF"/>
      </left>
      <right style="thin">
        <color rgb="FFBFBFBF"/>
      </right>
      <top style="thin">
        <color rgb="FFBFBFBF"/>
      </top>
      <bottom style="dotted">
        <color rgb="FFBFBFBF"/>
      </bottom>
      <diagonal/>
    </border>
    <border>
      <left style="thin">
        <color rgb="FFD9D9D9"/>
      </left>
      <right/>
      <top style="thin">
        <color rgb="FFD9D9D9"/>
      </top>
      <bottom style="thin">
        <color rgb="FFD9D9D9"/>
      </bottom>
      <diagonal/>
    </border>
    <border>
      <left style="thin">
        <color rgb="FFBFBFBF"/>
      </left>
      <right style="thin">
        <color rgb="FFBFBFBF"/>
      </right>
      <top style="dotted">
        <color rgb="FFBFBFBF"/>
      </top>
      <bottom style="dotted">
        <color rgb="FFBFBFBF"/>
      </bottom>
      <diagonal/>
    </border>
    <border>
      <left/>
      <right/>
      <top style="thin">
        <color rgb="FFD9D9D9"/>
      </top>
      <bottom style="thin">
        <color rgb="FFD9D9D9"/>
      </bottom>
      <diagonal/>
    </border>
    <border>
      <left style="thin">
        <color rgb="FFBFBFBF"/>
      </left>
      <right style="thin">
        <color rgb="FFBFBFBF"/>
      </right>
      <top style="dotted">
        <color rgb="FFBFBFBF"/>
      </top>
      <bottom style="thin">
        <color rgb="FFBFBFBF"/>
      </bottom>
      <diagonal/>
    </border>
    <border>
      <left/>
      <right style="thin">
        <color rgb="FFD9D9D9"/>
      </right>
      <top style="thin">
        <color rgb="FFD9D9D9"/>
      </top>
      <bottom style="thin">
        <color rgb="FFD9D9D9"/>
      </bottom>
      <diagonal/>
    </border>
    <border>
      <left style="hair">
        <color rgb="FF000000"/>
      </left>
      <right/>
      <top style="hair">
        <color rgb="FF000000"/>
      </top>
      <bottom/>
      <diagonal/>
    </border>
    <border>
      <left/>
      <right/>
      <top style="hair">
        <color rgb="FF000000"/>
      </top>
      <bottom/>
      <diagonal/>
    </border>
    <border>
      <left/>
      <right style="hair">
        <color rgb="FF000000"/>
      </right>
      <top style="hair">
        <color rgb="FF000000"/>
      </top>
      <bottom/>
      <diagonal/>
    </border>
    <border>
      <left/>
      <right/>
      <top style="hair">
        <color rgb="FF000000"/>
      </top>
      <bottom/>
      <diagonal/>
    </border>
    <border>
      <left style="hair">
        <color rgb="FF000000"/>
      </left>
      <right/>
      <top/>
      <bottom/>
      <diagonal/>
    </border>
    <border>
      <left/>
      <right/>
      <top/>
      <bottom style="thin">
        <color rgb="FFBFBFBF"/>
      </bottom>
      <diagonal/>
    </border>
    <border>
      <left/>
      <right/>
      <top/>
      <bottom style="thin">
        <color rgb="FFBFBFBF"/>
      </bottom>
      <diagonal/>
    </border>
    <border>
      <left/>
      <right style="hair">
        <color rgb="FF000000"/>
      </right>
      <top/>
      <bottom/>
      <diagonal/>
    </border>
    <border>
      <left/>
      <right/>
      <top/>
      <bottom style="thin">
        <color rgb="FFBFBFBF"/>
      </bottom>
      <diagonal/>
    </border>
    <border>
      <left style="thin">
        <color rgb="FFBFBFBF"/>
      </left>
      <right/>
      <top style="thin">
        <color rgb="FFBFBFBF"/>
      </top>
      <bottom style="dotted">
        <color rgb="FFBFBFBF"/>
      </bottom>
      <diagonal/>
    </border>
    <border>
      <left/>
      <right/>
      <top style="thin">
        <color rgb="FFBFBFBF"/>
      </top>
      <bottom style="dotted">
        <color rgb="FFBFBFBF"/>
      </bottom>
      <diagonal/>
    </border>
    <border>
      <left/>
      <right style="thin">
        <color rgb="FFBFBFBF"/>
      </right>
      <top style="thin">
        <color rgb="FFBFBFBF"/>
      </top>
      <bottom style="dotted">
        <color rgb="FFBFBFBF"/>
      </bottom>
      <diagonal/>
    </border>
    <border>
      <left style="thin">
        <color rgb="FFBFBFBF"/>
      </left>
      <right/>
      <top style="dotted">
        <color rgb="FFBFBFBF"/>
      </top>
      <bottom style="thin">
        <color rgb="FFBFBFBF"/>
      </bottom>
      <diagonal/>
    </border>
    <border>
      <left/>
      <right/>
      <top style="dotted">
        <color rgb="FFBFBFBF"/>
      </top>
      <bottom style="thin">
        <color rgb="FFBFBFBF"/>
      </bottom>
      <diagonal/>
    </border>
    <border>
      <left/>
      <right style="thin">
        <color rgb="FFBFBFBF"/>
      </right>
      <top style="dotted">
        <color rgb="FFBFBFBF"/>
      </top>
      <bottom style="thin">
        <color rgb="FFBFBFBF"/>
      </bottom>
      <diagonal/>
    </border>
    <border>
      <left style="hair">
        <color rgb="FF000000"/>
      </left>
      <right/>
      <top/>
      <bottom style="hair">
        <color rgb="FF000000"/>
      </bottom>
      <diagonal/>
    </border>
    <border>
      <left/>
      <right/>
      <top/>
      <bottom style="hair">
        <color rgb="FF000000"/>
      </bottom>
      <diagonal/>
    </border>
    <border>
      <left style="thin">
        <color rgb="FFBFBFBF"/>
      </left>
      <right/>
      <top style="thin">
        <color rgb="FFBFBFBF"/>
      </top>
      <bottom style="thin">
        <color rgb="FFBFBFBF"/>
      </bottom>
      <diagonal/>
    </border>
    <border>
      <left/>
      <right style="hair">
        <color rgb="FF000000"/>
      </right>
      <top/>
      <bottom style="hair">
        <color rgb="FF000000"/>
      </bottom>
      <diagonal/>
    </border>
    <border>
      <left style="medium">
        <color rgb="FF000000"/>
      </left>
      <right style="medium">
        <color rgb="FF000000"/>
      </right>
      <top/>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right/>
      <top/>
      <bottom style="hair">
        <color rgb="FF000000"/>
      </bottom>
      <diagonal/>
    </border>
    <border>
      <left style="thin">
        <color rgb="FFBFBFBF"/>
      </left>
      <right/>
      <top style="thin">
        <color rgb="FFBFBFBF"/>
      </top>
      <bottom style="thin">
        <color rgb="FFBFBFBF"/>
      </bottom>
      <diagonal/>
    </border>
    <border>
      <left/>
      <right style="hair">
        <color rgb="FF000000"/>
      </right>
      <top/>
      <bottom style="hair">
        <color rgb="FF000000"/>
      </bottom>
      <diagonal/>
    </border>
    <border>
      <left/>
      <right style="medium">
        <color rgb="FF000000"/>
      </right>
      <top/>
      <bottom/>
      <diagonal/>
    </border>
    <border>
      <left style="thin">
        <color rgb="FFBFBFBF"/>
      </left>
      <right style="thin">
        <color rgb="FFBFBFBF"/>
      </right>
      <top style="thin">
        <color rgb="FFBFBFBF"/>
      </top>
      <bottom style="thin">
        <color rgb="FFBFBFBF"/>
      </bottom>
      <diagonal/>
    </border>
    <border>
      <left style="medium">
        <color rgb="FF000000"/>
      </left>
      <right style="medium">
        <color rgb="FF000000"/>
      </right>
      <top/>
      <bottom style="medium">
        <color rgb="FF000000"/>
      </bottom>
      <diagonal/>
    </border>
    <border>
      <left style="thin">
        <color rgb="FFBFBFBF"/>
      </left>
      <right/>
      <top style="thin">
        <color rgb="FFBFBFBF"/>
      </top>
      <bottom style="dotted">
        <color rgb="FFBFBFBF"/>
      </bottom>
      <diagonal/>
    </border>
    <border>
      <left/>
      <right/>
      <top style="thin">
        <color rgb="FFBFBFBF"/>
      </top>
      <bottom style="dotted">
        <color rgb="FFBFBFBF"/>
      </bottom>
      <diagonal/>
    </border>
    <border>
      <left/>
      <right style="thin">
        <color rgb="FFBFBFBF"/>
      </right>
      <top style="thin">
        <color rgb="FFBFBFBF"/>
      </top>
      <bottom style="dotted">
        <color rgb="FFBFBFBF"/>
      </bottom>
      <diagonal/>
    </border>
    <border>
      <left style="thin">
        <color rgb="FFBFBFBF"/>
      </left>
      <right style="dotted">
        <color rgb="FFBFBFBF"/>
      </right>
      <top/>
      <bottom style="dotted">
        <color rgb="FFBFBFBF"/>
      </bottom>
      <diagonal/>
    </border>
    <border>
      <left style="dotted">
        <color rgb="FFBFBFBF"/>
      </left>
      <right style="dotted">
        <color rgb="FFBFBFBF"/>
      </right>
      <top/>
      <bottom style="dotted">
        <color rgb="FFBFBFBF"/>
      </bottom>
      <diagonal/>
    </border>
    <border>
      <left style="dotted">
        <color rgb="FFBFBFBF"/>
      </left>
      <right style="thin">
        <color rgb="FFBFBFBF"/>
      </right>
      <top/>
      <bottom style="dotted">
        <color rgb="FFBFBFBF"/>
      </bottom>
      <diagonal/>
    </border>
    <border>
      <left style="medium">
        <color rgb="FF000000"/>
      </left>
      <right/>
      <top style="medium">
        <color rgb="FF000000"/>
      </top>
      <bottom style="medium">
        <color rgb="FF000000"/>
      </bottom>
      <diagonal/>
    </border>
    <border>
      <left style="thin">
        <color rgb="FFBFBFBF"/>
      </left>
      <right/>
      <top style="dotted">
        <color rgb="FFBFBFBF"/>
      </top>
      <bottom style="dotted">
        <color rgb="FFBFBFBF"/>
      </bottom>
      <diagonal/>
    </border>
    <border>
      <left/>
      <right/>
      <top style="dotted">
        <color rgb="FFBFBFBF"/>
      </top>
      <bottom style="dotted">
        <color rgb="FFBFBFBF"/>
      </bottom>
      <diagonal/>
    </border>
    <border>
      <left/>
      <right/>
      <top style="medium">
        <color rgb="FF000000"/>
      </top>
      <bottom style="medium">
        <color rgb="FF000000"/>
      </bottom>
      <diagonal/>
    </border>
    <border>
      <left/>
      <right style="thin">
        <color rgb="FFBFBFBF"/>
      </right>
      <top style="dotted">
        <color rgb="FFBFBFBF"/>
      </top>
      <bottom style="dotted">
        <color rgb="FFBFBFBF"/>
      </bottom>
      <diagonal/>
    </border>
    <border>
      <left/>
      <right style="medium">
        <color rgb="FF000000"/>
      </right>
      <top style="medium">
        <color rgb="FF000000"/>
      </top>
      <bottom style="medium">
        <color rgb="FF000000"/>
      </bottom>
      <diagonal/>
    </border>
    <border>
      <left style="thin">
        <color rgb="FFBFBFBF"/>
      </left>
      <right style="dotted">
        <color rgb="FFBFBFBF"/>
      </right>
      <top style="dotted">
        <color rgb="FFBFBFBF"/>
      </top>
      <bottom style="dotted">
        <color rgb="FFBFBFBF"/>
      </bottom>
      <diagonal/>
    </border>
    <border>
      <left style="dotted">
        <color rgb="FFBFBFBF"/>
      </left>
      <right style="dotted">
        <color rgb="FFBFBFBF"/>
      </right>
      <top style="dotted">
        <color rgb="FFBFBFBF"/>
      </top>
      <bottom style="dotted">
        <color rgb="FFBFBFBF"/>
      </bottom>
      <diagonal/>
    </border>
    <border>
      <left style="dotted">
        <color rgb="FFBFBFBF"/>
      </left>
      <right style="thin">
        <color rgb="FFBFBFBF"/>
      </right>
      <top style="dotted">
        <color rgb="FFBFBFBF"/>
      </top>
      <bottom style="dotted">
        <color rgb="FFBFBFBF"/>
      </bottom>
      <diagonal/>
    </border>
    <border>
      <left style="thin">
        <color rgb="FFBFBFBF"/>
      </left>
      <right/>
      <top style="dotted">
        <color rgb="FFBFBFBF"/>
      </top>
      <bottom style="double">
        <color rgb="FFBFBFBF"/>
      </bottom>
      <diagonal/>
    </border>
    <border>
      <left/>
      <right/>
      <top style="dotted">
        <color rgb="FFBFBFBF"/>
      </top>
      <bottom style="double">
        <color rgb="FFBFBFBF"/>
      </bottom>
      <diagonal/>
    </border>
    <border>
      <left/>
      <right style="thin">
        <color rgb="FFBFBFBF"/>
      </right>
      <top style="dotted">
        <color rgb="FFBFBFBF"/>
      </top>
      <bottom style="double">
        <color rgb="FFBFBFBF"/>
      </bottom>
      <diagonal/>
    </border>
    <border>
      <left style="thin">
        <color rgb="FFBFBFBF"/>
      </left>
      <right style="dotted">
        <color rgb="FFBFBFBF"/>
      </right>
      <top style="dotted">
        <color rgb="FFBFBFBF"/>
      </top>
      <bottom/>
      <diagonal/>
    </border>
    <border>
      <left style="dotted">
        <color rgb="FFBFBFBF"/>
      </left>
      <right style="dotted">
        <color rgb="FFBFBFBF"/>
      </right>
      <top style="dotted">
        <color rgb="FFBFBFBF"/>
      </top>
      <bottom/>
      <diagonal/>
    </border>
    <border>
      <left style="dotted">
        <color rgb="FFBFBFBF"/>
      </left>
      <right style="thin">
        <color rgb="FFBFBFBF"/>
      </right>
      <top style="dotted">
        <color rgb="FFBFBFBF"/>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BFBFBF"/>
      </left>
      <right/>
      <top style="double">
        <color rgb="FFBFBFBF"/>
      </top>
      <bottom style="thin">
        <color rgb="FFBFBFBF"/>
      </bottom>
      <diagonal/>
    </border>
    <border>
      <left/>
      <right/>
      <top style="double">
        <color rgb="FFBFBFBF"/>
      </top>
      <bottom style="thin">
        <color rgb="FFBFBFBF"/>
      </bottom>
      <diagonal/>
    </border>
    <border>
      <left/>
      <right style="thin">
        <color rgb="FFBFBFBF"/>
      </right>
      <top style="double">
        <color rgb="FFBFBFBF"/>
      </top>
      <bottom style="thin">
        <color rgb="FFBFBFBF"/>
      </bottom>
      <diagonal/>
    </border>
    <border>
      <left style="thin">
        <color rgb="FF000000"/>
      </left>
      <right style="medium">
        <color rgb="FF000000"/>
      </right>
      <top style="medium">
        <color rgb="FF000000"/>
      </top>
      <bottom style="thin">
        <color rgb="FF000000"/>
      </bottom>
      <diagonal/>
    </border>
    <border>
      <left style="thin">
        <color rgb="FFBFBFBF"/>
      </left>
      <right style="dotted">
        <color rgb="FFBFBFBF"/>
      </right>
      <top style="double">
        <color rgb="FFBFBFBF"/>
      </top>
      <bottom style="thin">
        <color rgb="FFBFBFBF"/>
      </bottom>
      <diagonal/>
    </border>
    <border>
      <left style="thin">
        <color rgb="FF000000"/>
      </left>
      <right style="thin">
        <color rgb="FF000000"/>
      </right>
      <top style="thin">
        <color rgb="FF000000"/>
      </top>
      <bottom style="thin">
        <color rgb="FF000000"/>
      </bottom>
      <diagonal/>
    </border>
    <border>
      <left style="dotted">
        <color rgb="FFBFBFBF"/>
      </left>
      <right style="dotted">
        <color rgb="FFBFBFBF"/>
      </right>
      <top style="double">
        <color rgb="FFBFBFBF"/>
      </top>
      <bottom style="thin">
        <color rgb="FFBFBFBF"/>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dotted">
        <color rgb="FFBFBFBF"/>
      </left>
      <right style="thin">
        <color rgb="FFBFBFBF"/>
      </right>
      <top style="double">
        <color rgb="FFBFBFBF"/>
      </top>
      <bottom style="thin">
        <color rgb="FFBFBFBF"/>
      </bottom>
      <diagonal/>
    </border>
    <border>
      <left style="thin">
        <color rgb="FFBFBFBF"/>
      </left>
      <right/>
      <top/>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dotted">
        <color rgb="FFBFBFBF"/>
      </left>
      <right style="dotted">
        <color rgb="FFBFBFBF"/>
      </right>
      <top/>
      <bottom style="dotted">
        <color rgb="FFBFBFBF"/>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BFBFBF"/>
      </left>
      <right style="dotted">
        <color rgb="FFBFBFBF"/>
      </right>
      <top style="dotted">
        <color rgb="FFBFBFBF"/>
      </top>
      <bottom style="thin">
        <color rgb="FFBFBFBF"/>
      </bottom>
      <diagonal/>
    </border>
    <border>
      <left style="dotted">
        <color rgb="FFBFBFBF"/>
      </left>
      <right style="dotted">
        <color rgb="FFBFBFBF"/>
      </right>
      <top style="dotted">
        <color rgb="FFBFBFBF"/>
      </top>
      <bottom style="thin">
        <color rgb="FFBFBFBF"/>
      </bottom>
      <diagonal/>
    </border>
    <border>
      <left style="dotted">
        <color rgb="FFBFBFBF"/>
      </left>
      <right style="thin">
        <color rgb="FFBFBFBF"/>
      </right>
      <top style="dotted">
        <color rgb="FFBFBFBF"/>
      </top>
      <bottom style="thin">
        <color rgb="FFBFBFBF"/>
      </bottom>
      <diagonal/>
    </border>
    <border>
      <left style="medium">
        <color rgb="FF000000"/>
      </left>
      <right style="double">
        <color rgb="FF333333"/>
      </right>
      <top style="medium">
        <color rgb="FF000000"/>
      </top>
      <bottom style="medium">
        <color rgb="FF000000"/>
      </bottom>
      <diagonal/>
    </border>
    <border>
      <left style="double">
        <color rgb="FF333333"/>
      </left>
      <right style="double">
        <color rgb="FF333333"/>
      </right>
      <top style="medium">
        <color rgb="FF000000"/>
      </top>
      <bottom/>
      <diagonal/>
    </border>
    <border>
      <left style="double">
        <color rgb="FF333333"/>
      </left>
      <right style="double">
        <color rgb="FF333333"/>
      </right>
      <top style="medium">
        <color rgb="FF000000"/>
      </top>
      <bottom/>
      <diagonal/>
    </border>
    <border>
      <left/>
      <right/>
      <top/>
      <bottom/>
      <diagonal/>
    </border>
    <border>
      <left/>
      <right/>
      <top/>
      <bottom style="double">
        <color rgb="FF333333"/>
      </bottom>
      <diagonal/>
    </border>
    <border>
      <left/>
      <right/>
      <top style="double">
        <color rgb="FF333333"/>
      </top>
      <bottom/>
      <diagonal/>
    </border>
    <border>
      <left style="double">
        <color rgb="FF333333"/>
      </left>
      <right style="double">
        <color rgb="FF333333"/>
      </right>
      <top style="double">
        <color rgb="FF333333"/>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right style="double">
        <color rgb="FF333333"/>
      </right>
      <top/>
      <bottom style="double">
        <color rgb="FF333333"/>
      </bottom>
      <diagonal/>
    </border>
    <border>
      <left style="double">
        <color rgb="FF333333"/>
      </left>
      <right style="double">
        <color rgb="FF333333"/>
      </right>
      <top/>
      <bottom style="double">
        <color rgb="FF333333"/>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bottom/>
      <diagonal/>
    </border>
    <border>
      <left/>
      <right style="thin">
        <color rgb="FFBFBFBF"/>
      </right>
      <top style="medium">
        <color rgb="FF000000"/>
      </top>
      <bottom style="medium">
        <color rgb="FF000000"/>
      </bottom>
      <diagonal/>
    </border>
    <border>
      <left style="thin">
        <color rgb="FFBFBFBF"/>
      </left>
      <right style="thin">
        <color rgb="FFBFBFBF"/>
      </right>
      <top style="medium">
        <color rgb="FF000000"/>
      </top>
      <bottom style="medium">
        <color rgb="FF000000"/>
      </bottom>
      <diagonal/>
    </border>
    <border>
      <left style="thin">
        <color rgb="FFBFBFBF"/>
      </left>
      <right/>
      <top style="medium">
        <color rgb="FF000000"/>
      </top>
      <bottom style="medium">
        <color rgb="FF000000"/>
      </bottom>
      <diagonal/>
    </border>
    <border>
      <left style="thin">
        <color rgb="FFBFBFBF"/>
      </left>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double">
        <color rgb="FFBFBFBF"/>
      </top>
      <bottom style="medium">
        <color rgb="FF000000"/>
      </bottom>
      <diagonal/>
    </border>
    <border>
      <left/>
      <right style="medium">
        <color rgb="FF000000"/>
      </right>
      <top style="double">
        <color rgb="FFBFBFBF"/>
      </top>
      <bottom style="medium">
        <color rgb="FF000000"/>
      </bottom>
      <diagonal/>
    </border>
    <border>
      <left/>
      <right style="thin">
        <color rgb="FFBFBFBF"/>
      </right>
      <top/>
      <bottom style="thin">
        <color rgb="FFBFBFBF"/>
      </bottom>
      <diagonal/>
    </border>
    <border>
      <left style="thin">
        <color rgb="FFBFBFBF"/>
      </left>
      <right style="thin">
        <color rgb="FFBFBFBF"/>
      </right>
      <top/>
      <bottom style="thin">
        <color rgb="FFBFBFBF"/>
      </bottom>
      <diagonal/>
    </border>
    <border>
      <left/>
      <right style="thin">
        <color rgb="FF000000"/>
      </right>
      <top/>
      <bottom style="thin">
        <color rgb="FF000000"/>
      </bottom>
      <diagonal/>
    </border>
    <border>
      <left style="thin">
        <color rgb="FFBFBFBF"/>
      </left>
      <right/>
      <top/>
      <bottom style="thin">
        <color rgb="FFBFBFBF"/>
      </bottom>
      <diagonal/>
    </border>
    <border>
      <left/>
      <right style="medium">
        <color rgb="FF000000"/>
      </right>
      <top/>
      <bottom style="thin">
        <color rgb="FFBFBFBF"/>
      </bottom>
      <diagonal/>
    </border>
    <border>
      <left style="medium">
        <color rgb="FF000000"/>
      </left>
      <right/>
      <top/>
      <bottom/>
      <diagonal/>
    </border>
    <border>
      <left/>
      <right style="medium">
        <color rgb="FF000000"/>
      </right>
      <top style="thin">
        <color rgb="FFBFBFBF"/>
      </top>
      <bottom style="thin">
        <color rgb="FFBFBFBF"/>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dotted">
        <color rgb="FF000000"/>
      </left>
      <right/>
      <top/>
      <bottom/>
      <diagonal/>
    </border>
    <border>
      <left style="medium">
        <color rgb="FF000000"/>
      </left>
      <right/>
      <top style="thin">
        <color rgb="FFBFBFBF"/>
      </top>
      <bottom style="thin">
        <color rgb="FFBFBFBF"/>
      </bottom>
      <diagonal/>
    </border>
    <border>
      <left style="medium">
        <color rgb="FF000000"/>
      </left>
      <right/>
      <top style="thin">
        <color rgb="FFBFBFBF"/>
      </top>
      <bottom style="double">
        <color rgb="FFBFBFBF"/>
      </bottom>
      <diagonal/>
    </border>
    <border>
      <left/>
      <right/>
      <top style="thin">
        <color rgb="FFBFBFBF"/>
      </top>
      <bottom style="double">
        <color rgb="FFBFBFBF"/>
      </bottom>
      <diagonal/>
    </border>
    <border>
      <left/>
      <right style="medium">
        <color rgb="FF000000"/>
      </right>
      <top style="thin">
        <color rgb="FFBFBFBF"/>
      </top>
      <bottom style="double">
        <color rgb="FFBFBFBF"/>
      </bottom>
      <diagonal/>
    </border>
    <border>
      <left/>
      <right style="thin">
        <color rgb="FFBFBFBF"/>
      </right>
      <top style="double">
        <color rgb="FFBFBFBF"/>
      </top>
      <bottom style="medium">
        <color rgb="FF000000"/>
      </bottom>
      <diagonal/>
    </border>
    <border>
      <left style="thin">
        <color rgb="FFBFBFBF"/>
      </left>
      <right style="thin">
        <color rgb="FFBFBFBF"/>
      </right>
      <top style="double">
        <color rgb="FFBFBFBF"/>
      </top>
      <bottom style="medium">
        <color rgb="FF000000"/>
      </bottom>
      <diagonal/>
    </border>
    <border>
      <left style="thin">
        <color rgb="FFBFBFBF"/>
      </left>
      <right/>
      <top style="double">
        <color rgb="FFBFBFBF"/>
      </top>
      <bottom style="medium">
        <color rgb="FF000000"/>
      </bottom>
      <diagonal/>
    </border>
    <border>
      <left style="thin">
        <color rgb="FFBFBFBF"/>
      </left>
      <right/>
      <top style="double">
        <color rgb="FFBFBFBF"/>
      </top>
      <bottom style="medium">
        <color rgb="FF000000"/>
      </bottom>
      <diagonal/>
    </border>
    <border>
      <left style="thin">
        <color rgb="FFBFBFBF"/>
      </left>
      <right style="thin">
        <color rgb="FFA5A5A5"/>
      </right>
      <top style="thin">
        <color rgb="FFBFBFBF"/>
      </top>
      <bottom/>
      <diagonal/>
    </border>
    <border>
      <left style="thin">
        <color rgb="FFA5A5A5"/>
      </left>
      <right/>
      <top style="thin">
        <color rgb="FFBFBFBF"/>
      </top>
      <bottom/>
      <diagonal/>
    </border>
    <border>
      <left/>
      <right/>
      <top style="thin">
        <color rgb="FFBFBFBF"/>
      </top>
      <bottom/>
      <diagonal/>
    </border>
    <border>
      <left/>
      <right style="thin">
        <color rgb="FFBFBFBF"/>
      </right>
      <top style="thin">
        <color rgb="FFBFBFBF"/>
      </top>
      <bottom/>
      <diagonal/>
    </border>
    <border>
      <left style="thin">
        <color rgb="FFBFBFBF"/>
      </left>
      <right/>
      <top style="thin">
        <color rgb="FFBFBFBF"/>
      </top>
      <bottom/>
      <diagonal/>
    </border>
    <border>
      <left style="thin">
        <color rgb="FFBFBFBF"/>
      </left>
      <right style="thin">
        <color rgb="FFA5A5A5"/>
      </right>
      <top/>
      <bottom style="dotted">
        <color rgb="FFBFBFBF"/>
      </bottom>
      <diagonal/>
    </border>
    <border>
      <left style="thin">
        <color rgb="FFA5A5A5"/>
      </left>
      <right/>
      <top/>
      <bottom style="dotted">
        <color rgb="FFBFBFBF"/>
      </bottom>
      <diagonal/>
    </border>
    <border>
      <left/>
      <right/>
      <top/>
      <bottom style="dotted">
        <color rgb="FFBFBFBF"/>
      </bottom>
      <diagonal/>
    </border>
    <border>
      <left/>
      <right style="thin">
        <color rgb="FFBFBFBF"/>
      </right>
      <top/>
      <bottom style="dotted">
        <color rgb="FFBFBFBF"/>
      </bottom>
      <diagonal/>
    </border>
    <border>
      <left style="thin">
        <color rgb="FFBFBFBF"/>
      </left>
      <right/>
      <top/>
      <bottom/>
      <diagonal/>
    </border>
    <border>
      <left/>
      <right style="thin">
        <color rgb="FFBFBFBF"/>
      </right>
      <top/>
      <bottom/>
      <diagonal/>
    </border>
    <border>
      <left style="thin">
        <color rgb="FFBFBFBF"/>
      </left>
      <right/>
      <top style="dotted">
        <color rgb="FFBFBFBF"/>
      </top>
      <bottom style="thin">
        <color rgb="FFBFBFBF"/>
      </bottom>
      <diagonal/>
    </border>
    <border>
      <left style="thin">
        <color rgb="FFA5A5A5"/>
      </left>
      <right/>
      <top style="dotted">
        <color rgb="FFBFBFBF"/>
      </top>
      <bottom style="thin">
        <color rgb="FFBFBFBF"/>
      </bottom>
      <diagonal/>
    </border>
    <border>
      <left style="thin">
        <color rgb="FFBFBFBF"/>
      </left>
      <right style="thin">
        <color rgb="FFBFBFBF"/>
      </right>
      <top/>
      <bottom style="dotted">
        <color rgb="FFBFBFBF"/>
      </bottom>
      <diagonal/>
    </border>
    <border>
      <left style="thin">
        <color rgb="FFBFBFBF"/>
      </left>
      <right style="thin">
        <color rgb="FFBFBFBF"/>
      </right>
      <top style="dotted">
        <color rgb="FFBFBFBF"/>
      </top>
      <bottom style="double">
        <color rgb="FFBFBFBF"/>
      </bottom>
      <diagonal/>
    </border>
    <border>
      <left style="thin">
        <color rgb="FFBFBFBF"/>
      </left>
      <right style="thin">
        <color rgb="FFBFBFBF"/>
      </right>
      <top style="double">
        <color rgb="FFBFBFBF"/>
      </top>
      <bottom style="dotted">
        <color rgb="FFBFBFBF"/>
      </bottom>
      <diagonal/>
    </border>
    <border>
      <left style="thin">
        <color rgb="FFBFBFBF"/>
      </left>
      <right/>
      <top style="double">
        <color rgb="FFBFBFBF"/>
      </top>
      <bottom style="dotted">
        <color rgb="FFBFBFBF"/>
      </bottom>
      <diagonal/>
    </border>
    <border>
      <left/>
      <right/>
      <top style="double">
        <color rgb="FFBFBFBF"/>
      </top>
      <bottom style="dotted">
        <color rgb="FFBFBFBF"/>
      </bottom>
      <diagonal/>
    </border>
    <border>
      <left/>
      <right style="thin">
        <color rgb="FFBFBFBF"/>
      </right>
      <top style="double">
        <color rgb="FFBFBFBF"/>
      </top>
      <bottom style="dotted">
        <color rgb="FFBFBFBF"/>
      </bottom>
      <diagonal/>
    </border>
    <border>
      <left style="thin">
        <color rgb="FFBFBFBF"/>
      </left>
      <right style="thin">
        <color rgb="FFBFBFBF"/>
      </right>
      <top style="double">
        <color rgb="FFBFBFBF"/>
      </top>
      <bottom/>
      <diagonal/>
    </border>
    <border>
      <left style="thin">
        <color rgb="FFBFBFBF"/>
      </left>
      <right/>
      <top style="double">
        <color rgb="FFBFBFBF"/>
      </top>
      <bottom/>
      <diagonal/>
    </border>
    <border>
      <left/>
      <right/>
      <top style="double">
        <color rgb="FFBFBFBF"/>
      </top>
      <bottom/>
      <diagonal/>
    </border>
    <border>
      <left/>
      <right style="thin">
        <color rgb="FFBFBFBF"/>
      </right>
      <top style="double">
        <color rgb="FFBFBFBF"/>
      </top>
      <bottom/>
      <diagonal/>
    </border>
    <border>
      <left style="thin">
        <color rgb="FFBFBFBF"/>
      </left>
      <right/>
      <top style="dotted">
        <color rgb="FFBFBFBF"/>
      </top>
      <bottom style="dotted">
        <color rgb="FFBFBFBF"/>
      </bottom>
      <diagonal/>
    </border>
    <border>
      <left/>
      <right/>
      <top style="dotted">
        <color rgb="FFBFBFBF"/>
      </top>
      <bottom style="dotted">
        <color rgb="FFBFBFBF"/>
      </bottom>
      <diagonal/>
    </border>
    <border>
      <left/>
      <right style="thin">
        <color rgb="FFBFBFBF"/>
      </right>
      <top style="dotted">
        <color rgb="FFBFBFBF"/>
      </top>
      <bottom style="dotted">
        <color rgb="FFBFBFBF"/>
      </bottom>
      <diagonal/>
    </border>
    <border>
      <left style="medium">
        <color rgb="FF000000"/>
      </left>
      <right style="thin">
        <color rgb="FFBFBFBF"/>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BFBFBF"/>
      </left>
      <right style="thin">
        <color rgb="FFBFBFBF"/>
      </right>
      <top/>
      <bottom style="dotted">
        <color rgb="FFBFBFBF"/>
      </bottom>
      <diagonal/>
    </border>
    <border>
      <left style="thin">
        <color rgb="FFBFBFBF"/>
      </left>
      <right/>
      <top/>
      <bottom style="dotted">
        <color rgb="FFBFBFBF"/>
      </bottom>
      <diagonal/>
    </border>
    <border>
      <left/>
      <right/>
      <top/>
      <bottom style="dotted">
        <color rgb="FFBFBFBF"/>
      </bottom>
      <diagonal/>
    </border>
    <border>
      <left/>
      <right style="thin">
        <color rgb="FFBFBFBF"/>
      </right>
      <top/>
      <bottom style="dotted">
        <color rgb="FFBFBFBF"/>
      </bottom>
      <diagonal/>
    </border>
    <border>
      <left style="thin">
        <color rgb="FFBFBFBF"/>
      </left>
      <right style="thin">
        <color rgb="FFBFBFBF"/>
      </right>
      <top style="dotted">
        <color rgb="FFBFBFBF"/>
      </top>
      <bottom/>
      <diagonal/>
    </border>
    <border>
      <left style="thin">
        <color rgb="FFBFBFBF"/>
      </left>
      <right/>
      <top style="dotted">
        <color rgb="FFBFBFBF"/>
      </top>
      <bottom/>
      <diagonal/>
    </border>
    <border>
      <left/>
      <right/>
      <top style="dotted">
        <color rgb="FFBFBFBF"/>
      </top>
      <bottom/>
      <diagonal/>
    </border>
    <border>
      <left/>
      <right style="thin">
        <color rgb="FFBFBFBF"/>
      </right>
      <top style="dotted">
        <color rgb="FFBFBFBF"/>
      </top>
      <bottom/>
      <diagonal/>
    </border>
    <border>
      <left style="thin">
        <color rgb="FFBFBFBF"/>
      </left>
      <right/>
      <top/>
      <bottom style="dotted">
        <color rgb="FFBFBFB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dotted">
        <color auto="1"/>
      </right>
      <top style="medium">
        <color auto="1"/>
      </top>
      <bottom style="dotted">
        <color auto="1"/>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medium">
        <color auto="1"/>
      </left>
      <right/>
      <top style="medium">
        <color auto="1"/>
      </top>
      <bottom style="dotted">
        <color theme="0" tint="-0.24994659260841701"/>
      </bottom>
      <diagonal/>
    </border>
    <border>
      <left style="dotted">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medium">
        <color auto="1"/>
      </left>
      <right/>
      <top/>
      <bottom style="dotted">
        <color theme="0" tint="-0.2499465926084170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style="medium">
        <color auto="1"/>
      </left>
      <right/>
      <top style="dotted">
        <color theme="0" tint="-0.24994659260841701"/>
      </top>
      <bottom style="dotted">
        <color theme="0" tint="-0.24994659260841701"/>
      </bottom>
      <diagonal/>
    </border>
    <border>
      <left style="medium">
        <color auto="1"/>
      </left>
      <right/>
      <top style="dotted">
        <color theme="0" tint="-0.24994659260841701"/>
      </top>
      <bottom style="medium">
        <color auto="1"/>
      </bottom>
      <diagonal/>
    </border>
    <border>
      <left/>
      <right/>
      <top/>
      <bottom style="medium">
        <color auto="1"/>
      </bottom>
      <diagonal/>
    </border>
    <border>
      <left/>
      <right style="medium">
        <color auto="1"/>
      </right>
      <top/>
      <bottom style="medium">
        <color auto="1"/>
      </bottom>
      <diagonal/>
    </border>
    <border>
      <left style="dotted">
        <color auto="1"/>
      </left>
      <right/>
      <top style="dotted">
        <color auto="1"/>
      </top>
      <bottom style="medium">
        <color indexed="64"/>
      </bottom>
      <diagonal/>
    </border>
    <border>
      <left/>
      <right/>
      <top style="dotted">
        <color auto="1"/>
      </top>
      <bottom style="medium">
        <color indexed="64"/>
      </bottom>
      <diagonal/>
    </border>
    <border>
      <left/>
      <right style="medium">
        <color indexed="64"/>
      </right>
      <top style="dotted">
        <color auto="1"/>
      </top>
      <bottom style="medium">
        <color indexed="64"/>
      </bottom>
      <diagonal/>
    </border>
    <border>
      <left/>
      <right style="dotted">
        <color auto="1"/>
      </right>
      <top style="medium">
        <color auto="1"/>
      </top>
      <bottom style="dotted">
        <color auto="1"/>
      </bottom>
      <diagonal/>
    </border>
    <border>
      <left/>
      <right style="dotted">
        <color auto="1"/>
      </right>
      <top style="dotted">
        <color auto="1"/>
      </top>
      <bottom style="dotted">
        <color auto="1"/>
      </bottom>
      <diagonal/>
    </border>
    <border>
      <left style="medium">
        <color auto="1"/>
      </left>
      <right style="dotted">
        <color auto="1"/>
      </right>
      <top style="dotted">
        <color auto="1"/>
      </top>
      <bottom/>
      <diagonal/>
    </border>
    <border>
      <left style="dotted">
        <color auto="1"/>
      </left>
      <right style="dotted">
        <color auto="1"/>
      </right>
      <top style="dotted">
        <color auto="1"/>
      </top>
      <bottom/>
      <diagonal/>
    </border>
    <border>
      <left style="dotted">
        <color auto="1"/>
      </left>
      <right style="medium">
        <color auto="1"/>
      </right>
      <top style="dotted">
        <color auto="1"/>
      </top>
      <bottom/>
      <diagonal/>
    </border>
    <border>
      <left style="medium">
        <color auto="1"/>
      </left>
      <right/>
      <top style="dotted">
        <color theme="0" tint="-0.24994659260841701"/>
      </top>
      <bottom/>
      <diagonal/>
    </border>
    <border>
      <left style="thin">
        <color auto="1"/>
      </left>
      <right/>
      <top/>
      <bottom/>
      <diagonal/>
    </border>
    <border>
      <left style="dotted">
        <color auto="1"/>
      </left>
      <right/>
      <top style="dotted">
        <color auto="1"/>
      </top>
      <bottom/>
      <diagonal/>
    </border>
    <border>
      <left/>
      <right/>
      <top style="dotted">
        <color auto="1"/>
      </top>
      <bottom/>
      <diagonal/>
    </border>
    <border>
      <left/>
      <right style="medium">
        <color indexed="64"/>
      </right>
      <top style="dotted">
        <color auto="1"/>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dotted">
        <color auto="1"/>
      </top>
      <bottom/>
      <diagonal/>
    </border>
    <border>
      <left style="thin">
        <color indexed="64"/>
      </left>
      <right style="thin">
        <color indexed="64"/>
      </right>
      <top style="thin">
        <color indexed="64"/>
      </top>
      <bottom style="thin">
        <color indexed="64"/>
      </bottom>
      <diagonal/>
    </border>
    <border>
      <left style="double">
        <color rgb="FF333333"/>
      </left>
      <right style="double">
        <color rgb="FF333333"/>
      </right>
      <top/>
      <bottom/>
      <diagonal/>
    </border>
    <border>
      <left/>
      <right style="double">
        <color rgb="FF333333"/>
      </right>
      <top/>
      <bottom/>
      <diagonal/>
    </border>
  </borders>
  <cellStyleXfs count="1">
    <xf numFmtId="0" fontId="0" fillId="0" borderId="0"/>
  </cellStyleXfs>
  <cellXfs count="594">
    <xf numFmtId="0" fontId="0" fillId="0" borderId="0" xfId="0" applyFont="1" applyAlignment="1"/>
    <xf numFmtId="0" fontId="1" fillId="2" borderId="1" xfId="0" applyFont="1" applyFill="1" applyBorder="1"/>
    <xf numFmtId="0" fontId="2" fillId="0" borderId="0" xfId="0" applyFont="1" applyAlignment="1">
      <alignment horizontal="left" vertical="center"/>
    </xf>
    <xf numFmtId="0" fontId="5" fillId="4" borderId="5" xfId="0" applyFont="1" applyFill="1" applyBorder="1" applyAlignment="1">
      <alignment horizontal="center" vertical="center"/>
    </xf>
    <xf numFmtId="0" fontId="6" fillId="5" borderId="5" xfId="0" applyFont="1" applyFill="1" applyBorder="1" applyAlignment="1">
      <alignment horizontal="center" vertical="center" wrapText="1"/>
    </xf>
    <xf numFmtId="0" fontId="10" fillId="5" borderId="11" xfId="0" applyFont="1" applyFill="1" applyBorder="1" applyAlignment="1">
      <alignment vertical="center"/>
    </xf>
    <xf numFmtId="0" fontId="10" fillId="5" borderId="13" xfId="0" applyFont="1" applyFill="1" applyBorder="1"/>
    <xf numFmtId="0" fontId="9" fillId="2" borderId="1" xfId="0" applyFont="1" applyFill="1" applyBorder="1" applyAlignment="1">
      <alignment vertical="center"/>
    </xf>
    <xf numFmtId="0" fontId="10" fillId="5" borderId="14" xfId="0" applyFont="1" applyFill="1" applyBorder="1"/>
    <xf numFmtId="0" fontId="8" fillId="2" borderId="1" xfId="0" applyFont="1" applyFill="1" applyBorder="1" applyAlignment="1">
      <alignment horizontal="left" vertical="center"/>
    </xf>
    <xf numFmtId="0" fontId="10" fillId="5" borderId="15" xfId="0" applyFont="1" applyFill="1" applyBorder="1" applyAlignment="1">
      <alignment vertical="center"/>
    </xf>
    <xf numFmtId="0" fontId="11" fillId="5" borderId="13" xfId="0" applyFont="1" applyFill="1" applyBorder="1" applyAlignment="1">
      <alignment vertical="top" wrapText="1"/>
    </xf>
    <xf numFmtId="0" fontId="11" fillId="5" borderId="16" xfId="0" applyFont="1" applyFill="1" applyBorder="1" applyAlignment="1">
      <alignment vertical="top" wrapText="1"/>
    </xf>
    <xf numFmtId="0" fontId="1" fillId="6" borderId="18" xfId="0" applyFont="1" applyFill="1" applyBorder="1" applyAlignment="1">
      <alignment vertical="center"/>
    </xf>
    <xf numFmtId="0" fontId="1" fillId="6" borderId="20" xfId="0" applyFont="1" applyFill="1" applyBorder="1" applyAlignment="1">
      <alignment vertical="center"/>
    </xf>
    <xf numFmtId="0" fontId="13" fillId="5" borderId="21" xfId="0" applyFont="1" applyFill="1" applyBorder="1" applyAlignment="1">
      <alignment horizontal="center" wrapText="1"/>
    </xf>
    <xf numFmtId="14" fontId="14" fillId="7" borderId="1" xfId="0" applyNumberFormat="1" applyFont="1" applyFill="1" applyBorder="1" applyAlignment="1">
      <alignment horizontal="center" vertical="center"/>
    </xf>
    <xf numFmtId="0" fontId="11" fillId="5" borderId="18" xfId="0" applyFont="1" applyFill="1" applyBorder="1" applyAlignment="1">
      <alignment vertical="top" wrapText="1"/>
    </xf>
    <xf numFmtId="0" fontId="11" fillId="5" borderId="14" xfId="0" applyFont="1" applyFill="1" applyBorder="1" applyAlignment="1">
      <alignment vertical="top" wrapText="1"/>
    </xf>
    <xf numFmtId="0" fontId="11" fillId="5" borderId="26" xfId="0" applyFont="1" applyFill="1" applyBorder="1" applyAlignment="1">
      <alignment vertical="top" wrapText="1"/>
    </xf>
    <xf numFmtId="0" fontId="1" fillId="6" borderId="27" xfId="0" applyFont="1" applyFill="1" applyBorder="1" applyAlignment="1">
      <alignment vertical="center"/>
    </xf>
    <xf numFmtId="0" fontId="12" fillId="5" borderId="15" xfId="0" applyFont="1" applyFill="1" applyBorder="1" applyAlignment="1">
      <alignment horizontal="center" vertical="center" wrapText="1"/>
    </xf>
    <xf numFmtId="0" fontId="11" fillId="5" borderId="29" xfId="0" applyFont="1" applyFill="1" applyBorder="1" applyAlignment="1">
      <alignment vertical="top" wrapText="1"/>
    </xf>
    <xf numFmtId="0" fontId="11" fillId="5" borderId="30" xfId="0" applyFont="1" applyFill="1" applyBorder="1" applyAlignment="1">
      <alignment vertical="top" wrapText="1"/>
    </xf>
    <xf numFmtId="0" fontId="11" fillId="5" borderId="1" xfId="0" applyFont="1" applyFill="1" applyBorder="1" applyAlignment="1">
      <alignment vertical="top" wrapText="1"/>
    </xf>
    <xf numFmtId="0" fontId="16" fillId="5" borderId="1" xfId="0" applyFont="1" applyFill="1" applyBorder="1" applyAlignment="1">
      <alignment horizontal="center" vertical="top" wrapText="1"/>
    </xf>
    <xf numFmtId="0" fontId="11" fillId="5" borderId="31" xfId="0" applyFont="1" applyFill="1" applyBorder="1" applyAlignment="1">
      <alignment vertical="top" wrapText="1"/>
    </xf>
    <xf numFmtId="0" fontId="17" fillId="5" borderId="21" xfId="0" applyFont="1" applyFill="1" applyBorder="1" applyAlignment="1">
      <alignment horizontal="center" vertical="top" wrapText="1"/>
    </xf>
    <xf numFmtId="0" fontId="11" fillId="2" borderId="11" xfId="0" applyFont="1" applyFill="1" applyBorder="1" applyAlignment="1">
      <alignment vertical="top"/>
    </xf>
    <xf numFmtId="0" fontId="13" fillId="2" borderId="32" xfId="0" applyFont="1" applyFill="1" applyBorder="1" applyAlignment="1">
      <alignment horizontal="left" vertical="top"/>
    </xf>
    <xf numFmtId="0" fontId="3" fillId="3" borderId="33" xfId="0" applyFont="1" applyFill="1" applyBorder="1" applyAlignment="1">
      <alignment horizontal="left" vertical="center"/>
    </xf>
    <xf numFmtId="0" fontId="3" fillId="3" borderId="34" xfId="0" applyFont="1" applyFill="1" applyBorder="1" applyAlignment="1">
      <alignment horizontal="left" vertical="center"/>
    </xf>
    <xf numFmtId="0" fontId="13" fillId="2" borderId="35" xfId="0" applyFont="1" applyFill="1" applyBorder="1" applyAlignment="1">
      <alignment horizontal="left" vertical="top"/>
    </xf>
    <xf numFmtId="0" fontId="5" fillId="4" borderId="36" xfId="0" applyFont="1" applyFill="1" applyBorder="1" applyAlignment="1">
      <alignment horizontal="center" vertical="center"/>
    </xf>
    <xf numFmtId="0" fontId="13" fillId="2" borderId="21" xfId="0" applyFont="1" applyFill="1" applyBorder="1" applyAlignment="1">
      <alignment horizontal="left" vertical="top"/>
    </xf>
    <xf numFmtId="0" fontId="6" fillId="5" borderId="37" xfId="0" applyFont="1" applyFill="1" applyBorder="1" applyAlignment="1">
      <alignment horizontal="center" vertical="center"/>
    </xf>
    <xf numFmtId="0" fontId="11" fillId="2" borderId="16" xfId="0" applyFont="1" applyFill="1" applyBorder="1" applyAlignment="1">
      <alignment vertical="top" wrapText="1"/>
    </xf>
    <xf numFmtId="0" fontId="7" fillId="0" borderId="37" xfId="0" applyFont="1" applyBorder="1" applyAlignment="1">
      <alignment horizontal="center" vertical="center"/>
    </xf>
    <xf numFmtId="0" fontId="6" fillId="5" borderId="39" xfId="0" applyFont="1" applyFill="1" applyBorder="1" applyAlignment="1">
      <alignment horizontal="center" vertical="center"/>
    </xf>
    <xf numFmtId="0" fontId="7" fillId="0" borderId="40" xfId="0" applyFont="1" applyBorder="1" applyAlignment="1">
      <alignment horizontal="center" vertical="center"/>
    </xf>
    <xf numFmtId="0" fontId="6" fillId="5" borderId="42" xfId="0" applyFont="1" applyFill="1" applyBorder="1" applyAlignment="1">
      <alignment horizontal="center" vertical="center"/>
    </xf>
    <xf numFmtId="0" fontId="7" fillId="0" borderId="42" xfId="0" applyFont="1" applyBorder="1" applyAlignment="1">
      <alignment horizontal="center" vertical="center"/>
    </xf>
    <xf numFmtId="0" fontId="13" fillId="2" borderId="44" xfId="0" applyFont="1" applyFill="1" applyBorder="1" applyAlignment="1">
      <alignment horizontal="left" vertical="top" wrapText="1"/>
    </xf>
    <xf numFmtId="0" fontId="13" fillId="2" borderId="21" xfId="0" applyFont="1" applyFill="1" applyBorder="1" applyAlignment="1">
      <alignment horizontal="left" vertical="top" wrapText="1"/>
    </xf>
    <xf numFmtId="10" fontId="7" fillId="0" borderId="37" xfId="0" applyNumberFormat="1" applyFont="1" applyBorder="1" applyAlignment="1">
      <alignment horizontal="center" vertical="center"/>
    </xf>
    <xf numFmtId="0" fontId="6" fillId="5" borderId="47" xfId="0" applyFont="1" applyFill="1" applyBorder="1" applyAlignment="1">
      <alignment horizontal="center" vertical="center"/>
    </xf>
    <xf numFmtId="0" fontId="11" fillId="5" borderId="11" xfId="0" applyFont="1" applyFill="1" applyBorder="1" applyAlignment="1">
      <alignment vertical="top" wrapText="1"/>
    </xf>
    <xf numFmtId="10" fontId="7" fillId="0" borderId="47" xfId="0" applyNumberFormat="1" applyFont="1" applyBorder="1" applyAlignment="1">
      <alignment horizontal="center" vertical="center"/>
    </xf>
    <xf numFmtId="0" fontId="11" fillId="2" borderId="18" xfId="0" applyFont="1" applyFill="1" applyBorder="1" applyAlignment="1">
      <alignment vertical="top"/>
    </xf>
    <xf numFmtId="0" fontId="13" fillId="2" borderId="20" xfId="0" applyFont="1" applyFill="1" applyBorder="1" applyAlignment="1">
      <alignment horizontal="left" vertical="top"/>
    </xf>
    <xf numFmtId="0" fontId="13" fillId="2" borderId="27" xfId="0" applyFont="1" applyFill="1" applyBorder="1" applyAlignment="1">
      <alignment horizontal="left" vertical="top"/>
    </xf>
    <xf numFmtId="10" fontId="7" fillId="0" borderId="42" xfId="0" applyNumberFormat="1" applyFont="1" applyBorder="1" applyAlignment="1">
      <alignment horizontal="center" vertical="center"/>
    </xf>
    <xf numFmtId="0" fontId="11" fillId="2" borderId="1" xfId="0" applyFont="1" applyFill="1" applyBorder="1" applyAlignment="1">
      <alignment vertical="top"/>
    </xf>
    <xf numFmtId="0" fontId="13" fillId="2" borderId="1" xfId="0" applyFont="1" applyFill="1" applyBorder="1" applyAlignment="1">
      <alignment horizontal="left" vertical="top"/>
    </xf>
    <xf numFmtId="0" fontId="11" fillId="5" borderId="35" xfId="0" applyFont="1" applyFill="1" applyBorder="1" applyAlignment="1">
      <alignment vertical="top" wrapText="1"/>
    </xf>
    <xf numFmtId="0" fontId="13" fillId="5" borderId="1" xfId="0" applyFont="1" applyFill="1" applyBorder="1" applyAlignment="1">
      <alignment vertical="top" wrapText="1"/>
    </xf>
    <xf numFmtId="0" fontId="11" fillId="5" borderId="44" xfId="0" applyFont="1" applyFill="1" applyBorder="1" applyAlignment="1">
      <alignment vertical="top" wrapText="1"/>
    </xf>
    <xf numFmtId="0" fontId="11" fillId="2" borderId="1" xfId="0" applyFont="1" applyFill="1" applyBorder="1" applyAlignment="1">
      <alignment vertical="top" wrapText="1"/>
    </xf>
    <xf numFmtId="0" fontId="11" fillId="2" borderId="16" xfId="0" applyFont="1" applyFill="1" applyBorder="1" applyAlignment="1">
      <alignment vertical="top"/>
    </xf>
    <xf numFmtId="0" fontId="13" fillId="2" borderId="1" xfId="0" applyFont="1" applyFill="1" applyBorder="1" applyAlignment="1">
      <alignment horizontal="left" vertical="top" wrapText="1"/>
    </xf>
    <xf numFmtId="0" fontId="18" fillId="4" borderId="51" xfId="0" applyFont="1" applyFill="1" applyBorder="1" applyAlignment="1">
      <alignment horizontal="center" vertical="center" wrapText="1"/>
    </xf>
    <xf numFmtId="0" fontId="11" fillId="5" borderId="52" xfId="0" applyFont="1" applyFill="1" applyBorder="1" applyAlignment="1">
      <alignment vertical="top" wrapText="1"/>
    </xf>
    <xf numFmtId="0" fontId="11" fillId="5" borderId="53" xfId="0" applyFont="1" applyFill="1" applyBorder="1" applyAlignment="1">
      <alignment vertical="top" wrapText="1"/>
    </xf>
    <xf numFmtId="0" fontId="19" fillId="5" borderId="53" xfId="0" applyFont="1" applyFill="1" applyBorder="1" applyAlignment="1">
      <alignment horizontal="center" vertical="top" wrapText="1"/>
    </xf>
    <xf numFmtId="0" fontId="20" fillId="5" borderId="30" xfId="0" applyFont="1" applyFill="1" applyBorder="1" applyAlignment="1">
      <alignment horizontal="center" vertical="top" wrapText="1"/>
    </xf>
    <xf numFmtId="0" fontId="13" fillId="2" borderId="44" xfId="0" applyFont="1" applyFill="1" applyBorder="1" applyAlignment="1">
      <alignment horizontal="left" vertical="top"/>
    </xf>
    <xf numFmtId="0" fontId="12" fillId="5" borderId="21" xfId="0" applyFont="1" applyFill="1" applyBorder="1" applyAlignment="1">
      <alignment horizontal="center" vertical="center" wrapText="1"/>
    </xf>
    <xf numFmtId="0" fontId="21" fillId="0" borderId="56" xfId="0" applyFont="1" applyBorder="1" applyAlignment="1">
      <alignment horizontal="center" vertical="center" wrapText="1"/>
    </xf>
    <xf numFmtId="0" fontId="22" fillId="0" borderId="58" xfId="0" applyFont="1" applyBorder="1" applyAlignment="1">
      <alignment horizontal="left" vertical="center" wrapText="1"/>
    </xf>
    <xf numFmtId="0" fontId="21" fillId="0" borderId="58" xfId="0" applyFont="1" applyBorder="1" applyAlignment="1">
      <alignment horizontal="center" vertical="center" wrapText="1"/>
    </xf>
    <xf numFmtId="0" fontId="21" fillId="5" borderId="60" xfId="0" applyFont="1" applyFill="1" applyBorder="1" applyAlignment="1">
      <alignment horizontal="center" vertical="center" wrapText="1"/>
    </xf>
    <xf numFmtId="0" fontId="23" fillId="5" borderId="60" xfId="0" applyFont="1" applyFill="1" applyBorder="1" applyAlignment="1">
      <alignment horizontal="left" vertical="center" wrapText="1"/>
    </xf>
    <xf numFmtId="165" fontId="23" fillId="0" borderId="0" xfId="0" applyNumberFormat="1" applyFont="1" applyAlignment="1">
      <alignment horizontal="left" vertical="center" wrapText="1"/>
    </xf>
    <xf numFmtId="0" fontId="24" fillId="0" borderId="56" xfId="0" applyFont="1" applyBorder="1" applyAlignment="1">
      <alignment horizontal="left" vertical="center" wrapText="1"/>
    </xf>
    <xf numFmtId="0" fontId="13" fillId="2" borderId="62" xfId="0" applyFont="1" applyFill="1" applyBorder="1" applyAlignment="1">
      <alignment horizontal="left" vertical="top"/>
    </xf>
    <xf numFmtId="0" fontId="13" fillId="2" borderId="63" xfId="0" applyFont="1" applyFill="1" applyBorder="1" applyAlignment="1">
      <alignment horizontal="left" vertical="top"/>
    </xf>
    <xf numFmtId="0" fontId="13" fillId="2" borderId="64" xfId="0" applyFont="1" applyFill="1" applyBorder="1" applyAlignment="1">
      <alignment horizontal="left" vertical="top"/>
    </xf>
    <xf numFmtId="0" fontId="11" fillId="2" borderId="62" xfId="0" applyFont="1" applyFill="1" applyBorder="1" applyAlignment="1">
      <alignment vertical="top"/>
    </xf>
    <xf numFmtId="0" fontId="0" fillId="0" borderId="65" xfId="0" applyFont="1" applyBorder="1"/>
    <xf numFmtId="0" fontId="13" fillId="2" borderId="66" xfId="0" applyFont="1" applyFill="1" applyBorder="1" applyAlignment="1">
      <alignment horizontal="left" vertical="top"/>
    </xf>
    <xf numFmtId="0" fontId="13" fillId="0" borderId="0" xfId="0" applyFont="1" applyAlignment="1">
      <alignment horizontal="left" vertical="top" wrapText="1"/>
    </xf>
    <xf numFmtId="0" fontId="13" fillId="2" borderId="69" xfId="0" applyFont="1" applyFill="1" applyBorder="1" applyAlignment="1">
      <alignment horizontal="left" vertical="top"/>
    </xf>
    <xf numFmtId="0" fontId="26" fillId="3" borderId="71" xfId="0" applyFont="1" applyFill="1" applyBorder="1" applyAlignment="1">
      <alignment horizontal="left" vertical="center"/>
    </xf>
    <xf numFmtId="0" fontId="26" fillId="3" borderId="72" xfId="0" applyFont="1" applyFill="1" applyBorder="1" applyAlignment="1">
      <alignment horizontal="left" vertical="center"/>
    </xf>
    <xf numFmtId="0" fontId="3" fillId="3" borderId="72" xfId="0" applyFont="1" applyFill="1" applyBorder="1" applyAlignment="1">
      <alignment horizontal="left" vertical="center"/>
    </xf>
    <xf numFmtId="0" fontId="1" fillId="2" borderId="21" xfId="0" applyFont="1" applyFill="1" applyBorder="1"/>
    <xf numFmtId="0" fontId="3" fillId="3" borderId="73" xfId="0" applyFont="1" applyFill="1" applyBorder="1" applyAlignment="1">
      <alignment horizontal="left" vertical="center"/>
    </xf>
    <xf numFmtId="0" fontId="11" fillId="2" borderId="66" xfId="0" applyFont="1" applyFill="1" applyBorder="1" applyAlignment="1">
      <alignment vertical="top" wrapText="1"/>
    </xf>
    <xf numFmtId="0" fontId="11" fillId="5" borderId="20" xfId="0" applyFont="1" applyFill="1" applyBorder="1" applyAlignment="1">
      <alignment vertical="top" wrapText="1"/>
    </xf>
    <xf numFmtId="0" fontId="27" fillId="5" borderId="20" xfId="0" applyFont="1" applyFill="1" applyBorder="1" applyAlignment="1">
      <alignment horizontal="center" vertical="top" wrapText="1"/>
    </xf>
    <xf numFmtId="0" fontId="11" fillId="5" borderId="27" xfId="0" applyFont="1" applyFill="1" applyBorder="1" applyAlignment="1">
      <alignment vertical="top" wrapText="1"/>
    </xf>
    <xf numFmtId="0" fontId="13" fillId="2" borderId="69" xfId="0" applyFont="1" applyFill="1" applyBorder="1" applyAlignment="1">
      <alignment vertical="top" wrapText="1"/>
    </xf>
    <xf numFmtId="0" fontId="11" fillId="2" borderId="66" xfId="0" applyFont="1" applyFill="1" applyBorder="1" applyAlignment="1">
      <alignment vertical="top"/>
    </xf>
    <xf numFmtId="0" fontId="13" fillId="2" borderId="69" xfId="0" applyFont="1" applyFill="1" applyBorder="1" applyAlignment="1">
      <alignment horizontal="left" vertical="top" wrapText="1"/>
    </xf>
    <xf numFmtId="0" fontId="13" fillId="2" borderId="77" xfId="0" applyFont="1" applyFill="1" applyBorder="1" applyAlignment="1">
      <alignment vertical="top" wrapText="1"/>
    </xf>
    <xf numFmtId="0" fontId="13" fillId="2" borderId="78" xfId="0" applyFont="1" applyFill="1" applyBorder="1" applyAlignment="1">
      <alignment vertical="top" wrapText="1"/>
    </xf>
    <xf numFmtId="0" fontId="13" fillId="2" borderId="80" xfId="0" applyFont="1" applyFill="1" applyBorder="1" applyAlignment="1">
      <alignment vertical="top" wrapText="1"/>
    </xf>
    <xf numFmtId="0" fontId="0" fillId="0" borderId="81" xfId="0" applyFont="1" applyBorder="1"/>
    <xf numFmtId="0" fontId="11" fillId="2" borderId="77" xfId="0" applyFont="1" applyFill="1" applyBorder="1" applyAlignment="1">
      <alignment vertical="top"/>
    </xf>
    <xf numFmtId="0" fontId="0" fillId="0" borderId="84" xfId="0" applyFont="1" applyBorder="1"/>
    <xf numFmtId="0" fontId="3" fillId="4" borderId="85" xfId="0" applyFont="1" applyFill="1" applyBorder="1" applyAlignment="1">
      <alignment horizontal="center" vertical="center"/>
    </xf>
    <xf numFmtId="0" fontId="0" fillId="0" borderId="86" xfId="0" applyFont="1" applyBorder="1"/>
    <xf numFmtId="0" fontId="0" fillId="0" borderId="87" xfId="0" applyFont="1" applyBorder="1"/>
    <xf numFmtId="0" fontId="3" fillId="4" borderId="88" xfId="0" applyFont="1" applyFill="1" applyBorder="1" applyAlignment="1">
      <alignment horizontal="center" vertical="center"/>
    </xf>
    <xf numFmtId="0" fontId="11" fillId="5" borderId="89" xfId="0" applyFont="1" applyFill="1" applyBorder="1" applyAlignment="1">
      <alignment vertical="top" wrapText="1"/>
    </xf>
    <xf numFmtId="0" fontId="30" fillId="0" borderId="0" xfId="0" applyFont="1"/>
    <xf numFmtId="0" fontId="31" fillId="0" borderId="0" xfId="0" applyFont="1"/>
    <xf numFmtId="0" fontId="32" fillId="8" borderId="13" xfId="0" applyFont="1" applyFill="1" applyBorder="1" applyAlignment="1">
      <alignment horizontal="center" vertical="center"/>
    </xf>
    <xf numFmtId="0" fontId="32" fillId="8" borderId="14" xfId="0" applyFont="1" applyFill="1" applyBorder="1" applyAlignment="1">
      <alignment horizontal="center" vertical="center"/>
    </xf>
    <xf numFmtId="0" fontId="32" fillId="8" borderId="15" xfId="0" applyFont="1" applyFill="1" applyBorder="1" applyAlignment="1">
      <alignment horizontal="center" vertical="center" wrapText="1"/>
    </xf>
    <xf numFmtId="14" fontId="0" fillId="0" borderId="111" xfId="0" applyNumberFormat="1" applyFont="1" applyBorder="1"/>
    <xf numFmtId="0" fontId="31" fillId="0" borderId="112" xfId="0" applyFont="1" applyBorder="1"/>
    <xf numFmtId="0" fontId="0" fillId="0" borderId="112" xfId="0" applyFont="1" applyBorder="1"/>
    <xf numFmtId="0" fontId="31" fillId="0" borderId="116" xfId="0" applyFont="1" applyBorder="1"/>
    <xf numFmtId="0" fontId="31" fillId="0" borderId="118" xfId="0" applyFont="1" applyBorder="1"/>
    <xf numFmtId="14" fontId="0" fillId="0" borderId="120" xfId="0" applyNumberFormat="1" applyFont="1" applyBorder="1"/>
    <xf numFmtId="0" fontId="0" fillId="0" borderId="118" xfId="0" applyFont="1" applyBorder="1"/>
    <xf numFmtId="0" fontId="31" fillId="0" borderId="121" xfId="0" applyFont="1" applyBorder="1"/>
    <xf numFmtId="0" fontId="26" fillId="3" borderId="85" xfId="0" applyFont="1" applyFill="1" applyBorder="1" applyAlignment="1">
      <alignment horizontal="left" vertical="center"/>
    </xf>
    <xf numFmtId="0" fontId="26" fillId="3" borderId="124" xfId="0" applyFont="1" applyFill="1" applyBorder="1" applyAlignment="1">
      <alignment horizontal="left" vertical="center"/>
    </xf>
    <xf numFmtId="0" fontId="3" fillId="3" borderId="124" xfId="0" applyFont="1" applyFill="1" applyBorder="1" applyAlignment="1">
      <alignment horizontal="left" vertical="center"/>
    </xf>
    <xf numFmtId="0" fontId="3" fillId="3" borderId="125" xfId="0" applyFont="1" applyFill="1" applyBorder="1" applyAlignment="1">
      <alignment horizontal="left" vertical="center"/>
    </xf>
    <xf numFmtId="0" fontId="33" fillId="0" borderId="118" xfId="0" applyFont="1" applyBorder="1"/>
    <xf numFmtId="0" fontId="34" fillId="0" borderId="118" xfId="0" applyFont="1" applyBorder="1"/>
    <xf numFmtId="0" fontId="35" fillId="0" borderId="118" xfId="0" applyFont="1" applyBorder="1"/>
    <xf numFmtId="0" fontId="31" fillId="0" borderId="127" xfId="0" applyFont="1" applyBorder="1"/>
    <xf numFmtId="0" fontId="31" fillId="0" borderId="128" xfId="0" applyFont="1" applyBorder="1"/>
    <xf numFmtId="0" fontId="31" fillId="0" borderId="129" xfId="0" applyFont="1" applyBorder="1"/>
    <xf numFmtId="14" fontId="0" fillId="0" borderId="118" xfId="0" applyNumberFormat="1" applyFont="1" applyBorder="1"/>
    <xf numFmtId="0" fontId="0" fillId="0" borderId="0" xfId="0" applyFont="1"/>
    <xf numFmtId="0" fontId="0" fillId="0" borderId="0" xfId="0" applyFont="1" applyAlignment="1">
      <alignment horizontal="center" vertical="center"/>
    </xf>
    <xf numFmtId="0" fontId="30" fillId="13" borderId="133" xfId="0" applyFont="1" applyFill="1" applyBorder="1" applyAlignment="1">
      <alignment horizontal="center" vertical="center"/>
    </xf>
    <xf numFmtId="0" fontId="30" fillId="13" borderId="134" xfId="0" applyFont="1" applyFill="1" applyBorder="1" applyAlignment="1">
      <alignment horizontal="center" vertical="center"/>
    </xf>
    <xf numFmtId="0" fontId="30" fillId="13" borderId="135" xfId="0" applyFont="1" applyFill="1" applyBorder="1" applyAlignment="1">
      <alignment horizontal="center" vertical="center"/>
    </xf>
    <xf numFmtId="14" fontId="0" fillId="0" borderId="0" xfId="0" applyNumberFormat="1" applyFont="1"/>
    <xf numFmtId="0" fontId="36" fillId="14" borderId="1" xfId="0" applyFont="1" applyFill="1" applyBorder="1" applyAlignment="1">
      <alignment horizontal="center"/>
    </xf>
    <xf numFmtId="0" fontId="36" fillId="14" borderId="1" xfId="0" applyFont="1" applyFill="1" applyBorder="1" applyAlignment="1">
      <alignment horizontal="center"/>
    </xf>
    <xf numFmtId="0" fontId="36" fillId="14" borderId="1" xfId="0" applyFont="1" applyFill="1" applyBorder="1" applyAlignment="1">
      <alignment horizontal="center"/>
    </xf>
    <xf numFmtId="0" fontId="36" fillId="2" borderId="1" xfId="0" applyFont="1" applyFill="1" applyBorder="1" applyAlignment="1">
      <alignment horizontal="center"/>
    </xf>
    <xf numFmtId="0" fontId="0" fillId="2" borderId="1" xfId="0" applyFont="1" applyFill="1" applyBorder="1"/>
    <xf numFmtId="0" fontId="36" fillId="0" borderId="0" xfId="0" applyFont="1" applyAlignment="1">
      <alignment horizontal="center"/>
    </xf>
    <xf numFmtId="0" fontId="37" fillId="0" borderId="0" xfId="0" applyFont="1" applyAlignment="1">
      <alignment horizontal="center"/>
    </xf>
    <xf numFmtId="0" fontId="0" fillId="0" borderId="0" xfId="0" applyFont="1" applyAlignment="1">
      <alignment horizontal="center"/>
    </xf>
    <xf numFmtId="0" fontId="38" fillId="0" borderId="0" xfId="0" applyFont="1"/>
    <xf numFmtId="0" fontId="36" fillId="0" borderId="137" xfId="0" applyFont="1" applyBorder="1" applyAlignment="1">
      <alignment horizontal="center"/>
    </xf>
    <xf numFmtId="0" fontId="39" fillId="2" borderId="1" xfId="0" applyFont="1" applyFill="1" applyBorder="1" applyAlignment="1">
      <alignment horizontal="center"/>
    </xf>
    <xf numFmtId="0" fontId="40" fillId="2" borderId="1" xfId="0" applyFont="1" applyFill="1" applyBorder="1"/>
    <xf numFmtId="0" fontId="41" fillId="13" borderId="138" xfId="0" applyFont="1" applyFill="1" applyBorder="1" applyAlignment="1">
      <alignment horizontal="center" vertical="center" wrapText="1"/>
    </xf>
    <xf numFmtId="0" fontId="41" fillId="13" borderId="139" xfId="0" applyFont="1" applyFill="1" applyBorder="1" applyAlignment="1">
      <alignment horizontal="center" vertical="center"/>
    </xf>
    <xf numFmtId="0" fontId="41" fillId="13" borderId="1" xfId="0" applyFont="1" applyFill="1" applyBorder="1" applyAlignment="1">
      <alignment horizontal="center" vertical="center" wrapText="1"/>
    </xf>
    <xf numFmtId="0" fontId="42" fillId="14" borderId="140" xfId="0" applyFont="1" applyFill="1" applyBorder="1" applyAlignment="1">
      <alignment horizontal="center" vertical="center" wrapText="1"/>
    </xf>
    <xf numFmtId="0" fontId="42" fillId="14" borderId="141" xfId="0" applyFont="1" applyFill="1" applyBorder="1" applyAlignment="1">
      <alignment horizontal="center" vertical="center" wrapText="1"/>
    </xf>
    <xf numFmtId="0" fontId="43" fillId="0" borderId="142" xfId="0" applyFont="1" applyBorder="1" applyAlignment="1">
      <alignment horizontal="center" vertical="center"/>
    </xf>
    <xf numFmtId="0" fontId="44" fillId="2" borderId="1" xfId="0" applyFont="1" applyFill="1" applyBorder="1"/>
    <xf numFmtId="0" fontId="44" fillId="2" borderId="1" xfId="0" applyFont="1" applyFill="1" applyBorder="1" applyAlignment="1">
      <alignment horizontal="center"/>
    </xf>
    <xf numFmtId="0" fontId="30" fillId="13" borderId="141" xfId="0" applyFont="1" applyFill="1" applyBorder="1" applyAlignment="1">
      <alignment horizontal="center"/>
    </xf>
    <xf numFmtId="0" fontId="30" fillId="13" borderId="144" xfId="0" applyFont="1" applyFill="1" applyBorder="1" applyAlignment="1">
      <alignment horizontal="center" vertical="center"/>
    </xf>
    <xf numFmtId="0" fontId="30" fillId="13" borderId="145" xfId="0" applyFont="1" applyFill="1" applyBorder="1" applyAlignment="1">
      <alignment horizontal="center" vertical="center"/>
    </xf>
    <xf numFmtId="0" fontId="0" fillId="2" borderId="1" xfId="0" applyFont="1" applyFill="1" applyBorder="1" applyAlignment="1">
      <alignment horizontal="left"/>
    </xf>
    <xf numFmtId="0" fontId="38" fillId="0" borderId="147" xfId="0" applyFont="1" applyBorder="1" applyAlignment="1">
      <alignment horizontal="center" vertical="center"/>
    </xf>
    <xf numFmtId="0" fontId="46" fillId="0" borderId="118" xfId="0" applyFont="1" applyBorder="1" applyAlignment="1">
      <alignment horizontal="center"/>
    </xf>
    <xf numFmtId="0" fontId="38" fillId="0" borderId="118" xfId="0" applyFont="1" applyBorder="1" applyAlignment="1">
      <alignment horizontal="center"/>
    </xf>
    <xf numFmtId="0" fontId="38" fillId="0" borderId="147" xfId="0" applyFont="1" applyBorder="1" applyAlignment="1">
      <alignment horizontal="center"/>
    </xf>
    <xf numFmtId="0" fontId="47" fillId="15" borderId="142" xfId="0" applyFont="1" applyFill="1" applyBorder="1" applyAlignment="1">
      <alignment horizontal="center" vertical="center"/>
    </xf>
    <xf numFmtId="0" fontId="48" fillId="2" borderId="142" xfId="0" applyFont="1" applyFill="1" applyBorder="1" applyAlignment="1">
      <alignment horizontal="center" vertical="center"/>
    </xf>
    <xf numFmtId="167" fontId="8" fillId="2" borderId="1" xfId="0" applyNumberFormat="1" applyFont="1" applyFill="1" applyBorder="1" applyAlignment="1">
      <alignment horizontal="left" vertical="center"/>
    </xf>
    <xf numFmtId="167" fontId="49" fillId="2" borderId="1" xfId="0" applyNumberFormat="1" applyFont="1" applyFill="1" applyBorder="1" applyAlignment="1">
      <alignment vertical="center"/>
    </xf>
    <xf numFmtId="0" fontId="38" fillId="0" borderId="147" xfId="0" applyFont="1" applyBorder="1" applyAlignment="1">
      <alignment horizontal="center"/>
    </xf>
    <xf numFmtId="14" fontId="50" fillId="2" borderId="142" xfId="0" applyNumberFormat="1" applyFont="1" applyFill="1" applyBorder="1" applyAlignment="1">
      <alignment horizontal="center" vertical="center"/>
    </xf>
    <xf numFmtId="168" fontId="8" fillId="2" borderId="1" xfId="0" applyNumberFormat="1" applyFont="1" applyFill="1" applyBorder="1" applyAlignment="1">
      <alignment horizontal="left" vertical="center"/>
    </xf>
    <xf numFmtId="0" fontId="48" fillId="2" borderId="142" xfId="0" applyFont="1" applyFill="1" applyBorder="1" applyAlignment="1">
      <alignment horizontal="center" vertical="center" wrapText="1"/>
    </xf>
    <xf numFmtId="0" fontId="53" fillId="4" borderId="154" xfId="0" applyFont="1" applyFill="1" applyBorder="1" applyAlignment="1">
      <alignment horizontal="center" vertical="center" wrapText="1"/>
    </xf>
    <xf numFmtId="0" fontId="53" fillId="4" borderId="155" xfId="0" applyFont="1" applyFill="1" applyBorder="1" applyAlignment="1">
      <alignment horizontal="center" vertical="center" wrapText="1"/>
    </xf>
    <xf numFmtId="171" fontId="56" fillId="0" borderId="163" xfId="0" applyNumberFormat="1" applyFont="1" applyBorder="1" applyAlignment="1">
      <alignment horizontal="center" vertical="center" wrapText="1"/>
    </xf>
    <xf numFmtId="9" fontId="56" fillId="0" borderId="163" xfId="0" applyNumberFormat="1" applyFont="1" applyBorder="1" applyAlignment="1">
      <alignment horizontal="center" vertical="center" wrapText="1"/>
    </xf>
    <xf numFmtId="0" fontId="38" fillId="0" borderId="164" xfId="0" applyFont="1" applyBorder="1" applyAlignment="1">
      <alignment horizontal="center" vertical="center"/>
    </xf>
    <xf numFmtId="171" fontId="56" fillId="0" borderId="88" xfId="0" applyNumberFormat="1" applyFont="1" applyBorder="1" applyAlignment="1">
      <alignment horizontal="center" vertical="center" wrapText="1"/>
    </xf>
    <xf numFmtId="9" fontId="56" fillId="0" borderId="88" xfId="0" applyNumberFormat="1" applyFont="1" applyBorder="1" applyAlignment="1">
      <alignment horizontal="center" vertical="center" wrapText="1"/>
    </xf>
    <xf numFmtId="171" fontId="56" fillId="0" borderId="83" xfId="0" applyNumberFormat="1" applyFont="1" applyBorder="1" applyAlignment="1">
      <alignment horizontal="center" vertical="center" wrapText="1"/>
    </xf>
    <xf numFmtId="9" fontId="56" fillId="0" borderId="83" xfId="0" applyNumberFormat="1" applyFont="1" applyBorder="1" applyAlignment="1">
      <alignment horizontal="center" vertical="center" wrapText="1"/>
    </xf>
    <xf numFmtId="0" fontId="38" fillId="0" borderId="0" xfId="0" applyFont="1" applyAlignment="1">
      <alignment horizontal="center"/>
    </xf>
    <xf numFmtId="0" fontId="0" fillId="0" borderId="172" xfId="0" applyFont="1" applyBorder="1"/>
    <xf numFmtId="170" fontId="54" fillId="0" borderId="0" xfId="0" applyNumberFormat="1" applyFont="1" applyAlignment="1">
      <alignment vertical="top" wrapText="1"/>
    </xf>
    <xf numFmtId="170" fontId="56" fillId="5" borderId="177" xfId="0" applyNumberFormat="1" applyFont="1" applyFill="1" applyBorder="1" applyAlignment="1">
      <alignment horizontal="center" vertical="center" wrapText="1"/>
    </xf>
    <xf numFmtId="171" fontId="56" fillId="5" borderId="178" xfId="0" applyNumberFormat="1" applyFont="1" applyFill="1" applyBorder="1" applyAlignment="1">
      <alignment horizontal="center" vertical="center" wrapText="1"/>
    </xf>
    <xf numFmtId="9" fontId="56" fillId="5" borderId="179" xfId="0" applyNumberFormat="1" applyFont="1" applyFill="1" applyBorder="1" applyAlignment="1">
      <alignment horizontal="center" vertical="center" wrapText="1"/>
    </xf>
    <xf numFmtId="174" fontId="57" fillId="6" borderId="192" xfId="0" applyNumberFormat="1" applyFont="1" applyFill="1" applyBorder="1" applyAlignment="1">
      <alignment horizontal="center" vertical="center" wrapText="1"/>
    </xf>
    <xf numFmtId="0" fontId="59" fillId="4" borderId="51" xfId="0" applyFont="1" applyFill="1" applyBorder="1" applyAlignment="1">
      <alignment horizontal="center" vertical="center"/>
    </xf>
    <xf numFmtId="0" fontId="57" fillId="6" borderId="56" xfId="0" applyFont="1" applyFill="1" applyBorder="1" applyAlignment="1">
      <alignment horizontal="center" vertical="center"/>
    </xf>
    <xf numFmtId="175" fontId="58" fillId="0" borderId="56" xfId="0" applyNumberFormat="1" applyFont="1" applyBorder="1" applyAlignment="1">
      <alignment horizontal="center" vertical="center" wrapText="1"/>
    </xf>
    <xf numFmtId="9" fontId="58" fillId="0" borderId="194" xfId="0" applyNumberFormat="1" applyFont="1" applyBorder="1" applyAlignment="1">
      <alignment horizontal="center" vertical="center" wrapText="1"/>
    </xf>
    <xf numFmtId="0" fontId="57" fillId="6" borderId="58" xfId="0" applyFont="1" applyFill="1" applyBorder="1" applyAlignment="1">
      <alignment horizontal="center" vertical="center"/>
    </xf>
    <xf numFmtId="175" fontId="58" fillId="5" borderId="58" xfId="0" applyNumberFormat="1" applyFont="1" applyFill="1" applyBorder="1" applyAlignment="1">
      <alignment horizontal="center" vertical="center" wrapText="1"/>
    </xf>
    <xf numFmtId="9" fontId="58" fillId="5" borderId="58" xfId="0" applyNumberFormat="1" applyFont="1" applyFill="1" applyBorder="1" applyAlignment="1">
      <alignment horizontal="center" vertical="center" wrapText="1"/>
    </xf>
    <xf numFmtId="175" fontId="58" fillId="0" borderId="58" xfId="0" applyNumberFormat="1" applyFont="1" applyBorder="1" applyAlignment="1">
      <alignment horizontal="center" vertical="center" wrapText="1"/>
    </xf>
    <xf numFmtId="9" fontId="58" fillId="0" borderId="58" xfId="0" applyNumberFormat="1" applyFont="1" applyBorder="1" applyAlignment="1">
      <alignment horizontal="center" vertical="center" wrapText="1"/>
    </xf>
    <xf numFmtId="0" fontId="57" fillId="6" borderId="195" xfId="0" applyFont="1" applyFill="1" applyBorder="1" applyAlignment="1">
      <alignment horizontal="center" vertical="center"/>
    </xf>
    <xf numFmtId="175" fontId="58" fillId="0" borderId="195" xfId="0" applyNumberFormat="1" applyFont="1" applyBorder="1" applyAlignment="1">
      <alignment horizontal="center" vertical="center" wrapText="1"/>
    </xf>
    <xf numFmtId="9" fontId="58" fillId="0" borderId="195" xfId="0" applyNumberFormat="1" applyFont="1" applyBorder="1" applyAlignment="1">
      <alignment horizontal="center" vertical="center" wrapText="1"/>
    </xf>
    <xf numFmtId="174" fontId="57" fillId="6" borderId="196" xfId="0" applyNumberFormat="1" applyFont="1" applyFill="1" applyBorder="1" applyAlignment="1">
      <alignment horizontal="right" vertical="center" wrapText="1"/>
    </xf>
    <xf numFmtId="174" fontId="57" fillId="6" borderId="200" xfId="0" applyNumberFormat="1" applyFont="1" applyFill="1" applyBorder="1" applyAlignment="1">
      <alignment horizontal="right" vertical="center" wrapText="1"/>
    </xf>
    <xf numFmtId="174" fontId="57" fillId="6" borderId="58" xfId="0" applyNumberFormat="1" applyFont="1" applyFill="1" applyBorder="1" applyAlignment="1">
      <alignment horizontal="right" vertical="center" wrapText="1"/>
    </xf>
    <xf numFmtId="9" fontId="57" fillId="5" borderId="204" xfId="0" applyNumberFormat="1" applyFont="1" applyFill="1" applyBorder="1" applyAlignment="1">
      <alignment vertical="center" wrapText="1"/>
    </xf>
    <xf numFmtId="9" fontId="57" fillId="5" borderId="205" xfId="0" applyNumberFormat="1" applyFont="1" applyFill="1" applyBorder="1" applyAlignment="1">
      <alignment vertical="center" wrapText="1"/>
    </xf>
    <xf numFmtId="9" fontId="57" fillId="5" borderId="206" xfId="0" applyNumberFormat="1" applyFont="1" applyFill="1" applyBorder="1" applyAlignment="1">
      <alignment vertical="center" wrapText="1"/>
    </xf>
    <xf numFmtId="174" fontId="57" fillId="6" borderId="207" xfId="0" applyNumberFormat="1" applyFont="1" applyFill="1" applyBorder="1" applyAlignment="1">
      <alignment horizontal="right" vertical="center" wrapText="1"/>
    </xf>
    <xf numFmtId="0" fontId="57" fillId="2" borderId="155" xfId="0" applyFont="1" applyFill="1" applyBorder="1" applyAlignment="1">
      <alignment vertical="center" wrapText="1"/>
    </xf>
    <xf numFmtId="9" fontId="57" fillId="5" borderId="208" xfId="0" applyNumberFormat="1" applyFont="1" applyFill="1" applyBorder="1" applyAlignment="1">
      <alignment horizontal="center" vertical="center" wrapText="1"/>
    </xf>
    <xf numFmtId="0" fontId="57" fillId="2" borderId="208" xfId="0" applyFont="1" applyFill="1" applyBorder="1" applyAlignment="1">
      <alignment vertical="center" wrapText="1"/>
    </xf>
    <xf numFmtId="0" fontId="57" fillId="5" borderId="209" xfId="0" applyFont="1" applyFill="1" applyBorder="1" applyAlignment="1">
      <alignment vertical="center" wrapText="1"/>
    </xf>
    <xf numFmtId="174" fontId="57" fillId="6" borderId="210" xfId="0" applyNumberFormat="1" applyFont="1" applyFill="1" applyBorder="1" applyAlignment="1">
      <alignment horizontal="right" vertical="center" wrapText="1"/>
    </xf>
    <xf numFmtId="174" fontId="57" fillId="6" borderId="214" xfId="0" applyNumberFormat="1" applyFont="1" applyFill="1" applyBorder="1" applyAlignment="1">
      <alignment horizontal="right" vertical="center" wrapText="1"/>
    </xf>
    <xf numFmtId="174" fontId="60" fillId="6" borderId="85" xfId="0" applyNumberFormat="1" applyFont="1" applyFill="1" applyBorder="1" applyAlignment="1">
      <alignment horizontal="right" vertical="center" wrapText="1"/>
    </xf>
    <xf numFmtId="0" fontId="60" fillId="6" borderId="124" xfId="0" applyFont="1" applyFill="1" applyBorder="1" applyAlignment="1">
      <alignment horizontal="center" vertical="center" wrapText="1"/>
    </xf>
    <xf numFmtId="166" fontId="60" fillId="6" borderId="124" xfId="0" applyNumberFormat="1" applyFont="1" applyFill="1" applyBorder="1" applyAlignment="1">
      <alignment horizontal="center" vertical="center" wrapText="1"/>
    </xf>
    <xf numFmtId="0" fontId="60" fillId="6" borderId="125" xfId="0" applyFont="1" applyFill="1" applyBorder="1" applyAlignment="1">
      <alignment horizontal="center" vertical="center" wrapText="1"/>
    </xf>
    <xf numFmtId="9" fontId="57" fillId="5" borderId="205" xfId="0" applyNumberFormat="1" applyFont="1" applyFill="1" applyBorder="1" applyAlignment="1">
      <alignment horizontal="center" vertical="center" wrapText="1"/>
    </xf>
    <xf numFmtId="0" fontId="62" fillId="0" borderId="0" xfId="0" applyFont="1" applyAlignment="1">
      <alignment vertical="center"/>
    </xf>
    <xf numFmtId="0" fontId="57" fillId="5" borderId="208" xfId="0" applyFont="1" applyFill="1" applyBorder="1" applyAlignment="1">
      <alignment horizontal="center" vertical="center" wrapText="1"/>
    </xf>
    <xf numFmtId="0" fontId="62" fillId="0" borderId="167" xfId="0" applyFont="1" applyBorder="1" applyAlignment="1">
      <alignment horizontal="center" vertical="center"/>
    </xf>
    <xf numFmtId="170" fontId="62" fillId="0" borderId="0" xfId="0" applyNumberFormat="1" applyFont="1" applyAlignment="1">
      <alignment horizontal="center" vertical="center"/>
    </xf>
    <xf numFmtId="10" fontId="62" fillId="0" borderId="87" xfId="0" applyNumberFormat="1" applyFont="1" applyBorder="1" applyAlignment="1">
      <alignment horizontal="center" vertical="center"/>
    </xf>
    <xf numFmtId="9" fontId="62" fillId="0" borderId="87" xfId="0" applyNumberFormat="1" applyFont="1" applyBorder="1" applyAlignment="1">
      <alignment horizontal="center" vertical="center"/>
    </xf>
    <xf numFmtId="2" fontId="0" fillId="0" borderId="167" xfId="0" applyNumberFormat="1" applyFont="1" applyBorder="1" applyAlignment="1">
      <alignment horizontal="center" vertical="center"/>
    </xf>
    <xf numFmtId="0" fontId="62" fillId="17" borderId="29" xfId="0" applyFont="1" applyFill="1" applyBorder="1" applyAlignment="1">
      <alignment horizontal="center" vertical="center"/>
    </xf>
    <xf numFmtId="170" fontId="62" fillId="17" borderId="1" xfId="0" applyNumberFormat="1" applyFont="1" applyFill="1" applyBorder="1" applyAlignment="1">
      <alignment horizontal="center" vertical="center"/>
    </xf>
    <xf numFmtId="10" fontId="62" fillId="17" borderId="21" xfId="0" applyNumberFormat="1" applyFont="1" applyFill="1" applyBorder="1" applyAlignment="1">
      <alignment horizontal="center" vertical="center"/>
    </xf>
    <xf numFmtId="9" fontId="62" fillId="17" borderId="21" xfId="0" applyNumberFormat="1" applyFont="1" applyFill="1" applyBorder="1" applyAlignment="1">
      <alignment horizontal="center" vertical="center"/>
    </xf>
    <xf numFmtId="2" fontId="0" fillId="17" borderId="29" xfId="0" applyNumberFormat="1" applyFont="1" applyFill="1" applyBorder="1" applyAlignment="1">
      <alignment horizontal="center" vertical="center"/>
    </xf>
    <xf numFmtId="0" fontId="0" fillId="17" borderId="1" xfId="0" applyFont="1" applyFill="1" applyBorder="1"/>
    <xf numFmtId="0" fontId="0" fillId="17" borderId="21" xfId="0" applyFont="1" applyFill="1" applyBorder="1"/>
    <xf numFmtId="2" fontId="0" fillId="17" borderId="1" xfId="0" applyNumberFormat="1" applyFont="1" applyFill="1" applyBorder="1"/>
    <xf numFmtId="2" fontId="0" fillId="0" borderId="0" xfId="0" applyNumberFormat="1" applyFont="1"/>
    <xf numFmtId="10" fontId="0" fillId="0" borderId="87" xfId="0" applyNumberFormat="1" applyFont="1" applyBorder="1"/>
    <xf numFmtId="10" fontId="0" fillId="17" borderId="21" xfId="0" applyNumberFormat="1" applyFont="1" applyFill="1" applyBorder="1"/>
    <xf numFmtId="0" fontId="62" fillId="2" borderId="29" xfId="0" applyFont="1" applyFill="1" applyBorder="1" applyAlignment="1">
      <alignment horizontal="center" vertical="center"/>
    </xf>
    <xf numFmtId="0" fontId="62" fillId="17" borderId="52" xfId="0" applyFont="1" applyFill="1" applyBorder="1" applyAlignment="1">
      <alignment horizontal="center" vertical="center"/>
    </xf>
    <xf numFmtId="170" fontId="62" fillId="17" borderId="53" xfId="0" applyNumberFormat="1" applyFont="1" applyFill="1" applyBorder="1" applyAlignment="1">
      <alignment horizontal="center" vertical="center"/>
    </xf>
    <xf numFmtId="10" fontId="62" fillId="17" borderId="30" xfId="0" applyNumberFormat="1" applyFont="1" applyFill="1" applyBorder="1" applyAlignment="1">
      <alignment horizontal="center" vertical="center"/>
    </xf>
    <xf numFmtId="9" fontId="62" fillId="17" borderId="30" xfId="0" applyNumberFormat="1" applyFont="1" applyFill="1" applyBorder="1" applyAlignment="1">
      <alignment horizontal="center" vertical="center"/>
    </xf>
    <xf numFmtId="2" fontId="0" fillId="17" borderId="52" xfId="0" applyNumberFormat="1" applyFont="1" applyFill="1" applyBorder="1" applyAlignment="1">
      <alignment horizontal="center" vertical="center"/>
    </xf>
    <xf numFmtId="2" fontId="0" fillId="17" borderId="53" xfId="0" applyNumberFormat="1" applyFont="1" applyFill="1" applyBorder="1"/>
    <xf numFmtId="10" fontId="0" fillId="17" borderId="30" xfId="0" applyNumberFormat="1" applyFont="1" applyFill="1" applyBorder="1"/>
    <xf numFmtId="0" fontId="62" fillId="0" borderId="0" xfId="0" applyFont="1" applyAlignment="1">
      <alignment horizontal="center" vertical="center"/>
    </xf>
    <xf numFmtId="2" fontId="0" fillId="0" borderId="0" xfId="0" applyNumberFormat="1" applyFont="1" applyAlignment="1">
      <alignment horizontal="center" vertical="center"/>
    </xf>
    <xf numFmtId="10" fontId="0" fillId="0" borderId="0" xfId="0" applyNumberFormat="1" applyFont="1"/>
    <xf numFmtId="2" fontId="0" fillId="0" borderId="0" xfId="0" quotePrefix="1" applyNumberFormat="1" applyFont="1" applyAlignment="1">
      <alignment horizontal="center" vertical="center"/>
    </xf>
    <xf numFmtId="174" fontId="57" fillId="19" borderId="58" xfId="0" applyNumberFormat="1" applyFont="1" applyFill="1" applyBorder="1" applyAlignment="1">
      <alignment horizontal="right" vertical="center" wrapText="1"/>
    </xf>
    <xf numFmtId="0" fontId="63" fillId="2" borderId="204" xfId="0" applyFont="1" applyFill="1" applyBorder="1" applyAlignment="1">
      <alignment vertical="center" wrapText="1"/>
    </xf>
    <xf numFmtId="0" fontId="63" fillId="2" borderId="205" xfId="0" applyFont="1" applyFill="1" applyBorder="1" applyAlignment="1">
      <alignment vertical="center" wrapText="1"/>
    </xf>
    <xf numFmtId="0" fontId="63" fillId="5" borderId="206" xfId="0" applyFont="1" applyFill="1" applyBorder="1" applyAlignment="1">
      <alignment vertical="center" wrapText="1"/>
    </xf>
    <xf numFmtId="172" fontId="51" fillId="16" borderId="1" xfId="0" applyNumberFormat="1" applyFont="1" applyFill="1" applyBorder="1" applyAlignment="1">
      <alignment vertical="center" textRotation="90"/>
    </xf>
    <xf numFmtId="0" fontId="62" fillId="0" borderId="0" xfId="0" applyFont="1"/>
    <xf numFmtId="0" fontId="62" fillId="0" borderId="157" xfId="0" applyFont="1" applyBorder="1" applyAlignment="1">
      <alignment horizontal="center" vertical="center"/>
    </xf>
    <xf numFmtId="170" fontId="62" fillId="0" borderId="158" xfId="0" applyNumberFormat="1" applyFont="1" applyBorder="1" applyAlignment="1">
      <alignment horizontal="center" vertical="center"/>
    </xf>
    <xf numFmtId="9" fontId="62" fillId="0" borderId="159" xfId="0" applyNumberFormat="1" applyFont="1" applyBorder="1" applyAlignment="1">
      <alignment horizontal="center" vertical="center"/>
    </xf>
    <xf numFmtId="0" fontId="62" fillId="0" borderId="167" xfId="0" applyFont="1" applyBorder="1" applyAlignment="1">
      <alignment horizontal="center"/>
    </xf>
    <xf numFmtId="170" fontId="62" fillId="0" borderId="0" xfId="0" applyNumberFormat="1" applyFont="1" applyAlignment="1">
      <alignment horizontal="center"/>
    </xf>
    <xf numFmtId="9" fontId="62" fillId="0" borderId="87" xfId="0" applyNumberFormat="1" applyFont="1" applyBorder="1" applyAlignment="1">
      <alignment horizontal="center"/>
    </xf>
    <xf numFmtId="0" fontId="62" fillId="17" borderId="29" xfId="0" applyFont="1" applyFill="1" applyBorder="1" applyAlignment="1">
      <alignment horizontal="center"/>
    </xf>
    <xf numFmtId="170" fontId="62" fillId="17" borderId="1" xfId="0" applyNumberFormat="1" applyFont="1" applyFill="1" applyBorder="1" applyAlignment="1">
      <alignment horizontal="center"/>
    </xf>
    <xf numFmtId="9" fontId="62" fillId="17" borderId="21" xfId="0" applyNumberFormat="1" applyFont="1" applyFill="1" applyBorder="1" applyAlignment="1">
      <alignment horizontal="center"/>
    </xf>
    <xf numFmtId="0" fontId="62" fillId="17" borderId="52" xfId="0" applyFont="1" applyFill="1" applyBorder="1" applyAlignment="1">
      <alignment horizontal="center"/>
    </xf>
    <xf numFmtId="170" fontId="62" fillId="17" borderId="53" xfId="0" applyNumberFormat="1" applyFont="1" applyFill="1" applyBorder="1" applyAlignment="1">
      <alignment horizontal="center"/>
    </xf>
    <xf numFmtId="9" fontId="62" fillId="17" borderId="30" xfId="0" applyNumberFormat="1" applyFont="1" applyFill="1" applyBorder="1" applyAlignment="1">
      <alignment horizontal="center"/>
    </xf>
    <xf numFmtId="14" fontId="0" fillId="0" borderId="0" xfId="0" applyNumberFormat="1" applyFont="1" applyAlignment="1"/>
    <xf numFmtId="0" fontId="0" fillId="0" borderId="0" xfId="0" applyFont="1" applyAlignment="1"/>
    <xf numFmtId="0" fontId="0" fillId="0" borderId="0" xfId="0" applyFont="1" applyAlignment="1"/>
    <xf numFmtId="0" fontId="72" fillId="21" borderId="0" xfId="0" applyNumberFormat="1" applyFont="1" applyFill="1" applyAlignment="1">
      <alignment horizontal="left" vertical="center" indent="3"/>
    </xf>
    <xf numFmtId="0" fontId="71" fillId="21" borderId="0" xfId="0" applyNumberFormat="1" applyFont="1" applyFill="1"/>
    <xf numFmtId="0" fontId="0" fillId="0" borderId="0" xfId="0" applyNumberFormat="1"/>
    <xf numFmtId="0" fontId="70" fillId="0" borderId="152" xfId="0" applyNumberFormat="1" applyFont="1" applyFill="1" applyBorder="1" applyAlignment="1">
      <alignment vertical="center" textRotation="90"/>
    </xf>
    <xf numFmtId="0" fontId="0" fillId="0" borderId="152" xfId="0" applyNumberFormat="1" applyFill="1" applyBorder="1"/>
    <xf numFmtId="0" fontId="0" fillId="0" borderId="152" xfId="0" applyNumberFormat="1" applyFill="1" applyBorder="1" applyAlignment="1"/>
    <xf numFmtId="0" fontId="71" fillId="0" borderId="152" xfId="0" applyNumberFormat="1" applyFont="1" applyFill="1" applyBorder="1" applyAlignment="1"/>
    <xf numFmtId="0" fontId="72" fillId="0" borderId="152" xfId="0" applyNumberFormat="1" applyFont="1" applyFill="1" applyBorder="1" applyAlignment="1">
      <alignment vertical="center"/>
    </xf>
    <xf numFmtId="0" fontId="72" fillId="0" borderId="152" xfId="0" applyNumberFormat="1" applyFont="1" applyFill="1" applyBorder="1" applyAlignment="1">
      <alignment horizontal="left" vertical="center" indent="3"/>
    </xf>
    <xf numFmtId="0" fontId="0" fillId="0" borderId="152" xfId="0" applyFont="1" applyFill="1" applyBorder="1" applyAlignment="1"/>
    <xf numFmtId="0" fontId="73" fillId="0" borderId="152" xfId="0" applyNumberFormat="1" applyFont="1" applyFill="1" applyBorder="1" applyAlignment="1">
      <alignment vertical="center"/>
    </xf>
    <xf numFmtId="0" fontId="74" fillId="0" borderId="152" xfId="0" applyNumberFormat="1" applyFont="1" applyFill="1" applyBorder="1" applyAlignment="1">
      <alignment vertical="center" wrapText="1"/>
    </xf>
    <xf numFmtId="0" fontId="73" fillId="0" borderId="152" xfId="0" applyNumberFormat="1" applyFont="1" applyFill="1" applyBorder="1" applyAlignment="1">
      <alignment horizontal="center" vertical="center"/>
    </xf>
    <xf numFmtId="0" fontId="69" fillId="0" borderId="152" xfId="0" applyNumberFormat="1" applyFont="1" applyFill="1" applyBorder="1" applyAlignment="1">
      <alignment vertical="center" textRotation="90"/>
    </xf>
    <xf numFmtId="0" fontId="73" fillId="23" borderId="238" xfId="0" applyNumberFormat="1" applyFont="1" applyFill="1" applyBorder="1" applyAlignment="1">
      <alignment horizontal="center" vertical="center" wrapText="1"/>
    </xf>
    <xf numFmtId="0" fontId="73" fillId="23" borderId="234" xfId="0" applyNumberFormat="1" applyFont="1" applyFill="1" applyBorder="1" applyAlignment="1">
      <alignment horizontal="center" vertical="center" wrapText="1"/>
    </xf>
    <xf numFmtId="0" fontId="77" fillId="23" borderId="231" xfId="0" applyNumberFormat="1" applyFont="1" applyFill="1" applyBorder="1" applyAlignment="1">
      <alignment horizontal="center" vertical="center" wrapText="1"/>
    </xf>
    <xf numFmtId="0" fontId="77" fillId="23" borderId="224" xfId="0" applyNumberFormat="1" applyFont="1" applyFill="1" applyBorder="1" applyAlignment="1">
      <alignment horizontal="center" vertical="center" wrapText="1"/>
    </xf>
    <xf numFmtId="0" fontId="72" fillId="21" borderId="0" xfId="0" applyNumberFormat="1" applyFont="1" applyFill="1" applyAlignment="1">
      <alignment horizontal="left" vertical="center" wrapText="1"/>
    </xf>
    <xf numFmtId="0" fontId="73" fillId="23" borderId="227" xfId="0" applyNumberFormat="1" applyFont="1" applyFill="1" applyBorder="1" applyAlignment="1">
      <alignment horizontal="center" vertical="center" wrapText="1"/>
    </xf>
    <xf numFmtId="0" fontId="75" fillId="0" borderId="0" xfId="0" applyFont="1" applyAlignment="1">
      <alignment wrapText="1"/>
    </xf>
    <xf numFmtId="0" fontId="77" fillId="23" borderId="247" xfId="0" applyNumberFormat="1" applyFont="1" applyFill="1" applyBorder="1" applyAlignment="1">
      <alignment horizontal="center" vertical="center" wrapText="1"/>
    </xf>
    <xf numFmtId="0" fontId="72" fillId="21" borderId="152" xfId="0" applyNumberFormat="1" applyFont="1" applyFill="1" applyBorder="1" applyAlignment="1">
      <alignment horizontal="left" vertical="center" wrapText="1"/>
    </xf>
    <xf numFmtId="0" fontId="73" fillId="23" borderId="250" xfId="0" applyNumberFormat="1" applyFont="1" applyFill="1" applyBorder="1" applyAlignment="1">
      <alignment horizontal="center" vertical="center" wrapText="1"/>
    </xf>
    <xf numFmtId="0" fontId="75" fillId="0" borderId="152" xfId="0" applyFont="1" applyBorder="1" applyAlignment="1">
      <alignment wrapText="1"/>
    </xf>
    <xf numFmtId="0" fontId="73" fillId="23" borderId="239" xfId="0" applyNumberFormat="1" applyFont="1" applyFill="1" applyBorder="1" applyAlignment="1">
      <alignment horizontal="center" vertical="center" wrapText="1"/>
    </xf>
    <xf numFmtId="0" fontId="77" fillId="23" borderId="222" xfId="0" applyNumberFormat="1" applyFont="1" applyFill="1" applyBorder="1" applyAlignment="1">
      <alignment horizontal="center" vertical="center" wrapText="1"/>
    </xf>
    <xf numFmtId="0" fontId="73" fillId="23" borderId="222" xfId="0" applyNumberFormat="1" applyFont="1" applyFill="1" applyBorder="1" applyAlignment="1">
      <alignment horizontal="center" vertical="center" wrapText="1"/>
    </xf>
    <xf numFmtId="0" fontId="75" fillId="0" borderId="152" xfId="0" applyFont="1" applyFill="1" applyBorder="1" applyAlignment="1">
      <alignment wrapText="1"/>
    </xf>
    <xf numFmtId="0" fontId="77" fillId="23" borderId="255" xfId="0" applyNumberFormat="1" applyFont="1" applyFill="1" applyBorder="1" applyAlignment="1">
      <alignment horizontal="center" vertical="center" wrapText="1"/>
    </xf>
    <xf numFmtId="0" fontId="73" fillId="23" borderId="255" xfId="0" applyNumberFormat="1" applyFont="1" applyFill="1" applyBorder="1" applyAlignment="1">
      <alignment horizontal="center" vertical="center" wrapText="1"/>
    </xf>
    <xf numFmtId="176" fontId="13" fillId="0" borderId="93" xfId="0" applyNumberFormat="1" applyFont="1" applyBorder="1" applyAlignment="1">
      <alignment horizontal="center" vertical="center" wrapText="1"/>
    </xf>
    <xf numFmtId="176" fontId="13" fillId="0" borderId="94" xfId="0" applyNumberFormat="1" applyFont="1" applyBorder="1" applyAlignment="1">
      <alignment horizontal="center" vertical="center" wrapText="1"/>
    </xf>
    <xf numFmtId="176" fontId="13" fillId="0" borderId="95" xfId="0" applyNumberFormat="1" applyFont="1" applyBorder="1" applyAlignment="1">
      <alignment horizontal="center" vertical="center" wrapText="1"/>
    </xf>
    <xf numFmtId="176" fontId="13" fillId="0" borderId="102" xfId="0" applyNumberFormat="1" applyFont="1" applyBorder="1" applyAlignment="1">
      <alignment horizontal="center" vertical="center" wrapText="1"/>
    </xf>
    <xf numFmtId="176" fontId="13" fillId="0" borderId="103" xfId="0" applyNumberFormat="1" applyFont="1" applyBorder="1" applyAlignment="1">
      <alignment horizontal="center" vertical="center" wrapText="1"/>
    </xf>
    <xf numFmtId="176" fontId="13" fillId="0" borderId="104" xfId="0" applyNumberFormat="1" applyFont="1" applyBorder="1" applyAlignment="1">
      <alignment horizontal="center" vertical="center" wrapText="1"/>
    </xf>
    <xf numFmtId="176" fontId="13" fillId="0" borderId="108" xfId="0" applyNumberFormat="1" applyFont="1" applyBorder="1" applyAlignment="1">
      <alignment horizontal="center" vertical="center" wrapText="1"/>
    </xf>
    <xf numFmtId="176" fontId="13" fillId="0" borderId="109" xfId="0" applyNumberFormat="1" applyFont="1" applyBorder="1" applyAlignment="1">
      <alignment horizontal="center" vertical="center" wrapText="1"/>
    </xf>
    <xf numFmtId="176" fontId="13" fillId="0" borderId="110" xfId="0" applyNumberFormat="1" applyFont="1" applyBorder="1" applyAlignment="1">
      <alignment horizontal="center" vertical="center" wrapText="1"/>
    </xf>
    <xf numFmtId="176" fontId="12" fillId="5" borderId="117" xfId="0" applyNumberFormat="1" applyFont="1" applyFill="1" applyBorder="1" applyAlignment="1">
      <alignment horizontal="center" vertical="center" wrapText="1"/>
    </xf>
    <xf numFmtId="176" fontId="12" fillId="5" borderId="119" xfId="0" applyNumberFormat="1" applyFont="1" applyFill="1" applyBorder="1" applyAlignment="1">
      <alignment horizontal="center" vertical="center" wrapText="1"/>
    </xf>
    <xf numFmtId="176" fontId="12" fillId="5" borderId="122" xfId="0" applyNumberFormat="1" applyFont="1" applyFill="1" applyBorder="1" applyAlignment="1">
      <alignment horizontal="center" vertical="center" wrapText="1"/>
    </xf>
    <xf numFmtId="176" fontId="13" fillId="9" borderId="126" xfId="0" applyNumberFormat="1" applyFont="1" applyFill="1" applyBorder="1" applyAlignment="1">
      <alignment horizontal="center" vertical="center" wrapText="1"/>
    </xf>
    <xf numFmtId="176" fontId="13" fillId="5" borderId="102" xfId="0" applyNumberFormat="1" applyFont="1" applyFill="1" applyBorder="1" applyAlignment="1">
      <alignment horizontal="center" vertical="center" wrapText="1"/>
    </xf>
    <xf numFmtId="176" fontId="13" fillId="5" borderId="103" xfId="0" applyNumberFormat="1" applyFont="1" applyFill="1" applyBorder="1" applyAlignment="1">
      <alignment horizontal="center" vertical="center" wrapText="1"/>
    </xf>
    <xf numFmtId="176" fontId="13" fillId="9" borderId="103" xfId="0" applyNumberFormat="1" applyFont="1" applyFill="1" applyBorder="1" applyAlignment="1">
      <alignment horizontal="center" vertical="center" wrapText="1"/>
    </xf>
    <xf numFmtId="176" fontId="13" fillId="5" borderId="104" xfId="0" applyNumberFormat="1" applyFont="1" applyFill="1" applyBorder="1" applyAlignment="1">
      <alignment horizontal="center" vertical="center" wrapText="1"/>
    </xf>
    <xf numFmtId="176" fontId="13" fillId="9" borderId="102" xfId="0" applyNumberFormat="1" applyFont="1" applyFill="1" applyBorder="1" applyAlignment="1">
      <alignment horizontal="center" vertical="center" wrapText="1"/>
    </xf>
    <xf numFmtId="176" fontId="13" fillId="11" borderId="103" xfId="0" applyNumberFormat="1" applyFont="1" applyFill="1" applyBorder="1" applyAlignment="1">
      <alignment horizontal="center" vertical="center" wrapText="1"/>
    </xf>
    <xf numFmtId="176" fontId="13" fillId="5" borderId="130" xfId="0" applyNumberFormat="1" applyFont="1" applyFill="1" applyBorder="1" applyAlignment="1">
      <alignment horizontal="center" vertical="center" wrapText="1"/>
    </xf>
    <xf numFmtId="176" fontId="13" fillId="5" borderId="131" xfId="0" applyNumberFormat="1" applyFont="1" applyFill="1" applyBorder="1" applyAlignment="1">
      <alignment horizontal="center" vertical="center" wrapText="1"/>
    </xf>
    <xf numFmtId="176" fontId="13" fillId="5" borderId="132" xfId="0" applyNumberFormat="1" applyFont="1" applyFill="1" applyBorder="1" applyAlignment="1">
      <alignment horizontal="center" vertical="center" wrapText="1"/>
    </xf>
    <xf numFmtId="176" fontId="58" fillId="0" borderId="56" xfId="0" applyNumberFormat="1" applyFont="1" applyBorder="1" applyAlignment="1">
      <alignment horizontal="center" vertical="center" wrapText="1"/>
    </xf>
    <xf numFmtId="176" fontId="58" fillId="5" borderId="58" xfId="0" applyNumberFormat="1" applyFont="1" applyFill="1" applyBorder="1" applyAlignment="1">
      <alignment horizontal="center" vertical="center" wrapText="1"/>
    </xf>
    <xf numFmtId="176" fontId="58" fillId="0" borderId="58" xfId="0" applyNumberFormat="1" applyFont="1" applyBorder="1" applyAlignment="1">
      <alignment horizontal="center" vertical="center" wrapText="1"/>
    </xf>
    <xf numFmtId="176" fontId="58" fillId="0" borderId="195" xfId="0" applyNumberFormat="1" applyFont="1" applyBorder="1" applyAlignment="1">
      <alignment horizontal="center" vertical="center" wrapText="1"/>
    </xf>
    <xf numFmtId="176" fontId="56" fillId="0" borderId="162" xfId="0" applyNumberFormat="1" applyFont="1" applyBorder="1" applyAlignment="1">
      <alignment horizontal="center" vertical="center" wrapText="1"/>
    </xf>
    <xf numFmtId="176" fontId="56" fillId="0" borderId="83" xfId="0" applyNumberFormat="1" applyFont="1" applyBorder="1" applyAlignment="1">
      <alignment horizontal="center" vertical="center" wrapText="1"/>
    </xf>
    <xf numFmtId="0" fontId="0" fillId="0" borderId="0" xfId="0" applyFont="1" applyAlignment="1"/>
    <xf numFmtId="177" fontId="58" fillId="0" borderId="194" xfId="0" applyNumberFormat="1" applyFont="1" applyBorder="1" applyAlignment="1">
      <alignment horizontal="center" vertical="center" wrapText="1"/>
    </xf>
    <xf numFmtId="177" fontId="58" fillId="5" borderId="58" xfId="0" applyNumberFormat="1" applyFont="1" applyFill="1" applyBorder="1" applyAlignment="1">
      <alignment horizontal="center" vertical="center" wrapText="1"/>
    </xf>
    <xf numFmtId="177" fontId="58" fillId="0" borderId="58" xfId="0" applyNumberFormat="1" applyFont="1" applyBorder="1" applyAlignment="1">
      <alignment horizontal="center" vertical="center" wrapText="1"/>
    </xf>
    <xf numFmtId="177" fontId="58" fillId="0" borderId="195" xfId="0" applyNumberFormat="1" applyFont="1" applyBorder="1" applyAlignment="1">
      <alignment horizontal="center" vertical="center" wrapText="1"/>
    </xf>
    <xf numFmtId="0" fontId="36" fillId="14" borderId="152" xfId="0" applyFont="1" applyFill="1" applyBorder="1" applyAlignment="1">
      <alignment horizontal="center"/>
    </xf>
    <xf numFmtId="0" fontId="36" fillId="14" borderId="152" xfId="0" applyFont="1" applyFill="1" applyBorder="1" applyAlignment="1">
      <alignment horizontal="center" wrapText="1"/>
    </xf>
    <xf numFmtId="0" fontId="0" fillId="2" borderId="152" xfId="0" applyFont="1" applyFill="1" applyBorder="1" applyAlignment="1">
      <alignment horizontal="left"/>
    </xf>
    <xf numFmtId="0" fontId="38" fillId="0" borderId="118" xfId="0" applyFont="1" applyBorder="1" applyAlignment="1">
      <alignment horizontal="center" wrapText="1"/>
    </xf>
    <xf numFmtId="0" fontId="38" fillId="0" borderId="260" xfId="0" applyFont="1" applyBorder="1" applyAlignment="1">
      <alignment horizontal="center" wrapText="1"/>
    </xf>
    <xf numFmtId="0" fontId="38" fillId="0" borderId="148" xfId="0" applyFont="1" applyBorder="1" applyAlignment="1">
      <alignment horizontal="center"/>
    </xf>
    <xf numFmtId="0" fontId="30" fillId="13" borderId="261" xfId="0" applyFont="1" applyFill="1" applyBorder="1" applyAlignment="1">
      <alignment horizontal="center" vertical="center"/>
    </xf>
    <xf numFmtId="0" fontId="30" fillId="13" borderId="262" xfId="0" applyFont="1" applyFill="1" applyBorder="1" applyAlignment="1">
      <alignment horizontal="center" vertical="center"/>
    </xf>
    <xf numFmtId="0" fontId="85" fillId="0" borderId="260" xfId="0" applyFont="1" applyBorder="1" applyAlignment="1" applyProtection="1">
      <alignment horizontal="center" vertical="center" wrapText="1"/>
      <protection locked="0"/>
    </xf>
    <xf numFmtId="0" fontId="38" fillId="0" borderId="260" xfId="0" applyFont="1" applyBorder="1" applyAlignment="1">
      <alignment horizontal="center"/>
    </xf>
    <xf numFmtId="0" fontId="38" fillId="0" borderId="164" xfId="0" applyFont="1" applyBorder="1" applyAlignment="1">
      <alignment horizontal="center"/>
    </xf>
    <xf numFmtId="0" fontId="86" fillId="23" borderId="224" xfId="0" applyNumberFormat="1" applyFont="1" applyFill="1" applyBorder="1" applyAlignment="1">
      <alignment horizontal="center" vertical="center" wrapText="1"/>
    </xf>
    <xf numFmtId="0" fontId="87" fillId="21" borderId="0" xfId="0" applyNumberFormat="1" applyFont="1" applyFill="1" applyAlignment="1">
      <alignment horizontal="left" vertical="center" wrapText="1"/>
    </xf>
    <xf numFmtId="0" fontId="87" fillId="23" borderId="227" xfId="0" applyNumberFormat="1" applyFont="1" applyFill="1" applyBorder="1" applyAlignment="1">
      <alignment horizontal="center" vertical="center" wrapText="1"/>
    </xf>
    <xf numFmtId="0" fontId="88" fillId="0" borderId="0" xfId="0" applyFont="1" applyAlignment="1">
      <alignment wrapText="1"/>
    </xf>
    <xf numFmtId="0" fontId="86" fillId="23" borderId="231" xfId="0" applyNumberFormat="1" applyFont="1" applyFill="1" applyBorder="1" applyAlignment="1">
      <alignment horizontal="center" vertical="center" wrapText="1"/>
    </xf>
    <xf numFmtId="0" fontId="87" fillId="23" borderId="234" xfId="0" applyNumberFormat="1" applyFont="1" applyFill="1" applyBorder="1" applyAlignment="1">
      <alignment horizontal="center" vertical="center" wrapText="1"/>
    </xf>
    <xf numFmtId="0" fontId="87" fillId="23" borderId="238" xfId="0" applyNumberFormat="1" applyFont="1" applyFill="1" applyBorder="1" applyAlignment="1">
      <alignment horizontal="center" vertical="center" wrapText="1"/>
    </xf>
    <xf numFmtId="0" fontId="86" fillId="23" borderId="247" xfId="0" applyNumberFormat="1" applyFont="1" applyFill="1" applyBorder="1" applyAlignment="1">
      <alignment horizontal="center" vertical="center" wrapText="1"/>
    </xf>
    <xf numFmtId="0" fontId="87" fillId="21" borderId="152" xfId="0" applyNumberFormat="1" applyFont="1" applyFill="1" applyBorder="1" applyAlignment="1">
      <alignment horizontal="left" vertical="center" wrapText="1"/>
    </xf>
    <xf numFmtId="0" fontId="87" fillId="23" borderId="250" xfId="0" applyNumberFormat="1" applyFont="1" applyFill="1" applyBorder="1" applyAlignment="1">
      <alignment horizontal="center" vertical="center" wrapText="1"/>
    </xf>
    <xf numFmtId="0" fontId="88" fillId="0" borderId="152" xfId="0" applyFont="1" applyBorder="1" applyAlignment="1">
      <alignment wrapText="1"/>
    </xf>
    <xf numFmtId="0" fontId="87" fillId="23" borderId="239" xfId="0" applyNumberFormat="1" applyFont="1" applyFill="1" applyBorder="1" applyAlignment="1">
      <alignment horizontal="center" vertical="center" wrapText="1"/>
    </xf>
    <xf numFmtId="0" fontId="86" fillId="23" borderId="222" xfId="0" applyNumberFormat="1" applyFont="1" applyFill="1" applyBorder="1" applyAlignment="1">
      <alignment horizontal="center" vertical="center" wrapText="1"/>
    </xf>
    <xf numFmtId="0" fontId="87" fillId="23" borderId="222" xfId="0" applyNumberFormat="1" applyFont="1" applyFill="1" applyBorder="1" applyAlignment="1">
      <alignment horizontal="center" vertical="center" wrapText="1"/>
    </xf>
    <xf numFmtId="0" fontId="88" fillId="0" borderId="152" xfId="0" applyFont="1" applyFill="1" applyBorder="1" applyAlignment="1">
      <alignment wrapText="1"/>
    </xf>
    <xf numFmtId="0" fontId="86" fillId="23" borderId="255" xfId="0" applyNumberFormat="1" applyFont="1" applyFill="1" applyBorder="1" applyAlignment="1">
      <alignment horizontal="center" vertical="center" wrapText="1"/>
    </xf>
    <xf numFmtId="0" fontId="87" fillId="23" borderId="255" xfId="0" applyNumberFormat="1" applyFont="1" applyFill="1" applyBorder="1" applyAlignment="1">
      <alignment horizontal="center" vertical="center" wrapText="1"/>
    </xf>
    <xf numFmtId="0" fontId="38" fillId="0" borderId="148" xfId="0" applyFont="1" applyBorder="1" applyAlignment="1">
      <alignment horizontal="center" wrapText="1"/>
    </xf>
    <xf numFmtId="0" fontId="38" fillId="0" borderId="147" xfId="0" applyFont="1" applyBorder="1" applyAlignment="1">
      <alignment horizontal="center" wrapText="1"/>
    </xf>
    <xf numFmtId="164" fontId="89" fillId="0" borderId="0" xfId="0" applyNumberFormat="1" applyFont="1" applyAlignment="1">
      <alignment horizontal="center"/>
    </xf>
    <xf numFmtId="0" fontId="83" fillId="2" borderId="152" xfId="0" applyFont="1" applyFill="1" applyBorder="1" applyAlignment="1">
      <alignment horizontal="left" vertical="center" wrapText="1"/>
    </xf>
    <xf numFmtId="0" fontId="84" fillId="0" borderId="152" xfId="0" applyFont="1" applyBorder="1"/>
    <xf numFmtId="0" fontId="56" fillId="5" borderId="19" xfId="0" applyFont="1" applyFill="1" applyBorder="1" applyAlignment="1">
      <alignment vertical="top" wrapText="1"/>
    </xf>
    <xf numFmtId="0" fontId="82" fillId="0" borderId="12" xfId="0" applyFont="1" applyBorder="1"/>
    <xf numFmtId="0" fontId="82" fillId="0" borderId="10" xfId="0" applyFont="1" applyBorder="1"/>
    <xf numFmtId="0" fontId="13" fillId="5" borderId="19" xfId="0" applyFont="1" applyFill="1" applyBorder="1" applyAlignment="1">
      <alignment vertical="top" wrapText="1"/>
    </xf>
    <xf numFmtId="0" fontId="4" fillId="0" borderId="12" xfId="0" applyFont="1" applyBorder="1"/>
    <xf numFmtId="0" fontId="4" fillId="0" borderId="10" xfId="0" applyFont="1" applyBorder="1"/>
    <xf numFmtId="0" fontId="15" fillId="5" borderId="24" xfId="0" applyFont="1" applyFill="1" applyBorder="1" applyAlignment="1">
      <alignment horizontal="center" vertical="top" wrapText="1"/>
    </xf>
    <xf numFmtId="0" fontId="4" fillId="0" borderId="25" xfId="0" applyFont="1" applyBorder="1"/>
    <xf numFmtId="0" fontId="4" fillId="0" borderId="28" xfId="0" applyFont="1" applyBorder="1"/>
    <xf numFmtId="0" fontId="89" fillId="0" borderId="0" xfId="0" applyFont="1" applyAlignment="1">
      <alignment horizontal="center"/>
    </xf>
    <xf numFmtId="0" fontId="9" fillId="2" borderId="9" xfId="0" applyFont="1" applyFill="1" applyBorder="1" applyAlignment="1">
      <alignment horizontal="center" vertical="center"/>
    </xf>
    <xf numFmtId="0" fontId="13" fillId="2" borderId="9" xfId="0" applyFont="1" applyFill="1" applyBorder="1" applyAlignment="1">
      <alignment horizontal="left" vertical="top" wrapText="1"/>
    </xf>
    <xf numFmtId="0" fontId="7" fillId="0" borderId="57" xfId="0" applyFont="1" applyBorder="1" applyAlignment="1">
      <alignment horizontal="left" vertical="center" wrapText="1"/>
    </xf>
    <xf numFmtId="0" fontId="4" fillId="0" borderId="59" xfId="0" applyFont="1" applyBorder="1"/>
    <xf numFmtId="0" fontId="4" fillId="0" borderId="61" xfId="0" applyFont="1" applyBorder="1"/>
    <xf numFmtId="0" fontId="12" fillId="5" borderId="17" xfId="0" applyFont="1" applyFill="1" applyBorder="1" applyAlignment="1">
      <alignment horizontal="center" vertical="center" wrapText="1"/>
    </xf>
    <xf numFmtId="0" fontId="4" fillId="0" borderId="22" xfId="0" applyFont="1" applyBorder="1"/>
    <xf numFmtId="0" fontId="4" fillId="0" borderId="23" xfId="0" applyFont="1" applyBorder="1"/>
    <xf numFmtId="0" fontId="12" fillId="5" borderId="9" xfId="0" applyFont="1" applyFill="1" applyBorder="1" applyAlignment="1">
      <alignment horizontal="center" vertical="center" wrapText="1"/>
    </xf>
    <xf numFmtId="0" fontId="13" fillId="2" borderId="38" xfId="0" applyFont="1" applyFill="1" applyBorder="1" applyAlignment="1">
      <alignment horizontal="left" vertical="top" wrapText="1"/>
    </xf>
    <xf numFmtId="0" fontId="4" fillId="0" borderId="41" xfId="0" applyFont="1" applyBorder="1"/>
    <xf numFmtId="0" fontId="4" fillId="0" borderId="43" xfId="0" applyFont="1" applyBorder="1"/>
    <xf numFmtId="0" fontId="4" fillId="0" borderId="45" xfId="0" applyFont="1" applyBorder="1"/>
    <xf numFmtId="0" fontId="4" fillId="0" borderId="46" xfId="0" applyFont="1" applyBorder="1"/>
    <xf numFmtId="0" fontId="4" fillId="0" borderId="48" xfId="0" applyFont="1" applyBorder="1"/>
    <xf numFmtId="0" fontId="13" fillId="2" borderId="38" xfId="0" applyFont="1" applyFill="1" applyBorder="1" applyAlignment="1">
      <alignment horizontal="center" vertical="top" wrapText="1"/>
    </xf>
    <xf numFmtId="0" fontId="7" fillId="0" borderId="0" xfId="0" applyFont="1" applyAlignment="1">
      <alignment horizontal="center" vertical="center" wrapText="1"/>
    </xf>
    <xf numFmtId="0" fontId="0" fillId="0" borderId="0" xfId="0" applyFont="1" applyAlignment="1"/>
    <xf numFmtId="0" fontId="3" fillId="3" borderId="6" xfId="0" applyFont="1" applyFill="1" applyBorder="1" applyAlignment="1">
      <alignment horizontal="left" vertical="center"/>
    </xf>
    <xf numFmtId="0" fontId="4" fillId="0" borderId="7" xfId="0" applyFont="1" applyBorder="1"/>
    <xf numFmtId="0" fontId="4" fillId="0" borderId="8" xfId="0" applyFont="1" applyBorder="1"/>
    <xf numFmtId="0" fontId="3" fillId="3" borderId="2" xfId="0" applyFont="1" applyFill="1" applyBorder="1" applyAlignment="1">
      <alignment horizontal="left" vertical="center"/>
    </xf>
    <xf numFmtId="0" fontId="4" fillId="0" borderId="3" xfId="0" applyFont="1" applyBorder="1"/>
    <xf numFmtId="0" fontId="4" fillId="0" borderId="4" xfId="0" applyFont="1" applyBorder="1"/>
    <xf numFmtId="0" fontId="5" fillId="4" borderId="6" xfId="0" applyFont="1" applyFill="1" applyBorder="1" applyAlignment="1">
      <alignment horizontal="center" vertical="center"/>
    </xf>
    <xf numFmtId="0" fontId="7" fillId="0" borderId="6" xfId="0" applyFont="1" applyBorder="1" applyAlignment="1">
      <alignment horizontal="left" vertical="center" wrapText="1"/>
    </xf>
    <xf numFmtId="0" fontId="18" fillId="4" borderId="54" xfId="0" applyFont="1" applyFill="1" applyBorder="1" applyAlignment="1">
      <alignment horizontal="center" vertical="center" wrapText="1"/>
    </xf>
    <xf numFmtId="0" fontId="4" fillId="0" borderId="55" xfId="0" applyFont="1" applyBorder="1"/>
    <xf numFmtId="0" fontId="13" fillId="5" borderId="49" xfId="0" applyFont="1" applyFill="1" applyBorder="1" applyAlignment="1">
      <alignment wrapText="1"/>
    </xf>
    <xf numFmtId="0" fontId="4" fillId="0" borderId="50" xfId="0" applyFont="1" applyBorder="1"/>
    <xf numFmtId="1" fontId="12" fillId="10" borderId="97" xfId="0" applyNumberFormat="1" applyFont="1" applyFill="1" applyBorder="1" applyAlignment="1">
      <alignment horizontal="center" vertical="center"/>
    </xf>
    <xf numFmtId="0" fontId="4" fillId="0" borderId="98" xfId="0" applyFont="1" applyBorder="1"/>
    <xf numFmtId="0" fontId="4" fillId="0" borderId="100" xfId="0" applyFont="1" applyBorder="1"/>
    <xf numFmtId="1" fontId="12" fillId="6" borderId="97" xfId="0" applyNumberFormat="1" applyFont="1" applyFill="1" applyBorder="1" applyAlignment="1">
      <alignment horizontal="center" vertical="center"/>
    </xf>
    <xf numFmtId="1" fontId="12" fillId="10" borderId="74" xfId="0" applyNumberFormat="1" applyFont="1" applyFill="1" applyBorder="1" applyAlignment="1">
      <alignment horizontal="center" vertical="center"/>
    </xf>
    <xf numFmtId="0" fontId="4" fillId="0" borderId="75" xfId="0" applyFont="1" applyBorder="1"/>
    <xf numFmtId="0" fontId="4" fillId="0" borderId="76" xfId="0" applyFont="1" applyBorder="1"/>
    <xf numFmtId="0" fontId="3" fillId="4" borderId="79" xfId="0" applyFont="1" applyFill="1" applyBorder="1" applyAlignment="1">
      <alignment horizontal="center" vertical="center"/>
    </xf>
    <xf numFmtId="0" fontId="4" fillId="0" borderId="82" xfId="0" applyFont="1" applyBorder="1"/>
    <xf numFmtId="0" fontId="4" fillId="0" borderId="83" xfId="0" applyFont="1" applyBorder="1"/>
    <xf numFmtId="0" fontId="25" fillId="2" borderId="38" xfId="0" applyFont="1" applyFill="1" applyBorder="1" applyAlignment="1">
      <alignment horizontal="left" vertical="center"/>
    </xf>
    <xf numFmtId="0" fontId="4" fillId="0" borderId="67" xfId="0" applyFont="1" applyBorder="1"/>
    <xf numFmtId="0" fontId="4" fillId="0" borderId="68" xfId="0" applyFont="1" applyBorder="1"/>
    <xf numFmtId="0" fontId="4" fillId="0" borderId="70" xfId="0" applyFont="1" applyBorder="1"/>
    <xf numFmtId="0" fontId="1" fillId="2" borderId="38" xfId="0" applyFont="1" applyFill="1" applyBorder="1"/>
    <xf numFmtId="0" fontId="28" fillId="3" borderId="74" xfId="0" applyFont="1" applyFill="1" applyBorder="1" applyAlignment="1">
      <alignment horizontal="left" vertical="center" wrapText="1"/>
    </xf>
    <xf numFmtId="1" fontId="12" fillId="6" borderId="90" xfId="0" applyNumberFormat="1" applyFont="1" applyFill="1" applyBorder="1" applyAlignment="1">
      <alignment horizontal="center" vertical="center"/>
    </xf>
    <xf numFmtId="0" fontId="4" fillId="0" borderId="91" xfId="0" applyFont="1" applyBorder="1"/>
    <xf numFmtId="0" fontId="4" fillId="0" borderId="92" xfId="0" applyFont="1" applyBorder="1"/>
    <xf numFmtId="0" fontId="12" fillId="6" borderId="105" xfId="0" applyFont="1" applyFill="1" applyBorder="1" applyAlignment="1">
      <alignment horizontal="center" vertical="center"/>
    </xf>
    <xf numFmtId="0" fontId="4" fillId="0" borderId="106" xfId="0" applyFont="1" applyBorder="1"/>
    <xf numFmtId="0" fontId="4" fillId="0" borderId="107" xfId="0" applyFont="1" applyBorder="1"/>
    <xf numFmtId="0" fontId="12" fillId="6" borderId="113" xfId="0" applyFont="1" applyFill="1" applyBorder="1" applyAlignment="1">
      <alignment horizontal="center" vertical="center"/>
    </xf>
    <xf numFmtId="0" fontId="4" fillId="0" borderId="114" xfId="0" applyFont="1" applyBorder="1"/>
    <xf numFmtId="0" fontId="4" fillId="0" borderId="115" xfId="0" applyFont="1" applyBorder="1"/>
    <xf numFmtId="0" fontId="12" fillId="6" borderId="97" xfId="0" applyFont="1" applyFill="1" applyBorder="1" applyAlignment="1">
      <alignment horizontal="center" vertical="center"/>
    </xf>
    <xf numFmtId="0" fontId="12" fillId="6" borderId="90" xfId="0" applyFont="1" applyFill="1" applyBorder="1" applyAlignment="1">
      <alignment horizontal="center" vertical="center"/>
    </xf>
    <xf numFmtId="176" fontId="26" fillId="3" borderId="123" xfId="0" applyNumberFormat="1" applyFont="1" applyFill="1" applyBorder="1" applyAlignment="1">
      <alignment horizontal="center" vertical="center"/>
    </xf>
    <xf numFmtId="176" fontId="4" fillId="0" borderId="12" xfId="0" applyNumberFormat="1" applyFont="1" applyBorder="1"/>
    <xf numFmtId="176" fontId="4" fillId="0" borderId="10" xfId="0" applyNumberFormat="1" applyFont="1" applyBorder="1"/>
    <xf numFmtId="0" fontId="79" fillId="6" borderId="185" xfId="0" applyFont="1" applyFill="1" applyBorder="1" applyAlignment="1">
      <alignment horizontal="center" vertical="center"/>
    </xf>
    <xf numFmtId="0" fontId="79" fillId="6" borderId="183" xfId="0" applyFont="1" applyFill="1" applyBorder="1" applyAlignment="1">
      <alignment horizontal="center" vertical="center"/>
    </xf>
    <xf numFmtId="0" fontId="29" fillId="12" borderId="96" xfId="0" applyFont="1" applyFill="1" applyBorder="1" applyAlignment="1">
      <alignment horizontal="center"/>
    </xf>
    <xf numFmtId="0" fontId="4" fillId="0" borderId="99" xfId="0" applyFont="1" applyBorder="1"/>
    <xf numFmtId="0" fontId="4" fillId="0" borderId="101" xfId="0" applyFont="1" applyBorder="1"/>
    <xf numFmtId="0" fontId="29" fillId="8" borderId="96" xfId="0" applyFont="1" applyFill="1" applyBorder="1" applyAlignment="1">
      <alignment horizontal="center"/>
    </xf>
    <xf numFmtId="0" fontId="61" fillId="18" borderId="96" xfId="0" applyFont="1" applyFill="1" applyBorder="1" applyAlignment="1">
      <alignment horizontal="center" vertical="center"/>
    </xf>
    <xf numFmtId="0" fontId="61" fillId="18" borderId="96" xfId="0" applyFont="1" applyFill="1" applyBorder="1" applyAlignment="1">
      <alignment horizontal="center"/>
    </xf>
    <xf numFmtId="0" fontId="87" fillId="0" borderId="232" xfId="0" applyNumberFormat="1" applyFont="1" applyBorder="1" applyAlignment="1">
      <alignment horizontal="center" vertical="center" wrapText="1"/>
    </xf>
    <xf numFmtId="0" fontId="87" fillId="0" borderId="233" xfId="0" applyNumberFormat="1" applyFont="1" applyBorder="1" applyAlignment="1">
      <alignment horizontal="center" vertical="center" wrapText="1"/>
    </xf>
    <xf numFmtId="0" fontId="86" fillId="0" borderId="232" xfId="0" applyNumberFormat="1" applyFont="1" applyBorder="1" applyAlignment="1">
      <alignment horizontal="center" vertical="center" wrapText="1"/>
    </xf>
    <xf numFmtId="0" fontId="86" fillId="0" borderId="233" xfId="0" applyNumberFormat="1" applyFont="1" applyBorder="1" applyAlignment="1">
      <alignment horizontal="center" vertical="center" wrapText="1"/>
    </xf>
    <xf numFmtId="0" fontId="70" fillId="22" borderId="256" xfId="0" applyNumberFormat="1" applyFont="1" applyFill="1" applyBorder="1" applyAlignment="1">
      <alignment horizontal="center" vertical="center"/>
    </xf>
    <xf numFmtId="0" fontId="70" fillId="22" borderId="257" xfId="0" applyNumberFormat="1" applyFont="1" applyFill="1" applyBorder="1" applyAlignment="1">
      <alignment horizontal="center" vertical="center"/>
    </xf>
    <xf numFmtId="0" fontId="70" fillId="22" borderId="258" xfId="0" applyNumberFormat="1" applyFont="1" applyFill="1" applyBorder="1" applyAlignment="1">
      <alignment horizontal="center" vertical="center"/>
    </xf>
    <xf numFmtId="0" fontId="86" fillId="0" borderId="152" xfId="0" applyNumberFormat="1" applyFont="1" applyBorder="1" applyAlignment="1">
      <alignment horizontal="center" vertical="center" wrapText="1"/>
    </xf>
    <xf numFmtId="0" fontId="86" fillId="0" borderId="223" xfId="0" applyNumberFormat="1" applyFont="1" applyBorder="1" applyAlignment="1">
      <alignment horizontal="center" vertical="center" wrapText="1"/>
    </xf>
    <xf numFmtId="0" fontId="87" fillId="0" borderId="152" xfId="0" applyNumberFormat="1" applyFont="1" applyBorder="1" applyAlignment="1">
      <alignment horizontal="center" vertical="center" wrapText="1"/>
    </xf>
    <xf numFmtId="0" fontId="87" fillId="0" borderId="223" xfId="0" applyNumberFormat="1" applyFont="1" applyBorder="1" applyAlignment="1">
      <alignment horizontal="center" vertical="center" wrapText="1"/>
    </xf>
    <xf numFmtId="0" fontId="87" fillId="0" borderId="251" xfId="0" applyNumberFormat="1" applyFont="1" applyBorder="1" applyAlignment="1">
      <alignment horizontal="left" vertical="center" wrapText="1"/>
    </xf>
    <xf numFmtId="0" fontId="87" fillId="0" borderId="152" xfId="0" applyNumberFormat="1" applyFont="1" applyBorder="1" applyAlignment="1">
      <alignment horizontal="left" vertical="center" wrapText="1"/>
    </xf>
    <xf numFmtId="0" fontId="87" fillId="0" borderId="223" xfId="0" applyNumberFormat="1" applyFont="1" applyBorder="1" applyAlignment="1">
      <alignment horizontal="left" vertical="center" wrapText="1"/>
    </xf>
    <xf numFmtId="0" fontId="70" fillId="20" borderId="152" xfId="0" applyNumberFormat="1" applyFont="1" applyFill="1" applyBorder="1" applyAlignment="1">
      <alignment horizontal="center" vertical="center" textRotation="90"/>
    </xf>
    <xf numFmtId="0" fontId="87" fillId="0" borderId="225" xfId="0" applyNumberFormat="1" applyFont="1" applyBorder="1" applyAlignment="1">
      <alignment horizontal="center" vertical="center" wrapText="1"/>
    </xf>
    <xf numFmtId="0" fontId="87" fillId="0" borderId="226" xfId="0" applyNumberFormat="1" applyFont="1" applyBorder="1" applyAlignment="1">
      <alignment horizontal="center" vertical="center" wrapText="1"/>
    </xf>
    <xf numFmtId="0" fontId="87" fillId="0" borderId="240" xfId="0" applyNumberFormat="1" applyFont="1" applyBorder="1" applyAlignment="1">
      <alignment horizontal="center" vertical="center" wrapText="1"/>
    </xf>
    <xf numFmtId="0" fontId="87" fillId="0" borderId="241" xfId="0" applyNumberFormat="1" applyFont="1" applyBorder="1" applyAlignment="1">
      <alignment horizontal="center" vertical="center" wrapText="1"/>
    </xf>
    <xf numFmtId="0" fontId="76" fillId="0" borderId="0" xfId="0" applyFont="1" applyAlignment="1">
      <alignment horizontal="center" vertical="center" textRotation="90"/>
    </xf>
    <xf numFmtId="0" fontId="86" fillId="0" borderId="248" xfId="0" applyNumberFormat="1" applyFont="1" applyBorder="1" applyAlignment="1">
      <alignment horizontal="center" vertical="center" wrapText="1"/>
    </xf>
    <xf numFmtId="0" fontId="86" fillId="0" borderId="249" xfId="0" applyNumberFormat="1" applyFont="1" applyBorder="1" applyAlignment="1">
      <alignment horizontal="center" vertical="center" wrapText="1"/>
    </xf>
    <xf numFmtId="0" fontId="70" fillId="22" borderId="219" xfId="0" applyNumberFormat="1" applyFont="1" applyFill="1" applyBorder="1" applyAlignment="1">
      <alignment horizontal="center" vertical="center"/>
    </xf>
    <xf numFmtId="0" fontId="70" fillId="22" borderId="220" xfId="0" applyNumberFormat="1" applyFont="1" applyFill="1" applyBorder="1" applyAlignment="1">
      <alignment horizontal="center" vertical="center"/>
    </xf>
    <xf numFmtId="0" fontId="70" fillId="22" borderId="221" xfId="0" applyNumberFormat="1" applyFont="1" applyFill="1" applyBorder="1" applyAlignment="1">
      <alignment horizontal="center" vertical="center"/>
    </xf>
    <xf numFmtId="0" fontId="87" fillId="0" borderId="235" xfId="0" applyNumberFormat="1" applyFont="1" applyBorder="1" applyAlignment="1">
      <alignment horizontal="center" vertical="center" wrapText="1"/>
    </xf>
    <xf numFmtId="0" fontId="87" fillId="0" borderId="236" xfId="0" applyNumberFormat="1" applyFont="1" applyBorder="1" applyAlignment="1">
      <alignment horizontal="center" vertical="center" wrapText="1"/>
    </xf>
    <xf numFmtId="0" fontId="87" fillId="0" borderId="237" xfId="0" applyNumberFormat="1" applyFont="1" applyBorder="1" applyAlignment="1">
      <alignment horizontal="center" vertical="center" wrapText="1"/>
    </xf>
    <xf numFmtId="0" fontId="87" fillId="0" borderId="242" xfId="0" applyNumberFormat="1" applyFont="1" applyBorder="1" applyAlignment="1">
      <alignment horizontal="center" vertical="center" wrapText="1"/>
    </xf>
    <xf numFmtId="0" fontId="87" fillId="0" borderId="243" xfId="0" applyNumberFormat="1" applyFont="1" applyBorder="1" applyAlignment="1">
      <alignment horizontal="center" vertical="center" wrapText="1"/>
    </xf>
    <xf numFmtId="0" fontId="87" fillId="0" borderId="244" xfId="0" applyNumberFormat="1" applyFont="1" applyBorder="1" applyAlignment="1">
      <alignment horizontal="center" vertical="center" wrapText="1"/>
    </xf>
    <xf numFmtId="0" fontId="87" fillId="0" borderId="228" xfId="0" applyNumberFormat="1" applyFont="1" applyBorder="1" applyAlignment="1">
      <alignment horizontal="center" vertical="center" wrapText="1"/>
    </xf>
    <xf numFmtId="0" fontId="87" fillId="0" borderId="229" xfId="0" applyNumberFormat="1" applyFont="1" applyBorder="1" applyAlignment="1">
      <alignment horizontal="center" vertical="center" wrapText="1"/>
    </xf>
    <xf numFmtId="0" fontId="87" fillId="0" borderId="230" xfId="0" applyNumberFormat="1" applyFont="1" applyBorder="1" applyAlignment="1">
      <alignment horizontal="center" vertical="center" wrapText="1"/>
    </xf>
    <xf numFmtId="0" fontId="86" fillId="0" borderId="240" xfId="0" applyNumberFormat="1" applyFont="1" applyBorder="1" applyAlignment="1">
      <alignment horizontal="center" vertical="center" wrapText="1"/>
    </xf>
    <xf numFmtId="0" fontId="86" fillId="0" borderId="241" xfId="0" applyNumberFormat="1" applyFont="1" applyBorder="1" applyAlignment="1">
      <alignment horizontal="center" vertical="center" wrapText="1"/>
    </xf>
    <xf numFmtId="0" fontId="86" fillId="0" borderId="225" xfId="0" applyNumberFormat="1" applyFont="1" applyBorder="1" applyAlignment="1">
      <alignment horizontal="center" vertical="center" wrapText="1"/>
    </xf>
    <xf numFmtId="0" fontId="86" fillId="0" borderId="226" xfId="0" applyNumberFormat="1" applyFont="1" applyBorder="1" applyAlignment="1">
      <alignment horizontal="center" vertical="center" wrapText="1"/>
    </xf>
    <xf numFmtId="0" fontId="86" fillId="0" borderId="228" xfId="0" applyNumberFormat="1" applyFont="1" applyBorder="1" applyAlignment="1">
      <alignment horizontal="center" vertical="center" wrapText="1"/>
    </xf>
    <xf numFmtId="0" fontId="86" fillId="0" borderId="245" xfId="0" applyNumberFormat="1" applyFont="1" applyBorder="1" applyAlignment="1">
      <alignment horizontal="center" vertical="center" wrapText="1"/>
    </xf>
    <xf numFmtId="0" fontId="86" fillId="0" borderId="230" xfId="0" applyNumberFormat="1" applyFont="1" applyBorder="1" applyAlignment="1">
      <alignment horizontal="center" vertical="center" wrapText="1"/>
    </xf>
    <xf numFmtId="0" fontId="87" fillId="0" borderId="245" xfId="0" applyNumberFormat="1" applyFont="1" applyBorder="1" applyAlignment="1">
      <alignment horizontal="center" vertical="center" wrapText="1"/>
    </xf>
    <xf numFmtId="0" fontId="86" fillId="0" borderId="235" xfId="0" applyNumberFormat="1" applyFont="1" applyBorder="1" applyAlignment="1">
      <alignment horizontal="center" vertical="center" wrapText="1"/>
    </xf>
    <xf numFmtId="0" fontId="86" fillId="0" borderId="246" xfId="0" applyNumberFormat="1" applyFont="1" applyBorder="1" applyAlignment="1">
      <alignment horizontal="center" vertical="center" wrapText="1"/>
    </xf>
    <xf numFmtId="0" fontId="86" fillId="0" borderId="237" xfId="0" applyNumberFormat="1" applyFont="1" applyBorder="1" applyAlignment="1">
      <alignment horizontal="center" vertical="center" wrapText="1"/>
    </xf>
    <xf numFmtId="0" fontId="87" fillId="0" borderId="246" xfId="0" applyNumberFormat="1" applyFont="1" applyBorder="1" applyAlignment="1">
      <alignment horizontal="center" vertical="center" wrapText="1"/>
    </xf>
    <xf numFmtId="0" fontId="86" fillId="0" borderId="252" xfId="0" applyNumberFormat="1" applyFont="1" applyBorder="1" applyAlignment="1">
      <alignment horizontal="center" vertical="center" wrapText="1"/>
    </xf>
    <xf numFmtId="0" fontId="86" fillId="0" borderId="253" xfId="0" applyNumberFormat="1" applyFont="1" applyBorder="1" applyAlignment="1">
      <alignment horizontal="center" vertical="center" wrapText="1"/>
    </xf>
    <xf numFmtId="0" fontId="86" fillId="0" borderId="254" xfId="0" applyNumberFormat="1" applyFont="1" applyBorder="1" applyAlignment="1">
      <alignment horizontal="center" vertical="center" wrapText="1"/>
    </xf>
    <xf numFmtId="0" fontId="87" fillId="0" borderId="259" xfId="0" applyNumberFormat="1" applyFont="1" applyBorder="1" applyAlignment="1">
      <alignment horizontal="left" vertical="center" wrapText="1"/>
    </xf>
    <xf numFmtId="0" fontId="87" fillId="0" borderId="253" xfId="0" applyNumberFormat="1" applyFont="1" applyBorder="1" applyAlignment="1">
      <alignment horizontal="left" vertical="center" wrapText="1"/>
    </xf>
    <xf numFmtId="0" fontId="87" fillId="0" borderId="254" xfId="0" applyNumberFormat="1" applyFont="1" applyBorder="1" applyAlignment="1">
      <alignment horizontal="left" vertical="center" wrapText="1"/>
    </xf>
    <xf numFmtId="0" fontId="78" fillId="0" borderId="225" xfId="0" applyNumberFormat="1" applyFont="1" applyBorder="1" applyAlignment="1">
      <alignment horizontal="center" vertical="center" wrapText="1"/>
    </xf>
    <xf numFmtId="0" fontId="78" fillId="0" borderId="226" xfId="0" applyNumberFormat="1" applyFont="1" applyBorder="1" applyAlignment="1">
      <alignment horizontal="center" vertical="center" wrapText="1"/>
    </xf>
    <xf numFmtId="0" fontId="74" fillId="0" borderId="225" xfId="0" applyNumberFormat="1" applyFont="1" applyBorder="1" applyAlignment="1">
      <alignment horizontal="center" vertical="center" wrapText="1"/>
    </xf>
    <xf numFmtId="0" fontId="74" fillId="0" borderId="226" xfId="0" applyNumberFormat="1" applyFont="1" applyBorder="1" applyAlignment="1">
      <alignment horizontal="center" vertical="center" wrapText="1"/>
    </xf>
    <xf numFmtId="0" fontId="74" fillId="0" borderId="228" xfId="0" applyNumberFormat="1" applyFont="1" applyBorder="1" applyAlignment="1">
      <alignment horizontal="center" vertical="center" wrapText="1"/>
    </xf>
    <xf numFmtId="0" fontId="74" fillId="0" borderId="229" xfId="0" applyNumberFormat="1" applyFont="1" applyBorder="1" applyAlignment="1">
      <alignment horizontal="center" vertical="center" wrapText="1"/>
    </xf>
    <xf numFmtId="0" fontId="74" fillId="0" borderId="230" xfId="0" applyNumberFormat="1" applyFont="1" applyBorder="1" applyAlignment="1">
      <alignment horizontal="center" vertical="center" wrapText="1"/>
    </xf>
    <xf numFmtId="0" fontId="78" fillId="0" borderId="232" xfId="0" applyNumberFormat="1" applyFont="1" applyBorder="1" applyAlignment="1">
      <alignment horizontal="center" vertical="center" wrapText="1"/>
    </xf>
    <xf numFmtId="0" fontId="78" fillId="0" borderId="233" xfId="0" applyNumberFormat="1" applyFont="1" applyBorder="1" applyAlignment="1">
      <alignment horizontal="center" vertical="center" wrapText="1"/>
    </xf>
    <xf numFmtId="0" fontId="74" fillId="0" borderId="232" xfId="0" applyNumberFormat="1" applyFont="1" applyBorder="1" applyAlignment="1">
      <alignment horizontal="center" vertical="center" wrapText="1"/>
    </xf>
    <xf numFmtId="0" fontId="74" fillId="0" borderId="233" xfId="0" applyNumberFormat="1" applyFont="1" applyBorder="1" applyAlignment="1">
      <alignment horizontal="center" vertical="center" wrapText="1"/>
    </xf>
    <xf numFmtId="0" fontId="74" fillId="0" borderId="235" xfId="0" applyNumberFormat="1" applyFont="1" applyBorder="1" applyAlignment="1">
      <alignment horizontal="center" vertical="center" wrapText="1"/>
    </xf>
    <xf numFmtId="0" fontId="74" fillId="0" borderId="236" xfId="0" applyNumberFormat="1" applyFont="1" applyBorder="1" applyAlignment="1">
      <alignment horizontal="center" vertical="center" wrapText="1"/>
    </xf>
    <xf numFmtId="0" fontId="74" fillId="0" borderId="237" xfId="0" applyNumberFormat="1" applyFont="1" applyBorder="1" applyAlignment="1">
      <alignment horizontal="center" vertical="center" wrapText="1"/>
    </xf>
    <xf numFmtId="0" fontId="78" fillId="0" borderId="248" xfId="0" applyNumberFormat="1" applyFont="1" applyBorder="1" applyAlignment="1">
      <alignment horizontal="center" vertical="center" wrapText="1"/>
    </xf>
    <xf numFmtId="0" fontId="78" fillId="0" borderId="249" xfId="0" applyNumberFormat="1" applyFont="1" applyBorder="1" applyAlignment="1">
      <alignment horizontal="center" vertical="center" wrapText="1"/>
    </xf>
    <xf numFmtId="0" fontId="74" fillId="0" borderId="251" xfId="0" applyNumberFormat="1" applyFont="1" applyBorder="1" applyAlignment="1">
      <alignment horizontal="left" vertical="center" wrapText="1"/>
    </xf>
    <xf numFmtId="0" fontId="74" fillId="0" borderId="152" xfId="0" applyNumberFormat="1" applyFont="1" applyBorder="1" applyAlignment="1">
      <alignment horizontal="left" vertical="center" wrapText="1"/>
    </xf>
    <xf numFmtId="0" fontId="74" fillId="0" borderId="223" xfId="0" applyNumberFormat="1" applyFont="1" applyBorder="1" applyAlignment="1">
      <alignment horizontal="left" vertical="center" wrapText="1"/>
    </xf>
    <xf numFmtId="0" fontId="74" fillId="0" borderId="242" xfId="0" applyNumberFormat="1" applyFont="1" applyBorder="1" applyAlignment="1">
      <alignment horizontal="center" vertical="center" wrapText="1"/>
    </xf>
    <xf numFmtId="0" fontId="74" fillId="0" borderId="243" xfId="0" applyNumberFormat="1" applyFont="1" applyBorder="1" applyAlignment="1">
      <alignment horizontal="center" vertical="center" wrapText="1"/>
    </xf>
    <xf numFmtId="0" fontId="74" fillId="0" borderId="244" xfId="0" applyNumberFormat="1" applyFont="1" applyBorder="1" applyAlignment="1">
      <alignment horizontal="center" vertical="center" wrapText="1"/>
    </xf>
    <xf numFmtId="0" fontId="78" fillId="0" borderId="152" xfId="0" applyNumberFormat="1" applyFont="1" applyBorder="1" applyAlignment="1">
      <alignment horizontal="center" vertical="center" wrapText="1"/>
    </xf>
    <xf numFmtId="0" fontId="78" fillId="0" borderId="223" xfId="0" applyNumberFormat="1" applyFont="1" applyBorder="1" applyAlignment="1">
      <alignment horizontal="center" vertical="center" wrapText="1"/>
    </xf>
    <xf numFmtId="0" fontId="74" fillId="0" borderId="152" xfId="0" applyNumberFormat="1" applyFont="1" applyBorder="1" applyAlignment="1">
      <alignment horizontal="center" vertical="center" wrapText="1"/>
    </xf>
    <xf numFmtId="0" fontId="74" fillId="0" borderId="223" xfId="0" applyNumberFormat="1" applyFont="1" applyBorder="1" applyAlignment="1">
      <alignment horizontal="center" vertical="center" wrapText="1"/>
    </xf>
    <xf numFmtId="0" fontId="78" fillId="0" borderId="240" xfId="0" applyNumberFormat="1" applyFont="1" applyBorder="1" applyAlignment="1">
      <alignment horizontal="center" vertical="center" wrapText="1"/>
    </xf>
    <xf numFmtId="0" fontId="78" fillId="0" borderId="241" xfId="0" applyNumberFormat="1" applyFont="1" applyBorder="1" applyAlignment="1">
      <alignment horizontal="center" vertical="center" wrapText="1"/>
    </xf>
    <xf numFmtId="0" fontId="74" fillId="0" borderId="240" xfId="0" applyNumberFormat="1" applyFont="1" applyBorder="1" applyAlignment="1">
      <alignment horizontal="center" vertical="center" wrapText="1"/>
    </xf>
    <xf numFmtId="0" fontId="74" fillId="0" borderId="241" xfId="0" applyNumberFormat="1" applyFont="1" applyBorder="1" applyAlignment="1">
      <alignment horizontal="center" vertical="center" wrapText="1"/>
    </xf>
    <xf numFmtId="0" fontId="58" fillId="0" borderId="182" xfId="0" applyFont="1" applyBorder="1" applyAlignment="1">
      <alignment horizontal="center" vertical="center" wrapText="1"/>
    </xf>
    <xf numFmtId="0" fontId="4" fillId="0" borderId="183" xfId="0" applyFont="1" applyBorder="1"/>
    <xf numFmtId="0" fontId="4" fillId="0" borderId="184" xfId="0" applyFont="1" applyBorder="1"/>
    <xf numFmtId="0" fontId="4" fillId="0" borderId="187" xfId="0" applyFont="1" applyBorder="1"/>
    <xf numFmtId="0" fontId="4" fillId="0" borderId="188" xfId="0" applyFont="1" applyBorder="1"/>
    <xf numFmtId="0" fontId="4" fillId="0" borderId="189" xfId="0" applyFont="1" applyBorder="1"/>
    <xf numFmtId="174" fontId="57" fillId="6" borderId="181" xfId="0" applyNumberFormat="1" applyFont="1" applyFill="1" applyBorder="1" applyAlignment="1">
      <alignment horizontal="center" vertical="center" wrapText="1"/>
    </xf>
    <xf numFmtId="0" fontId="4" fillId="0" borderId="186" xfId="0" applyFont="1" applyBorder="1"/>
    <xf numFmtId="173" fontId="51" fillId="3" borderId="9" xfId="0" applyNumberFormat="1" applyFont="1" applyFill="1" applyBorder="1" applyAlignment="1">
      <alignment horizontal="center" vertical="center"/>
    </xf>
    <xf numFmtId="0" fontId="58" fillId="0" borderId="193" xfId="0" applyFont="1" applyBorder="1" applyAlignment="1">
      <alignment horizontal="center" vertical="center" wrapText="1"/>
    </xf>
    <xf numFmtId="0" fontId="52" fillId="4" borderId="79" xfId="0" applyFont="1" applyFill="1" applyBorder="1" applyAlignment="1">
      <alignment horizontal="center" vertical="center" wrapText="1"/>
    </xf>
    <xf numFmtId="0" fontId="55" fillId="6" borderId="160" xfId="0" applyFont="1" applyFill="1" applyBorder="1" applyAlignment="1">
      <alignment horizontal="center" vertical="center" wrapText="1"/>
    </xf>
    <xf numFmtId="0" fontId="4" fillId="0" borderId="161" xfId="0" applyFont="1" applyBorder="1"/>
    <xf numFmtId="170" fontId="56" fillId="0" borderId="79" xfId="0" applyNumberFormat="1" applyFont="1" applyBorder="1" applyAlignment="1">
      <alignment horizontal="center" vertical="center" wrapText="1"/>
    </xf>
    <xf numFmtId="0" fontId="4" fillId="0" borderId="168" xfId="0" applyFont="1" applyBorder="1"/>
    <xf numFmtId="170" fontId="56" fillId="0" borderId="174" xfId="0" applyNumberFormat="1" applyFont="1" applyBorder="1" applyAlignment="1">
      <alignment horizontal="center" vertical="center" wrapText="1"/>
    </xf>
    <xf numFmtId="0" fontId="4" fillId="0" borderId="175" xfId="0" applyFont="1" applyBorder="1"/>
    <xf numFmtId="0" fontId="4" fillId="0" borderId="176" xfId="0" applyFont="1" applyBorder="1"/>
    <xf numFmtId="170" fontId="56" fillId="5" borderId="180" xfId="0" applyNumberFormat="1" applyFont="1" applyFill="1" applyBorder="1" applyAlignment="1">
      <alignment horizontal="center" vertical="center" wrapText="1"/>
    </xf>
    <xf numFmtId="172" fontId="51" fillId="16" borderId="149" xfId="0" applyNumberFormat="1" applyFont="1" applyFill="1" applyBorder="1" applyAlignment="1">
      <alignment horizontal="center" vertical="center" textRotation="90"/>
    </xf>
    <xf numFmtId="0" fontId="4" fillId="0" borderId="152" xfId="0" applyFont="1" applyBorder="1"/>
    <xf numFmtId="0" fontId="4" fillId="0" borderId="136" xfId="0" applyFont="1" applyBorder="1"/>
    <xf numFmtId="176" fontId="57" fillId="5" borderId="197" xfId="0" applyNumberFormat="1" applyFont="1" applyFill="1" applyBorder="1" applyAlignment="1">
      <alignment horizontal="center" vertical="center" wrapText="1"/>
    </xf>
    <xf numFmtId="176" fontId="4" fillId="0" borderId="198" xfId="0" applyNumberFormat="1" applyFont="1" applyBorder="1"/>
    <xf numFmtId="176" fontId="4" fillId="0" borderId="199" xfId="0" applyNumberFormat="1" applyFont="1" applyBorder="1"/>
    <xf numFmtId="176" fontId="57" fillId="5" borderId="215" xfId="0" applyNumberFormat="1" applyFont="1" applyFill="1" applyBorder="1" applyAlignment="1">
      <alignment horizontal="center" vertical="center" wrapText="1"/>
    </xf>
    <xf numFmtId="176" fontId="4" fillId="0" borderId="216" xfId="0" applyNumberFormat="1" applyFont="1" applyBorder="1"/>
    <xf numFmtId="176" fontId="4" fillId="0" borderId="217" xfId="0" applyNumberFormat="1" applyFont="1" applyBorder="1"/>
    <xf numFmtId="9" fontId="57" fillId="5" borderId="97" xfId="0" applyNumberFormat="1" applyFont="1" applyFill="1" applyBorder="1" applyAlignment="1">
      <alignment horizontal="center" vertical="center" wrapText="1"/>
    </xf>
    <xf numFmtId="176" fontId="57" fillId="5" borderId="201" xfId="0" applyNumberFormat="1" applyFont="1" applyFill="1" applyBorder="1" applyAlignment="1">
      <alignment horizontal="center" vertical="center" wrapText="1"/>
    </xf>
    <xf numFmtId="176" fontId="4" fillId="0" borderId="202" xfId="0" applyNumberFormat="1" applyFont="1" applyBorder="1"/>
    <xf numFmtId="176" fontId="4" fillId="0" borderId="203" xfId="0" applyNumberFormat="1" applyFont="1" applyBorder="1"/>
    <xf numFmtId="9" fontId="57" fillId="5" borderId="211" xfId="0" applyNumberFormat="1" applyFont="1" applyFill="1" applyBorder="1" applyAlignment="1">
      <alignment horizontal="center" vertical="center" wrapText="1"/>
    </xf>
    <xf numFmtId="0" fontId="4" fillId="0" borderId="212" xfId="0" applyFont="1" applyBorder="1"/>
    <xf numFmtId="0" fontId="4" fillId="0" borderId="213" xfId="0" applyFont="1" applyBorder="1"/>
    <xf numFmtId="175" fontId="57" fillId="5" borderId="97" xfId="0" applyNumberFormat="1" applyFont="1" applyFill="1" applyBorder="1" applyAlignment="1">
      <alignment horizontal="center" vertical="center" wrapText="1"/>
    </xf>
    <xf numFmtId="10" fontId="58" fillId="0" borderId="182" xfId="0" applyNumberFormat="1" applyFont="1" applyBorder="1" applyAlignment="1">
      <alignment horizontal="center" vertical="center" wrapText="1"/>
    </xf>
    <xf numFmtId="10" fontId="58" fillId="0" borderId="193" xfId="0" applyNumberFormat="1" applyFont="1" applyBorder="1" applyAlignment="1">
      <alignment horizontal="center" vertical="center" wrapText="1"/>
    </xf>
    <xf numFmtId="0" fontId="58" fillId="0" borderId="185" xfId="0" applyFont="1" applyBorder="1" applyAlignment="1">
      <alignment horizontal="center" vertical="center" wrapText="1"/>
    </xf>
    <xf numFmtId="0" fontId="4" fillId="0" borderId="218" xfId="0" applyFont="1" applyBorder="1"/>
    <xf numFmtId="0" fontId="52" fillId="4" borderId="150" xfId="0" applyFont="1" applyFill="1" applyBorder="1" applyAlignment="1">
      <alignment horizontal="center" vertical="center"/>
    </xf>
    <xf numFmtId="0" fontId="4" fillId="0" borderId="151" xfId="0" applyFont="1" applyBorder="1"/>
    <xf numFmtId="0" fontId="53" fillId="4" borderId="156" xfId="0" applyFont="1" applyFill="1" applyBorder="1" applyAlignment="1">
      <alignment horizontal="center" vertical="center" wrapText="1"/>
    </xf>
    <xf numFmtId="170" fontId="56" fillId="0" borderId="165" xfId="0" applyNumberFormat="1" applyFont="1" applyBorder="1" applyAlignment="1">
      <alignment horizontal="center" vertical="center" wrapText="1"/>
    </xf>
    <xf numFmtId="0" fontId="4" fillId="0" borderId="166" xfId="0" applyFont="1" applyBorder="1"/>
    <xf numFmtId="170" fontId="54" fillId="0" borderId="157" xfId="0" applyNumberFormat="1" applyFont="1" applyBorder="1" applyAlignment="1">
      <alignment horizontal="center" vertical="top" wrapText="1"/>
    </xf>
    <xf numFmtId="0" fontId="4" fillId="0" borderId="158" xfId="0" applyFont="1" applyBorder="1"/>
    <xf numFmtId="0" fontId="4" fillId="0" borderId="159" xfId="0" applyFont="1" applyBorder="1"/>
    <xf numFmtId="0" fontId="4" fillId="0" borderId="167" xfId="0" applyFont="1" applyBorder="1"/>
    <xf numFmtId="0" fontId="4" fillId="0" borderId="87" xfId="0" applyFont="1" applyBorder="1"/>
    <xf numFmtId="0" fontId="4" fillId="0" borderId="169" xfId="0" applyFont="1" applyBorder="1"/>
    <xf numFmtId="0" fontId="4" fillId="0" borderId="170" xfId="0" applyFont="1" applyBorder="1"/>
    <xf numFmtId="0" fontId="4" fillId="0" borderId="171" xfId="0" applyFont="1" applyBorder="1"/>
    <xf numFmtId="169" fontId="51" fillId="16" borderId="149" xfId="0" applyNumberFormat="1" applyFont="1" applyFill="1" applyBorder="1" applyAlignment="1">
      <alignment horizontal="center" vertical="center" textRotation="90"/>
    </xf>
    <xf numFmtId="0" fontId="53" fillId="4" borderId="96" xfId="0" applyFont="1" applyFill="1" applyBorder="1" applyAlignment="1">
      <alignment horizontal="center" vertical="center"/>
    </xf>
    <xf numFmtId="0" fontId="4" fillId="0" borderId="153" xfId="0" applyFont="1" applyBorder="1"/>
    <xf numFmtId="0" fontId="59" fillId="4" borderId="79" xfId="0" applyFont="1" applyFill="1" applyBorder="1" applyAlignment="1">
      <alignment horizontal="center" vertical="center"/>
    </xf>
    <xf numFmtId="0" fontId="57" fillId="2" borderId="185" xfId="0" applyFont="1" applyFill="1" applyBorder="1" applyAlignment="1">
      <alignment horizontal="center" vertical="center" wrapText="1"/>
    </xf>
    <xf numFmtId="0" fontId="4" fillId="0" borderId="190" xfId="0" applyFont="1" applyBorder="1"/>
    <xf numFmtId="0" fontId="4" fillId="0" borderId="191" xfId="0" applyFont="1" applyBorder="1"/>
    <xf numFmtId="0" fontId="4" fillId="0" borderId="165" xfId="0" applyFont="1" applyBorder="1"/>
    <xf numFmtId="0" fontId="4" fillId="0" borderId="162" xfId="0" applyFont="1" applyBorder="1"/>
    <xf numFmtId="0" fontId="57" fillId="17" borderId="185" xfId="0" applyFont="1" applyFill="1" applyBorder="1" applyAlignment="1">
      <alignment horizontal="center" vertical="center"/>
    </xf>
    <xf numFmtId="0" fontId="56" fillId="0" borderId="173" xfId="0" applyFont="1" applyBorder="1" applyAlignment="1">
      <alignment horizontal="center" vertical="center" wrapText="1"/>
    </xf>
    <xf numFmtId="0" fontId="52" fillId="4" borderId="96" xfId="0" applyFont="1" applyFill="1" applyBorder="1" applyAlignment="1">
      <alignment horizontal="center" vertical="center"/>
    </xf>
    <xf numFmtId="0" fontId="45" fillId="0" borderId="143" xfId="0" applyFont="1" applyBorder="1" applyAlignment="1">
      <alignment horizontal="center" vertical="center" textRotation="90"/>
    </xf>
    <xf numFmtId="0" fontId="4" fillId="0" borderId="146" xfId="0" applyFont="1" applyBorder="1"/>
    <xf numFmtId="0" fontId="4" fillId="0" borderId="148" xfId="0" applyFont="1" applyBorder="1"/>
    <xf numFmtId="0" fontId="43" fillId="2" borderId="96" xfId="0" applyFont="1" applyFill="1" applyBorder="1" applyAlignment="1">
      <alignment horizontal="center"/>
    </xf>
  </cellXfs>
  <cellStyles count="1">
    <cellStyle name="Normal" xfId="0" builtinId="0"/>
  </cellStyles>
  <dxfs count="900">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patternType="solid">
          <fgColor rgb="FFFEF2CB"/>
          <bgColor rgb="FFFEF2CB"/>
        </patternFill>
      </fill>
    </dxf>
    <dxf>
      <fill>
        <patternFill patternType="solid">
          <fgColor rgb="FFFFFAEF"/>
          <bgColor rgb="FFFFFAE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1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ANALYSIS!$B$4:$B$19</c:f>
              <c:strCache>
                <c:ptCount val="16"/>
                <c:pt idx="0">
                  <c:v>Squat with belt</c:v>
                </c:pt>
                <c:pt idx="1">
                  <c:v>Squat with belt</c:v>
                </c:pt>
                <c:pt idx="2">
                  <c:v>Squat with belt</c:v>
                </c:pt>
                <c:pt idx="3">
                  <c:v>Squat with belt</c:v>
                </c:pt>
                <c:pt idx="4">
                  <c:v>Squat with belt</c:v>
                </c:pt>
                <c:pt idx="5">
                  <c:v>Squat with belt</c:v>
                </c:pt>
                <c:pt idx="6">
                  <c:v>Squat with belt</c:v>
                </c:pt>
                <c:pt idx="7">
                  <c:v>Squat with belt</c:v>
                </c:pt>
                <c:pt idx="8">
                  <c:v>Squat with belt</c:v>
                </c:pt>
                <c:pt idx="9">
                  <c:v>Squat with belt</c:v>
                </c:pt>
                <c:pt idx="10">
                  <c:v>Squat with belt</c:v>
                </c:pt>
                <c:pt idx="11">
                  <c:v>Squat with belt</c:v>
                </c:pt>
                <c:pt idx="12">
                  <c:v>Squat with belt</c:v>
                </c:pt>
                <c:pt idx="13">
                  <c:v>#REF!</c:v>
                </c:pt>
                <c:pt idx="14">
                  <c:v>#REF!</c:v>
                </c:pt>
                <c:pt idx="15">
                  <c:v>#REF!</c:v>
                </c:pt>
              </c:strCache>
            </c:strRef>
          </c:cat>
          <c:val>
            <c:numRef>
              <c:f>ANALYSIS!$C$4:$C$19</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EC60-9644-9E65-51A6A8FF219E}"/>
            </c:ext>
          </c:extLst>
        </c:ser>
        <c:dLbls>
          <c:showLegendKey val="0"/>
          <c:showVal val="0"/>
          <c:showCatName val="0"/>
          <c:showSerName val="0"/>
          <c:showPercent val="0"/>
          <c:showBubbleSize val="0"/>
        </c:dLbls>
        <c:smooth val="0"/>
        <c:axId val="525272610"/>
        <c:axId val="1817463742"/>
      </c:lineChart>
      <c:catAx>
        <c:axId val="525272610"/>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1817463742"/>
        <c:crosses val="autoZero"/>
        <c:auto val="1"/>
        <c:lblAlgn val="ctr"/>
        <c:lblOffset val="100"/>
        <c:noMultiLvlLbl val="1"/>
      </c:catAx>
      <c:valAx>
        <c:axId val="1817463742"/>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525272610"/>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10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ANALYSIS!$B$166:$B$181</c:f>
              <c:strCache>
                <c:ptCount val="16"/>
                <c:pt idx="0">
                  <c:v>Rack Pull, mid shin</c:v>
                </c:pt>
                <c:pt idx="1">
                  <c:v>Rack Pull, mid shin</c:v>
                </c:pt>
                <c:pt idx="2">
                  <c:v>Rack Pull, mid shin</c:v>
                </c:pt>
                <c:pt idx="3">
                  <c:v>Rack Pull, mid shin</c:v>
                </c:pt>
                <c:pt idx="4">
                  <c:v>2 count paused deadlift @ 1" off floor</c:v>
                </c:pt>
                <c:pt idx="5">
                  <c:v>2 count paused deadlift @ 1" off floor</c:v>
                </c:pt>
                <c:pt idx="6">
                  <c:v>2 count paused deadlift @ 1" off floor</c:v>
                </c:pt>
                <c:pt idx="7">
                  <c:v>2 count paused deadlift @ 1" off floor</c:v>
                </c:pt>
                <c:pt idx="8">
                  <c:v>Pin Squat</c:v>
                </c:pt>
                <c:pt idx="9">
                  <c:v>Pin Squat</c:v>
                </c:pt>
                <c:pt idx="10">
                  <c:v>Pin Squat</c:v>
                </c:pt>
                <c:pt idx="11">
                  <c:v>Pin Squat</c:v>
                </c:pt>
                <c:pt idx="12">
                  <c:v>Squat w/ belt</c:v>
                </c:pt>
                <c:pt idx="13">
                  <c:v>#REF!</c:v>
                </c:pt>
                <c:pt idx="14">
                  <c:v>#REF!</c:v>
                </c:pt>
                <c:pt idx="15">
                  <c:v>#REF!</c:v>
                </c:pt>
              </c:strCache>
            </c:strRef>
          </c:cat>
          <c:val>
            <c:numRef>
              <c:f>ANALYSIS!$C$166:$C$181</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E7D2-6F43-98FC-8F7B5072D8BD}"/>
            </c:ext>
          </c:extLst>
        </c:ser>
        <c:dLbls>
          <c:showLegendKey val="0"/>
          <c:showVal val="0"/>
          <c:showCatName val="0"/>
          <c:showSerName val="0"/>
          <c:showPercent val="0"/>
          <c:showBubbleSize val="0"/>
        </c:dLbls>
        <c:smooth val="0"/>
        <c:axId val="2043188015"/>
        <c:axId val="632597961"/>
      </c:lineChart>
      <c:catAx>
        <c:axId val="2043188015"/>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632597961"/>
        <c:crosses val="autoZero"/>
        <c:auto val="1"/>
        <c:lblAlgn val="ctr"/>
        <c:lblOffset val="100"/>
        <c:noMultiLvlLbl val="1"/>
      </c:catAx>
      <c:valAx>
        <c:axId val="632597961"/>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2043188015"/>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11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ANALYSIS!$G$166:$G$181</c:f>
              <c:strCache>
                <c:ptCount val="16"/>
                <c:pt idx="0">
                  <c:v>Close Grip Bench</c:v>
                </c:pt>
                <c:pt idx="1">
                  <c:v>Close Grip Bench</c:v>
                </c:pt>
                <c:pt idx="2">
                  <c:v>Close Grip Bench</c:v>
                </c:pt>
                <c:pt idx="3">
                  <c:v>Close Grip Bench</c:v>
                </c:pt>
                <c:pt idx="4">
                  <c:v>Touch n Go bench</c:v>
                </c:pt>
                <c:pt idx="5">
                  <c:v>Touch n Go bench</c:v>
                </c:pt>
                <c:pt idx="6">
                  <c:v>Touch n Go bench</c:v>
                </c:pt>
                <c:pt idx="7">
                  <c:v>Touch n Go bench</c:v>
                </c:pt>
                <c:pt idx="8">
                  <c:v>Pin bench</c:v>
                </c:pt>
                <c:pt idx="9">
                  <c:v>Pin bench</c:v>
                </c:pt>
                <c:pt idx="10">
                  <c:v>Pin bench</c:v>
                </c:pt>
                <c:pt idx="11">
                  <c:v>Pin bench</c:v>
                </c:pt>
                <c:pt idx="12">
                  <c:v>1 count paused bench</c:v>
                </c:pt>
                <c:pt idx="13">
                  <c:v>#REF!</c:v>
                </c:pt>
                <c:pt idx="14">
                  <c:v>#REF!</c:v>
                </c:pt>
                <c:pt idx="15">
                  <c:v>#REF!</c:v>
                </c:pt>
              </c:strCache>
            </c:strRef>
          </c:cat>
          <c:val>
            <c:numRef>
              <c:f>ANALYSIS!$H$166:$H$181</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7DDD-E343-8A76-3FD6391EB3AF}"/>
            </c:ext>
          </c:extLst>
        </c:ser>
        <c:dLbls>
          <c:showLegendKey val="0"/>
          <c:showVal val="0"/>
          <c:showCatName val="0"/>
          <c:showSerName val="0"/>
          <c:showPercent val="0"/>
          <c:showBubbleSize val="0"/>
        </c:dLbls>
        <c:smooth val="0"/>
        <c:axId val="304483667"/>
        <c:axId val="2083480809"/>
      </c:lineChart>
      <c:catAx>
        <c:axId val="304483667"/>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2083480809"/>
        <c:crosses val="autoZero"/>
        <c:auto val="1"/>
        <c:lblAlgn val="ctr"/>
        <c:lblOffset val="100"/>
        <c:noMultiLvlLbl val="1"/>
      </c:catAx>
      <c:valAx>
        <c:axId val="2083480809"/>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304483667"/>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12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ANALYSIS!$L$166:$L$181</c:f>
              <c:strCache>
                <c:ptCount val="16"/>
                <c:pt idx="0">
                  <c:v>Leg Press or RDL
If you have access to a leg press and tend to have issues good morning your squats, I would prefer using leg press just to apply a bit of extra stress to  the legs without taxing the back as much. If no leg press, do RDL's. On the leg pres</c:v>
                </c:pt>
                <c:pt idx="1">
                  <c:v>Leg Press or RDL
If you have access to a leg press and tend to have issues good morning your squats, I would prefer using leg press just to apply a bit of extra stress to  the legs without taxing the back as much. If no leg press, do RDL's. On the leg pres</c:v>
                </c:pt>
                <c:pt idx="2">
                  <c:v>Leg Press or RDL
If you have access to a leg press and tend to have issues good morning your squats, I would prefer using leg press just to apply a bit of extra stress to  the legs without taxing the back as much. If no leg press, do RDL's. On the leg pres</c:v>
                </c:pt>
                <c:pt idx="3">
                  <c:v>Leg Press or RDL
If you have access to a leg press and tend to have issues good morning your squats, I would prefer using leg press just to apply a bit of extra stress to  the legs without taxing the back as much. If no leg press, do RDL's. On the leg pres</c:v>
                </c:pt>
                <c:pt idx="4">
                  <c:v>SLDL</c:v>
                </c:pt>
                <c:pt idx="5">
                  <c:v>SLDL</c:v>
                </c:pt>
                <c:pt idx="6">
                  <c:v>SLDL</c:v>
                </c:pt>
                <c:pt idx="7">
                  <c:v>SLDL</c:v>
                </c:pt>
                <c:pt idx="8">
                  <c:v>2" deficit deadlift</c:v>
                </c:pt>
                <c:pt idx="9">
                  <c:v>2" deficit deadlift</c:v>
                </c:pt>
                <c:pt idx="10">
                  <c:v>2" deficit deadlift</c:v>
                </c:pt>
                <c:pt idx="11">
                  <c:v>2" deficit deadlift</c:v>
                </c:pt>
                <c:pt idx="12">
                  <c:v>Deadlift w/ belt</c:v>
                </c:pt>
                <c:pt idx="13">
                  <c:v>#REF!</c:v>
                </c:pt>
                <c:pt idx="14">
                  <c:v>#REF!</c:v>
                </c:pt>
                <c:pt idx="15">
                  <c:v>#REF!</c:v>
                </c:pt>
              </c:strCache>
            </c:strRef>
          </c:cat>
          <c:val>
            <c:numRef>
              <c:f>ANALYSIS!$M$166:$M$181</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DD13-B04B-98AB-2DF9B0BB4629}"/>
            </c:ext>
          </c:extLst>
        </c:ser>
        <c:dLbls>
          <c:showLegendKey val="0"/>
          <c:showVal val="0"/>
          <c:showCatName val="0"/>
          <c:showSerName val="0"/>
          <c:showPercent val="0"/>
          <c:showBubbleSize val="0"/>
        </c:dLbls>
        <c:smooth val="0"/>
        <c:axId val="1408964087"/>
        <c:axId val="1457644352"/>
      </c:lineChart>
      <c:catAx>
        <c:axId val="1408964087"/>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1457644352"/>
        <c:crosses val="autoZero"/>
        <c:auto val="1"/>
        <c:lblAlgn val="ctr"/>
        <c:lblOffset val="100"/>
        <c:noMultiLvlLbl val="1"/>
      </c:catAx>
      <c:valAx>
        <c:axId val="1457644352"/>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1408964087"/>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2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ANALYSIS!$G$4:$G$19</c:f>
              <c:strCache>
                <c:ptCount val="16"/>
                <c:pt idx="0">
                  <c:v>Overhead Press with belt</c:v>
                </c:pt>
                <c:pt idx="1">
                  <c:v>Overhead Press with belt</c:v>
                </c:pt>
                <c:pt idx="2">
                  <c:v>Overhead Press with belt</c:v>
                </c:pt>
                <c:pt idx="3">
                  <c:v>Overhead Press with belt</c:v>
                </c:pt>
                <c:pt idx="4">
                  <c:v>Overhead Press with belt</c:v>
                </c:pt>
                <c:pt idx="5">
                  <c:v>Overhead Press with belt</c:v>
                </c:pt>
                <c:pt idx="6">
                  <c:v>Overhead Press with belt</c:v>
                </c:pt>
                <c:pt idx="7">
                  <c:v>Overhead Press with belt</c:v>
                </c:pt>
                <c:pt idx="8">
                  <c:v>Touch and Go Bench</c:v>
                </c:pt>
                <c:pt idx="9">
                  <c:v>Touch and Go Bench</c:v>
                </c:pt>
                <c:pt idx="10">
                  <c:v>Touch and Go Bench</c:v>
                </c:pt>
                <c:pt idx="11">
                  <c:v>Touch and Go Bench</c:v>
                </c:pt>
                <c:pt idx="12">
                  <c:v>1 count paused bench</c:v>
                </c:pt>
                <c:pt idx="13">
                  <c:v>#REF!</c:v>
                </c:pt>
                <c:pt idx="14">
                  <c:v>#REF!</c:v>
                </c:pt>
                <c:pt idx="15">
                  <c:v>#REF!</c:v>
                </c:pt>
              </c:strCache>
            </c:strRef>
          </c:cat>
          <c:val>
            <c:numRef>
              <c:f>ANALYSIS!$H$4:$H$19</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6710-414E-B5A9-7A2684AD4A62}"/>
            </c:ext>
          </c:extLst>
        </c:ser>
        <c:dLbls>
          <c:showLegendKey val="0"/>
          <c:showVal val="0"/>
          <c:showCatName val="0"/>
          <c:showSerName val="0"/>
          <c:showPercent val="0"/>
          <c:showBubbleSize val="0"/>
        </c:dLbls>
        <c:smooth val="0"/>
        <c:axId val="542137624"/>
        <c:axId val="1155494221"/>
      </c:lineChart>
      <c:catAx>
        <c:axId val="542137624"/>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1155494221"/>
        <c:crosses val="autoZero"/>
        <c:auto val="1"/>
        <c:lblAlgn val="ctr"/>
        <c:lblOffset val="100"/>
        <c:noMultiLvlLbl val="1"/>
      </c:catAx>
      <c:valAx>
        <c:axId val="1155494221"/>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542137624"/>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3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ANALYSIS!$L$4:$L$19</c:f>
              <c:strCache>
                <c:ptCount val="16"/>
                <c:pt idx="0">
                  <c:v>Pendlay Row</c:v>
                </c:pt>
                <c:pt idx="1">
                  <c:v>Pendlay Row</c:v>
                </c:pt>
                <c:pt idx="2">
                  <c:v>Pendlay Row</c:v>
                </c:pt>
                <c:pt idx="3">
                  <c:v>Pendlay Row</c:v>
                </c:pt>
                <c:pt idx="4">
                  <c:v>3 count paused bench</c:v>
                </c:pt>
                <c:pt idx="5">
                  <c:v>3 count paused bench</c:v>
                </c:pt>
                <c:pt idx="6">
                  <c:v>2ct paused Bench</c:v>
                </c:pt>
                <c:pt idx="7">
                  <c:v>2ct paused Bench</c:v>
                </c:pt>
                <c:pt idx="8">
                  <c:v>2ct paused Bench</c:v>
                </c:pt>
                <c:pt idx="9">
                  <c:v>2ct paused Bench</c:v>
                </c:pt>
                <c:pt idx="10">
                  <c:v>2ct paused Bench</c:v>
                </c:pt>
                <c:pt idx="11">
                  <c:v>2ct paused Bench</c:v>
                </c:pt>
                <c:pt idx="12">
                  <c:v>Deadlift w/ belt</c:v>
                </c:pt>
                <c:pt idx="13">
                  <c:v>#REF!</c:v>
                </c:pt>
                <c:pt idx="14">
                  <c:v>#REF!</c:v>
                </c:pt>
                <c:pt idx="15">
                  <c:v>#REF!</c:v>
                </c:pt>
              </c:strCache>
            </c:strRef>
          </c:cat>
          <c:val>
            <c:numRef>
              <c:f>ANALYSIS!$M$4:$M$19</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6195-A949-9CA3-CE7EBAEFD4B2}"/>
            </c:ext>
          </c:extLst>
        </c:ser>
        <c:dLbls>
          <c:showLegendKey val="0"/>
          <c:showVal val="0"/>
          <c:showCatName val="0"/>
          <c:showSerName val="0"/>
          <c:showPercent val="0"/>
          <c:showBubbleSize val="0"/>
        </c:dLbls>
        <c:smooth val="0"/>
        <c:axId val="2078747118"/>
        <c:axId val="651027847"/>
      </c:lineChart>
      <c:catAx>
        <c:axId val="2078747118"/>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651027847"/>
        <c:crosses val="autoZero"/>
        <c:auto val="1"/>
        <c:lblAlgn val="ctr"/>
        <c:lblOffset val="100"/>
        <c:noMultiLvlLbl val="1"/>
      </c:catAx>
      <c:valAx>
        <c:axId val="651027847"/>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2078747118"/>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4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ANALYSIS!$B$58:$B$73</c:f>
              <c:strCache>
                <c:ptCount val="16"/>
                <c:pt idx="0">
                  <c:v>Deadlift with belt</c:v>
                </c:pt>
                <c:pt idx="1">
                  <c:v>Deadlift with belt</c:v>
                </c:pt>
                <c:pt idx="2">
                  <c:v>Deadlift with belt</c:v>
                </c:pt>
                <c:pt idx="3">
                  <c:v>Deadlift with belt</c:v>
                </c:pt>
                <c:pt idx="4">
                  <c:v>Deadlift with belt</c:v>
                </c:pt>
                <c:pt idx="5">
                  <c:v>Deadlift with belt</c:v>
                </c:pt>
                <c:pt idx="6">
                  <c:v>Deadlift with belt</c:v>
                </c:pt>
                <c:pt idx="7">
                  <c:v>Deadlift with belt</c:v>
                </c:pt>
                <c:pt idx="8">
                  <c:v>Deadlift with belt</c:v>
                </c:pt>
                <c:pt idx="9">
                  <c:v>Deadlift with belt</c:v>
                </c:pt>
                <c:pt idx="10">
                  <c:v>Deadlift with belt</c:v>
                </c:pt>
                <c:pt idx="11">
                  <c:v>Deadlift with belt</c:v>
                </c:pt>
                <c:pt idx="12">
                  <c:v>Squat with Belt</c:v>
                </c:pt>
                <c:pt idx="13">
                  <c:v>#REF!</c:v>
                </c:pt>
                <c:pt idx="14">
                  <c:v>#REF!</c:v>
                </c:pt>
                <c:pt idx="15">
                  <c:v>#REF!</c:v>
                </c:pt>
              </c:strCache>
            </c:strRef>
          </c:cat>
          <c:val>
            <c:numRef>
              <c:f>ANALYSIS!$C$58:$C$73</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9D6C-9F43-8F98-EEB22358C497}"/>
            </c:ext>
          </c:extLst>
        </c:ser>
        <c:dLbls>
          <c:showLegendKey val="0"/>
          <c:showVal val="0"/>
          <c:showCatName val="0"/>
          <c:showSerName val="0"/>
          <c:showPercent val="0"/>
          <c:showBubbleSize val="0"/>
        </c:dLbls>
        <c:smooth val="0"/>
        <c:axId val="759732188"/>
        <c:axId val="1845496186"/>
      </c:lineChart>
      <c:catAx>
        <c:axId val="759732188"/>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1845496186"/>
        <c:crosses val="autoZero"/>
        <c:auto val="1"/>
        <c:lblAlgn val="ctr"/>
        <c:lblOffset val="100"/>
        <c:noMultiLvlLbl val="1"/>
      </c:catAx>
      <c:valAx>
        <c:axId val="1845496186"/>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759732188"/>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5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ANALYSIS!$G$58:$G$73</c:f>
              <c:strCache>
                <c:ptCount val="16"/>
                <c:pt idx="0">
                  <c:v>1 count paused bench</c:v>
                </c:pt>
                <c:pt idx="1">
                  <c:v>1 count paused bench</c:v>
                </c:pt>
                <c:pt idx="2">
                  <c:v>1 count paused bench</c:v>
                </c:pt>
                <c:pt idx="3">
                  <c:v>1 count paused bench</c:v>
                </c:pt>
                <c:pt idx="4">
                  <c:v>1 count paused bench</c:v>
                </c:pt>
                <c:pt idx="5">
                  <c:v>1 count paused bench</c:v>
                </c:pt>
                <c:pt idx="6">
                  <c:v>1 count paused bench</c:v>
                </c:pt>
                <c:pt idx="7">
                  <c:v>1 count paused bench</c:v>
                </c:pt>
                <c:pt idx="8">
                  <c:v>1 count paused bench</c:v>
                </c:pt>
                <c:pt idx="9">
                  <c:v>1 count paused bench</c:v>
                </c:pt>
                <c:pt idx="10">
                  <c:v>1 count paused bench</c:v>
                </c:pt>
                <c:pt idx="11">
                  <c:v>1 count paused bench</c:v>
                </c:pt>
                <c:pt idx="12">
                  <c:v>1 count paused bench</c:v>
                </c:pt>
                <c:pt idx="13">
                  <c:v>#REF!</c:v>
                </c:pt>
                <c:pt idx="14">
                  <c:v>#REF!</c:v>
                </c:pt>
                <c:pt idx="15">
                  <c:v>#REF!</c:v>
                </c:pt>
              </c:strCache>
            </c:strRef>
          </c:cat>
          <c:val>
            <c:numRef>
              <c:f>ANALYSIS!$I$58:$I$73</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A099-8B41-962E-C5052791C967}"/>
            </c:ext>
          </c:extLst>
        </c:ser>
        <c:dLbls>
          <c:showLegendKey val="0"/>
          <c:showVal val="0"/>
          <c:showCatName val="0"/>
          <c:showSerName val="0"/>
          <c:showPercent val="0"/>
          <c:showBubbleSize val="0"/>
        </c:dLbls>
        <c:smooth val="0"/>
        <c:axId val="1621637524"/>
        <c:axId val="1151546705"/>
      </c:lineChart>
      <c:catAx>
        <c:axId val="1621637524"/>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1151546705"/>
        <c:crosses val="autoZero"/>
        <c:auto val="1"/>
        <c:lblAlgn val="ctr"/>
        <c:lblOffset val="100"/>
        <c:noMultiLvlLbl val="1"/>
      </c:catAx>
      <c:valAx>
        <c:axId val="1151546705"/>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1621637524"/>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6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ANALYSIS!$L$58:$L$73</c:f>
              <c:strCache>
                <c:ptCount val="16"/>
                <c:pt idx="0">
                  <c:v>3-0-3 Tempo Squat</c:v>
                </c:pt>
                <c:pt idx="1">
                  <c:v>3-0-3 Tempo Squat</c:v>
                </c:pt>
                <c:pt idx="2">
                  <c:v>3-0-3 Tempo Squat</c:v>
                </c:pt>
                <c:pt idx="3">
                  <c:v>3-0-3 Tempo Squat</c:v>
                </c:pt>
                <c:pt idx="4">
                  <c:v>5-3-0 Tempo Squat</c:v>
                </c:pt>
                <c:pt idx="5">
                  <c:v>Squat, no belt</c:v>
                </c:pt>
                <c:pt idx="6">
                  <c:v>Squat, no belt</c:v>
                </c:pt>
                <c:pt idx="7">
                  <c:v>Squat, no belt</c:v>
                </c:pt>
                <c:pt idx="8">
                  <c:v>2ct paused squat</c:v>
                </c:pt>
                <c:pt idx="9">
                  <c:v>2ct paused squat</c:v>
                </c:pt>
                <c:pt idx="10">
                  <c:v>2ct paused squat</c:v>
                </c:pt>
                <c:pt idx="11">
                  <c:v>2ct paused squat</c:v>
                </c:pt>
                <c:pt idx="12">
                  <c:v>Deadlift w/ belt</c:v>
                </c:pt>
                <c:pt idx="13">
                  <c:v>#REF!</c:v>
                </c:pt>
                <c:pt idx="14">
                  <c:v>#REF!</c:v>
                </c:pt>
                <c:pt idx="15">
                  <c:v>#REF!</c:v>
                </c:pt>
              </c:strCache>
            </c:strRef>
          </c:cat>
          <c:val>
            <c:numRef>
              <c:f>ANALYSIS!$M$58:$M$73</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6758-2544-9995-0E0406171C33}"/>
            </c:ext>
          </c:extLst>
        </c:ser>
        <c:dLbls>
          <c:showLegendKey val="0"/>
          <c:showVal val="0"/>
          <c:showCatName val="0"/>
          <c:showSerName val="0"/>
          <c:showPercent val="0"/>
          <c:showBubbleSize val="0"/>
        </c:dLbls>
        <c:smooth val="0"/>
        <c:axId val="1528973216"/>
        <c:axId val="104737280"/>
      </c:lineChart>
      <c:catAx>
        <c:axId val="1528973216"/>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104737280"/>
        <c:crosses val="autoZero"/>
        <c:auto val="1"/>
        <c:lblAlgn val="ctr"/>
        <c:lblOffset val="100"/>
        <c:noMultiLvlLbl val="1"/>
      </c:catAx>
      <c:valAx>
        <c:axId val="104737280"/>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1528973216"/>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7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ANALYSIS!$B$112:$B$127</c:f>
              <c:strCache>
                <c:ptCount val="16"/>
                <c:pt idx="0">
                  <c:v>Squat, no belt</c:v>
                </c:pt>
                <c:pt idx="1">
                  <c:v>Squat, no belt</c:v>
                </c:pt>
                <c:pt idx="2">
                  <c:v>Squat, no belt</c:v>
                </c:pt>
                <c:pt idx="3">
                  <c:v>Squat, no belt</c:v>
                </c:pt>
                <c:pt idx="4">
                  <c:v>5-3-0 Tempo Squat</c:v>
                </c:pt>
                <c:pt idx="5">
                  <c:v>2ct paused squat</c:v>
                </c:pt>
                <c:pt idx="6">
                  <c:v>2ct paused squat</c:v>
                </c:pt>
                <c:pt idx="7">
                  <c:v>2ct paused squat</c:v>
                </c:pt>
                <c:pt idx="8">
                  <c:v>None</c:v>
                </c:pt>
                <c:pt idx="9">
                  <c:v>None</c:v>
                </c:pt>
                <c:pt idx="10">
                  <c:v>None</c:v>
                </c:pt>
                <c:pt idx="11">
                  <c:v>None</c:v>
                </c:pt>
                <c:pt idx="12">
                  <c:v>None</c:v>
                </c:pt>
                <c:pt idx="13">
                  <c:v>#REF!</c:v>
                </c:pt>
                <c:pt idx="14">
                  <c:v>#REF!</c:v>
                </c:pt>
                <c:pt idx="15">
                  <c:v>#REF!</c:v>
                </c:pt>
              </c:strCache>
            </c:strRef>
          </c:cat>
          <c:val>
            <c:numRef>
              <c:f>ANALYSIS!$C$112:$C$127</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8E38-A944-952F-5ED1AC13CD41}"/>
            </c:ext>
          </c:extLst>
        </c:ser>
        <c:dLbls>
          <c:showLegendKey val="0"/>
          <c:showVal val="0"/>
          <c:showCatName val="0"/>
          <c:showSerName val="0"/>
          <c:showPercent val="0"/>
          <c:showBubbleSize val="0"/>
        </c:dLbls>
        <c:smooth val="0"/>
        <c:axId val="2022344667"/>
        <c:axId val="2076137564"/>
      </c:lineChart>
      <c:catAx>
        <c:axId val="2022344667"/>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2076137564"/>
        <c:crosses val="autoZero"/>
        <c:auto val="1"/>
        <c:lblAlgn val="ctr"/>
        <c:lblOffset val="100"/>
        <c:noMultiLvlLbl val="1"/>
      </c:catAx>
      <c:valAx>
        <c:axId val="2076137564"/>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2022344667"/>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8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ANALYSIS!$G$112:$G$127</c:f>
              <c:strCache>
                <c:ptCount val="16"/>
                <c:pt idx="0">
                  <c:v>Overload Bench 1
The overload bench is equipment dependent. I would prefer The overload bench is equipment dependent. I would prefer the slingshot bench to bench w/ chains, to bench w/ bands, to floor press or board press, but all are good options. Use the</c:v>
                </c:pt>
                <c:pt idx="1">
                  <c:v>Overload Bench 1
The overload bench is equipment dependent. I would prefer The overload bench is equipment dependent. I would prefer the slingshot bench to bench w/ chains, to bench w/ bands, to floor press or board press, but all are good options. Use the</c:v>
                </c:pt>
                <c:pt idx="2">
                  <c:v>Overload Bench 1
The overload bench is equipment dependent. I would prefer The overload bench is equipment dependent. I would prefer the slingshot bench to bench w/ chains, to bench w/ bands, to floor press or board press, but all are good options. Use the</c:v>
                </c:pt>
                <c:pt idx="3">
                  <c:v>Overload Bench 1
The overload bench is equipment dependent. I would prefer The overload bench is equipment dependent. I would prefer the slingshot bench to bench w/ chains, to bench w/ bands, to floor press or board press, but all are good options. Use the</c:v>
                </c:pt>
                <c:pt idx="4">
                  <c:v>Floor Press</c:v>
                </c:pt>
                <c:pt idx="5">
                  <c:v>Floor Press</c:v>
                </c:pt>
                <c:pt idx="6">
                  <c:v>Floor Press</c:v>
                </c:pt>
                <c:pt idx="7">
                  <c:v>Floor Press</c:v>
                </c:pt>
                <c:pt idx="8">
                  <c:v>None</c:v>
                </c:pt>
                <c:pt idx="9">
                  <c:v>None</c:v>
                </c:pt>
                <c:pt idx="10">
                  <c:v>None</c:v>
                </c:pt>
                <c:pt idx="11">
                  <c:v>None</c:v>
                </c:pt>
                <c:pt idx="12">
                  <c:v>None</c:v>
                </c:pt>
                <c:pt idx="13">
                  <c:v>#REF!</c:v>
                </c:pt>
                <c:pt idx="14">
                  <c:v>#REF!</c:v>
                </c:pt>
                <c:pt idx="15">
                  <c:v>#REF!</c:v>
                </c:pt>
              </c:strCache>
            </c:strRef>
          </c:cat>
          <c:val>
            <c:numRef>
              <c:f>ANALYSIS!$H$112:$H$127</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90E4-C642-81B5-3CA9CEC5DA84}"/>
            </c:ext>
          </c:extLst>
        </c:ser>
        <c:dLbls>
          <c:showLegendKey val="0"/>
          <c:showVal val="0"/>
          <c:showCatName val="0"/>
          <c:showSerName val="0"/>
          <c:showPercent val="0"/>
          <c:showBubbleSize val="0"/>
        </c:dLbls>
        <c:smooth val="0"/>
        <c:axId val="1690038307"/>
        <c:axId val="29924733"/>
      </c:lineChart>
      <c:catAx>
        <c:axId val="1690038307"/>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29924733"/>
        <c:crosses val="autoZero"/>
        <c:auto val="1"/>
        <c:lblAlgn val="ctr"/>
        <c:lblOffset val="100"/>
        <c:noMultiLvlLbl val="1"/>
      </c:catAx>
      <c:valAx>
        <c:axId val="29924733"/>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1690038307"/>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9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ANALYSIS!$L$112:$L$127</c:f>
              <c:strCache>
                <c:ptCount val="16"/>
                <c:pt idx="0">
                  <c:v>Press Accessory 1
Ideally the press accessory will be lighter or only very slightly heavier than the normal press.I prefer close grip incline&gt; incline bench touch n go &gt; pin press at shoulder level &gt; DB Incline &gt; DB press &gt; Dips (Do the same variation for </c:v>
                </c:pt>
                <c:pt idx="1">
                  <c:v>Press Accessory 1
Ideally the press accessory will be lighter or only very slightly heavier than the normal press.I prefer close grip incline&gt; incline bench touch n go &gt; pin press at shoulder level &gt; DB Incline &gt; DB press &gt; Dips (Do the same variation for </c:v>
                </c:pt>
                <c:pt idx="2">
                  <c:v>Press Accessory 1
Ideally the press accessory will be lighter or only very slightly heavier than the normal press.I prefer close grip incline&gt; incline bench touch n go &gt; pin press at shoulder level &gt; DB Incline &gt; DB press &gt; Dips (Do the same variation for </c:v>
                </c:pt>
                <c:pt idx="3">
                  <c:v>Press Accessory 1
Ideally the press accessory will be lighter or only very slightly heavier than the normal press.I prefer close grip incline&gt; incline bench touch n go &gt; pin press at shoulder level &gt; DB Incline &gt; DB press &gt; Dips (Do the same variation for </c:v>
                </c:pt>
                <c:pt idx="4">
                  <c:v>Press Accessory 1
Ideally the press accessory will be lighter or only very slightly heavier than the normal press.I prefer close grip incline&gt; incline bench touch n go &gt; pin press at shoulder level &gt; DB Incline &gt; DB press &gt; Dips (Do the same variation for </c:v>
                </c:pt>
                <c:pt idx="5">
                  <c:v>Press, no belt</c:v>
                </c:pt>
                <c:pt idx="6">
                  <c:v>Press, no belt</c:v>
                </c:pt>
                <c:pt idx="7">
                  <c:v>Press, no belt</c:v>
                </c:pt>
                <c:pt idx="8">
                  <c:v>None</c:v>
                </c:pt>
                <c:pt idx="9">
                  <c:v>None</c:v>
                </c:pt>
                <c:pt idx="10">
                  <c:v>None</c:v>
                </c:pt>
                <c:pt idx="11">
                  <c:v>None</c:v>
                </c:pt>
                <c:pt idx="12">
                  <c:v>None</c:v>
                </c:pt>
                <c:pt idx="13">
                  <c:v>#REF!</c:v>
                </c:pt>
                <c:pt idx="14">
                  <c:v>#REF!</c:v>
                </c:pt>
                <c:pt idx="15">
                  <c:v>#REF!</c:v>
                </c:pt>
              </c:strCache>
            </c:strRef>
          </c:cat>
          <c:val>
            <c:numRef>
              <c:f>ANALYSIS!$M$112:$M$127</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D2A3-B94E-9E15-171DD01819FA}"/>
            </c:ext>
          </c:extLst>
        </c:ser>
        <c:dLbls>
          <c:showLegendKey val="0"/>
          <c:showVal val="0"/>
          <c:showCatName val="0"/>
          <c:showSerName val="0"/>
          <c:showPercent val="0"/>
          <c:showBubbleSize val="0"/>
        </c:dLbls>
        <c:smooth val="0"/>
        <c:axId val="2055060343"/>
        <c:axId val="1870636158"/>
      </c:lineChart>
      <c:catAx>
        <c:axId val="2055060343"/>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1870636158"/>
        <c:crosses val="autoZero"/>
        <c:auto val="1"/>
        <c:lblAlgn val="ctr"/>
        <c:lblOffset val="100"/>
        <c:noMultiLvlLbl val="1"/>
      </c:catAx>
      <c:valAx>
        <c:axId val="1870636158"/>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2055060343"/>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helpTopicSelected"/></Relationships>
</file>

<file path=xl/drawings/_rels/drawing11.xml.rels><?xml version="1.0" encoding="UTF-8" standalone="yes"?>
<Relationships xmlns="http://schemas.openxmlformats.org/package/2006/relationships"><Relationship Id="rId1" Type="http://schemas.openxmlformats.org/officeDocument/2006/relationships/hyperlink" Target="#helpTopicSelected"/></Relationships>
</file>

<file path=xl/drawings/_rels/drawing12.xml.rels><?xml version="1.0" encoding="UTF-8" standalone="yes"?>
<Relationships xmlns="http://schemas.openxmlformats.org/package/2006/relationships"><Relationship Id="rId1" Type="http://schemas.openxmlformats.org/officeDocument/2006/relationships/hyperlink" Target="#helpTopicSelected"/></Relationships>
</file>

<file path=xl/drawings/_rels/drawing13.xml.rels><?xml version="1.0" encoding="UTF-8" standalone="yes"?>
<Relationships xmlns="http://schemas.openxmlformats.org/package/2006/relationships"><Relationship Id="rId1" Type="http://schemas.openxmlformats.org/officeDocument/2006/relationships/hyperlink" Target="#helpTopicSelected"/></Relationships>
</file>

<file path=xl/drawings/_rels/drawing14.xml.rels><?xml version="1.0" encoding="UTF-8" standalone="yes"?>
<Relationships xmlns="http://schemas.openxmlformats.org/package/2006/relationships"><Relationship Id="rId1" Type="http://schemas.openxmlformats.org/officeDocument/2006/relationships/hyperlink" Target="#helpTopicSelected"/></Relationships>
</file>

<file path=xl/drawings/_rels/drawing15.xml.rels><?xml version="1.0" encoding="UTF-8" standalone="yes"?>
<Relationships xmlns="http://schemas.openxmlformats.org/package/2006/relationships"><Relationship Id="rId1" Type="http://schemas.openxmlformats.org/officeDocument/2006/relationships/hyperlink" Target="#helpTopicSelected"/></Relationships>
</file>

<file path=xl/drawings/_rels/drawing16.xml.rels><?xml version="1.0" encoding="UTF-8" standalone="yes"?>
<Relationships xmlns="http://schemas.openxmlformats.org/package/2006/relationships"><Relationship Id="rId1" Type="http://schemas.openxmlformats.org/officeDocument/2006/relationships/hyperlink" Target="#helpTopicSelected"/></Relationships>
</file>

<file path=xl/drawings/_rels/drawing17.xml.rels><?xml version="1.0" encoding="UTF-8" standalone="yes"?>
<Relationships xmlns="http://schemas.openxmlformats.org/package/2006/relationships"><Relationship Id="rId1" Type="http://schemas.openxmlformats.org/officeDocument/2006/relationships/hyperlink" Target="#helpTopicSelected"/></Relationships>
</file>

<file path=xl/drawings/_rels/drawing18.xml.rels><?xml version="1.0" encoding="UTF-8" standalone="yes"?>
<Relationships xmlns="http://schemas.openxmlformats.org/package/2006/relationships"><Relationship Id="rId1" Type="http://schemas.openxmlformats.org/officeDocument/2006/relationships/hyperlink" Target="#helpTopicSelected"/></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elpTopicSelected"/></Relationships>
</file>

<file path=xl/drawings/_rels/drawing5.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6.xml.rels><?xml version="1.0" encoding="UTF-8" standalone="yes"?>
<Relationships xmlns="http://schemas.openxmlformats.org/package/2006/relationships"><Relationship Id="rId1" Type="http://schemas.openxmlformats.org/officeDocument/2006/relationships/hyperlink" Target="#helpTopicSelected"/></Relationships>
</file>

<file path=xl/drawings/_rels/drawing7.xml.rels><?xml version="1.0" encoding="UTF-8" standalone="yes"?>
<Relationships xmlns="http://schemas.openxmlformats.org/package/2006/relationships"><Relationship Id="rId1" Type="http://schemas.openxmlformats.org/officeDocument/2006/relationships/hyperlink" Target="#helpTopicSelected"/></Relationships>
</file>

<file path=xl/drawings/_rels/drawing8.xml.rels><?xml version="1.0" encoding="UTF-8" standalone="yes"?>
<Relationships xmlns="http://schemas.openxmlformats.org/package/2006/relationships"><Relationship Id="rId1" Type="http://schemas.openxmlformats.org/officeDocument/2006/relationships/hyperlink" Target="#helpTopicSelected"/></Relationships>
</file>

<file path=xl/drawings/_rels/drawing9.xml.rels><?xml version="1.0" encoding="UTF-8" standalone="yes"?>
<Relationships xmlns="http://schemas.openxmlformats.org/package/2006/relationships"><Relationship Id="rId1" Type="http://schemas.openxmlformats.org/officeDocument/2006/relationships/hyperlink" Target="#helpTopicSelected"/></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200025</xdr:rowOff>
    </xdr:from>
    <xdr:ext cx="2657475" cy="9048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dr:oneCellAnchor>
    <xdr:from>
      <xdr:col>5</xdr:col>
      <xdr:colOff>38100</xdr:colOff>
      <xdr:row>2</xdr:row>
      <xdr:rowOff>295275</xdr:rowOff>
    </xdr:from>
    <xdr:ext cx="1371600" cy="466725"/>
    <xdr:sp macro="" textlink="">
      <xdr:nvSpPr>
        <xdr:cNvPr id="9" name="Shape 9" descr="Click to watch introductory video.">
          <a:hlinkClick xmlns:r="http://schemas.openxmlformats.org/officeDocument/2006/relationships" r:id="rId1"/>
          <a:extLst>
            <a:ext uri="{FF2B5EF4-FFF2-40B4-BE49-F238E27FC236}">
              <a16:creationId xmlns:a16="http://schemas.microsoft.com/office/drawing/2014/main" id="{00000000-0008-0000-0C00-000009000000}"/>
            </a:ext>
          </a:extLst>
        </xdr:cNvPr>
        <xdr:cNvSpPr/>
      </xdr:nvSpPr>
      <xdr:spPr>
        <a:xfrm>
          <a:off x="4660200" y="3551400"/>
          <a:ext cx="1371600" cy="457200"/>
        </a:xfrm>
        <a:prstGeom prst="roundRect">
          <a:avLst>
            <a:gd name="adj" fmla="val 16667"/>
          </a:avLst>
        </a:prstGeom>
        <a:solidFill>
          <a:srgbClr val="800F20"/>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a:solidFill>
                <a:schemeClr val="lt1"/>
              </a:solidFill>
              <a:latin typeface="Helvetica Neue"/>
              <a:ea typeface="Helvetica Neue"/>
              <a:cs typeface="Helvetica Neue"/>
              <a:sym typeface="Helvetica Neue"/>
            </a:rPr>
            <a:t>Help</a:t>
          </a:r>
          <a:endParaRPr sz="1400"/>
        </a:p>
      </xdr:txBody>
    </xdr:sp>
    <xdr:clientData fLocksWithSheet="0"/>
  </xdr:oneCellAnchor>
</xdr:wsDr>
</file>

<file path=xl/drawings/drawing11.xml><?xml version="1.0" encoding="utf-8"?>
<xdr:wsDr xmlns:xdr="http://schemas.openxmlformats.org/drawingml/2006/spreadsheetDrawing" xmlns:a="http://schemas.openxmlformats.org/drawingml/2006/main">
  <xdr:oneCellAnchor>
    <xdr:from>
      <xdr:col>5</xdr:col>
      <xdr:colOff>38100</xdr:colOff>
      <xdr:row>2</xdr:row>
      <xdr:rowOff>295275</xdr:rowOff>
    </xdr:from>
    <xdr:ext cx="1371600" cy="466725"/>
    <xdr:sp macro="" textlink="">
      <xdr:nvSpPr>
        <xdr:cNvPr id="10" name="Shape 10" descr="Click to watch introductory video.">
          <a:hlinkClick xmlns:r="http://schemas.openxmlformats.org/officeDocument/2006/relationships" r:id="rId1"/>
          <a:extLst>
            <a:ext uri="{FF2B5EF4-FFF2-40B4-BE49-F238E27FC236}">
              <a16:creationId xmlns:a16="http://schemas.microsoft.com/office/drawing/2014/main" id="{00000000-0008-0000-0D00-00000A000000}"/>
            </a:ext>
          </a:extLst>
        </xdr:cNvPr>
        <xdr:cNvSpPr/>
      </xdr:nvSpPr>
      <xdr:spPr>
        <a:xfrm>
          <a:off x="4660200" y="3551400"/>
          <a:ext cx="1371600" cy="457200"/>
        </a:xfrm>
        <a:prstGeom prst="roundRect">
          <a:avLst>
            <a:gd name="adj" fmla="val 16667"/>
          </a:avLst>
        </a:prstGeom>
        <a:solidFill>
          <a:srgbClr val="800F20"/>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a:solidFill>
                <a:schemeClr val="lt1"/>
              </a:solidFill>
              <a:latin typeface="Helvetica Neue"/>
              <a:ea typeface="Helvetica Neue"/>
              <a:cs typeface="Helvetica Neue"/>
              <a:sym typeface="Helvetica Neue"/>
            </a:rPr>
            <a:t>Help</a:t>
          </a:r>
          <a:endParaRPr sz="1400"/>
        </a:p>
      </xdr:txBody>
    </xdr:sp>
    <xdr:clientData fLocksWithSheet="0"/>
  </xdr:oneCellAnchor>
</xdr:wsDr>
</file>

<file path=xl/drawings/drawing12.xml><?xml version="1.0" encoding="utf-8"?>
<xdr:wsDr xmlns:xdr="http://schemas.openxmlformats.org/drawingml/2006/spreadsheetDrawing" xmlns:a="http://schemas.openxmlformats.org/drawingml/2006/main">
  <xdr:oneCellAnchor>
    <xdr:from>
      <xdr:col>5</xdr:col>
      <xdr:colOff>38100</xdr:colOff>
      <xdr:row>2</xdr:row>
      <xdr:rowOff>295275</xdr:rowOff>
    </xdr:from>
    <xdr:ext cx="1371600" cy="466725"/>
    <xdr:sp macro="" textlink="">
      <xdr:nvSpPr>
        <xdr:cNvPr id="11" name="Shape 11" descr="Click to watch introductory video.">
          <a:hlinkClick xmlns:r="http://schemas.openxmlformats.org/officeDocument/2006/relationships" r:id="rId1"/>
          <a:extLst>
            <a:ext uri="{FF2B5EF4-FFF2-40B4-BE49-F238E27FC236}">
              <a16:creationId xmlns:a16="http://schemas.microsoft.com/office/drawing/2014/main" id="{00000000-0008-0000-0E00-00000B000000}"/>
            </a:ext>
          </a:extLst>
        </xdr:cNvPr>
        <xdr:cNvSpPr/>
      </xdr:nvSpPr>
      <xdr:spPr>
        <a:xfrm>
          <a:off x="4660200" y="3551400"/>
          <a:ext cx="1371600" cy="457200"/>
        </a:xfrm>
        <a:prstGeom prst="roundRect">
          <a:avLst>
            <a:gd name="adj" fmla="val 16667"/>
          </a:avLst>
        </a:prstGeom>
        <a:solidFill>
          <a:srgbClr val="800F20"/>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a:solidFill>
                <a:schemeClr val="lt1"/>
              </a:solidFill>
              <a:latin typeface="Helvetica Neue"/>
              <a:ea typeface="Helvetica Neue"/>
              <a:cs typeface="Helvetica Neue"/>
              <a:sym typeface="Helvetica Neue"/>
            </a:rPr>
            <a:t>Help</a:t>
          </a:r>
          <a:endParaRPr sz="1400"/>
        </a:p>
      </xdr:txBody>
    </xdr:sp>
    <xdr:clientData fLocksWithSheet="0"/>
  </xdr:oneCellAnchor>
</xdr:wsDr>
</file>

<file path=xl/drawings/drawing13.xml><?xml version="1.0" encoding="utf-8"?>
<xdr:wsDr xmlns:xdr="http://schemas.openxmlformats.org/drawingml/2006/spreadsheetDrawing" xmlns:a="http://schemas.openxmlformats.org/drawingml/2006/main">
  <xdr:oneCellAnchor>
    <xdr:from>
      <xdr:col>5</xdr:col>
      <xdr:colOff>38100</xdr:colOff>
      <xdr:row>2</xdr:row>
      <xdr:rowOff>295275</xdr:rowOff>
    </xdr:from>
    <xdr:ext cx="1371600" cy="466725"/>
    <xdr:sp macro="" textlink="">
      <xdr:nvSpPr>
        <xdr:cNvPr id="12" name="Shape 12" descr="Click to watch introductory video.">
          <a:hlinkClick xmlns:r="http://schemas.openxmlformats.org/officeDocument/2006/relationships" r:id="rId1"/>
          <a:extLst>
            <a:ext uri="{FF2B5EF4-FFF2-40B4-BE49-F238E27FC236}">
              <a16:creationId xmlns:a16="http://schemas.microsoft.com/office/drawing/2014/main" id="{00000000-0008-0000-0F00-00000C000000}"/>
            </a:ext>
          </a:extLst>
        </xdr:cNvPr>
        <xdr:cNvSpPr/>
      </xdr:nvSpPr>
      <xdr:spPr>
        <a:xfrm>
          <a:off x="4660200" y="3551400"/>
          <a:ext cx="1371600" cy="457200"/>
        </a:xfrm>
        <a:prstGeom prst="roundRect">
          <a:avLst>
            <a:gd name="adj" fmla="val 16667"/>
          </a:avLst>
        </a:prstGeom>
        <a:solidFill>
          <a:srgbClr val="800F20"/>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a:solidFill>
                <a:schemeClr val="lt1"/>
              </a:solidFill>
              <a:latin typeface="Helvetica Neue"/>
              <a:ea typeface="Helvetica Neue"/>
              <a:cs typeface="Helvetica Neue"/>
              <a:sym typeface="Helvetica Neue"/>
            </a:rPr>
            <a:t>Help</a:t>
          </a:r>
          <a:endParaRPr sz="1400"/>
        </a:p>
      </xdr:txBody>
    </xdr:sp>
    <xdr:clientData fLocksWithSheet="0"/>
  </xdr:oneCellAnchor>
</xdr:wsDr>
</file>

<file path=xl/drawings/drawing14.xml><?xml version="1.0" encoding="utf-8"?>
<xdr:wsDr xmlns:xdr="http://schemas.openxmlformats.org/drawingml/2006/spreadsheetDrawing" xmlns:a="http://schemas.openxmlformats.org/drawingml/2006/main">
  <xdr:oneCellAnchor>
    <xdr:from>
      <xdr:col>5</xdr:col>
      <xdr:colOff>38100</xdr:colOff>
      <xdr:row>2</xdr:row>
      <xdr:rowOff>295275</xdr:rowOff>
    </xdr:from>
    <xdr:ext cx="1371600" cy="466725"/>
    <xdr:sp macro="" textlink="">
      <xdr:nvSpPr>
        <xdr:cNvPr id="13" name="Shape 13" descr="Click to watch introductory video.">
          <a:hlinkClick xmlns:r="http://schemas.openxmlformats.org/officeDocument/2006/relationships" r:id="rId1"/>
          <a:extLst>
            <a:ext uri="{FF2B5EF4-FFF2-40B4-BE49-F238E27FC236}">
              <a16:creationId xmlns:a16="http://schemas.microsoft.com/office/drawing/2014/main" id="{00000000-0008-0000-1000-00000D000000}"/>
            </a:ext>
          </a:extLst>
        </xdr:cNvPr>
        <xdr:cNvSpPr/>
      </xdr:nvSpPr>
      <xdr:spPr>
        <a:xfrm>
          <a:off x="4660200" y="3551400"/>
          <a:ext cx="1371600" cy="457200"/>
        </a:xfrm>
        <a:prstGeom prst="roundRect">
          <a:avLst>
            <a:gd name="adj" fmla="val 16667"/>
          </a:avLst>
        </a:prstGeom>
        <a:solidFill>
          <a:srgbClr val="800F20"/>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a:solidFill>
                <a:schemeClr val="lt1"/>
              </a:solidFill>
              <a:latin typeface="Helvetica Neue"/>
              <a:ea typeface="Helvetica Neue"/>
              <a:cs typeface="Helvetica Neue"/>
              <a:sym typeface="Helvetica Neue"/>
            </a:rPr>
            <a:t>Help</a:t>
          </a:r>
          <a:endParaRPr sz="1400"/>
        </a:p>
      </xdr:txBody>
    </xdr:sp>
    <xdr:clientData fLocksWithSheet="0"/>
  </xdr:oneCellAnchor>
</xdr:wsDr>
</file>

<file path=xl/drawings/drawing15.xml><?xml version="1.0" encoding="utf-8"?>
<xdr:wsDr xmlns:xdr="http://schemas.openxmlformats.org/drawingml/2006/spreadsheetDrawing" xmlns:a="http://schemas.openxmlformats.org/drawingml/2006/main">
  <xdr:oneCellAnchor>
    <xdr:from>
      <xdr:col>5</xdr:col>
      <xdr:colOff>38100</xdr:colOff>
      <xdr:row>2</xdr:row>
      <xdr:rowOff>295275</xdr:rowOff>
    </xdr:from>
    <xdr:ext cx="1371600" cy="466725"/>
    <xdr:sp macro="" textlink="">
      <xdr:nvSpPr>
        <xdr:cNvPr id="14" name="Shape 14" descr="Click to watch introductory video.">
          <a:hlinkClick xmlns:r="http://schemas.openxmlformats.org/officeDocument/2006/relationships" r:id="rId1"/>
          <a:extLst>
            <a:ext uri="{FF2B5EF4-FFF2-40B4-BE49-F238E27FC236}">
              <a16:creationId xmlns:a16="http://schemas.microsoft.com/office/drawing/2014/main" id="{00000000-0008-0000-1100-00000E000000}"/>
            </a:ext>
          </a:extLst>
        </xdr:cNvPr>
        <xdr:cNvSpPr/>
      </xdr:nvSpPr>
      <xdr:spPr>
        <a:xfrm>
          <a:off x="4660200" y="3551400"/>
          <a:ext cx="1371600" cy="457200"/>
        </a:xfrm>
        <a:prstGeom prst="roundRect">
          <a:avLst>
            <a:gd name="adj" fmla="val 16667"/>
          </a:avLst>
        </a:prstGeom>
        <a:solidFill>
          <a:srgbClr val="800F20"/>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a:solidFill>
                <a:schemeClr val="lt1"/>
              </a:solidFill>
              <a:latin typeface="Helvetica Neue"/>
              <a:ea typeface="Helvetica Neue"/>
              <a:cs typeface="Helvetica Neue"/>
              <a:sym typeface="Helvetica Neue"/>
            </a:rPr>
            <a:t>Help</a:t>
          </a:r>
          <a:endParaRPr sz="1400"/>
        </a:p>
      </xdr:txBody>
    </xdr:sp>
    <xdr:clientData fLocksWithSheet="0"/>
  </xdr:oneCellAnchor>
</xdr:wsDr>
</file>

<file path=xl/drawings/drawing16.xml><?xml version="1.0" encoding="utf-8"?>
<xdr:wsDr xmlns:xdr="http://schemas.openxmlformats.org/drawingml/2006/spreadsheetDrawing" xmlns:a="http://schemas.openxmlformats.org/drawingml/2006/main">
  <xdr:oneCellAnchor>
    <xdr:from>
      <xdr:col>5</xdr:col>
      <xdr:colOff>38100</xdr:colOff>
      <xdr:row>2</xdr:row>
      <xdr:rowOff>295275</xdr:rowOff>
    </xdr:from>
    <xdr:ext cx="1371600" cy="466725"/>
    <xdr:sp macro="" textlink="">
      <xdr:nvSpPr>
        <xdr:cNvPr id="15" name="Shape 15" descr="Click to watch introductory video.">
          <a:hlinkClick xmlns:r="http://schemas.openxmlformats.org/officeDocument/2006/relationships" r:id="rId1"/>
          <a:extLst>
            <a:ext uri="{FF2B5EF4-FFF2-40B4-BE49-F238E27FC236}">
              <a16:creationId xmlns:a16="http://schemas.microsoft.com/office/drawing/2014/main" id="{00000000-0008-0000-1200-00000F000000}"/>
            </a:ext>
          </a:extLst>
        </xdr:cNvPr>
        <xdr:cNvSpPr/>
      </xdr:nvSpPr>
      <xdr:spPr>
        <a:xfrm>
          <a:off x="4660200" y="3551400"/>
          <a:ext cx="1371600" cy="457200"/>
        </a:xfrm>
        <a:prstGeom prst="roundRect">
          <a:avLst>
            <a:gd name="adj" fmla="val 16667"/>
          </a:avLst>
        </a:prstGeom>
        <a:solidFill>
          <a:srgbClr val="800F20"/>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a:solidFill>
                <a:schemeClr val="lt1"/>
              </a:solidFill>
              <a:latin typeface="Helvetica Neue"/>
              <a:ea typeface="Helvetica Neue"/>
              <a:cs typeface="Helvetica Neue"/>
              <a:sym typeface="Helvetica Neue"/>
            </a:rPr>
            <a:t>Help</a:t>
          </a:r>
          <a:endParaRPr sz="1400"/>
        </a:p>
      </xdr:txBody>
    </xdr:sp>
    <xdr:clientData fLocksWithSheet="0"/>
  </xdr:oneCellAnchor>
</xdr:wsDr>
</file>

<file path=xl/drawings/drawing17.xml><?xml version="1.0" encoding="utf-8"?>
<xdr:wsDr xmlns:xdr="http://schemas.openxmlformats.org/drawingml/2006/spreadsheetDrawing" xmlns:a="http://schemas.openxmlformats.org/drawingml/2006/main">
  <xdr:oneCellAnchor>
    <xdr:from>
      <xdr:col>5</xdr:col>
      <xdr:colOff>38100</xdr:colOff>
      <xdr:row>2</xdr:row>
      <xdr:rowOff>295275</xdr:rowOff>
    </xdr:from>
    <xdr:ext cx="1371600" cy="466725"/>
    <xdr:sp macro="" textlink="">
      <xdr:nvSpPr>
        <xdr:cNvPr id="16" name="Shape 16" descr="Click to watch introductory video.">
          <a:hlinkClick xmlns:r="http://schemas.openxmlformats.org/officeDocument/2006/relationships" r:id="rId1"/>
          <a:extLst>
            <a:ext uri="{FF2B5EF4-FFF2-40B4-BE49-F238E27FC236}">
              <a16:creationId xmlns:a16="http://schemas.microsoft.com/office/drawing/2014/main" id="{00000000-0008-0000-1300-000010000000}"/>
            </a:ext>
          </a:extLst>
        </xdr:cNvPr>
        <xdr:cNvSpPr/>
      </xdr:nvSpPr>
      <xdr:spPr>
        <a:xfrm>
          <a:off x="4660200" y="3551400"/>
          <a:ext cx="1371600" cy="457200"/>
        </a:xfrm>
        <a:prstGeom prst="roundRect">
          <a:avLst>
            <a:gd name="adj" fmla="val 16667"/>
          </a:avLst>
        </a:prstGeom>
        <a:solidFill>
          <a:srgbClr val="800F20"/>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a:solidFill>
                <a:schemeClr val="lt1"/>
              </a:solidFill>
              <a:latin typeface="Helvetica Neue"/>
              <a:ea typeface="Helvetica Neue"/>
              <a:cs typeface="Helvetica Neue"/>
              <a:sym typeface="Helvetica Neue"/>
            </a:rPr>
            <a:t>Help</a:t>
          </a:r>
          <a:endParaRPr sz="1400"/>
        </a:p>
      </xdr:txBody>
    </xdr:sp>
    <xdr:clientData fLocksWithSheet="0"/>
  </xdr:oneCellAnchor>
</xdr:wsDr>
</file>

<file path=xl/drawings/drawing18.xml><?xml version="1.0" encoding="utf-8"?>
<xdr:wsDr xmlns:xdr="http://schemas.openxmlformats.org/drawingml/2006/spreadsheetDrawing" xmlns:a="http://schemas.openxmlformats.org/drawingml/2006/main">
  <xdr:oneCellAnchor>
    <xdr:from>
      <xdr:col>5</xdr:col>
      <xdr:colOff>38100</xdr:colOff>
      <xdr:row>2</xdr:row>
      <xdr:rowOff>295275</xdr:rowOff>
    </xdr:from>
    <xdr:ext cx="1371600" cy="466725"/>
    <xdr:sp macro="" textlink="">
      <xdr:nvSpPr>
        <xdr:cNvPr id="17" name="Shape 17" descr="Click to watch introductory video.">
          <a:hlinkClick xmlns:r="http://schemas.openxmlformats.org/officeDocument/2006/relationships" r:id="rId1"/>
          <a:extLst>
            <a:ext uri="{FF2B5EF4-FFF2-40B4-BE49-F238E27FC236}">
              <a16:creationId xmlns:a16="http://schemas.microsoft.com/office/drawing/2014/main" id="{00000000-0008-0000-1400-000011000000}"/>
            </a:ext>
          </a:extLst>
        </xdr:cNvPr>
        <xdr:cNvSpPr/>
      </xdr:nvSpPr>
      <xdr:spPr>
        <a:xfrm>
          <a:off x="4660200" y="3551400"/>
          <a:ext cx="1371600" cy="457200"/>
        </a:xfrm>
        <a:prstGeom prst="roundRect">
          <a:avLst>
            <a:gd name="adj" fmla="val 16667"/>
          </a:avLst>
        </a:prstGeom>
        <a:solidFill>
          <a:srgbClr val="800F20"/>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a:solidFill>
                <a:schemeClr val="lt1"/>
              </a:solidFill>
              <a:latin typeface="Helvetica Neue"/>
              <a:ea typeface="Helvetica Neue"/>
              <a:cs typeface="Helvetica Neue"/>
              <a:sym typeface="Helvetica Neue"/>
            </a:rPr>
            <a:t>Help</a:t>
          </a:r>
          <a:endParaRPr sz="14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0</xdr:row>
      <xdr:rowOff>200025</xdr:rowOff>
    </xdr:from>
    <xdr:ext cx="2686050" cy="904875"/>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0</xdr:row>
      <xdr:rowOff>200025</xdr:rowOff>
    </xdr:from>
    <xdr:ext cx="2876550" cy="904875"/>
    <xdr:pic>
      <xdr:nvPicPr>
        <xdr:cNvPr id="2" name="image1.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13</xdr:col>
      <xdr:colOff>0</xdr:colOff>
      <xdr:row>0</xdr:row>
      <xdr:rowOff>800100</xdr:rowOff>
    </xdr:from>
    <xdr:ext cx="914400" cy="371475"/>
    <xdr:sp macro="" textlink="">
      <xdr:nvSpPr>
        <xdr:cNvPr id="4" name="Shape 4" descr="Click to watch introductory video.">
          <a:hlinkClick xmlns:r="http://schemas.openxmlformats.org/officeDocument/2006/relationships" r:id="rId1"/>
          <a:extLst>
            <a:ext uri="{FF2B5EF4-FFF2-40B4-BE49-F238E27FC236}">
              <a16:creationId xmlns:a16="http://schemas.microsoft.com/office/drawing/2014/main" id="{00000000-0008-0000-0400-000004000000}"/>
            </a:ext>
          </a:extLst>
        </xdr:cNvPr>
        <xdr:cNvSpPr/>
      </xdr:nvSpPr>
      <xdr:spPr>
        <a:xfrm>
          <a:off x="4888800" y="3599025"/>
          <a:ext cx="914400" cy="361950"/>
        </a:xfrm>
        <a:prstGeom prst="roundRect">
          <a:avLst>
            <a:gd name="adj" fmla="val 16667"/>
          </a:avLst>
        </a:prstGeom>
        <a:solidFill>
          <a:srgbClr val="800F20"/>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400">
              <a:solidFill>
                <a:schemeClr val="lt1"/>
              </a:solidFill>
              <a:latin typeface="Helvetica Neue"/>
              <a:ea typeface="Helvetica Neue"/>
              <a:cs typeface="Helvetica Neue"/>
              <a:sym typeface="Helvetica Neue"/>
            </a:rPr>
            <a:t>Help</a:t>
          </a:r>
          <a:endParaRPr sz="1400"/>
        </a:p>
      </xdr:txBody>
    </xdr:sp>
    <xdr:clientData fLocksWithSheet="0"/>
  </xdr:oneCellAnchor>
  <xdr:oneCellAnchor>
    <xdr:from>
      <xdr:col>1</xdr:col>
      <xdr:colOff>38100</xdr:colOff>
      <xdr:row>0</xdr:row>
      <xdr:rowOff>152400</xdr:rowOff>
    </xdr:from>
    <xdr:ext cx="4486275" cy="1362075"/>
    <xdr:pic>
      <xdr:nvPicPr>
        <xdr:cNvPr id="2" name="image1.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800100</xdr:colOff>
      <xdr:row>3</xdr:row>
      <xdr:rowOff>25400</xdr:rowOff>
    </xdr:from>
    <xdr:ext cx="7861299" cy="3721100"/>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5</xdr:col>
      <xdr:colOff>800100</xdr:colOff>
      <xdr:row>2</xdr:row>
      <xdr:rowOff>355600</xdr:rowOff>
    </xdr:from>
    <xdr:ext cx="6578600" cy="3949700"/>
    <xdr:graphicFrame macro="">
      <xdr:nvGraphicFramePr>
        <xdr:cNvPr id="3" name="Chart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10</xdr:col>
      <xdr:colOff>800100</xdr:colOff>
      <xdr:row>3</xdr:row>
      <xdr:rowOff>38100</xdr:rowOff>
    </xdr:from>
    <xdr:ext cx="6350000" cy="3895725"/>
    <xdr:graphicFrame macro="">
      <xdr:nvGraphicFramePr>
        <xdr:cNvPr id="4" name="Chart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1</xdr:col>
      <xdr:colOff>1</xdr:colOff>
      <xdr:row>57</xdr:row>
      <xdr:rowOff>38100</xdr:rowOff>
    </xdr:from>
    <xdr:ext cx="7861300" cy="3886200"/>
    <xdr:graphicFrame macro="">
      <xdr:nvGraphicFramePr>
        <xdr:cNvPr id="5" name="Chart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6</xdr:col>
      <xdr:colOff>19050</xdr:colOff>
      <xdr:row>56</xdr:row>
      <xdr:rowOff>368301</xdr:rowOff>
    </xdr:from>
    <xdr:ext cx="6508750" cy="3937000"/>
    <xdr:graphicFrame macro="">
      <xdr:nvGraphicFramePr>
        <xdr:cNvPr id="6" name="Chart 5">
          <a:extLst>
            <a:ext uri="{FF2B5EF4-FFF2-40B4-BE49-F238E27FC236}">
              <a16:creationId xmlns:a16="http://schemas.microsoft.com/office/drawing/2014/main" id="{00000000-0008-0000-06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11</xdr:col>
      <xdr:colOff>9525</xdr:colOff>
      <xdr:row>57</xdr:row>
      <xdr:rowOff>12699</xdr:rowOff>
    </xdr:from>
    <xdr:ext cx="6289675" cy="3806825"/>
    <xdr:graphicFrame macro="">
      <xdr:nvGraphicFramePr>
        <xdr:cNvPr id="7" name="Chart 6">
          <a:extLst>
            <a:ext uri="{FF2B5EF4-FFF2-40B4-BE49-F238E27FC236}">
              <a16:creationId xmlns:a16="http://schemas.microsoft.com/office/drawing/2014/main" id="{00000000-0008-0000-06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oneCellAnchor>
    <xdr:from>
      <xdr:col>1</xdr:col>
      <xdr:colOff>19050</xdr:colOff>
      <xdr:row>111</xdr:row>
      <xdr:rowOff>0</xdr:rowOff>
    </xdr:from>
    <xdr:ext cx="7880350" cy="3200400"/>
    <xdr:graphicFrame macro="">
      <xdr:nvGraphicFramePr>
        <xdr:cNvPr id="8" name="Chart 7">
          <a:extLst>
            <a:ext uri="{FF2B5EF4-FFF2-40B4-BE49-F238E27FC236}">
              <a16:creationId xmlns:a16="http://schemas.microsoft.com/office/drawing/2014/main" id="{00000000-0008-0000-06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oneCellAnchor>
  <xdr:oneCellAnchor>
    <xdr:from>
      <xdr:col>6</xdr:col>
      <xdr:colOff>9525</xdr:colOff>
      <xdr:row>110</xdr:row>
      <xdr:rowOff>342901</xdr:rowOff>
    </xdr:from>
    <xdr:ext cx="6569075" cy="3238500"/>
    <xdr:graphicFrame macro="">
      <xdr:nvGraphicFramePr>
        <xdr:cNvPr id="9" name="Chart 8">
          <a:extLst>
            <a:ext uri="{FF2B5EF4-FFF2-40B4-BE49-F238E27FC236}">
              <a16:creationId xmlns:a16="http://schemas.microsoft.com/office/drawing/2014/main" id="{00000000-0008-0000-06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oneCellAnchor>
  <xdr:oneCellAnchor>
    <xdr:from>
      <xdr:col>11</xdr:col>
      <xdr:colOff>1</xdr:colOff>
      <xdr:row>111</xdr:row>
      <xdr:rowOff>38100</xdr:rowOff>
    </xdr:from>
    <xdr:ext cx="6337300" cy="3152775"/>
    <xdr:graphicFrame macro="">
      <xdr:nvGraphicFramePr>
        <xdr:cNvPr id="10" name="Chart 9">
          <a:extLst>
            <a:ext uri="{FF2B5EF4-FFF2-40B4-BE49-F238E27FC236}">
              <a16:creationId xmlns:a16="http://schemas.microsoft.com/office/drawing/2014/main" id="{00000000-0008-0000-06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oneCellAnchor>
  <xdr:oneCellAnchor>
    <xdr:from>
      <xdr:col>1</xdr:col>
      <xdr:colOff>0</xdr:colOff>
      <xdr:row>165</xdr:row>
      <xdr:rowOff>0</xdr:rowOff>
    </xdr:from>
    <xdr:ext cx="7810500" cy="3171825"/>
    <xdr:graphicFrame macro="">
      <xdr:nvGraphicFramePr>
        <xdr:cNvPr id="11" name="Chart 10">
          <a:extLst>
            <a:ext uri="{FF2B5EF4-FFF2-40B4-BE49-F238E27FC236}">
              <a16:creationId xmlns:a16="http://schemas.microsoft.com/office/drawing/2014/main" id="{00000000-0008-0000-06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oneCellAnchor>
  <xdr:oneCellAnchor>
    <xdr:from>
      <xdr:col>5</xdr:col>
      <xdr:colOff>609601</xdr:colOff>
      <xdr:row>165</xdr:row>
      <xdr:rowOff>31751</xdr:rowOff>
    </xdr:from>
    <xdr:ext cx="6794500" cy="3168650"/>
    <xdr:graphicFrame macro="">
      <xdr:nvGraphicFramePr>
        <xdr:cNvPr id="12" name="Chart 11">
          <a:extLst>
            <a:ext uri="{FF2B5EF4-FFF2-40B4-BE49-F238E27FC236}">
              <a16:creationId xmlns:a16="http://schemas.microsoft.com/office/drawing/2014/main" id="{00000000-0008-0000-06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fLocksWithSheet="0"/>
  </xdr:oneCellAnchor>
  <xdr:oneCellAnchor>
    <xdr:from>
      <xdr:col>11</xdr:col>
      <xdr:colOff>0</xdr:colOff>
      <xdr:row>165</xdr:row>
      <xdr:rowOff>12699</xdr:rowOff>
    </xdr:from>
    <xdr:ext cx="6337300" cy="3178175"/>
    <xdr:graphicFrame macro="">
      <xdr:nvGraphicFramePr>
        <xdr:cNvPr id="13" name="Chart 12">
          <a:extLst>
            <a:ext uri="{FF2B5EF4-FFF2-40B4-BE49-F238E27FC236}">
              <a16:creationId xmlns:a16="http://schemas.microsoft.com/office/drawing/2014/main" id="{00000000-0008-0000-06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oneCellAnchor>
</xdr:wsDr>
</file>

<file path=xl/drawings/drawing6.xml><?xml version="1.0" encoding="utf-8"?>
<xdr:wsDr xmlns:xdr="http://schemas.openxmlformats.org/drawingml/2006/spreadsheetDrawing" xmlns:a="http://schemas.openxmlformats.org/drawingml/2006/main">
  <xdr:oneCellAnchor>
    <xdr:from>
      <xdr:col>5</xdr:col>
      <xdr:colOff>38100</xdr:colOff>
      <xdr:row>2</xdr:row>
      <xdr:rowOff>295275</xdr:rowOff>
    </xdr:from>
    <xdr:ext cx="1371600" cy="466725"/>
    <xdr:sp macro="" textlink="">
      <xdr:nvSpPr>
        <xdr:cNvPr id="5" name="Shape 5" descr="Click to watch introductory video.">
          <a:hlinkClick xmlns:r="http://schemas.openxmlformats.org/officeDocument/2006/relationships" r:id="rId1"/>
          <a:extLst>
            <a:ext uri="{FF2B5EF4-FFF2-40B4-BE49-F238E27FC236}">
              <a16:creationId xmlns:a16="http://schemas.microsoft.com/office/drawing/2014/main" id="{00000000-0008-0000-0800-000005000000}"/>
            </a:ext>
          </a:extLst>
        </xdr:cNvPr>
        <xdr:cNvSpPr/>
      </xdr:nvSpPr>
      <xdr:spPr>
        <a:xfrm>
          <a:off x="4660200" y="3551400"/>
          <a:ext cx="1371600" cy="457200"/>
        </a:xfrm>
        <a:prstGeom prst="roundRect">
          <a:avLst>
            <a:gd name="adj" fmla="val 16667"/>
          </a:avLst>
        </a:prstGeom>
        <a:solidFill>
          <a:srgbClr val="800F20"/>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a:solidFill>
                <a:schemeClr val="lt1"/>
              </a:solidFill>
              <a:latin typeface="Helvetica Neue"/>
              <a:ea typeface="Helvetica Neue"/>
              <a:cs typeface="Helvetica Neue"/>
              <a:sym typeface="Helvetica Neue"/>
            </a:rPr>
            <a:t>Help</a:t>
          </a:r>
          <a:endParaRPr sz="1400"/>
        </a:p>
      </xdr:txBody>
    </xdr:sp>
    <xdr:clientData fLocksWithSheet="0"/>
  </xdr:oneCellAnchor>
</xdr:wsDr>
</file>

<file path=xl/drawings/drawing7.xml><?xml version="1.0" encoding="utf-8"?>
<xdr:wsDr xmlns:xdr="http://schemas.openxmlformats.org/drawingml/2006/spreadsheetDrawing" xmlns:a="http://schemas.openxmlformats.org/drawingml/2006/main">
  <xdr:oneCellAnchor>
    <xdr:from>
      <xdr:col>5</xdr:col>
      <xdr:colOff>38100</xdr:colOff>
      <xdr:row>2</xdr:row>
      <xdr:rowOff>295275</xdr:rowOff>
    </xdr:from>
    <xdr:ext cx="1371600" cy="466725"/>
    <xdr:sp macro="" textlink="">
      <xdr:nvSpPr>
        <xdr:cNvPr id="6" name="Shape 6" descr="Click to watch introductory video.">
          <a:hlinkClick xmlns:r="http://schemas.openxmlformats.org/officeDocument/2006/relationships" r:id="rId1"/>
          <a:extLst>
            <a:ext uri="{FF2B5EF4-FFF2-40B4-BE49-F238E27FC236}">
              <a16:creationId xmlns:a16="http://schemas.microsoft.com/office/drawing/2014/main" id="{00000000-0008-0000-0900-000006000000}"/>
            </a:ext>
          </a:extLst>
        </xdr:cNvPr>
        <xdr:cNvSpPr/>
      </xdr:nvSpPr>
      <xdr:spPr>
        <a:xfrm>
          <a:off x="4660200" y="3551400"/>
          <a:ext cx="1371600" cy="457200"/>
        </a:xfrm>
        <a:prstGeom prst="roundRect">
          <a:avLst>
            <a:gd name="adj" fmla="val 16667"/>
          </a:avLst>
        </a:prstGeom>
        <a:solidFill>
          <a:srgbClr val="800F20"/>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a:solidFill>
                <a:schemeClr val="lt1"/>
              </a:solidFill>
              <a:latin typeface="Helvetica Neue"/>
              <a:ea typeface="Helvetica Neue"/>
              <a:cs typeface="Helvetica Neue"/>
              <a:sym typeface="Helvetica Neue"/>
            </a:rPr>
            <a:t>Help</a:t>
          </a:r>
          <a:endParaRPr sz="1400"/>
        </a:p>
      </xdr:txBody>
    </xdr:sp>
    <xdr:clientData fLocksWithSheet="0"/>
  </xdr:oneCellAnchor>
</xdr:wsDr>
</file>

<file path=xl/drawings/drawing8.xml><?xml version="1.0" encoding="utf-8"?>
<xdr:wsDr xmlns:xdr="http://schemas.openxmlformats.org/drawingml/2006/spreadsheetDrawing" xmlns:a="http://schemas.openxmlformats.org/drawingml/2006/main">
  <xdr:oneCellAnchor>
    <xdr:from>
      <xdr:col>5</xdr:col>
      <xdr:colOff>38100</xdr:colOff>
      <xdr:row>2</xdr:row>
      <xdr:rowOff>295275</xdr:rowOff>
    </xdr:from>
    <xdr:ext cx="1371600" cy="466725"/>
    <xdr:sp macro="" textlink="">
      <xdr:nvSpPr>
        <xdr:cNvPr id="7" name="Shape 7" descr="Click to watch introductory video.">
          <a:hlinkClick xmlns:r="http://schemas.openxmlformats.org/officeDocument/2006/relationships" r:id="rId1"/>
          <a:extLst>
            <a:ext uri="{FF2B5EF4-FFF2-40B4-BE49-F238E27FC236}">
              <a16:creationId xmlns:a16="http://schemas.microsoft.com/office/drawing/2014/main" id="{00000000-0008-0000-0A00-000007000000}"/>
            </a:ext>
          </a:extLst>
        </xdr:cNvPr>
        <xdr:cNvSpPr/>
      </xdr:nvSpPr>
      <xdr:spPr>
        <a:xfrm>
          <a:off x="4660200" y="3551400"/>
          <a:ext cx="1371600" cy="457200"/>
        </a:xfrm>
        <a:prstGeom prst="roundRect">
          <a:avLst>
            <a:gd name="adj" fmla="val 16667"/>
          </a:avLst>
        </a:prstGeom>
        <a:solidFill>
          <a:srgbClr val="800F20"/>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a:solidFill>
                <a:schemeClr val="lt1"/>
              </a:solidFill>
              <a:latin typeface="Helvetica Neue"/>
              <a:ea typeface="Helvetica Neue"/>
              <a:cs typeface="Helvetica Neue"/>
              <a:sym typeface="Helvetica Neue"/>
            </a:rPr>
            <a:t>Help</a:t>
          </a:r>
          <a:endParaRPr sz="1400"/>
        </a:p>
      </xdr:txBody>
    </xdr:sp>
    <xdr:clientData fLocksWithSheet="0"/>
  </xdr:oneCellAnchor>
</xdr:wsDr>
</file>

<file path=xl/drawings/drawing9.xml><?xml version="1.0" encoding="utf-8"?>
<xdr:wsDr xmlns:xdr="http://schemas.openxmlformats.org/drawingml/2006/spreadsheetDrawing" xmlns:a="http://schemas.openxmlformats.org/drawingml/2006/main">
  <xdr:oneCellAnchor>
    <xdr:from>
      <xdr:col>5</xdr:col>
      <xdr:colOff>38100</xdr:colOff>
      <xdr:row>2</xdr:row>
      <xdr:rowOff>295275</xdr:rowOff>
    </xdr:from>
    <xdr:ext cx="1371600" cy="466725"/>
    <xdr:sp macro="" textlink="">
      <xdr:nvSpPr>
        <xdr:cNvPr id="8" name="Shape 8" descr="Click to watch introductory video.">
          <a:hlinkClick xmlns:r="http://schemas.openxmlformats.org/officeDocument/2006/relationships" r:id="rId1"/>
          <a:extLst>
            <a:ext uri="{FF2B5EF4-FFF2-40B4-BE49-F238E27FC236}">
              <a16:creationId xmlns:a16="http://schemas.microsoft.com/office/drawing/2014/main" id="{00000000-0008-0000-0B00-000008000000}"/>
            </a:ext>
          </a:extLst>
        </xdr:cNvPr>
        <xdr:cNvSpPr/>
      </xdr:nvSpPr>
      <xdr:spPr>
        <a:xfrm>
          <a:off x="4660200" y="3551400"/>
          <a:ext cx="1371600" cy="457200"/>
        </a:xfrm>
        <a:prstGeom prst="roundRect">
          <a:avLst>
            <a:gd name="adj" fmla="val 16667"/>
          </a:avLst>
        </a:prstGeom>
        <a:solidFill>
          <a:srgbClr val="800F20"/>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a:solidFill>
                <a:schemeClr val="lt1"/>
              </a:solidFill>
              <a:latin typeface="Helvetica Neue"/>
              <a:ea typeface="Helvetica Neue"/>
              <a:cs typeface="Helvetica Neue"/>
              <a:sym typeface="Helvetica Neue"/>
            </a:rPr>
            <a:t>Help</a:t>
          </a:r>
          <a:endParaRPr sz="1400"/>
        </a:p>
      </xdr:txBody>
    </xdr:sp>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4.xml.rels><?xml version="1.0" encoding="UTF-8" standalone="yes"?>
<Relationships xmlns="http://schemas.openxmlformats.org/package/2006/relationships"><Relationship Id="rId13" Type="http://schemas.openxmlformats.org/officeDocument/2006/relationships/hyperlink" Target="https://youtu.be/RLfnie5wMyA" TargetMode="External"/><Relationship Id="rId18" Type="http://schemas.openxmlformats.org/officeDocument/2006/relationships/hyperlink" Target="https://youtu.be/lsAFY5Dv7E8" TargetMode="External"/><Relationship Id="rId26" Type="http://schemas.openxmlformats.org/officeDocument/2006/relationships/hyperlink" Target="https://youtu.be/B13-AZVWchA" TargetMode="External"/><Relationship Id="rId39" Type="http://schemas.openxmlformats.org/officeDocument/2006/relationships/hyperlink" Target="https://www.youtube.com/watch?v=QhVC_AnZYYM" TargetMode="External"/><Relationship Id="rId21" Type="http://schemas.openxmlformats.org/officeDocument/2006/relationships/hyperlink" Target="https://youtu.be/gx1Ex38j3Ec" TargetMode="External"/><Relationship Id="rId34" Type="http://schemas.openxmlformats.org/officeDocument/2006/relationships/hyperlink" Target="https://www.youtube.com/watch?v=4T9UQ4FBVXI&amp;t=174s" TargetMode="External"/><Relationship Id="rId7" Type="http://schemas.openxmlformats.org/officeDocument/2006/relationships/hyperlink" Target="https://youtu.be/N4Zy9X4l09M" TargetMode="External"/><Relationship Id="rId12" Type="http://schemas.openxmlformats.org/officeDocument/2006/relationships/hyperlink" Target="https://youtu.be/0fbeVIlC7SU" TargetMode="External"/><Relationship Id="rId17" Type="http://schemas.openxmlformats.org/officeDocument/2006/relationships/hyperlink" Target="https://youtu.be/m6HXwAN-gdw" TargetMode="External"/><Relationship Id="rId25" Type="http://schemas.openxmlformats.org/officeDocument/2006/relationships/hyperlink" Target="https://youtu.be/vre8HM0vcXE" TargetMode="External"/><Relationship Id="rId33" Type="http://schemas.openxmlformats.org/officeDocument/2006/relationships/hyperlink" Target="https://www.youtube.com/watch?v=CnBmiBqp-AI" TargetMode="External"/><Relationship Id="rId38" Type="http://schemas.openxmlformats.org/officeDocument/2006/relationships/hyperlink" Target="https://www.youtube.com/watch?v=3bCEilt6FqU" TargetMode="External"/><Relationship Id="rId2" Type="http://schemas.openxmlformats.org/officeDocument/2006/relationships/hyperlink" Target="https://youtu.be/N_XH11AQMwk" TargetMode="External"/><Relationship Id="rId16" Type="http://schemas.openxmlformats.org/officeDocument/2006/relationships/hyperlink" Target="https://youtu.be/KkS18KNJCkY" TargetMode="External"/><Relationship Id="rId20" Type="http://schemas.openxmlformats.org/officeDocument/2006/relationships/hyperlink" Target="https://youtu.be/njujfUjkz0k" TargetMode="External"/><Relationship Id="rId29" Type="http://schemas.openxmlformats.org/officeDocument/2006/relationships/hyperlink" Target="https://www.youtube.com/watch?v=e1p1VnXmdLI" TargetMode="External"/><Relationship Id="rId1" Type="http://schemas.openxmlformats.org/officeDocument/2006/relationships/hyperlink" Target="https://youtu.be/dkQYRYO3YrY" TargetMode="External"/><Relationship Id="rId6" Type="http://schemas.openxmlformats.org/officeDocument/2006/relationships/hyperlink" Target="https://www.youtube.com/watch?v=1FWDde2IEPg" TargetMode="External"/><Relationship Id="rId11" Type="http://schemas.openxmlformats.org/officeDocument/2006/relationships/hyperlink" Target="https://youtu.be/cA14CAjiIyc" TargetMode="External"/><Relationship Id="rId24" Type="http://schemas.openxmlformats.org/officeDocument/2006/relationships/hyperlink" Target="https://youtu.be/fKELjulrULA" TargetMode="External"/><Relationship Id="rId32" Type="http://schemas.openxmlformats.org/officeDocument/2006/relationships/hyperlink" Target="https://www.youtube.com/watch?v=vfg4nfGBVNs" TargetMode="External"/><Relationship Id="rId37" Type="http://schemas.openxmlformats.org/officeDocument/2006/relationships/hyperlink" Target="https://www.youtube.com/watch?v=XowKMitOVNc" TargetMode="External"/><Relationship Id="rId40" Type="http://schemas.openxmlformats.org/officeDocument/2006/relationships/drawing" Target="../drawings/drawing3.xml"/><Relationship Id="rId5" Type="http://schemas.openxmlformats.org/officeDocument/2006/relationships/hyperlink" Target="https://youtu.be/pimRRnQanjY" TargetMode="External"/><Relationship Id="rId15" Type="http://schemas.openxmlformats.org/officeDocument/2006/relationships/hyperlink" Target="https://youtu.be/_hDxEomiZHw" TargetMode="External"/><Relationship Id="rId23" Type="http://schemas.openxmlformats.org/officeDocument/2006/relationships/hyperlink" Target="https://youtu.be/ODft8vnXhlE" TargetMode="External"/><Relationship Id="rId28" Type="http://schemas.openxmlformats.org/officeDocument/2006/relationships/hyperlink" Target="https://www.youtube.com/watch?v=wIB_X2N6020" TargetMode="External"/><Relationship Id="rId36" Type="http://schemas.openxmlformats.org/officeDocument/2006/relationships/hyperlink" Target="https://www.youtube.com/watch?v=wYREQkVtvEc&amp;t=236s" TargetMode="External"/><Relationship Id="rId10" Type="http://schemas.openxmlformats.org/officeDocument/2006/relationships/hyperlink" Target="https://youtu.be/zPwoGanhQ28" TargetMode="External"/><Relationship Id="rId19" Type="http://schemas.openxmlformats.org/officeDocument/2006/relationships/hyperlink" Target="https://youtu.be/FeZrIhmvoJI" TargetMode="External"/><Relationship Id="rId31" Type="http://schemas.openxmlformats.org/officeDocument/2006/relationships/hyperlink" Target="https://www.youtube.com/watch?v=Aq8Tp5r-DZo" TargetMode="External"/><Relationship Id="rId4" Type="http://schemas.openxmlformats.org/officeDocument/2006/relationships/hyperlink" Target="https://youtu.be/ZyJSt05zXOs" TargetMode="External"/><Relationship Id="rId9" Type="http://schemas.openxmlformats.org/officeDocument/2006/relationships/hyperlink" Target="https://youtu.be/S4NlX83DqVE" TargetMode="External"/><Relationship Id="rId14" Type="http://schemas.openxmlformats.org/officeDocument/2006/relationships/hyperlink" Target="https://youtu.be/RpBHbCFcUe4" TargetMode="External"/><Relationship Id="rId22" Type="http://schemas.openxmlformats.org/officeDocument/2006/relationships/hyperlink" Target="https://youtu.be/e5FbyMzSTAY" TargetMode="External"/><Relationship Id="rId27" Type="http://schemas.openxmlformats.org/officeDocument/2006/relationships/hyperlink" Target="https://youtu.be/WkWzoiKQE2I" TargetMode="External"/><Relationship Id="rId30" Type="http://schemas.openxmlformats.org/officeDocument/2006/relationships/hyperlink" Target="https://www.youtube.com/watch?v=e1p1VnXmdLI" TargetMode="External"/><Relationship Id="rId35" Type="http://schemas.openxmlformats.org/officeDocument/2006/relationships/hyperlink" Target="https://www.youtube.com/watch?v=4AObAU-EcYE&amp;t=1s" TargetMode="External"/><Relationship Id="rId8" Type="http://schemas.openxmlformats.org/officeDocument/2006/relationships/hyperlink" Target="https://youtu.be/N4Zy9X4l09M" TargetMode="External"/><Relationship Id="rId3" Type="http://schemas.openxmlformats.org/officeDocument/2006/relationships/hyperlink" Target="https://youtu.be/isAJB6MKUg0"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00F20"/>
  </sheetPr>
  <dimension ref="A1:G1000"/>
  <sheetViews>
    <sheetView showGridLines="0" showRowColHeaders="0" workbookViewId="0">
      <selection activeCell="B8" sqref="B8:F9"/>
    </sheetView>
  </sheetViews>
  <sheetFormatPr baseColWidth="10" defaultColWidth="11.1640625" defaultRowHeight="15" customHeight="1"/>
  <cols>
    <col min="1" max="2" width="2.83203125" customWidth="1"/>
    <col min="3" max="4" width="37.83203125" customWidth="1"/>
    <col min="5" max="5" width="64" customWidth="1"/>
    <col min="6" max="6" width="11.5" customWidth="1"/>
    <col min="7" max="7" width="2.83203125" customWidth="1"/>
    <col min="8" max="26" width="10.5" customWidth="1"/>
  </cols>
  <sheetData>
    <row r="1" spans="1:7" ht="99.75" customHeight="1">
      <c r="A1" s="1"/>
      <c r="B1" s="1"/>
      <c r="C1" s="1"/>
      <c r="D1" s="363" t="s">
        <v>2436</v>
      </c>
      <c r="E1" s="364"/>
      <c r="F1" s="1"/>
      <c r="G1" s="1"/>
    </row>
    <row r="2" spans="1:7" ht="15.75" customHeight="1"/>
    <row r="3" spans="1:7" ht="34.5" customHeight="1">
      <c r="B3" s="5"/>
      <c r="C3" s="6" t="s">
        <v>21</v>
      </c>
      <c r="D3" s="8"/>
      <c r="E3" s="8"/>
      <c r="F3" s="10"/>
    </row>
    <row r="4" spans="1:7" ht="177.75" customHeight="1">
      <c r="B4" s="12"/>
      <c r="C4" s="365" t="s">
        <v>2402</v>
      </c>
      <c r="D4" s="366"/>
      <c r="E4" s="367"/>
      <c r="F4" s="15" t="s">
        <v>24</v>
      </c>
    </row>
    <row r="5" spans="1:7" ht="39.75" customHeight="1">
      <c r="B5" s="12"/>
      <c r="C5" s="368"/>
      <c r="D5" s="369"/>
      <c r="E5" s="370"/>
      <c r="F5" s="16">
        <v>43534</v>
      </c>
    </row>
    <row r="6" spans="1:7" ht="22.5" customHeight="1">
      <c r="B6" s="17"/>
      <c r="C6" s="371"/>
      <c r="D6" s="372"/>
      <c r="E6" s="373"/>
      <c r="F6" s="23"/>
    </row>
    <row r="7" spans="1:7" ht="15.75" customHeight="1"/>
    <row r="8" spans="1:7" ht="15.75" customHeight="1">
      <c r="B8" s="374" t="s">
        <v>2435</v>
      </c>
      <c r="C8" s="374"/>
      <c r="D8" s="374"/>
      <c r="E8" s="374"/>
      <c r="F8" s="374"/>
    </row>
    <row r="9" spans="1:7" ht="15.75" customHeight="1">
      <c r="B9" s="362" t="s">
        <v>2403</v>
      </c>
      <c r="C9" s="362"/>
      <c r="D9" s="362"/>
      <c r="E9" s="362"/>
      <c r="F9" s="362"/>
    </row>
    <row r="10" spans="1:7" ht="15.75" customHeight="1"/>
    <row r="11" spans="1:7" ht="15.75" customHeight="1"/>
    <row r="12" spans="1:7" ht="15.75" customHeight="1"/>
    <row r="13" spans="1:7" ht="15.75" customHeight="1"/>
    <row r="14" spans="1:7" ht="15.75" customHeight="1"/>
    <row r="15" spans="1:7" ht="15.75" customHeight="1"/>
    <row r="16" spans="1:7"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B9:F9"/>
    <mergeCell ref="D1:E1"/>
    <mergeCell ref="C4:E4"/>
    <mergeCell ref="C5:E5"/>
    <mergeCell ref="C6:E6"/>
    <mergeCell ref="B8:F8"/>
  </mergeCells>
  <printOptions horizontalCentered="1"/>
  <pageMargins left="0.25" right="0.25" top="0.25" bottom="0.25" header="0" footer="0"/>
  <pageSetup orientation="landscape"/>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00F20"/>
  </sheetPr>
  <dimension ref="A1:Z1000"/>
  <sheetViews>
    <sheetView showGridLines="0" tabSelected="1" topLeftCell="B16" zoomScale="50" zoomScaleNormal="50" workbookViewId="0">
      <selection activeCell="Q121" sqref="Q121:T122"/>
    </sheetView>
  </sheetViews>
  <sheetFormatPr baseColWidth="10" defaultColWidth="11.1640625" defaultRowHeight="15" customHeight="1"/>
  <cols>
    <col min="1" max="1" width="10.83203125" customWidth="1"/>
    <col min="2" max="2" width="20.83203125" customWidth="1"/>
    <col min="3" max="3" width="2.83203125" customWidth="1"/>
    <col min="4" max="4" width="25.33203125" customWidth="1"/>
    <col min="5" max="8" width="20.83203125" customWidth="1"/>
    <col min="9" max="9" width="5.83203125" customWidth="1"/>
    <col min="10" max="10" width="25.83203125" customWidth="1"/>
    <col min="11" max="11" width="37" customWidth="1"/>
    <col min="12" max="14" width="20.83203125" customWidth="1"/>
    <col min="15" max="15" width="5.83203125" customWidth="1"/>
    <col min="16" max="16" width="25.83203125" customWidth="1"/>
    <col min="17" max="20" width="20.83203125" customWidth="1"/>
    <col min="21" max="21" width="5.83203125" customWidth="1"/>
    <col min="22" max="26" width="20.83203125" customWidth="1"/>
  </cols>
  <sheetData>
    <row r="1" spans="1:24" ht="15.75" customHeight="1"/>
    <row r="2" spans="1:24" ht="60" customHeight="1">
      <c r="A2" s="1"/>
      <c r="B2" s="163" t="s">
        <v>150</v>
      </c>
      <c r="D2" s="164">
        <f>'PROGRAMMING SKELETON'!B3+(F2-1)</f>
        <v>2</v>
      </c>
      <c r="F2" s="152">
        <v>2</v>
      </c>
      <c r="G2" s="165"/>
      <c r="H2" s="166"/>
      <c r="I2" s="166"/>
      <c r="J2" s="163" t="s">
        <v>24</v>
      </c>
      <c r="K2" s="168">
        <f ca="1">OFFSET('PROGRAMMING SKELETON'!A3,F2-1,0)</f>
        <v>43541</v>
      </c>
      <c r="L2" s="166"/>
      <c r="M2" s="166"/>
      <c r="N2" s="166"/>
      <c r="O2" s="166"/>
      <c r="P2" s="166"/>
      <c r="Q2" s="166"/>
      <c r="R2" s="166"/>
      <c r="S2" s="166"/>
      <c r="T2" s="166"/>
      <c r="U2" s="169"/>
    </row>
    <row r="3" spans="1:24" ht="60" customHeight="1">
      <c r="A3" s="1"/>
      <c r="B3" s="163" t="s">
        <v>151</v>
      </c>
      <c r="D3" s="170" t="str">
        <f ca="1">OFFSET('PROGRAMMING SKELETON'!C3,F2-1,0)</f>
        <v>Developmental</v>
      </c>
      <c r="F3" s="165"/>
      <c r="H3" s="166"/>
      <c r="I3" s="166"/>
      <c r="J3" s="166"/>
      <c r="K3" s="166"/>
      <c r="L3" s="166"/>
      <c r="M3" s="166"/>
      <c r="N3" s="166"/>
      <c r="O3" s="166"/>
      <c r="P3" s="166"/>
      <c r="Q3" s="166"/>
      <c r="R3" s="166"/>
      <c r="S3" s="166"/>
      <c r="T3" s="166"/>
      <c r="U3" s="169"/>
    </row>
    <row r="4" spans="1:24" ht="30" customHeight="1">
      <c r="A4" s="1"/>
      <c r="B4" s="1"/>
      <c r="D4" s="1"/>
      <c r="E4" s="1"/>
      <c r="F4" s="1"/>
      <c r="G4" s="169"/>
      <c r="H4" s="169"/>
      <c r="I4" s="169"/>
      <c r="J4" s="169"/>
      <c r="K4" s="169"/>
      <c r="L4" s="166"/>
      <c r="M4" s="166"/>
      <c r="N4" s="166"/>
      <c r="O4" s="166"/>
      <c r="P4" s="166"/>
      <c r="Q4" s="166"/>
      <c r="R4" s="166"/>
      <c r="S4" s="166"/>
      <c r="T4" s="166"/>
      <c r="U4" s="169"/>
    </row>
    <row r="5" spans="1:24" ht="60" customHeight="1">
      <c r="A5" s="1"/>
      <c r="B5" s="578">
        <f>H2</f>
        <v>0</v>
      </c>
      <c r="C5" s="1"/>
      <c r="D5" s="565" t="s">
        <v>1192</v>
      </c>
      <c r="E5" s="381"/>
      <c r="F5" s="381"/>
      <c r="G5" s="381"/>
      <c r="H5" s="381"/>
      <c r="I5" s="381"/>
      <c r="J5" s="566"/>
      <c r="K5" s="129"/>
      <c r="L5" s="166"/>
      <c r="M5" s="166"/>
      <c r="N5" s="166"/>
      <c r="O5" s="166"/>
      <c r="P5" s="166"/>
      <c r="Q5" s="166"/>
      <c r="R5" s="166"/>
      <c r="S5" s="166"/>
      <c r="T5" s="166"/>
      <c r="U5" s="169"/>
      <c r="V5" s="169"/>
      <c r="W5" s="169"/>
      <c r="X5" s="169"/>
    </row>
    <row r="6" spans="1:24" ht="60" customHeight="1">
      <c r="A6" s="1"/>
      <c r="B6" s="545"/>
      <c r="C6" s="1"/>
      <c r="D6" s="579" t="s">
        <v>1232</v>
      </c>
      <c r="E6" s="580"/>
      <c r="F6" s="171" t="s">
        <v>1258</v>
      </c>
      <c r="G6" s="171" t="s">
        <v>1267</v>
      </c>
      <c r="H6" s="172" t="s">
        <v>1268</v>
      </c>
      <c r="I6" s="567" t="s">
        <v>1277</v>
      </c>
      <c r="J6" s="439"/>
      <c r="K6" s="129"/>
      <c r="L6" s="166"/>
      <c r="M6" s="166"/>
      <c r="N6" s="166"/>
      <c r="O6" s="166"/>
      <c r="P6" s="166"/>
      <c r="Q6" s="166"/>
      <c r="R6" s="166"/>
      <c r="S6" s="166"/>
      <c r="T6" s="166"/>
      <c r="U6" s="169"/>
      <c r="V6" s="169"/>
      <c r="W6" s="169"/>
      <c r="X6" s="169"/>
    </row>
    <row r="7" spans="1:24" ht="49.5" customHeight="1">
      <c r="A7" s="1"/>
      <c r="B7" s="545"/>
      <c r="C7" s="1"/>
      <c r="D7" s="536" t="str">
        <f ca="1">OFFSET('PROGRAMMING SKELETON'!D118,F2-1,0)</f>
        <v>Squat with belt</v>
      </c>
      <c r="E7" s="537"/>
      <c r="F7" s="325">
        <f>E44</f>
        <v>0</v>
      </c>
      <c r="G7" s="173">
        <f>E43</f>
        <v>0</v>
      </c>
      <c r="H7" s="174">
        <f>E42</f>
        <v>0</v>
      </c>
      <c r="I7" s="568">
        <f ca="1">E40</f>
        <v>0</v>
      </c>
      <c r="J7" s="569"/>
      <c r="K7" s="129"/>
      <c r="L7" s="166"/>
      <c r="M7" s="166"/>
      <c r="N7" s="166"/>
      <c r="O7" s="166"/>
      <c r="P7" s="166"/>
      <c r="Q7" s="166"/>
      <c r="R7" s="166"/>
      <c r="S7" s="166"/>
      <c r="T7" s="166"/>
      <c r="U7" s="169"/>
      <c r="V7" s="169"/>
      <c r="W7" s="169"/>
      <c r="X7" s="169"/>
    </row>
    <row r="8" spans="1:24" ht="49.5" customHeight="1">
      <c r="A8" s="1"/>
      <c r="B8" s="545"/>
      <c r="C8" s="1"/>
      <c r="D8" s="536" t="str">
        <f ca="1">OFFSET('PROGRAMMING SKELETON'!G118,F2-1,0)</f>
        <v>Overhead Press with belt</v>
      </c>
      <c r="E8" s="537"/>
      <c r="F8" s="326">
        <f>K44</f>
        <v>0</v>
      </c>
      <c r="G8" s="176">
        <f>K43</f>
        <v>0</v>
      </c>
      <c r="H8" s="177">
        <f>K42</f>
        <v>0</v>
      </c>
      <c r="I8" s="538">
        <f ca="1">K40</f>
        <v>0</v>
      </c>
      <c r="J8" s="539"/>
      <c r="K8" s="129"/>
      <c r="L8" s="166"/>
      <c r="M8" s="166"/>
      <c r="N8" s="166"/>
      <c r="O8" s="166"/>
      <c r="P8" s="166"/>
      <c r="Q8" s="166"/>
      <c r="R8" s="166"/>
      <c r="S8" s="166"/>
      <c r="T8" s="166"/>
      <c r="U8" s="169"/>
      <c r="V8" s="169"/>
      <c r="W8" s="169"/>
      <c r="X8" s="169"/>
    </row>
    <row r="9" spans="1:24" ht="49.5" customHeight="1">
      <c r="A9" s="1"/>
      <c r="B9" s="545"/>
      <c r="C9" s="1"/>
      <c r="D9" s="536" t="str">
        <f ca="1">OFFSET('PROGRAMMING SKELETON'!J118,F2-1,0)</f>
        <v>Pendlay Row</v>
      </c>
      <c r="E9" s="537"/>
      <c r="F9" s="326">
        <f>Q44</f>
        <v>0</v>
      </c>
      <c r="G9" s="176">
        <f>Q43</f>
        <v>0</v>
      </c>
      <c r="H9" s="177">
        <f>Q42</f>
        <v>0</v>
      </c>
      <c r="I9" s="538">
        <f ca="1">Q40</f>
        <v>0</v>
      </c>
      <c r="J9" s="539"/>
      <c r="K9" s="129"/>
      <c r="L9" s="166"/>
      <c r="M9" s="166"/>
      <c r="N9" s="166"/>
      <c r="O9" s="166"/>
      <c r="P9" s="166"/>
      <c r="Q9" s="166"/>
      <c r="R9" s="166"/>
      <c r="S9" s="166"/>
      <c r="T9" s="166"/>
      <c r="U9" s="169"/>
      <c r="V9" s="169"/>
      <c r="W9" s="169"/>
      <c r="X9" s="169"/>
    </row>
    <row r="10" spans="1:24" ht="49.5" customHeight="1">
      <c r="A10" s="1"/>
      <c r="B10" s="545"/>
      <c r="C10" s="1"/>
      <c r="D10" s="536" t="str">
        <f ca="1">OFFSET('PROGRAMMING SKELETON'!D173,F2-1,0)</f>
        <v>Deadlift with belt</v>
      </c>
      <c r="E10" s="537"/>
      <c r="F10" s="326">
        <f>E68</f>
        <v>0</v>
      </c>
      <c r="G10" s="178">
        <f>E67</f>
        <v>0</v>
      </c>
      <c r="H10" s="179">
        <f>E66</f>
        <v>0</v>
      </c>
      <c r="I10" s="538">
        <f ca="1">E64</f>
        <v>0</v>
      </c>
      <c r="J10" s="539"/>
      <c r="K10" s="129"/>
      <c r="L10" s="166"/>
      <c r="M10" s="166"/>
      <c r="N10" s="166"/>
      <c r="O10" s="166"/>
      <c r="P10" s="166"/>
      <c r="Q10" s="166"/>
      <c r="R10" s="166"/>
      <c r="S10" s="166"/>
      <c r="T10" s="166"/>
      <c r="U10" s="169"/>
      <c r="V10" s="169"/>
      <c r="W10" s="169"/>
      <c r="X10" s="169"/>
    </row>
    <row r="11" spans="1:24" ht="49.5" customHeight="1">
      <c r="A11" s="1"/>
      <c r="B11" s="545"/>
      <c r="C11" s="1"/>
      <c r="D11" s="536" t="str">
        <f ca="1">OFFSET('PROGRAMMING SKELETON'!G173,F2-1,0)</f>
        <v>1 count paused bench</v>
      </c>
      <c r="E11" s="537"/>
      <c r="F11" s="326">
        <f>K68</f>
        <v>0</v>
      </c>
      <c r="G11" s="178">
        <f>K67</f>
        <v>0</v>
      </c>
      <c r="H11" s="179">
        <f>K66</f>
        <v>0</v>
      </c>
      <c r="I11" s="538">
        <f ca="1">K64</f>
        <v>0</v>
      </c>
      <c r="J11" s="539"/>
      <c r="K11" s="129"/>
      <c r="L11" s="166"/>
      <c r="M11" s="166"/>
      <c r="N11" s="166"/>
      <c r="O11" s="166"/>
      <c r="P11" s="166"/>
      <c r="Q11" s="166"/>
      <c r="R11" s="166"/>
      <c r="S11" s="166"/>
      <c r="T11" s="166"/>
      <c r="U11" s="169"/>
      <c r="V11" s="169"/>
      <c r="W11" s="169"/>
      <c r="X11" s="169"/>
    </row>
    <row r="12" spans="1:24" ht="49.5" customHeight="1">
      <c r="A12" s="1"/>
      <c r="B12" s="545"/>
      <c r="C12" s="1"/>
      <c r="D12" s="536" t="str">
        <f ca="1">OFFSET('PROGRAMMING SKELETON'!J173,F2-1,0)</f>
        <v>3-0-3 Tempo Squat</v>
      </c>
      <c r="E12" s="537"/>
      <c r="F12" s="326">
        <f>Q68</f>
        <v>0</v>
      </c>
      <c r="G12" s="178">
        <f>Q67</f>
        <v>0</v>
      </c>
      <c r="H12" s="179">
        <f>Q66</f>
        <v>0</v>
      </c>
      <c r="I12" s="538">
        <f ca="1">Q64</f>
        <v>0</v>
      </c>
      <c r="J12" s="539"/>
      <c r="K12" s="129"/>
      <c r="L12" s="166"/>
      <c r="M12" s="166"/>
      <c r="N12" s="166"/>
      <c r="O12" s="166"/>
      <c r="P12" s="166"/>
      <c r="Q12" s="166"/>
      <c r="R12" s="166"/>
      <c r="S12" s="166"/>
      <c r="T12" s="166"/>
      <c r="U12" s="169"/>
      <c r="V12" s="169"/>
      <c r="W12" s="169"/>
      <c r="X12" s="169"/>
    </row>
    <row r="13" spans="1:24" ht="49.5" customHeight="1">
      <c r="A13" s="1"/>
      <c r="B13" s="545"/>
      <c r="C13" s="1"/>
      <c r="D13" s="536" t="str">
        <f ca="1">OFFSET('PROGRAMMING SKELETON'!D228,F2-1,0)</f>
        <v>Squat, no belt</v>
      </c>
      <c r="E13" s="537"/>
      <c r="F13" s="326">
        <f>E92</f>
        <v>0</v>
      </c>
      <c r="G13" s="178">
        <f>E91</f>
        <v>0</v>
      </c>
      <c r="H13" s="179">
        <f>E90</f>
        <v>0</v>
      </c>
      <c r="I13" s="538">
        <f>E92</f>
        <v>0</v>
      </c>
      <c r="J13" s="539"/>
      <c r="K13" s="129"/>
      <c r="L13" s="166"/>
      <c r="M13" s="166"/>
      <c r="N13" s="166"/>
      <c r="O13" s="166"/>
      <c r="P13" s="166"/>
      <c r="Q13" s="166"/>
      <c r="R13" s="166"/>
      <c r="S13" s="166"/>
      <c r="T13" s="166"/>
      <c r="U13" s="169"/>
      <c r="V13" s="169"/>
      <c r="W13" s="169"/>
      <c r="X13" s="169"/>
    </row>
    <row r="14" spans="1:24" ht="49.5" customHeight="1">
      <c r="A14" s="1"/>
      <c r="B14" s="545"/>
      <c r="C14" s="1"/>
      <c r="D14" s="536" t="str">
        <f ca="1">OFFSET('PROGRAMMING SKELETON'!G228,F2-1,0)</f>
        <v>Overload Bench 1
The overload bench is equipment dependent. I would prefer The overload bench is equipment dependent. I would prefer the slingshot bench to bench w/ chains, to bench w/ bands, to floor press or board press, but all are good options. Use the same variation each week.the slingshot bench to bench w/ chains, to bench w/ bands, to floor press or board press, but all are good options..</v>
      </c>
      <c r="E14" s="537"/>
      <c r="F14" s="326">
        <f>K92</f>
        <v>0</v>
      </c>
      <c r="G14" s="178">
        <f>K91</f>
        <v>0</v>
      </c>
      <c r="H14" s="179">
        <f>K90</f>
        <v>0</v>
      </c>
      <c r="I14" s="538">
        <f ca="1">K88</f>
        <v>0</v>
      </c>
      <c r="J14" s="539"/>
      <c r="K14" s="129"/>
      <c r="L14" s="166"/>
      <c r="M14" s="166"/>
      <c r="N14" s="166"/>
      <c r="O14" s="166"/>
      <c r="P14" s="166"/>
      <c r="Q14" s="166"/>
      <c r="R14" s="166"/>
      <c r="S14" s="166"/>
      <c r="T14" s="166"/>
      <c r="U14" s="169"/>
      <c r="V14" s="169"/>
      <c r="W14" s="169"/>
      <c r="X14" s="169"/>
    </row>
    <row r="15" spans="1:24" ht="49.5" customHeight="1">
      <c r="A15" s="1"/>
      <c r="B15" s="545"/>
      <c r="C15" s="1"/>
      <c r="D15" s="536" t="str">
        <f ca="1">OFFSET('PROGRAMMING SKELETON'!J228,F2-1,0)</f>
        <v>Press Accessory 1
Ideally the press accessory will be lighter or only very slightly heavier than the normal press.I prefer close grip incline&gt; incline bench touch n go &gt; pin press at shoulder level &gt; DB Incline &gt; DB press &gt; Dips (Do the same variation for the first 5 weeks)</v>
      </c>
      <c r="E15" s="537"/>
      <c r="F15" s="326">
        <f>Q92</f>
        <v>0</v>
      </c>
      <c r="G15" s="178">
        <f>Q91</f>
        <v>0</v>
      </c>
      <c r="H15" s="179">
        <f>Q90</f>
        <v>0</v>
      </c>
      <c r="I15" s="538">
        <f ca="1">Q88</f>
        <v>0</v>
      </c>
      <c r="J15" s="539"/>
      <c r="K15" s="129"/>
      <c r="L15" s="166"/>
      <c r="M15" s="166"/>
      <c r="N15" s="166"/>
      <c r="O15" s="166"/>
      <c r="P15" s="166"/>
      <c r="Q15" s="166"/>
      <c r="R15" s="166"/>
      <c r="S15" s="166"/>
      <c r="T15" s="166"/>
      <c r="U15" s="169"/>
      <c r="V15" s="169"/>
      <c r="W15" s="169"/>
      <c r="X15" s="169"/>
    </row>
    <row r="16" spans="1:24" ht="49.5" customHeight="1">
      <c r="A16" s="1"/>
      <c r="B16" s="545"/>
      <c r="C16" s="1"/>
      <c r="D16" s="536" t="str">
        <f ca="1">OFFSET('PROGRAMMING SKELETON'!D282,F2-1,0)</f>
        <v>Rack Pull, mid shin</v>
      </c>
      <c r="E16" s="537"/>
      <c r="F16" s="326">
        <f>E116</f>
        <v>0</v>
      </c>
      <c r="G16" s="178">
        <f>E115</f>
        <v>0</v>
      </c>
      <c r="H16" s="179">
        <f>E114</f>
        <v>0</v>
      </c>
      <c r="I16" s="538">
        <f ca="1">E112</f>
        <v>0</v>
      </c>
      <c r="J16" s="539"/>
      <c r="K16" s="129"/>
      <c r="L16" s="166"/>
      <c r="M16" s="166"/>
      <c r="N16" s="166"/>
      <c r="O16" s="166"/>
      <c r="P16" s="166"/>
      <c r="Q16" s="166"/>
      <c r="R16" s="166"/>
      <c r="S16" s="166"/>
      <c r="T16" s="166"/>
      <c r="U16" s="169"/>
      <c r="V16" s="169"/>
      <c r="W16" s="169"/>
      <c r="X16" s="169"/>
    </row>
    <row r="17" spans="1:26" ht="49.5" customHeight="1">
      <c r="A17" s="1"/>
      <c r="B17" s="545"/>
      <c r="C17" s="1"/>
      <c r="D17" s="536" t="str">
        <f ca="1">OFFSET('PROGRAMMING SKELETON'!G282,F2-1,0)</f>
        <v>Close Grip Bench</v>
      </c>
      <c r="E17" s="537"/>
      <c r="F17" s="326">
        <f>K116</f>
        <v>0</v>
      </c>
      <c r="G17" s="178">
        <f>K115</f>
        <v>0</v>
      </c>
      <c r="H17" s="179">
        <f>K114</f>
        <v>0</v>
      </c>
      <c r="I17" s="538">
        <f ca="1">K112</f>
        <v>0</v>
      </c>
      <c r="J17" s="539"/>
      <c r="K17" s="129"/>
      <c r="L17" s="166"/>
      <c r="M17" s="166"/>
      <c r="N17" s="166"/>
      <c r="O17" s="166"/>
      <c r="P17" s="166"/>
      <c r="Q17" s="166"/>
      <c r="R17" s="166"/>
      <c r="S17" s="166"/>
      <c r="T17" s="166"/>
      <c r="U17" s="169"/>
      <c r="V17" s="169"/>
      <c r="W17" s="169"/>
      <c r="X17" s="169"/>
    </row>
    <row r="18" spans="1:26" ht="49.5" customHeight="1">
      <c r="A18" s="1"/>
      <c r="B18" s="545"/>
      <c r="C18" s="1"/>
      <c r="D18" s="536" t="str">
        <f ca="1">OFFSET('PROGRAMMING SKELETON'!J282,F2-1,0)</f>
        <v>Leg Press or RDL
If you have access to a leg press and tend to have issues good morning your squats, I would prefer using leg press just to apply a bit of extra stress to  the legs without taxing the back as much. If no leg press, do RDL's. On the leg press, try and replicate your squat stance</v>
      </c>
      <c r="E18" s="537"/>
      <c r="F18" s="326">
        <f>Q116</f>
        <v>0</v>
      </c>
      <c r="G18" s="178">
        <f>Q115</f>
        <v>0</v>
      </c>
      <c r="H18" s="179">
        <f>Q114</f>
        <v>0</v>
      </c>
      <c r="I18" s="538">
        <f ca="1">Q112</f>
        <v>0</v>
      </c>
      <c r="J18" s="539"/>
      <c r="K18" s="129"/>
      <c r="L18" s="182"/>
      <c r="M18" s="182"/>
      <c r="N18" s="182"/>
      <c r="O18" s="182"/>
      <c r="P18" s="182"/>
      <c r="Q18" s="182"/>
      <c r="R18" s="182"/>
      <c r="S18" s="182"/>
      <c r="T18" s="182"/>
      <c r="U18" s="169"/>
      <c r="V18" s="169"/>
      <c r="W18" s="169"/>
      <c r="X18" s="169"/>
    </row>
    <row r="19" spans="1:26" ht="49.5" customHeight="1">
      <c r="A19" s="1"/>
      <c r="B19" s="545"/>
      <c r="C19" s="1"/>
      <c r="D19" s="536" t="s">
        <v>2145</v>
      </c>
      <c r="E19" s="537"/>
      <c r="F19" s="588">
        <f>J125</f>
        <v>0</v>
      </c>
      <c r="G19" s="413"/>
      <c r="H19" s="413"/>
      <c r="I19" s="413"/>
      <c r="J19" s="539"/>
      <c r="K19" s="129"/>
      <c r="L19" s="182"/>
      <c r="M19" s="182"/>
      <c r="N19" s="182"/>
      <c r="O19" s="182"/>
      <c r="P19" s="182"/>
      <c r="Q19" s="182"/>
      <c r="R19" s="182"/>
      <c r="S19" s="182"/>
      <c r="T19" s="182"/>
      <c r="U19" s="169"/>
      <c r="V19" s="169"/>
      <c r="W19" s="169"/>
      <c r="X19" s="169"/>
    </row>
    <row r="20" spans="1:26" ht="49.5" customHeight="1">
      <c r="A20" s="1"/>
      <c r="B20" s="545"/>
      <c r="C20" s="1"/>
      <c r="D20" s="536" t="s">
        <v>2146</v>
      </c>
      <c r="E20" s="537"/>
      <c r="F20" s="540"/>
      <c r="G20" s="541"/>
      <c r="H20" s="541"/>
      <c r="I20" s="541"/>
      <c r="J20" s="542"/>
      <c r="K20" s="129"/>
      <c r="L20" s="182"/>
      <c r="M20" s="182"/>
      <c r="N20" s="182"/>
      <c r="O20" s="182"/>
      <c r="P20" s="182"/>
      <c r="Q20" s="182"/>
      <c r="R20" s="182"/>
      <c r="S20" s="182"/>
      <c r="T20" s="182"/>
      <c r="U20" s="169"/>
      <c r="V20" s="169"/>
      <c r="W20" s="169"/>
      <c r="X20" s="169"/>
    </row>
    <row r="21" spans="1:26" ht="49.5" customHeight="1">
      <c r="A21" s="1"/>
      <c r="B21" s="546"/>
      <c r="C21" s="1"/>
      <c r="D21" s="536"/>
      <c r="E21" s="537"/>
      <c r="F21" s="183"/>
      <c r="G21" s="184"/>
      <c r="H21" s="185"/>
      <c r="I21" s="543"/>
      <c r="J21" s="537"/>
      <c r="K21" s="129"/>
      <c r="L21" s="182"/>
      <c r="M21" s="182"/>
      <c r="N21" s="182"/>
      <c r="O21" s="182"/>
      <c r="P21" s="182"/>
      <c r="Q21" s="182"/>
      <c r="R21" s="182"/>
      <c r="S21" s="182"/>
      <c r="T21" s="182"/>
      <c r="U21" s="169"/>
      <c r="V21" s="169"/>
      <c r="W21" s="169"/>
      <c r="X21" s="169"/>
    </row>
    <row r="22" spans="1:26" ht="15" customHeight="1">
      <c r="A22" s="1"/>
      <c r="B22" s="1"/>
      <c r="C22" s="1"/>
      <c r="D22" s="1"/>
      <c r="E22" s="1"/>
      <c r="F22" s="1"/>
      <c r="G22" s="169"/>
      <c r="H22" s="169"/>
      <c r="I22" s="169"/>
      <c r="J22" s="169"/>
      <c r="K22" s="169"/>
      <c r="L22" s="169"/>
      <c r="M22" s="169"/>
      <c r="N22" s="169"/>
      <c r="O22" s="169"/>
      <c r="P22" s="169"/>
      <c r="Q22" s="169"/>
      <c r="R22" s="169"/>
      <c r="S22" s="169"/>
      <c r="T22" s="169"/>
      <c r="U22" s="169"/>
    </row>
    <row r="23" spans="1:26" ht="15.75" customHeight="1"/>
    <row r="24" spans="1:26" ht="79.5" customHeight="1">
      <c r="B24" s="544">
        <v>1</v>
      </c>
      <c r="D24" s="533">
        <v>1</v>
      </c>
      <c r="E24" s="369"/>
      <c r="F24" s="369"/>
      <c r="G24" s="369"/>
      <c r="H24" s="370"/>
      <c r="J24" s="533">
        <v>2</v>
      </c>
      <c r="K24" s="369"/>
      <c r="L24" s="369"/>
      <c r="M24" s="369"/>
      <c r="N24" s="370"/>
      <c r="P24" s="533">
        <v>3</v>
      </c>
      <c r="Q24" s="369"/>
      <c r="R24" s="369"/>
      <c r="S24" s="369"/>
      <c r="T24" s="370"/>
      <c r="V24" s="533" t="s">
        <v>2147</v>
      </c>
      <c r="W24" s="369"/>
      <c r="X24" s="369"/>
      <c r="Y24" s="369"/>
      <c r="Z24" s="370"/>
    </row>
    <row r="25" spans="1:26" ht="15" customHeight="1">
      <c r="B25" s="545"/>
    </row>
    <row r="26" spans="1:26" ht="79.5" customHeight="1">
      <c r="B26" s="545"/>
      <c r="D26" s="535" t="str">
        <f ca="1">OFFSET('PROGRAMMING SKELETON'!D118,F2-1,0)</f>
        <v>Squat with belt</v>
      </c>
      <c r="E26" s="413"/>
      <c r="F26" s="413"/>
      <c r="G26" s="413"/>
      <c r="H26" s="414"/>
      <c r="I26" s="129"/>
      <c r="J26" s="535" t="str">
        <f ca="1">OFFSET('PROGRAMMING SKELETON'!G118,F2-1,0)</f>
        <v>Overhead Press with belt</v>
      </c>
      <c r="K26" s="413"/>
      <c r="L26" s="413"/>
      <c r="M26" s="413"/>
      <c r="N26" s="414"/>
      <c r="O26" s="129"/>
      <c r="P26" s="535" t="str">
        <f ca="1">OFFSET('PROGRAMMING SKELETON'!J118,F2-1,0)</f>
        <v>Pendlay Row</v>
      </c>
      <c r="Q26" s="413"/>
      <c r="R26" s="413"/>
      <c r="S26" s="413"/>
      <c r="T26" s="414"/>
      <c r="V26" s="535" t="str">
        <f ca="1">OFFSET('PROGRAMMING SKELETON'!M118,F2-1,0)</f>
        <v>GPP or None</v>
      </c>
      <c r="W26" s="413"/>
      <c r="X26" s="413"/>
      <c r="Y26" s="413"/>
      <c r="Z26" s="414"/>
    </row>
    <row r="27" spans="1:26" ht="49.5" customHeight="1">
      <c r="B27" s="545"/>
      <c r="D27" s="531" t="s">
        <v>2148</v>
      </c>
      <c r="E27" s="525" t="str">
        <f ca="1">OFFSET('PROGRAMMING SKELETON'!D3,F2-1,0)</f>
        <v>• 1 rep @ RPE 8 (90-93% 1RM)
•Take off 20% from 1 @ 8 for
5 reps x 5 sets (70-73% 1RM)</v>
      </c>
      <c r="F27" s="526"/>
      <c r="G27" s="526"/>
      <c r="H27" s="527"/>
      <c r="J27" s="531" t="s">
        <v>2148</v>
      </c>
      <c r="K27" s="525" t="str">
        <f ca="1">OFFSET('PROGRAMMING SKELETON'!E3,F2-1,0)</f>
        <v>• 1 rep @ RPE 8 (90-93% 1RM)
•Take off 20% from 1 @ 8 for
5 reps x 5 sets (70-73% 1RM)</v>
      </c>
      <c r="L27" s="526"/>
      <c r="M27" s="526"/>
      <c r="N27" s="527"/>
      <c r="P27" s="531" t="s">
        <v>2148</v>
      </c>
      <c r="Q27" s="525" t="str">
        <f ca="1">OFFSET('PROGRAMMING SKELETON'!F3,F2-1,0)</f>
        <v>• 10 reps @ RPE 7 
• 10 reps  @ RPE 8
• 10 reps @ RPE 9 
•Take off 5% from 10 @ 9 for 1 more set of 10</v>
      </c>
      <c r="R27" s="526"/>
      <c r="S27" s="526"/>
      <c r="T27" s="527"/>
      <c r="V27" s="582" t="str">
        <f ca="1">OFFSET('PROGRAMMING SKELETON'!N118,F2-1,0)</f>
        <v>GPP or None</v>
      </c>
      <c r="W27" s="526"/>
      <c r="X27" s="526"/>
      <c r="Y27" s="526"/>
      <c r="Z27" s="527"/>
    </row>
    <row r="28" spans="1:26" ht="49.5" customHeight="1">
      <c r="B28" s="545"/>
      <c r="D28" s="532"/>
      <c r="E28" s="528"/>
      <c r="F28" s="529"/>
      <c r="G28" s="529"/>
      <c r="H28" s="530"/>
      <c r="J28" s="532"/>
      <c r="K28" s="528"/>
      <c r="L28" s="529"/>
      <c r="M28" s="529"/>
      <c r="N28" s="530"/>
      <c r="P28" s="532"/>
      <c r="Q28" s="528"/>
      <c r="R28" s="529"/>
      <c r="S28" s="529"/>
      <c r="T28" s="530"/>
      <c r="V28" s="583"/>
      <c r="W28" s="392"/>
      <c r="X28" s="392"/>
      <c r="Y28" s="392"/>
      <c r="Z28" s="584"/>
    </row>
    <row r="29" spans="1:26" ht="124.5" customHeight="1">
      <c r="B29" s="545"/>
      <c r="D29" s="186" t="s">
        <v>2149</v>
      </c>
      <c r="E29" s="534" t="str">
        <f ca="1">OFFSET('PROGRAMMING SKELETON'!E118,F2-1,0)</f>
        <v>3-5 minute rest between work sets</v>
      </c>
      <c r="F29" s="410"/>
      <c r="G29" s="410"/>
      <c r="H29" s="411"/>
      <c r="J29" s="186" t="s">
        <v>2149</v>
      </c>
      <c r="K29" s="534" t="str">
        <f ca="1">OFFSET('PROGRAMMING SKELETON'!H118,F2-1,0)</f>
        <v>3-5 minute rest between work sets</v>
      </c>
      <c r="L29" s="410"/>
      <c r="M29" s="410"/>
      <c r="N29" s="411"/>
      <c r="P29" s="186" t="s">
        <v>2149</v>
      </c>
      <c r="Q29" s="534" t="str">
        <f ca="1">OFFSET('PROGRAMMING SKELETON'!K118,F2-1,0)</f>
        <v>2-4 min</v>
      </c>
      <c r="R29" s="410"/>
      <c r="S29" s="410"/>
      <c r="T29" s="411"/>
      <c r="V29" s="585"/>
      <c r="W29" s="417"/>
      <c r="X29" s="417"/>
      <c r="Y29" s="417"/>
      <c r="Z29" s="586"/>
    </row>
    <row r="30" spans="1:26" ht="60" customHeight="1">
      <c r="B30" s="545"/>
      <c r="D30" s="187" t="s">
        <v>2150</v>
      </c>
      <c r="E30" s="187" t="s">
        <v>2151</v>
      </c>
      <c r="F30" s="187" t="s">
        <v>1267</v>
      </c>
      <c r="G30" s="187" t="s">
        <v>2152</v>
      </c>
      <c r="H30" s="187" t="s">
        <v>2153</v>
      </c>
      <c r="J30" s="187" t="s">
        <v>2150</v>
      </c>
      <c r="K30" s="187" t="s">
        <v>2151</v>
      </c>
      <c r="L30" s="187" t="s">
        <v>1267</v>
      </c>
      <c r="M30" s="187" t="s">
        <v>2152</v>
      </c>
      <c r="N30" s="187" t="s">
        <v>2153</v>
      </c>
      <c r="P30" s="187" t="s">
        <v>2150</v>
      </c>
      <c r="Q30" s="187" t="s">
        <v>2151</v>
      </c>
      <c r="R30" s="187" t="s">
        <v>1267</v>
      </c>
      <c r="S30" s="187" t="s">
        <v>2152</v>
      </c>
      <c r="T30" s="187" t="s">
        <v>2153</v>
      </c>
      <c r="V30" s="581" t="s">
        <v>2154</v>
      </c>
      <c r="W30" s="413"/>
      <c r="X30" s="413"/>
      <c r="Y30" s="413"/>
      <c r="Z30" s="414"/>
    </row>
    <row r="31" spans="1:26" ht="39.75" customHeight="1">
      <c r="B31" s="545"/>
      <c r="D31" s="188" t="s">
        <v>2155</v>
      </c>
      <c r="E31" s="321"/>
      <c r="F31" s="189"/>
      <c r="G31" s="328"/>
      <c r="H31" s="190" t="str">
        <f t="shared" ref="H31:H39" si="0">IF(ISNUMBER(E31),E31/E$40,"")</f>
        <v/>
      </c>
      <c r="J31" s="188" t="s">
        <v>2155</v>
      </c>
      <c r="K31" s="321"/>
      <c r="L31" s="189"/>
      <c r="M31" s="328"/>
      <c r="N31" s="190" t="str">
        <f t="shared" ref="N31:N39" si="1">IF(ISNUMBER(K31),K31/K$40,"")</f>
        <v/>
      </c>
      <c r="P31" s="188" t="s">
        <v>2155</v>
      </c>
      <c r="Q31" s="321"/>
      <c r="R31" s="189"/>
      <c r="S31" s="328"/>
      <c r="T31" s="190" t="str">
        <f t="shared" ref="T31:T39" si="2">IF(ISNUMBER(Q31),Q31/Q$40,"")</f>
        <v/>
      </c>
      <c r="V31" s="587"/>
      <c r="W31" s="526"/>
      <c r="X31" s="526"/>
      <c r="Y31" s="526"/>
      <c r="Z31" s="527"/>
    </row>
    <row r="32" spans="1:26" ht="39.75" customHeight="1">
      <c r="B32" s="545"/>
      <c r="D32" s="191" t="s">
        <v>2156</v>
      </c>
      <c r="E32" s="322"/>
      <c r="F32" s="192"/>
      <c r="G32" s="329"/>
      <c r="H32" s="193" t="str">
        <f t="shared" si="0"/>
        <v/>
      </c>
      <c r="J32" s="191" t="s">
        <v>2156</v>
      </c>
      <c r="K32" s="322"/>
      <c r="L32" s="192"/>
      <c r="M32" s="329"/>
      <c r="N32" s="193" t="str">
        <f t="shared" si="1"/>
        <v/>
      </c>
      <c r="P32" s="191" t="s">
        <v>2156</v>
      </c>
      <c r="Q32" s="322"/>
      <c r="R32" s="192"/>
      <c r="S32" s="329"/>
      <c r="T32" s="193" t="str">
        <f t="shared" si="2"/>
        <v/>
      </c>
      <c r="V32" s="583"/>
      <c r="W32" s="392"/>
      <c r="X32" s="392"/>
      <c r="Y32" s="392"/>
      <c r="Z32" s="584"/>
    </row>
    <row r="33" spans="2:26" ht="39.75" customHeight="1">
      <c r="B33" s="545"/>
      <c r="D33" s="191" t="s">
        <v>2157</v>
      </c>
      <c r="E33" s="323"/>
      <c r="F33" s="194"/>
      <c r="G33" s="330"/>
      <c r="H33" s="195" t="str">
        <f t="shared" si="0"/>
        <v/>
      </c>
      <c r="J33" s="191" t="s">
        <v>2157</v>
      </c>
      <c r="K33" s="323"/>
      <c r="L33" s="194"/>
      <c r="M33" s="330"/>
      <c r="N33" s="195" t="str">
        <f t="shared" si="1"/>
        <v/>
      </c>
      <c r="P33" s="191" t="s">
        <v>2157</v>
      </c>
      <c r="Q33" s="323"/>
      <c r="R33" s="194"/>
      <c r="S33" s="330"/>
      <c r="T33" s="195" t="str">
        <f t="shared" si="2"/>
        <v/>
      </c>
      <c r="V33" s="583"/>
      <c r="W33" s="392"/>
      <c r="X33" s="392"/>
      <c r="Y33" s="392"/>
      <c r="Z33" s="584"/>
    </row>
    <row r="34" spans="2:26" ht="39.75" customHeight="1">
      <c r="B34" s="545"/>
      <c r="D34" s="191" t="s">
        <v>2158</v>
      </c>
      <c r="E34" s="322"/>
      <c r="F34" s="192"/>
      <c r="G34" s="329"/>
      <c r="H34" s="193" t="str">
        <f t="shared" si="0"/>
        <v/>
      </c>
      <c r="J34" s="191" t="s">
        <v>2158</v>
      </c>
      <c r="K34" s="322"/>
      <c r="L34" s="192"/>
      <c r="M34" s="329"/>
      <c r="N34" s="193" t="str">
        <f t="shared" si="1"/>
        <v/>
      </c>
      <c r="P34" s="191" t="s">
        <v>2158</v>
      </c>
      <c r="Q34" s="322"/>
      <c r="R34" s="192"/>
      <c r="S34" s="329"/>
      <c r="T34" s="193" t="str">
        <f t="shared" si="2"/>
        <v/>
      </c>
      <c r="V34" s="583"/>
      <c r="W34" s="392"/>
      <c r="X34" s="392"/>
      <c r="Y34" s="392"/>
      <c r="Z34" s="584"/>
    </row>
    <row r="35" spans="2:26" ht="39.75" customHeight="1">
      <c r="B35" s="545"/>
      <c r="D35" s="191" t="s">
        <v>2159</v>
      </c>
      <c r="E35" s="323"/>
      <c r="F35" s="194"/>
      <c r="G35" s="330"/>
      <c r="H35" s="195" t="str">
        <f t="shared" si="0"/>
        <v/>
      </c>
      <c r="J35" s="191" t="s">
        <v>2159</v>
      </c>
      <c r="K35" s="323"/>
      <c r="L35" s="194"/>
      <c r="M35" s="330"/>
      <c r="N35" s="195" t="str">
        <f t="shared" si="1"/>
        <v/>
      </c>
      <c r="P35" s="191" t="s">
        <v>2159</v>
      </c>
      <c r="Q35" s="323"/>
      <c r="R35" s="194"/>
      <c r="S35" s="330"/>
      <c r="T35" s="195" t="str">
        <f t="shared" si="2"/>
        <v/>
      </c>
      <c r="V35" s="583"/>
      <c r="W35" s="392"/>
      <c r="X35" s="392"/>
      <c r="Y35" s="392"/>
      <c r="Z35" s="584"/>
    </row>
    <row r="36" spans="2:26" ht="39.75" customHeight="1">
      <c r="B36" s="545"/>
      <c r="D36" s="191" t="s">
        <v>2160</v>
      </c>
      <c r="E36" s="322"/>
      <c r="F36" s="192"/>
      <c r="G36" s="329"/>
      <c r="H36" s="193" t="str">
        <f t="shared" si="0"/>
        <v/>
      </c>
      <c r="J36" s="191" t="s">
        <v>2160</v>
      </c>
      <c r="K36" s="322"/>
      <c r="L36" s="192"/>
      <c r="M36" s="329"/>
      <c r="N36" s="193" t="str">
        <f t="shared" si="1"/>
        <v/>
      </c>
      <c r="P36" s="191" t="s">
        <v>2160</v>
      </c>
      <c r="Q36" s="322"/>
      <c r="R36" s="192"/>
      <c r="S36" s="329"/>
      <c r="T36" s="193" t="str">
        <f t="shared" si="2"/>
        <v/>
      </c>
      <c r="V36" s="583"/>
      <c r="W36" s="392"/>
      <c r="X36" s="392"/>
      <c r="Y36" s="392"/>
      <c r="Z36" s="584"/>
    </row>
    <row r="37" spans="2:26" ht="39.75" customHeight="1">
      <c r="B37" s="545"/>
      <c r="D37" s="191" t="s">
        <v>2161</v>
      </c>
      <c r="E37" s="323"/>
      <c r="F37" s="194"/>
      <c r="G37" s="330"/>
      <c r="H37" s="195" t="str">
        <f t="shared" si="0"/>
        <v/>
      </c>
      <c r="J37" s="191" t="s">
        <v>2161</v>
      </c>
      <c r="K37" s="323"/>
      <c r="L37" s="194"/>
      <c r="M37" s="330"/>
      <c r="N37" s="195" t="str">
        <f t="shared" si="1"/>
        <v/>
      </c>
      <c r="P37" s="191" t="s">
        <v>2161</v>
      </c>
      <c r="Q37" s="323"/>
      <c r="R37" s="194"/>
      <c r="S37" s="330"/>
      <c r="T37" s="195" t="str">
        <f t="shared" si="2"/>
        <v/>
      </c>
      <c r="V37" s="583"/>
      <c r="W37" s="392"/>
      <c r="X37" s="392"/>
      <c r="Y37" s="392"/>
      <c r="Z37" s="584"/>
    </row>
    <row r="38" spans="2:26" ht="39.75" customHeight="1">
      <c r="B38" s="545"/>
      <c r="D38" s="191" t="s">
        <v>2162</v>
      </c>
      <c r="E38" s="322"/>
      <c r="F38" s="192"/>
      <c r="G38" s="329"/>
      <c r="H38" s="193" t="str">
        <f t="shared" si="0"/>
        <v/>
      </c>
      <c r="J38" s="191" t="s">
        <v>2162</v>
      </c>
      <c r="K38" s="322"/>
      <c r="L38" s="192"/>
      <c r="M38" s="329"/>
      <c r="N38" s="193" t="str">
        <f t="shared" si="1"/>
        <v/>
      </c>
      <c r="P38" s="191" t="s">
        <v>2162</v>
      </c>
      <c r="Q38" s="322"/>
      <c r="R38" s="192"/>
      <c r="S38" s="329"/>
      <c r="T38" s="193" t="str">
        <f t="shared" si="2"/>
        <v/>
      </c>
      <c r="V38" s="583"/>
      <c r="W38" s="392"/>
      <c r="X38" s="392"/>
      <c r="Y38" s="392"/>
      <c r="Z38" s="584"/>
    </row>
    <row r="39" spans="2:26" ht="39.75" customHeight="1">
      <c r="B39" s="545"/>
      <c r="D39" s="196" t="s">
        <v>2163</v>
      </c>
      <c r="E39" s="324"/>
      <c r="F39" s="197"/>
      <c r="G39" s="331"/>
      <c r="H39" s="198" t="str">
        <f t="shared" si="0"/>
        <v/>
      </c>
      <c r="J39" s="196" t="s">
        <v>2163</v>
      </c>
      <c r="K39" s="324"/>
      <c r="L39" s="197"/>
      <c r="M39" s="331"/>
      <c r="N39" s="198" t="str">
        <f t="shared" si="1"/>
        <v/>
      </c>
      <c r="P39" s="196" t="s">
        <v>2163</v>
      </c>
      <c r="Q39" s="324"/>
      <c r="R39" s="197"/>
      <c r="S39" s="331"/>
      <c r="T39" s="198" t="str">
        <f t="shared" si="2"/>
        <v/>
      </c>
      <c r="V39" s="583"/>
      <c r="W39" s="392"/>
      <c r="X39" s="392"/>
      <c r="Y39" s="392"/>
      <c r="Z39" s="584"/>
    </row>
    <row r="40" spans="2:26" ht="60" customHeight="1">
      <c r="B40" s="545"/>
      <c r="D40" s="199" t="s">
        <v>1277</v>
      </c>
      <c r="E40" s="547">
        <f ca="1">ROUNDUP(F45/(VLOOKUP(1,tblRPECoefficientWithoutColumnHeaders,2,0)*G45^2+VLOOKUP(2,tblRPECoefficientWithoutColumnHeaders,2,0)*G45+VLOOKUP(3,tblRPECoefficientWithoutColumnHeaders,2,0)),0)</f>
        <v>0</v>
      </c>
      <c r="F40" s="548"/>
      <c r="G40" s="548"/>
      <c r="H40" s="549"/>
      <c r="J40" s="199" t="s">
        <v>1277</v>
      </c>
      <c r="K40" s="547">
        <f ca="1">ROUNDUP(L45/(VLOOKUP(1,tblRPECoefficientWithoutColumnHeaders,2,0)*M45^2+VLOOKUP(2,tblRPECoefficientWithoutColumnHeaders,2,0)*M45+VLOOKUP(3,tblRPECoefficientWithoutColumnHeaders,2,0)),0)</f>
        <v>0</v>
      </c>
      <c r="L40" s="548"/>
      <c r="M40" s="548"/>
      <c r="N40" s="549"/>
      <c r="P40" s="200" t="s">
        <v>1277</v>
      </c>
      <c r="Q40" s="554">
        <f ca="1">ROUNDUP(R45/(VLOOKUP(1,tblRPECoefficientWithoutColumnHeaders,2,0)*S45^2+VLOOKUP(2,tblRPECoefficientWithoutColumnHeaders,2,0)*S45+VLOOKUP(3,tblRPECoefficientWithoutColumnHeaders,2,0)),0)</f>
        <v>0</v>
      </c>
      <c r="R40" s="555"/>
      <c r="S40" s="555"/>
      <c r="T40" s="556"/>
      <c r="V40" s="583"/>
      <c r="W40" s="392"/>
      <c r="X40" s="392"/>
      <c r="Y40" s="392"/>
      <c r="Z40" s="584"/>
    </row>
    <row r="41" spans="2:26" ht="60" customHeight="1">
      <c r="B41" s="545"/>
      <c r="D41" s="201"/>
      <c r="E41" s="202"/>
      <c r="F41" s="203"/>
      <c r="G41" s="203"/>
      <c r="H41" s="204"/>
      <c r="J41" s="201"/>
      <c r="K41" s="202"/>
      <c r="L41" s="203"/>
      <c r="M41" s="203"/>
      <c r="N41" s="204"/>
      <c r="P41" s="205" t="s">
        <v>2164</v>
      </c>
      <c r="Q41" s="206"/>
      <c r="R41" s="207" t="s">
        <v>2165</v>
      </c>
      <c r="S41" s="208"/>
      <c r="T41" s="209">
        <f>S41*Q41</f>
        <v>0</v>
      </c>
      <c r="V41" s="583"/>
      <c r="W41" s="392"/>
      <c r="X41" s="392"/>
      <c r="Y41" s="392"/>
      <c r="Z41" s="584"/>
    </row>
    <row r="42" spans="2:26" ht="60" customHeight="1">
      <c r="B42" s="545"/>
      <c r="D42" s="201" t="s">
        <v>1268</v>
      </c>
      <c r="E42" s="553">
        <f>IF(COUNT(H31:H39)&gt;0,AVERAGEIF(H31:H39,"&gt;0"),0)</f>
        <v>0</v>
      </c>
      <c r="F42" s="406"/>
      <c r="G42" s="406"/>
      <c r="H42" s="407"/>
      <c r="J42" s="201" t="s">
        <v>1268</v>
      </c>
      <c r="K42" s="553">
        <f>IF(COUNT(N31:N39)&gt;0,AVERAGEIF(N31:N39,"&gt;0"),0)</f>
        <v>0</v>
      </c>
      <c r="L42" s="406"/>
      <c r="M42" s="406"/>
      <c r="N42" s="407"/>
      <c r="P42" s="210" t="s">
        <v>1268</v>
      </c>
      <c r="Q42" s="557">
        <f>IF(COUNT(T31:T39)&gt;0,AVERAGEIF(T31:T39,"&gt;0"),0)</f>
        <v>0</v>
      </c>
      <c r="R42" s="558"/>
      <c r="S42" s="558"/>
      <c r="T42" s="559"/>
      <c r="V42" s="583"/>
      <c r="W42" s="392"/>
      <c r="X42" s="392"/>
      <c r="Y42" s="392"/>
      <c r="Z42" s="584"/>
    </row>
    <row r="43" spans="2:26" ht="60" customHeight="1">
      <c r="B43" s="545"/>
      <c r="D43" s="201" t="s">
        <v>1267</v>
      </c>
      <c r="E43" s="560">
        <f>SUM(F31:F39)</f>
        <v>0</v>
      </c>
      <c r="F43" s="406"/>
      <c r="G43" s="406"/>
      <c r="H43" s="407"/>
      <c r="J43" s="201" t="s">
        <v>1267</v>
      </c>
      <c r="K43" s="560">
        <f>SUM(L31:L39)</f>
        <v>0</v>
      </c>
      <c r="L43" s="406"/>
      <c r="M43" s="406"/>
      <c r="N43" s="407"/>
      <c r="P43" s="201" t="s">
        <v>1267</v>
      </c>
      <c r="Q43" s="560">
        <f>SUM(R31:R39)</f>
        <v>0</v>
      </c>
      <c r="R43" s="406"/>
      <c r="S43" s="406"/>
      <c r="T43" s="407"/>
      <c r="V43" s="583"/>
      <c r="W43" s="392"/>
      <c r="X43" s="392"/>
      <c r="Y43" s="392"/>
      <c r="Z43" s="584"/>
    </row>
    <row r="44" spans="2:26" ht="60" customHeight="1">
      <c r="B44" s="545"/>
      <c r="D44" s="211" t="s">
        <v>1258</v>
      </c>
      <c r="E44" s="550">
        <f>SUM(PRODUCT(E31:F31),PRODUCT(E32:F32),PRODUCT(E33:F33),PRODUCT(E34:F34),PRODUCT(E35:F35),PRODUCT(E36:F36),PRODUCT(E37:F37),PRODUCT(E38:F38),PRODUCT(E39:F39))</f>
        <v>0</v>
      </c>
      <c r="F44" s="551"/>
      <c r="G44" s="551"/>
      <c r="H44" s="552"/>
      <c r="J44" s="211" t="s">
        <v>1258</v>
      </c>
      <c r="K44" s="550">
        <f>SUM(PRODUCT(K31:L31),PRODUCT(K32:L32),PRODUCT(K33:L33),PRODUCT(K34:L34),PRODUCT(K35:L35),PRODUCT(K36:L36),PRODUCT(K37:L37),PRODUCT(K38:L38),PRODUCT(K39:L39))</f>
        <v>0</v>
      </c>
      <c r="L44" s="551"/>
      <c r="M44" s="551"/>
      <c r="N44" s="552"/>
      <c r="P44" s="211" t="s">
        <v>1258</v>
      </c>
      <c r="Q44" s="550">
        <f>SUM(PRODUCT(Q31:R31),PRODUCT(Q32:R32),PRODUCT(Q33:R33),PRODUCT(Q34:R34),PRODUCT(Q35:R35),PRODUCT(Q36:R36),PRODUCT(Q37:R37),PRODUCT(Q38:R38),PRODUCT(Q39:R39))</f>
        <v>0</v>
      </c>
      <c r="R44" s="551"/>
      <c r="S44" s="551"/>
      <c r="T44" s="552"/>
      <c r="V44" s="585"/>
      <c r="W44" s="417"/>
      <c r="X44" s="417"/>
      <c r="Y44" s="417"/>
      <c r="Z44" s="586"/>
    </row>
    <row r="45" spans="2:26" ht="39.75" customHeight="1">
      <c r="B45" s="546"/>
      <c r="D45" s="212"/>
      <c r="E45" s="213" t="str">
        <f ca="1">OFFSET(E30,COUNT(E31:E39),0)</f>
        <v>WEIGHT</v>
      </c>
      <c r="F45" s="214">
        <f ca="1">IF(COUNT(E31:E39)&gt;0,OFFSET(E30,MATCH(MAX(E31:E39),E31:E39,0),0),0)</f>
        <v>0</v>
      </c>
      <c r="G45" s="214">
        <f ca="1">IF(COUNT(E31:E39)&gt;0,OFFSET(F30,MATCH(MAX(E31:E39),E31:E39,0),0)+(10-OFFSET(G30,MATCH(MAX(E31:E39),E31:E39,0),0)),0)</f>
        <v>0</v>
      </c>
      <c r="H45" s="215">
        <f ca="1">IF(COUNT(E31:E39)&gt;0,OFFSET(F30,COUNT(E31:E39),0)+(10-(OFFSET(G30,COUNT(E31:E39),0))),0)</f>
        <v>0</v>
      </c>
      <c r="J45" s="212" t="s">
        <v>2166</v>
      </c>
      <c r="K45" s="213" t="str">
        <f ca="1">OFFSET(K30,COUNT(K31:K39),0)</f>
        <v>WEIGHT</v>
      </c>
      <c r="L45" s="214">
        <f ca="1">IF(COUNT(K31:K39)&gt;0,OFFSET(K30,MATCH(MAX(K31:K39),K31:K39,0),0),0)</f>
        <v>0</v>
      </c>
      <c r="M45" s="214">
        <f ca="1">IF(COUNT(K31:K39)&gt;0,OFFSET(L30,MATCH(MAX(K31:K39),K31:K39,0),0)+(10-OFFSET(M30,MATCH(MAX(K31:K39),K31:K39,0),0)),0)</f>
        <v>0</v>
      </c>
      <c r="N45" s="215">
        <f ca="1">IF(COUNT(K31:K39)&gt;0,OFFSET(L30,COUNT(K31:K39),0)+(10-(OFFSET(M30,COUNT(K31:K39),0))),0)</f>
        <v>0</v>
      </c>
      <c r="P45" s="212"/>
      <c r="Q45" s="213" t="str">
        <f ca="1">OFFSET(Q30,COUNT(Q31:Q39),0)</f>
        <v>WEIGHT</v>
      </c>
      <c r="R45" s="214">
        <f ca="1">IF(COUNT(Q31:Q39)&gt;0,OFFSET(Q30,MATCH(MAX(Q31:Q39),Q31:Q39,0),0),0)</f>
        <v>0</v>
      </c>
      <c r="S45" s="214">
        <f ca="1">IF(COUNT(Q31:Q39)&gt;0,OFFSET(R30,MATCH(MAX(Q31:Q39),Q31:Q39,0),0)+(10-OFFSET(S30,MATCH(MAX(Q31:Q39),Q31:Q39,0),0)),0)</f>
        <v>0</v>
      </c>
      <c r="T45" s="215">
        <f ca="1">IF(COUNT(Q31:Q39)&gt;0,OFFSET(R30,COUNT(Q31:Q39),0)+(10-(OFFSET(S30,COUNT(Q31:Q39),0))),0)</f>
        <v>0</v>
      </c>
      <c r="V45" s="212"/>
      <c r="W45" s="213"/>
      <c r="X45" s="214"/>
      <c r="Y45" s="214"/>
      <c r="Z45" s="215"/>
    </row>
    <row r="46" spans="2:26" ht="15.75" customHeight="1"/>
    <row r="47" spans="2:26" ht="15.75" customHeight="1"/>
    <row r="48" spans="2:26" ht="79.5" customHeight="1">
      <c r="B48" s="544">
        <v>2</v>
      </c>
      <c r="D48" s="533">
        <v>1</v>
      </c>
      <c r="E48" s="369"/>
      <c r="F48" s="369"/>
      <c r="G48" s="369"/>
      <c r="H48" s="370"/>
      <c r="J48" s="533">
        <v>2</v>
      </c>
      <c r="K48" s="369"/>
      <c r="L48" s="369"/>
      <c r="M48" s="369"/>
      <c r="N48" s="370"/>
      <c r="P48" s="533">
        <v>3</v>
      </c>
      <c r="Q48" s="369"/>
      <c r="R48" s="369"/>
      <c r="S48" s="369"/>
      <c r="T48" s="370"/>
      <c r="V48" s="533" t="s">
        <v>2147</v>
      </c>
      <c r="W48" s="369"/>
      <c r="X48" s="369"/>
      <c r="Y48" s="369"/>
      <c r="Z48" s="370"/>
    </row>
    <row r="49" spans="2:26" ht="15" customHeight="1">
      <c r="B49" s="545"/>
    </row>
    <row r="50" spans="2:26" ht="79.5" customHeight="1">
      <c r="B50" s="545"/>
      <c r="D50" s="535" t="str">
        <f ca="1">OFFSET('PROGRAMMING SKELETON'!D173,F2-1,0)</f>
        <v>Deadlift with belt</v>
      </c>
      <c r="E50" s="413"/>
      <c r="F50" s="413"/>
      <c r="G50" s="413"/>
      <c r="H50" s="414"/>
      <c r="J50" s="535" t="str">
        <f ca="1">OFFSET('PROGRAMMING SKELETON'!G173,F2-1,0)</f>
        <v>1 count paused bench</v>
      </c>
      <c r="K50" s="413"/>
      <c r="L50" s="413"/>
      <c r="M50" s="413"/>
      <c r="N50" s="414"/>
      <c r="P50" s="535" t="str">
        <f ca="1">OFFSET('PROGRAMMING SKELETON'!J173,F2-1,0)</f>
        <v>3-0-3 Tempo Squat</v>
      </c>
      <c r="Q50" s="413"/>
      <c r="R50" s="413"/>
      <c r="S50" s="413"/>
      <c r="T50" s="414"/>
      <c r="V50" s="535" t="str">
        <f ca="1">OFFSET('PROGRAMMING SKELETON'!M174,F26-1,0)</f>
        <v>GPP or None</v>
      </c>
      <c r="W50" s="413"/>
      <c r="X50" s="413"/>
      <c r="Y50" s="413"/>
      <c r="Z50" s="414"/>
    </row>
    <row r="51" spans="2:26" ht="49.5" customHeight="1">
      <c r="B51" s="545"/>
      <c r="D51" s="531" t="s">
        <v>2148</v>
      </c>
      <c r="E51" s="525" t="str">
        <f ca="1">OFFSET('PROGRAMMING SKELETON'!G3,F2-1,0)</f>
        <v>• 1 rep @ RPE 8 (90-93% 1RM)
•Take off 20% from 1 @ 8 for
5 reps x 5 sets (70-73% 1RM)</v>
      </c>
      <c r="F51" s="526"/>
      <c r="G51" s="526"/>
      <c r="H51" s="527"/>
      <c r="J51" s="531" t="s">
        <v>2148</v>
      </c>
      <c r="K51" s="525" t="str">
        <f ca="1">OFFSET('PROGRAMMING SKELETON'!H3,F2-1,0)</f>
        <v>• 1 rep @ RPE 8 (90-93% 1RM)
•Take off 20% from 1 @ 8 for
5 reps x 5 sets (70-73% 1RM)</v>
      </c>
      <c r="L51" s="526"/>
      <c r="M51" s="526"/>
      <c r="N51" s="527"/>
      <c r="P51" s="531" t="s">
        <v>2148</v>
      </c>
      <c r="Q51" s="525" t="str">
        <f ca="1">OFFSET('PROGRAMMING SKELETON'!I3,F2-1,0)</f>
        <v>• 10 reps @ RPE 7 
• 10 reps  @ RPE 8
• 10 reps @ RPE 9 
•Take off 5% from 10 @ 9 for 1 more set of 10</v>
      </c>
      <c r="R51" s="526"/>
      <c r="S51" s="526"/>
      <c r="T51" s="527"/>
      <c r="V51" s="582" t="str">
        <f ca="1">OFFSET('PROGRAMMING SKELETON'!N174,F26-1,0)</f>
        <v>GPP or None</v>
      </c>
      <c r="W51" s="526"/>
      <c r="X51" s="526"/>
      <c r="Y51" s="526"/>
      <c r="Z51" s="527"/>
    </row>
    <row r="52" spans="2:26" ht="49.5" customHeight="1">
      <c r="B52" s="545"/>
      <c r="D52" s="532"/>
      <c r="E52" s="528"/>
      <c r="F52" s="529"/>
      <c r="G52" s="529"/>
      <c r="H52" s="530"/>
      <c r="J52" s="532"/>
      <c r="K52" s="528"/>
      <c r="L52" s="529"/>
      <c r="M52" s="529"/>
      <c r="N52" s="530"/>
      <c r="P52" s="532"/>
      <c r="Q52" s="528"/>
      <c r="R52" s="529"/>
      <c r="S52" s="529"/>
      <c r="T52" s="530"/>
      <c r="V52" s="583"/>
      <c r="W52" s="392"/>
      <c r="X52" s="392"/>
      <c r="Y52" s="392"/>
      <c r="Z52" s="584"/>
    </row>
    <row r="53" spans="2:26" ht="99.75" customHeight="1">
      <c r="B53" s="545"/>
      <c r="D53" s="186" t="s">
        <v>2149</v>
      </c>
      <c r="E53" s="534" t="str">
        <f ca="1">OFFSET('PROGRAMMING SKELETON'!E173,F2-1,0)</f>
        <v>3-5 minute rest between work sets</v>
      </c>
      <c r="F53" s="410"/>
      <c r="G53" s="410"/>
      <c r="H53" s="411"/>
      <c r="J53" s="186" t="s">
        <v>2149</v>
      </c>
      <c r="K53" s="534" t="str">
        <f ca="1">OFFSET('PROGRAMMING SKELETON'!H173,F2-1,0)</f>
        <v>3-5 minute rest between work sets</v>
      </c>
      <c r="L53" s="410"/>
      <c r="M53" s="410"/>
      <c r="N53" s="411"/>
      <c r="P53" s="186" t="s">
        <v>2149</v>
      </c>
      <c r="Q53" s="534" t="str">
        <f ca="1">OFFSET('PROGRAMMING SKELETON'!K173,F2-1,0)</f>
        <v>2-4 min</v>
      </c>
      <c r="R53" s="410"/>
      <c r="S53" s="410"/>
      <c r="T53" s="411"/>
      <c r="V53" s="585"/>
      <c r="W53" s="417"/>
      <c r="X53" s="417"/>
      <c r="Y53" s="417"/>
      <c r="Z53" s="586"/>
    </row>
    <row r="54" spans="2:26" ht="60" customHeight="1">
      <c r="B54" s="545"/>
      <c r="D54" s="187" t="s">
        <v>2150</v>
      </c>
      <c r="E54" s="187" t="s">
        <v>2151</v>
      </c>
      <c r="F54" s="187" t="s">
        <v>1267</v>
      </c>
      <c r="G54" s="187" t="s">
        <v>2152</v>
      </c>
      <c r="H54" s="187" t="s">
        <v>2153</v>
      </c>
      <c r="J54" s="187" t="s">
        <v>2150</v>
      </c>
      <c r="K54" s="187" t="s">
        <v>2151</v>
      </c>
      <c r="L54" s="187" t="s">
        <v>1267</v>
      </c>
      <c r="M54" s="187" t="s">
        <v>2152</v>
      </c>
      <c r="N54" s="187" t="s">
        <v>2153</v>
      </c>
      <c r="P54" s="187" t="s">
        <v>2150</v>
      </c>
      <c r="Q54" s="187" t="s">
        <v>2151</v>
      </c>
      <c r="R54" s="187" t="s">
        <v>1267</v>
      </c>
      <c r="S54" s="187" t="s">
        <v>2152</v>
      </c>
      <c r="T54" s="187" t="s">
        <v>2153</v>
      </c>
      <c r="V54" s="581" t="s">
        <v>2154</v>
      </c>
      <c r="W54" s="413"/>
      <c r="X54" s="413"/>
      <c r="Y54" s="413"/>
      <c r="Z54" s="414"/>
    </row>
    <row r="55" spans="2:26" ht="39.75" customHeight="1">
      <c r="B55" s="545"/>
      <c r="D55" s="188" t="s">
        <v>2155</v>
      </c>
      <c r="E55" s="321"/>
      <c r="F55" s="189"/>
      <c r="G55" s="328"/>
      <c r="H55" s="190" t="str">
        <f t="shared" ref="H55:H63" si="3">IF(ISNUMBER(E55),E55/E$64,"")</f>
        <v/>
      </c>
      <c r="J55" s="188" t="s">
        <v>2155</v>
      </c>
      <c r="K55" s="321"/>
      <c r="L55" s="189"/>
      <c r="M55" s="328"/>
      <c r="N55" s="190" t="str">
        <f t="shared" ref="N55:N63" si="4">IF(ISNUMBER(K55),K55/K$64,"")</f>
        <v/>
      </c>
      <c r="P55" s="188" t="s">
        <v>2155</v>
      </c>
      <c r="Q55" s="321"/>
      <c r="R55" s="189"/>
      <c r="S55" s="328"/>
      <c r="T55" s="190" t="str">
        <f t="shared" ref="T55:T63" si="5">IF(ISNUMBER(Q55),Q55/Q$64,"")</f>
        <v/>
      </c>
      <c r="V55" s="587"/>
      <c r="W55" s="526"/>
      <c r="X55" s="526"/>
      <c r="Y55" s="526"/>
      <c r="Z55" s="527"/>
    </row>
    <row r="56" spans="2:26" ht="39.75" customHeight="1">
      <c r="B56" s="545"/>
      <c r="D56" s="191" t="s">
        <v>2156</v>
      </c>
      <c r="E56" s="322"/>
      <c r="F56" s="192"/>
      <c r="G56" s="329"/>
      <c r="H56" s="193" t="str">
        <f t="shared" si="3"/>
        <v/>
      </c>
      <c r="J56" s="191" t="s">
        <v>2156</v>
      </c>
      <c r="K56" s="322"/>
      <c r="L56" s="192"/>
      <c r="M56" s="329"/>
      <c r="N56" s="193" t="str">
        <f t="shared" si="4"/>
        <v/>
      </c>
      <c r="P56" s="191" t="s">
        <v>2156</v>
      </c>
      <c r="Q56" s="322"/>
      <c r="R56" s="192"/>
      <c r="S56" s="329"/>
      <c r="T56" s="193" t="str">
        <f t="shared" si="5"/>
        <v/>
      </c>
      <c r="V56" s="583"/>
      <c r="W56" s="392"/>
      <c r="X56" s="392"/>
      <c r="Y56" s="392"/>
      <c r="Z56" s="584"/>
    </row>
    <row r="57" spans="2:26" ht="39.75" customHeight="1">
      <c r="B57" s="545"/>
      <c r="D57" s="191" t="s">
        <v>2157</v>
      </c>
      <c r="E57" s="323"/>
      <c r="F57" s="194"/>
      <c r="G57" s="330"/>
      <c r="H57" s="195" t="str">
        <f t="shared" si="3"/>
        <v/>
      </c>
      <c r="J57" s="191" t="s">
        <v>2157</v>
      </c>
      <c r="K57" s="323"/>
      <c r="L57" s="194"/>
      <c r="M57" s="330"/>
      <c r="N57" s="195" t="str">
        <f t="shared" si="4"/>
        <v/>
      </c>
      <c r="P57" s="191" t="s">
        <v>2157</v>
      </c>
      <c r="Q57" s="323"/>
      <c r="R57" s="194"/>
      <c r="S57" s="330"/>
      <c r="T57" s="195" t="str">
        <f t="shared" si="5"/>
        <v/>
      </c>
      <c r="V57" s="583"/>
      <c r="W57" s="392"/>
      <c r="X57" s="392"/>
      <c r="Y57" s="392"/>
      <c r="Z57" s="584"/>
    </row>
    <row r="58" spans="2:26" ht="39.75" customHeight="1">
      <c r="B58" s="545"/>
      <c r="D58" s="191" t="s">
        <v>2158</v>
      </c>
      <c r="E58" s="322"/>
      <c r="F58" s="192"/>
      <c r="G58" s="329"/>
      <c r="H58" s="193" t="str">
        <f t="shared" si="3"/>
        <v/>
      </c>
      <c r="J58" s="191" t="s">
        <v>2158</v>
      </c>
      <c r="K58" s="322"/>
      <c r="L58" s="192"/>
      <c r="M58" s="329"/>
      <c r="N58" s="193" t="str">
        <f t="shared" si="4"/>
        <v/>
      </c>
      <c r="P58" s="191" t="s">
        <v>2158</v>
      </c>
      <c r="Q58" s="322"/>
      <c r="R58" s="192"/>
      <c r="S58" s="329"/>
      <c r="T58" s="193" t="str">
        <f t="shared" si="5"/>
        <v/>
      </c>
      <c r="V58" s="583"/>
      <c r="W58" s="392"/>
      <c r="X58" s="392"/>
      <c r="Y58" s="392"/>
      <c r="Z58" s="584"/>
    </row>
    <row r="59" spans="2:26" ht="39.75" customHeight="1">
      <c r="B59" s="545"/>
      <c r="D59" s="191" t="s">
        <v>2159</v>
      </c>
      <c r="E59" s="323"/>
      <c r="F59" s="194"/>
      <c r="G59" s="330"/>
      <c r="H59" s="195" t="str">
        <f t="shared" si="3"/>
        <v/>
      </c>
      <c r="J59" s="191" t="s">
        <v>2159</v>
      </c>
      <c r="K59" s="323"/>
      <c r="L59" s="194"/>
      <c r="M59" s="330"/>
      <c r="N59" s="195" t="str">
        <f t="shared" si="4"/>
        <v/>
      </c>
      <c r="P59" s="191" t="s">
        <v>2159</v>
      </c>
      <c r="Q59" s="323"/>
      <c r="R59" s="194"/>
      <c r="S59" s="330"/>
      <c r="T59" s="195" t="str">
        <f t="shared" si="5"/>
        <v/>
      </c>
      <c r="V59" s="583"/>
      <c r="W59" s="392"/>
      <c r="X59" s="392"/>
      <c r="Y59" s="392"/>
      <c r="Z59" s="584"/>
    </row>
    <row r="60" spans="2:26" ht="39.75" customHeight="1">
      <c r="B60" s="545"/>
      <c r="D60" s="191" t="s">
        <v>2160</v>
      </c>
      <c r="E60" s="322"/>
      <c r="F60" s="192"/>
      <c r="G60" s="329"/>
      <c r="H60" s="193" t="str">
        <f t="shared" si="3"/>
        <v/>
      </c>
      <c r="J60" s="191" t="s">
        <v>2160</v>
      </c>
      <c r="K60" s="322"/>
      <c r="L60" s="192"/>
      <c r="M60" s="329"/>
      <c r="N60" s="193" t="str">
        <f t="shared" si="4"/>
        <v/>
      </c>
      <c r="P60" s="191" t="s">
        <v>2160</v>
      </c>
      <c r="Q60" s="322"/>
      <c r="R60" s="192"/>
      <c r="S60" s="329"/>
      <c r="T60" s="193" t="str">
        <f t="shared" si="5"/>
        <v/>
      </c>
      <c r="V60" s="583"/>
      <c r="W60" s="392"/>
      <c r="X60" s="392"/>
      <c r="Y60" s="392"/>
      <c r="Z60" s="584"/>
    </row>
    <row r="61" spans="2:26" ht="39.75" customHeight="1">
      <c r="B61" s="545"/>
      <c r="D61" s="191" t="s">
        <v>2161</v>
      </c>
      <c r="E61" s="323"/>
      <c r="F61" s="194"/>
      <c r="G61" s="330"/>
      <c r="H61" s="195" t="str">
        <f t="shared" si="3"/>
        <v/>
      </c>
      <c r="J61" s="191" t="s">
        <v>2161</v>
      </c>
      <c r="K61" s="323"/>
      <c r="L61" s="194"/>
      <c r="M61" s="330"/>
      <c r="N61" s="195" t="str">
        <f t="shared" si="4"/>
        <v/>
      </c>
      <c r="P61" s="191" t="s">
        <v>2161</v>
      </c>
      <c r="Q61" s="323"/>
      <c r="R61" s="194"/>
      <c r="S61" s="330"/>
      <c r="T61" s="195" t="str">
        <f t="shared" si="5"/>
        <v/>
      </c>
      <c r="V61" s="583"/>
      <c r="W61" s="392"/>
      <c r="X61" s="392"/>
      <c r="Y61" s="392"/>
      <c r="Z61" s="584"/>
    </row>
    <row r="62" spans="2:26" ht="39.75" customHeight="1">
      <c r="B62" s="545"/>
      <c r="D62" s="191" t="s">
        <v>2162</v>
      </c>
      <c r="E62" s="322"/>
      <c r="F62" s="192"/>
      <c r="G62" s="329"/>
      <c r="H62" s="193" t="str">
        <f t="shared" si="3"/>
        <v/>
      </c>
      <c r="J62" s="191" t="s">
        <v>2162</v>
      </c>
      <c r="K62" s="322"/>
      <c r="L62" s="192"/>
      <c r="M62" s="329"/>
      <c r="N62" s="193" t="str">
        <f t="shared" si="4"/>
        <v/>
      </c>
      <c r="P62" s="191" t="s">
        <v>2162</v>
      </c>
      <c r="Q62" s="322"/>
      <c r="R62" s="192"/>
      <c r="S62" s="329"/>
      <c r="T62" s="193" t="str">
        <f t="shared" si="5"/>
        <v/>
      </c>
      <c r="V62" s="583"/>
      <c r="W62" s="392"/>
      <c r="X62" s="392"/>
      <c r="Y62" s="392"/>
      <c r="Z62" s="584"/>
    </row>
    <row r="63" spans="2:26" ht="39.75" customHeight="1">
      <c r="B63" s="545"/>
      <c r="D63" s="196" t="s">
        <v>2163</v>
      </c>
      <c r="E63" s="324"/>
      <c r="F63" s="197"/>
      <c r="G63" s="331"/>
      <c r="H63" s="198" t="str">
        <f t="shared" si="3"/>
        <v/>
      </c>
      <c r="J63" s="196" t="s">
        <v>2163</v>
      </c>
      <c r="K63" s="324"/>
      <c r="L63" s="197"/>
      <c r="M63" s="331"/>
      <c r="N63" s="198" t="str">
        <f t="shared" si="4"/>
        <v/>
      </c>
      <c r="P63" s="196" t="s">
        <v>2163</v>
      </c>
      <c r="Q63" s="324"/>
      <c r="R63" s="197"/>
      <c r="S63" s="331"/>
      <c r="T63" s="198" t="str">
        <f t="shared" si="5"/>
        <v/>
      </c>
      <c r="V63" s="583"/>
      <c r="W63" s="392"/>
      <c r="X63" s="392"/>
      <c r="Y63" s="392"/>
      <c r="Z63" s="584"/>
    </row>
    <row r="64" spans="2:26" ht="60" customHeight="1">
      <c r="B64" s="545"/>
      <c r="D64" s="199" t="s">
        <v>1277</v>
      </c>
      <c r="E64" s="547">
        <f ca="1">ROUNDUP(F69/(VLOOKUP(1,tblRPECoefficientWithoutColumnHeaders,2,0)*G69^2+VLOOKUP(2,tblRPECoefficientWithoutColumnHeaders,2,0)*G69+VLOOKUP(3,tblRPECoefficientWithoutColumnHeaders,2,0)),0)</f>
        <v>0</v>
      </c>
      <c r="F64" s="548"/>
      <c r="G64" s="548"/>
      <c r="H64" s="549"/>
      <c r="J64" s="199" t="s">
        <v>1277</v>
      </c>
      <c r="K64" s="547">
        <f ca="1">ROUNDUP(L69/(VLOOKUP(1,tblRPECoefficientWithoutColumnHeaders,2,0)*M69^2+VLOOKUP(2,tblRPECoefficientWithoutColumnHeaders,2,0)*M69+VLOOKUP(3,tblRPECoefficientWithoutColumnHeaders,2,0)),0)</f>
        <v>0</v>
      </c>
      <c r="L64" s="548"/>
      <c r="M64" s="548"/>
      <c r="N64" s="549"/>
      <c r="P64" s="200" t="s">
        <v>1277</v>
      </c>
      <c r="Q64" s="554">
        <f ca="1">ROUNDUP(R69/(VLOOKUP(1,tblRPECoefficientWithoutColumnHeaders,2,0)*S69^2+VLOOKUP(2,tblRPECoefficientWithoutColumnHeaders,2,0)*S69+VLOOKUP(3,tblRPECoefficientWithoutColumnHeaders,2,0)),0)</f>
        <v>0</v>
      </c>
      <c r="R64" s="555"/>
      <c r="S64" s="555"/>
      <c r="T64" s="556"/>
      <c r="V64" s="583"/>
      <c r="W64" s="392"/>
      <c r="X64" s="392"/>
      <c r="Y64" s="392"/>
      <c r="Z64" s="584"/>
    </row>
    <row r="65" spans="2:26" ht="60" customHeight="1">
      <c r="B65" s="545"/>
      <c r="D65" s="201"/>
      <c r="E65" s="204"/>
      <c r="F65" s="204"/>
      <c r="G65" s="204"/>
      <c r="H65" s="204"/>
      <c r="J65" s="201"/>
      <c r="K65" s="216"/>
      <c r="L65" s="216"/>
      <c r="M65" s="204"/>
      <c r="N65" s="204"/>
      <c r="P65" s="205" t="s">
        <v>2164</v>
      </c>
      <c r="Q65" s="206"/>
      <c r="R65" s="218" t="s">
        <v>2165</v>
      </c>
      <c r="S65" s="208"/>
      <c r="T65" s="209">
        <f>S65*Q65</f>
        <v>0</v>
      </c>
      <c r="V65" s="583"/>
      <c r="W65" s="392"/>
      <c r="X65" s="392"/>
      <c r="Y65" s="392"/>
      <c r="Z65" s="584"/>
    </row>
    <row r="66" spans="2:26" ht="60" customHeight="1">
      <c r="B66" s="545"/>
      <c r="D66" s="201" t="s">
        <v>1268</v>
      </c>
      <c r="E66" s="553">
        <f>IF(COUNT(H55:H63)&gt;0,AVERAGEIF(H55:H63,"&gt;0"),0)</f>
        <v>0</v>
      </c>
      <c r="F66" s="406"/>
      <c r="G66" s="406"/>
      <c r="H66" s="407"/>
      <c r="J66" s="201" t="s">
        <v>1268</v>
      </c>
      <c r="K66" s="553">
        <f>IF(COUNT(N55:N63)&gt;0,AVERAGEIF(N55:N63,"&gt;0"),0)</f>
        <v>0</v>
      </c>
      <c r="L66" s="406"/>
      <c r="M66" s="406"/>
      <c r="N66" s="407"/>
      <c r="P66" s="210" t="s">
        <v>1268</v>
      </c>
      <c r="Q66" s="557">
        <f>IF(COUNT(T55:T63)&gt;0,AVERAGEIF(T55:T63,"&gt;0"),0)</f>
        <v>0</v>
      </c>
      <c r="R66" s="558"/>
      <c r="S66" s="558"/>
      <c r="T66" s="559"/>
      <c r="V66" s="583"/>
      <c r="W66" s="392"/>
      <c r="X66" s="392"/>
      <c r="Y66" s="392"/>
      <c r="Z66" s="584"/>
    </row>
    <row r="67" spans="2:26" ht="60" customHeight="1">
      <c r="B67" s="545"/>
      <c r="D67" s="201" t="s">
        <v>1267</v>
      </c>
      <c r="E67" s="560">
        <f>SUM(F55:F63)</f>
        <v>0</v>
      </c>
      <c r="F67" s="406"/>
      <c r="G67" s="406"/>
      <c r="H67" s="407"/>
      <c r="J67" s="201" t="s">
        <v>1267</v>
      </c>
      <c r="K67" s="560">
        <f>SUM(L55:L63)</f>
        <v>0</v>
      </c>
      <c r="L67" s="406"/>
      <c r="M67" s="406"/>
      <c r="N67" s="407"/>
      <c r="P67" s="201" t="s">
        <v>1267</v>
      </c>
      <c r="Q67" s="560">
        <f>SUM(R55:R63)</f>
        <v>0</v>
      </c>
      <c r="R67" s="406"/>
      <c r="S67" s="406"/>
      <c r="T67" s="407"/>
      <c r="V67" s="583"/>
      <c r="W67" s="392"/>
      <c r="X67" s="392"/>
      <c r="Y67" s="392"/>
      <c r="Z67" s="584"/>
    </row>
    <row r="68" spans="2:26" ht="60" customHeight="1">
      <c r="B68" s="545"/>
      <c r="D68" s="211" t="s">
        <v>1258</v>
      </c>
      <c r="E68" s="550">
        <f>SUM(PRODUCT(E55:F55),PRODUCT(E56:F56),PRODUCT(E57:F57),PRODUCT(E58:F58),PRODUCT(E59:F59),PRODUCT(E60:F60),PRODUCT(E61:F61),PRODUCT(E62:F62),PRODUCT(E63:F63))</f>
        <v>0</v>
      </c>
      <c r="F68" s="551"/>
      <c r="G68" s="551"/>
      <c r="H68" s="552"/>
      <c r="J68" s="211" t="s">
        <v>1258</v>
      </c>
      <c r="K68" s="550">
        <f>SUM(PRODUCT(K55:L55),PRODUCT(K56:L56),PRODUCT(K57:L57),PRODUCT(K58:L58),PRODUCT(K59:L59),PRODUCT(K60:L60),PRODUCT(K61:L61),PRODUCT(K62:L62),PRODUCT(K63:L63))</f>
        <v>0</v>
      </c>
      <c r="L68" s="551"/>
      <c r="M68" s="551"/>
      <c r="N68" s="552"/>
      <c r="P68" s="211" t="s">
        <v>1258</v>
      </c>
      <c r="Q68" s="550">
        <f>SUM(PRODUCT(Q55:R55),PRODUCT(Q56:R56),PRODUCT(Q57:R57),PRODUCT(Q58:R58),PRODUCT(Q59:R59),PRODUCT(Q60:R60),PRODUCT(Q61:R61),PRODUCT(Q62:R62),PRODUCT(Q63:R63))</f>
        <v>0</v>
      </c>
      <c r="R68" s="551"/>
      <c r="S68" s="551"/>
      <c r="T68" s="552"/>
      <c r="V68" s="585"/>
      <c r="W68" s="417"/>
      <c r="X68" s="417"/>
      <c r="Y68" s="417"/>
      <c r="Z68" s="586"/>
    </row>
    <row r="69" spans="2:26" ht="39.75" customHeight="1">
      <c r="B69" s="546"/>
      <c r="D69" s="212"/>
      <c r="E69" s="213" t="str">
        <f ca="1">OFFSET(E54,COUNT(E55:E63),0)</f>
        <v>WEIGHT</v>
      </c>
      <c r="F69" s="214">
        <f ca="1">IF(COUNT(E55:E63)&gt;0,OFFSET(E54,MATCH(MAX(E55:E63),E55:E63,0),0),0)</f>
        <v>0</v>
      </c>
      <c r="G69" s="214">
        <f ca="1">IF(COUNT(E55:E63)&gt;0,OFFSET(F54,MATCH(MAX(E55:E63),E55:E63,0),0)+(10-OFFSET(G54,MATCH(MAX(E55:E63),E55:E63,0),0)),0)</f>
        <v>0</v>
      </c>
      <c r="H69" s="215">
        <f ca="1">IF(COUNT(E55:E63)&gt;0,OFFSET(F54,COUNT(E55:E63),0)+(10-(OFFSET(G54,COUNT(E55:E63),0))),0)</f>
        <v>0</v>
      </c>
      <c r="J69" s="212"/>
      <c r="K69" s="213" t="str">
        <f ca="1">OFFSET(K54,COUNT(K55:K63),0)</f>
        <v>WEIGHT</v>
      </c>
      <c r="L69" s="214">
        <f ca="1">IF(COUNT(K55:K63)&gt;0,OFFSET(K54,MATCH(MAX(K55:K63),K55:K63,0),0),0)</f>
        <v>0</v>
      </c>
      <c r="M69" s="214">
        <f ca="1">IF(COUNT(K55:K63)&gt;0,OFFSET(L54,MATCH(MAX(K55:K63),K55:K63,0),0)+(10-OFFSET(M54,MATCH(MAX(K55:K63),K55:K63,0),0)),0)</f>
        <v>0</v>
      </c>
      <c r="N69" s="215">
        <f ca="1">IF(COUNT(K55:K63)&gt;0,OFFSET(L54,COUNT(K55:K63),0)+(10-(OFFSET(M54,COUNT(K55:K63),0))),0)</f>
        <v>0</v>
      </c>
      <c r="P69" s="212"/>
      <c r="Q69" s="213" t="str">
        <f ca="1">OFFSET(Q54,COUNT(Q55:Q63),0)</f>
        <v>WEIGHT</v>
      </c>
      <c r="R69" s="214">
        <f ca="1">IF(COUNT(Q55:Q63)&gt;0,OFFSET(Q54,MATCH(MAX(Q55:Q63),Q55:Q63,0),0),0)</f>
        <v>0</v>
      </c>
      <c r="S69" s="214">
        <f ca="1">IF(COUNT(Q55:Q63)&gt;0,OFFSET(R54,MATCH(MAX(Q55:Q63),Q55:Q63,0),0)+(10-OFFSET(S54,MATCH(MAX(Q55:Q63),Q55:Q63,0),0)),0)</f>
        <v>0</v>
      </c>
      <c r="T69" s="215">
        <f ca="1">IF(COUNT(Q55:Q63)&gt;0,OFFSET(R54,COUNT(Q55:Q63),0)+(10-(OFFSET(S54,COUNT(Q55:Q63),0))),0)</f>
        <v>0</v>
      </c>
      <c r="V69" s="212"/>
      <c r="W69" s="213"/>
      <c r="X69" s="214"/>
      <c r="Y69" s="214"/>
      <c r="Z69" s="215"/>
    </row>
    <row r="70" spans="2:26" ht="15.75" customHeight="1"/>
    <row r="71" spans="2:26" ht="15.75" customHeight="1"/>
    <row r="72" spans="2:26" ht="79.5" customHeight="1">
      <c r="B72" s="544">
        <v>3</v>
      </c>
      <c r="D72" s="533">
        <v>1</v>
      </c>
      <c r="E72" s="369"/>
      <c r="F72" s="369"/>
      <c r="G72" s="369"/>
      <c r="H72" s="370"/>
      <c r="J72" s="533">
        <v>2</v>
      </c>
      <c r="K72" s="369"/>
      <c r="L72" s="369"/>
      <c r="M72" s="369"/>
      <c r="N72" s="370"/>
      <c r="P72" s="533">
        <v>3</v>
      </c>
      <c r="Q72" s="369"/>
      <c r="R72" s="369"/>
      <c r="S72" s="369"/>
      <c r="T72" s="370"/>
      <c r="V72" s="533" t="s">
        <v>2147</v>
      </c>
      <c r="W72" s="369"/>
      <c r="X72" s="369"/>
      <c r="Y72" s="369"/>
      <c r="Z72" s="370"/>
    </row>
    <row r="73" spans="2:26" ht="15" customHeight="1">
      <c r="B73" s="545"/>
    </row>
    <row r="74" spans="2:26" ht="79.5" customHeight="1">
      <c r="B74" s="545"/>
      <c r="D74" s="535" t="str">
        <f ca="1">OFFSET('PROGRAMMING SKELETON'!D228,F2-1,0)</f>
        <v>Squat, no belt</v>
      </c>
      <c r="E74" s="413"/>
      <c r="F74" s="413"/>
      <c r="G74" s="413"/>
      <c r="H74" s="414"/>
      <c r="J74" s="535" t="str">
        <f ca="1">OFFSET('PROGRAMMING SKELETON'!G228,F2-1,0)</f>
        <v>Overload Bench 1
The overload bench is equipment dependent. I would prefer The overload bench is equipment dependent. I would prefer the slingshot bench to bench w/ chains, to bench w/ bands, to floor press or board press, but all are good options. Use the same variation each week.the slingshot bench to bench w/ chains, to bench w/ bands, to floor press or board press, but all are good options..</v>
      </c>
      <c r="K74" s="413"/>
      <c r="L74" s="413"/>
      <c r="M74" s="413"/>
      <c r="N74" s="414"/>
      <c r="P74" s="535" t="str">
        <f ca="1">OFFSET('PROGRAMMING SKELETON'!J228,F2-1,0)</f>
        <v>Press Accessory 1
Ideally the press accessory will be lighter or only very slightly heavier than the normal press.I prefer close grip incline&gt; incline bench touch n go &gt; pin press at shoulder level &gt; DB Incline &gt; DB press &gt; Dips (Do the same variation for the first 5 weeks)</v>
      </c>
      <c r="Q74" s="413"/>
      <c r="R74" s="413"/>
      <c r="S74" s="413"/>
      <c r="T74" s="414"/>
      <c r="V74" s="535" t="str">
        <f ca="1">OFFSET('PROGRAMMING SKELETON'!M229,F50-1,0)</f>
        <v>GPP or None</v>
      </c>
      <c r="W74" s="413"/>
      <c r="X74" s="413"/>
      <c r="Y74" s="413"/>
      <c r="Z74" s="414"/>
    </row>
    <row r="75" spans="2:26" ht="49.5" customHeight="1">
      <c r="B75" s="545"/>
      <c r="D75" s="531" t="s">
        <v>2148</v>
      </c>
      <c r="E75" s="525" t="str">
        <f ca="1">OFFSET('PROGRAMMING SKELETON'!D57,F2-1,0)</f>
        <v>•4 reps @ RPE 7
•4 reps @ RPE 8
• 4 reps @ RPE 9
•Take 5% off from the 4 @ RPE 9 set and do 2-3 sets of 4 (until effort is ~ RPE 9 again)</v>
      </c>
      <c r="F75" s="526"/>
      <c r="G75" s="526"/>
      <c r="H75" s="527"/>
      <c r="J75" s="531" t="s">
        <v>2148</v>
      </c>
      <c r="K75" s="561" t="str">
        <f ca="1">OFFSET('PROGRAMMING SKELETON'!E57,F2-1,0)</f>
        <v>•4 reps @ RPE 7
•4 reps @ RPE 8
• 4 reps @ RPE 9
•Take 5% off from the 4 @ RPE 9 set and do 2-3 sets of 4 (until effort is ~ RPE 9 again)</v>
      </c>
      <c r="L75" s="526"/>
      <c r="M75" s="526"/>
      <c r="N75" s="527"/>
      <c r="P75" s="531" t="s">
        <v>2148</v>
      </c>
      <c r="Q75" s="561" t="str">
        <f ca="1">OFFSET('PROGRAMMING SKELETON'!F57,F2-1,0)</f>
        <v>• 10 reps @ RPE 7 
• 10 reps  @ RPE 8
• 10 reps @ RPE 9 
•Take off 5% from 10 @ 9 for 1 more set of 10</v>
      </c>
      <c r="R75" s="526"/>
      <c r="S75" s="526"/>
      <c r="T75" s="527"/>
      <c r="V75" s="582" t="str">
        <f ca="1">OFFSET('PROGRAMMING SKELETON'!N229,F50-1,0)</f>
        <v>GPP or None</v>
      </c>
      <c r="W75" s="526"/>
      <c r="X75" s="526"/>
      <c r="Y75" s="526"/>
      <c r="Z75" s="527"/>
    </row>
    <row r="76" spans="2:26" ht="49.5" customHeight="1">
      <c r="B76" s="545"/>
      <c r="D76" s="532"/>
      <c r="E76" s="528"/>
      <c r="F76" s="529"/>
      <c r="G76" s="529"/>
      <c r="H76" s="530"/>
      <c r="J76" s="532"/>
      <c r="K76" s="528"/>
      <c r="L76" s="529"/>
      <c r="M76" s="529"/>
      <c r="N76" s="530"/>
      <c r="P76" s="532"/>
      <c r="Q76" s="528"/>
      <c r="R76" s="529"/>
      <c r="S76" s="529"/>
      <c r="T76" s="530"/>
      <c r="V76" s="583"/>
      <c r="W76" s="392"/>
      <c r="X76" s="392"/>
      <c r="Y76" s="392"/>
      <c r="Z76" s="584"/>
    </row>
    <row r="77" spans="2:26" ht="139.5" customHeight="1">
      <c r="B77" s="545"/>
      <c r="D77" s="186" t="s">
        <v>2149</v>
      </c>
      <c r="E77" s="534" t="str">
        <f ca="1">OFFSET('PROGRAMMING SKELETON'!E228,F2-1,0)</f>
        <v>3-5 minute rest between work sets</v>
      </c>
      <c r="F77" s="410"/>
      <c r="G77" s="410"/>
      <c r="H77" s="411"/>
      <c r="J77" s="186" t="s">
        <v>2149</v>
      </c>
      <c r="K77" s="562" t="str">
        <f ca="1">OFFSET('PROGRAMMING SKELETON'!H228,F2-1,0)</f>
        <v>3-5 minute rest between work sets</v>
      </c>
      <c r="L77" s="410"/>
      <c r="M77" s="410"/>
      <c r="N77" s="411"/>
      <c r="P77" s="186" t="s">
        <v>2149</v>
      </c>
      <c r="Q77" s="562" t="str">
        <f ca="1">OFFSET('PROGRAMMING SKELETON'!K228,F2-1,0)</f>
        <v>2-4 min</v>
      </c>
      <c r="R77" s="410"/>
      <c r="S77" s="410"/>
      <c r="T77" s="411"/>
      <c r="V77" s="585"/>
      <c r="W77" s="417"/>
      <c r="X77" s="417"/>
      <c r="Y77" s="417"/>
      <c r="Z77" s="586"/>
    </row>
    <row r="78" spans="2:26" ht="60" customHeight="1">
      <c r="B78" s="545"/>
      <c r="D78" s="187" t="s">
        <v>2150</v>
      </c>
      <c r="E78" s="187" t="s">
        <v>2151</v>
      </c>
      <c r="F78" s="187" t="s">
        <v>1267</v>
      </c>
      <c r="G78" s="187" t="s">
        <v>2152</v>
      </c>
      <c r="H78" s="187" t="s">
        <v>2153</v>
      </c>
      <c r="J78" s="187" t="s">
        <v>2150</v>
      </c>
      <c r="K78" s="187" t="s">
        <v>2151</v>
      </c>
      <c r="L78" s="187" t="s">
        <v>1267</v>
      </c>
      <c r="M78" s="187" t="s">
        <v>2152</v>
      </c>
      <c r="N78" s="187" t="s">
        <v>2153</v>
      </c>
      <c r="P78" s="187" t="s">
        <v>2150</v>
      </c>
      <c r="Q78" s="187" t="s">
        <v>2151</v>
      </c>
      <c r="R78" s="187" t="s">
        <v>1267</v>
      </c>
      <c r="S78" s="187" t="s">
        <v>2152</v>
      </c>
      <c r="T78" s="187" t="s">
        <v>2153</v>
      </c>
      <c r="V78" s="581" t="s">
        <v>2154</v>
      </c>
      <c r="W78" s="413"/>
      <c r="X78" s="413"/>
      <c r="Y78" s="413"/>
      <c r="Z78" s="414"/>
    </row>
    <row r="79" spans="2:26" ht="39.75" customHeight="1">
      <c r="B79" s="545"/>
      <c r="D79" s="188" t="s">
        <v>2155</v>
      </c>
      <c r="E79" s="321"/>
      <c r="F79" s="189"/>
      <c r="G79" s="328"/>
      <c r="H79" s="190" t="str">
        <f t="shared" ref="H79:H87" si="6">IF(ISNUMBER(E79),E79/E$88,"")</f>
        <v/>
      </c>
      <c r="J79" s="188" t="s">
        <v>2155</v>
      </c>
      <c r="K79" s="321"/>
      <c r="L79" s="189"/>
      <c r="M79" s="328"/>
      <c r="N79" s="190" t="str">
        <f t="shared" ref="N79:N87" si="7">IF(ISNUMBER(K79),K79/K$88,"")</f>
        <v/>
      </c>
      <c r="P79" s="188" t="s">
        <v>2155</v>
      </c>
      <c r="Q79" s="321"/>
      <c r="R79" s="189"/>
      <c r="S79" s="328"/>
      <c r="T79" s="190" t="str">
        <f t="shared" ref="T79:T87" si="8">IF(ISNUMBER(Q79),Q79/Q$88,"")</f>
        <v/>
      </c>
      <c r="V79" s="587"/>
      <c r="W79" s="526"/>
      <c r="X79" s="526"/>
      <c r="Y79" s="526"/>
      <c r="Z79" s="527"/>
    </row>
    <row r="80" spans="2:26" ht="39.75" customHeight="1">
      <c r="B80" s="545"/>
      <c r="D80" s="191" t="s">
        <v>2156</v>
      </c>
      <c r="E80" s="322"/>
      <c r="F80" s="192"/>
      <c r="G80" s="329"/>
      <c r="H80" s="193" t="str">
        <f t="shared" si="6"/>
        <v/>
      </c>
      <c r="J80" s="191" t="s">
        <v>2156</v>
      </c>
      <c r="K80" s="322"/>
      <c r="L80" s="192"/>
      <c r="M80" s="329"/>
      <c r="N80" s="193" t="str">
        <f t="shared" si="7"/>
        <v/>
      </c>
      <c r="P80" s="191" t="s">
        <v>2156</v>
      </c>
      <c r="Q80" s="322"/>
      <c r="R80" s="192"/>
      <c r="S80" s="329"/>
      <c r="T80" s="193" t="str">
        <f t="shared" si="8"/>
        <v/>
      </c>
      <c r="V80" s="583"/>
      <c r="W80" s="392"/>
      <c r="X80" s="392"/>
      <c r="Y80" s="392"/>
      <c r="Z80" s="584"/>
    </row>
    <row r="81" spans="2:26" ht="39.75" customHeight="1">
      <c r="B81" s="545"/>
      <c r="D81" s="191" t="s">
        <v>2157</v>
      </c>
      <c r="E81" s="323"/>
      <c r="F81" s="194"/>
      <c r="G81" s="330"/>
      <c r="H81" s="195" t="str">
        <f t="shared" si="6"/>
        <v/>
      </c>
      <c r="J81" s="191" t="s">
        <v>2157</v>
      </c>
      <c r="K81" s="323"/>
      <c r="L81" s="194"/>
      <c r="M81" s="330"/>
      <c r="N81" s="195" t="str">
        <f t="shared" si="7"/>
        <v/>
      </c>
      <c r="P81" s="191" t="s">
        <v>2157</v>
      </c>
      <c r="Q81" s="323"/>
      <c r="R81" s="194"/>
      <c r="S81" s="330"/>
      <c r="T81" s="195" t="str">
        <f t="shared" si="8"/>
        <v/>
      </c>
      <c r="V81" s="583"/>
      <c r="W81" s="392"/>
      <c r="X81" s="392"/>
      <c r="Y81" s="392"/>
      <c r="Z81" s="584"/>
    </row>
    <row r="82" spans="2:26" ht="39.75" customHeight="1">
      <c r="B82" s="545"/>
      <c r="D82" s="191" t="s">
        <v>2158</v>
      </c>
      <c r="E82" s="322"/>
      <c r="F82" s="192"/>
      <c r="G82" s="329"/>
      <c r="H82" s="193" t="str">
        <f t="shared" si="6"/>
        <v/>
      </c>
      <c r="J82" s="191" t="s">
        <v>2158</v>
      </c>
      <c r="K82" s="322"/>
      <c r="L82" s="192"/>
      <c r="M82" s="329"/>
      <c r="N82" s="193" t="str">
        <f t="shared" si="7"/>
        <v/>
      </c>
      <c r="P82" s="191" t="s">
        <v>2158</v>
      </c>
      <c r="Q82" s="322"/>
      <c r="R82" s="192"/>
      <c r="S82" s="329"/>
      <c r="T82" s="193" t="str">
        <f t="shared" si="8"/>
        <v/>
      </c>
      <c r="V82" s="583"/>
      <c r="W82" s="392"/>
      <c r="X82" s="392"/>
      <c r="Y82" s="392"/>
      <c r="Z82" s="584"/>
    </row>
    <row r="83" spans="2:26" ht="39.75" customHeight="1">
      <c r="B83" s="545"/>
      <c r="D83" s="191" t="s">
        <v>2159</v>
      </c>
      <c r="E83" s="323"/>
      <c r="F83" s="194"/>
      <c r="G83" s="330"/>
      <c r="H83" s="195" t="str">
        <f t="shared" si="6"/>
        <v/>
      </c>
      <c r="J83" s="191" t="s">
        <v>2159</v>
      </c>
      <c r="K83" s="323"/>
      <c r="L83" s="194"/>
      <c r="M83" s="330"/>
      <c r="N83" s="195" t="str">
        <f t="shared" si="7"/>
        <v/>
      </c>
      <c r="P83" s="191" t="s">
        <v>2159</v>
      </c>
      <c r="Q83" s="323"/>
      <c r="R83" s="194"/>
      <c r="S83" s="330"/>
      <c r="T83" s="195" t="str">
        <f t="shared" si="8"/>
        <v/>
      </c>
      <c r="V83" s="583"/>
      <c r="W83" s="392"/>
      <c r="X83" s="392"/>
      <c r="Y83" s="392"/>
      <c r="Z83" s="584"/>
    </row>
    <row r="84" spans="2:26" ht="39.75" customHeight="1">
      <c r="B84" s="545"/>
      <c r="D84" s="191" t="s">
        <v>2160</v>
      </c>
      <c r="E84" s="322"/>
      <c r="F84" s="192"/>
      <c r="G84" s="329"/>
      <c r="H84" s="193" t="str">
        <f t="shared" si="6"/>
        <v/>
      </c>
      <c r="J84" s="191" t="s">
        <v>2160</v>
      </c>
      <c r="K84" s="322"/>
      <c r="L84" s="192"/>
      <c r="M84" s="329"/>
      <c r="N84" s="193" t="str">
        <f t="shared" si="7"/>
        <v/>
      </c>
      <c r="P84" s="191" t="s">
        <v>2160</v>
      </c>
      <c r="Q84" s="322"/>
      <c r="R84" s="192"/>
      <c r="S84" s="329"/>
      <c r="T84" s="193" t="str">
        <f t="shared" si="8"/>
        <v/>
      </c>
      <c r="V84" s="583"/>
      <c r="W84" s="392"/>
      <c r="X84" s="392"/>
      <c r="Y84" s="392"/>
      <c r="Z84" s="584"/>
    </row>
    <row r="85" spans="2:26" ht="39.75" customHeight="1">
      <c r="B85" s="545"/>
      <c r="D85" s="191" t="s">
        <v>2161</v>
      </c>
      <c r="E85" s="323"/>
      <c r="F85" s="194"/>
      <c r="G85" s="330"/>
      <c r="H85" s="195" t="str">
        <f t="shared" si="6"/>
        <v/>
      </c>
      <c r="J85" s="191" t="s">
        <v>2161</v>
      </c>
      <c r="K85" s="323"/>
      <c r="L85" s="194"/>
      <c r="M85" s="330"/>
      <c r="N85" s="195" t="str">
        <f t="shared" si="7"/>
        <v/>
      </c>
      <c r="P85" s="191" t="s">
        <v>2161</v>
      </c>
      <c r="Q85" s="323"/>
      <c r="R85" s="194"/>
      <c r="S85" s="330"/>
      <c r="T85" s="195" t="str">
        <f t="shared" si="8"/>
        <v/>
      </c>
      <c r="V85" s="583"/>
      <c r="W85" s="392"/>
      <c r="X85" s="392"/>
      <c r="Y85" s="392"/>
      <c r="Z85" s="584"/>
    </row>
    <row r="86" spans="2:26" ht="39.75" customHeight="1">
      <c r="B86" s="545"/>
      <c r="D86" s="191" t="s">
        <v>2162</v>
      </c>
      <c r="E86" s="322"/>
      <c r="F86" s="192"/>
      <c r="G86" s="329"/>
      <c r="H86" s="193" t="str">
        <f t="shared" si="6"/>
        <v/>
      </c>
      <c r="J86" s="191" t="s">
        <v>2162</v>
      </c>
      <c r="K86" s="322"/>
      <c r="L86" s="192"/>
      <c r="M86" s="329"/>
      <c r="N86" s="193" t="str">
        <f t="shared" si="7"/>
        <v/>
      </c>
      <c r="P86" s="191" t="s">
        <v>2162</v>
      </c>
      <c r="Q86" s="322"/>
      <c r="R86" s="192"/>
      <c r="S86" s="329"/>
      <c r="T86" s="193" t="str">
        <f t="shared" si="8"/>
        <v/>
      </c>
      <c r="V86" s="583"/>
      <c r="W86" s="392"/>
      <c r="X86" s="392"/>
      <c r="Y86" s="392"/>
      <c r="Z86" s="584"/>
    </row>
    <row r="87" spans="2:26" ht="39.75" customHeight="1">
      <c r="B87" s="545"/>
      <c r="D87" s="196" t="s">
        <v>2163</v>
      </c>
      <c r="E87" s="324"/>
      <c r="F87" s="197"/>
      <c r="G87" s="331"/>
      <c r="H87" s="198" t="str">
        <f t="shared" si="6"/>
        <v/>
      </c>
      <c r="J87" s="196" t="s">
        <v>2163</v>
      </c>
      <c r="K87" s="324"/>
      <c r="L87" s="197"/>
      <c r="M87" s="331"/>
      <c r="N87" s="198" t="str">
        <f t="shared" si="7"/>
        <v/>
      </c>
      <c r="P87" s="196" t="s">
        <v>2163</v>
      </c>
      <c r="Q87" s="324"/>
      <c r="R87" s="197"/>
      <c r="S87" s="331"/>
      <c r="T87" s="198" t="str">
        <f t="shared" si="8"/>
        <v/>
      </c>
      <c r="V87" s="583"/>
      <c r="W87" s="392"/>
      <c r="X87" s="392"/>
      <c r="Y87" s="392"/>
      <c r="Z87" s="584"/>
    </row>
    <row r="88" spans="2:26" ht="60" customHeight="1">
      <c r="B88" s="545"/>
      <c r="D88" s="199" t="s">
        <v>1277</v>
      </c>
      <c r="E88" s="547">
        <f ca="1">ROUNDUP(F93/(VLOOKUP(1,tblRPECoefficientWithoutColumnHeaders,2,0)*G93^2+VLOOKUP(2,tblRPECoefficientWithoutColumnHeaders,2,0)*G93+VLOOKUP(3,tblRPECoefficientWithoutColumnHeaders,2,0)),0)</f>
        <v>0</v>
      </c>
      <c r="F88" s="548"/>
      <c r="G88" s="548"/>
      <c r="H88" s="549"/>
      <c r="J88" s="199" t="s">
        <v>1277</v>
      </c>
      <c r="K88" s="547">
        <f ca="1">ROUNDUP(L93/(VLOOKUP(1,tblRPECoefficientWithoutColumnHeaders,2,0)*M93^2+VLOOKUP(2,tblRPECoefficientWithoutColumnHeaders,2,0)*M93+VLOOKUP(3,tblRPECoefficientWithoutColumnHeaders,2,0)),0)</f>
        <v>0</v>
      </c>
      <c r="L88" s="548"/>
      <c r="M88" s="548"/>
      <c r="N88" s="549"/>
      <c r="P88" s="200" t="s">
        <v>1277</v>
      </c>
      <c r="Q88" s="554">
        <f ca="1">ROUNDUP(R93/(VLOOKUP(1,tblRPECoefficientWithoutColumnHeaders,2,0)*S93^2+VLOOKUP(2,tblRPECoefficientWithoutColumnHeaders,2,0)*S93+VLOOKUP(3,tblRPECoefficientWithoutColumnHeaders,2,0)),0)</f>
        <v>0</v>
      </c>
      <c r="R88" s="555"/>
      <c r="S88" s="555"/>
      <c r="T88" s="556"/>
      <c r="V88" s="583"/>
      <c r="W88" s="392"/>
      <c r="X88" s="392"/>
      <c r="Y88" s="392"/>
      <c r="Z88" s="584"/>
    </row>
    <row r="89" spans="2:26" ht="60" customHeight="1">
      <c r="B89" s="545"/>
      <c r="D89" s="201"/>
      <c r="E89" s="204">
        <f t="shared" ref="E89:H89" si="9">D89*B89</f>
        <v>0</v>
      </c>
      <c r="F89" s="204">
        <f t="shared" si="9"/>
        <v>0</v>
      </c>
      <c r="G89" s="204">
        <f t="shared" si="9"/>
        <v>0</v>
      </c>
      <c r="H89" s="204">
        <f t="shared" si="9"/>
        <v>0</v>
      </c>
      <c r="J89" s="201"/>
      <c r="K89" s="216"/>
      <c r="L89" s="216"/>
      <c r="M89" s="216"/>
      <c r="N89" s="204">
        <f>M89*K89</f>
        <v>0</v>
      </c>
      <c r="P89" s="205" t="s">
        <v>2164</v>
      </c>
      <c r="Q89" s="206"/>
      <c r="R89" s="207" t="s">
        <v>2165</v>
      </c>
      <c r="S89" s="208"/>
      <c r="T89" s="209">
        <f>S89*Q89</f>
        <v>0</v>
      </c>
      <c r="V89" s="583"/>
      <c r="W89" s="392"/>
      <c r="X89" s="392"/>
      <c r="Y89" s="392"/>
      <c r="Z89" s="584"/>
    </row>
    <row r="90" spans="2:26" ht="60" customHeight="1">
      <c r="B90" s="545"/>
      <c r="D90" s="201" t="s">
        <v>1268</v>
      </c>
      <c r="E90" s="553">
        <f>IF(COUNT(H79:H87)&gt;0,AVERAGEIF(H79:H87,"&gt;0"),0)</f>
        <v>0</v>
      </c>
      <c r="F90" s="406"/>
      <c r="G90" s="406"/>
      <c r="H90" s="407"/>
      <c r="J90" s="201" t="s">
        <v>1268</v>
      </c>
      <c r="K90" s="553">
        <f>IF(COUNT(N79:N87)&gt;0,AVERAGEIF(N79:N87,"&gt;0"),0)</f>
        <v>0</v>
      </c>
      <c r="L90" s="406"/>
      <c r="M90" s="406"/>
      <c r="N90" s="407"/>
      <c r="P90" s="210" t="s">
        <v>1268</v>
      </c>
      <c r="Q90" s="557">
        <f>IF(COUNT(T79:T87)&gt;0,AVERAGEIF(T79:T87,"&gt;0"),0)</f>
        <v>0</v>
      </c>
      <c r="R90" s="558"/>
      <c r="S90" s="558"/>
      <c r="T90" s="559"/>
      <c r="V90" s="583"/>
      <c r="W90" s="392"/>
      <c r="X90" s="392"/>
      <c r="Y90" s="392"/>
      <c r="Z90" s="584"/>
    </row>
    <row r="91" spans="2:26" ht="60" customHeight="1">
      <c r="B91" s="545"/>
      <c r="D91" s="201" t="s">
        <v>1267</v>
      </c>
      <c r="E91" s="560">
        <f>SUM(F79:F87)</f>
        <v>0</v>
      </c>
      <c r="F91" s="406"/>
      <c r="G91" s="406"/>
      <c r="H91" s="407"/>
      <c r="J91" s="201" t="s">
        <v>1267</v>
      </c>
      <c r="K91" s="560">
        <f>SUM(L79:L87)</f>
        <v>0</v>
      </c>
      <c r="L91" s="406"/>
      <c r="M91" s="406"/>
      <c r="N91" s="407"/>
      <c r="P91" s="201" t="s">
        <v>1267</v>
      </c>
      <c r="Q91" s="560">
        <f>SUM(R79:R87)</f>
        <v>0</v>
      </c>
      <c r="R91" s="406"/>
      <c r="S91" s="406"/>
      <c r="T91" s="407"/>
      <c r="V91" s="583"/>
      <c r="W91" s="392"/>
      <c r="X91" s="392"/>
      <c r="Y91" s="392"/>
      <c r="Z91" s="584"/>
    </row>
    <row r="92" spans="2:26" ht="60" customHeight="1">
      <c r="B92" s="545"/>
      <c r="D92" s="211" t="s">
        <v>1258</v>
      </c>
      <c r="E92" s="550">
        <f>SUM(PRODUCT(E79:F79),PRODUCT(E80:F80),PRODUCT(E81:F81),PRODUCT(E82:F82),PRODUCT(E83:F83),PRODUCT(E84:F84),PRODUCT(E85:F85),PRODUCT(E86:F86),PRODUCT(E87:F87))</f>
        <v>0</v>
      </c>
      <c r="F92" s="551"/>
      <c r="G92" s="551"/>
      <c r="H92" s="552"/>
      <c r="J92" s="211" t="s">
        <v>1258</v>
      </c>
      <c r="K92" s="550">
        <f>SUM(PRODUCT(K79:L79),PRODUCT(K80:L80),PRODUCT(K81:L81),PRODUCT(K82:L82),PRODUCT(K83:L83),PRODUCT(K84:L84),PRODUCT(K85:L85),PRODUCT(K86:L86),PRODUCT(K87:L87))</f>
        <v>0</v>
      </c>
      <c r="L92" s="551"/>
      <c r="M92" s="551"/>
      <c r="N92" s="552"/>
      <c r="P92" s="211" t="s">
        <v>1258</v>
      </c>
      <c r="Q92" s="550">
        <f>SUM(PRODUCT(Q79:R79),PRODUCT(Q80:R80),PRODUCT(Q81:R81),PRODUCT(Q82:R82),PRODUCT(Q83:R83),PRODUCT(Q84:R84),PRODUCT(Q85:R85),PRODUCT(Q86:R86),PRODUCT(Q87:R87))</f>
        <v>0</v>
      </c>
      <c r="R92" s="551"/>
      <c r="S92" s="551"/>
      <c r="T92" s="552"/>
      <c r="V92" s="585"/>
      <c r="W92" s="417"/>
      <c r="X92" s="417"/>
      <c r="Y92" s="417"/>
      <c r="Z92" s="586"/>
    </row>
    <row r="93" spans="2:26" ht="39.75" customHeight="1">
      <c r="B93" s="546"/>
      <c r="D93" s="212"/>
      <c r="E93" s="213" t="str">
        <f ca="1">OFFSET(E78,COUNT(E79:E87),0)</f>
        <v>WEIGHT</v>
      </c>
      <c r="F93" s="214">
        <f ca="1">IF(COUNT(E79:E87)&gt;0,OFFSET(E78,MATCH(MAX(E79:E87),E79:E87,0),0),0)</f>
        <v>0</v>
      </c>
      <c r="G93" s="214">
        <f ca="1">IF(COUNT(E79:E87)&gt;0,OFFSET(F78,MATCH(MAX(E79:E87),E79:E87,0),0)+(10-OFFSET(G78,MATCH(MAX(E79:E87),E79:E87,0),0)),0)</f>
        <v>0</v>
      </c>
      <c r="H93" s="215">
        <f ca="1">IF(COUNT(E79:E87)&gt;0,OFFSET(F78,COUNT(E79:E87),0)+(10-(OFFSET(G78,COUNT(E79:E87),0))),0)</f>
        <v>0</v>
      </c>
      <c r="J93" s="212"/>
      <c r="K93" s="213" t="str">
        <f ca="1">OFFSET(K78,COUNT(K79:K87),0)</f>
        <v>WEIGHT</v>
      </c>
      <c r="L93" s="214">
        <f ca="1">IF(COUNT(K79:K87)&gt;0,OFFSET(K78,MATCH(MAX(K79:K87),K79:K87,0),0),0)</f>
        <v>0</v>
      </c>
      <c r="M93" s="214">
        <f ca="1">IF(COUNT(K79:K87)&gt;0,OFFSET(L78,MATCH(MAX(K79:K87),K79:K87,0),0)+(10-OFFSET(M78,MATCH(MAX(K79:K87),K79:K87,0),0)),0)</f>
        <v>0</v>
      </c>
      <c r="N93" s="215">
        <f ca="1">IF(COUNT(K79:K87)&gt;0,OFFSET(L78,COUNT(K79:K87),0)+(10-(OFFSET(M78,COUNT(K79:K87),0))),0)</f>
        <v>0</v>
      </c>
      <c r="P93" s="212"/>
      <c r="Q93" s="213" t="str">
        <f ca="1">OFFSET(Q78,COUNT(Q79:Q87),0)</f>
        <v>WEIGHT</v>
      </c>
      <c r="R93" s="214">
        <f ca="1">IF(COUNT(Q79:Q87)&gt;0,OFFSET(Q78,MATCH(MAX(Q79:Q87),Q79:Q87,0),0),0)</f>
        <v>0</v>
      </c>
      <c r="S93" s="214">
        <f ca="1">IF(COUNT(Q79:Q87)&gt;0,OFFSET(R78,MATCH(MAX(Q79:Q87),Q79:Q87,0),0)+(10-OFFSET(S78,MATCH(MAX(Q79:Q87),Q79:Q87,0),0)),0)</f>
        <v>0</v>
      </c>
      <c r="T93" s="215">
        <f ca="1">IF(COUNT(Q79:Q87)&gt;0,OFFSET(R78,COUNT(Q79:Q87),0)+(10-(OFFSET(S78,COUNT(Q79:Q87),0))),0)</f>
        <v>0</v>
      </c>
      <c r="V93" s="212"/>
      <c r="W93" s="213"/>
      <c r="X93" s="214"/>
      <c r="Y93" s="214"/>
      <c r="Z93" s="215"/>
    </row>
    <row r="94" spans="2:26" ht="15.75" customHeight="1"/>
    <row r="95" spans="2:26" ht="22.5" customHeight="1"/>
    <row r="96" spans="2:26" ht="75" customHeight="1">
      <c r="B96" s="544">
        <v>4</v>
      </c>
      <c r="D96" s="533">
        <v>1</v>
      </c>
      <c r="E96" s="369"/>
      <c r="F96" s="369"/>
      <c r="G96" s="369"/>
      <c r="H96" s="370"/>
      <c r="J96" s="533">
        <v>2</v>
      </c>
      <c r="K96" s="369"/>
      <c r="L96" s="369"/>
      <c r="M96" s="369"/>
      <c r="N96" s="370"/>
      <c r="P96" s="533">
        <v>3</v>
      </c>
      <c r="Q96" s="369"/>
      <c r="R96" s="369"/>
      <c r="S96" s="369"/>
      <c r="T96" s="370"/>
      <c r="V96" s="533" t="s">
        <v>2147</v>
      </c>
      <c r="W96" s="369"/>
      <c r="X96" s="369"/>
      <c r="Y96" s="369"/>
      <c r="Z96" s="370"/>
    </row>
    <row r="97" spans="2:26" ht="15" customHeight="1">
      <c r="B97" s="545"/>
    </row>
    <row r="98" spans="2:26" ht="75" customHeight="1">
      <c r="B98" s="545"/>
      <c r="D98" s="535" t="str">
        <f ca="1">OFFSET('PROGRAMMING SKELETON'!D282,F2-1,0)</f>
        <v>Rack Pull, mid shin</v>
      </c>
      <c r="E98" s="413"/>
      <c r="F98" s="413"/>
      <c r="G98" s="413"/>
      <c r="H98" s="414"/>
      <c r="J98" s="535" t="str">
        <f ca="1">OFFSET('PROGRAMMING SKELETON'!G282,F2-1,0)</f>
        <v>Close Grip Bench</v>
      </c>
      <c r="K98" s="413"/>
      <c r="L98" s="413"/>
      <c r="M98" s="413"/>
      <c r="N98" s="414"/>
      <c r="P98" s="535" t="str">
        <f ca="1">OFFSET('PROGRAMMING SKELETON'!J282,F2-1,0)</f>
        <v>Leg Press or RDL
If you have access to a leg press and tend to have issues good morning your squats, I would prefer using leg press just to apply a bit of extra stress to  the legs without taxing the back as much. If no leg press, do RDL's. On the leg press, try and replicate your squat stance</v>
      </c>
      <c r="Q98" s="413"/>
      <c r="R98" s="413"/>
      <c r="S98" s="413"/>
      <c r="T98" s="414"/>
      <c r="V98" s="535" t="str">
        <f ca="1">OFFSET('PROGRAMMING SKELETON'!M283,F74-1,0)</f>
        <v>GPP or None</v>
      </c>
      <c r="W98" s="413"/>
      <c r="X98" s="413"/>
      <c r="Y98" s="413"/>
      <c r="Z98" s="414"/>
    </row>
    <row r="99" spans="2:26" ht="49.5" customHeight="1">
      <c r="B99" s="545"/>
      <c r="D99" s="531" t="s">
        <v>2148</v>
      </c>
      <c r="E99" s="561" t="str">
        <f ca="1">OFFSET('PROGRAMMING SKELETON'!G57,F2-1,0)</f>
        <v>•4 reps @ RPE 7
•4 reps @ RPE 8
• 4 reps @ RPE 9
•Take 5% off from the 4 @ RPE 9 set and do 2-3 sets of 4 (until effort is ~ RPE 9 again)</v>
      </c>
      <c r="F99" s="526"/>
      <c r="G99" s="526"/>
      <c r="H99" s="527"/>
      <c r="J99" s="531" t="s">
        <v>2148</v>
      </c>
      <c r="K99" s="561" t="str">
        <f ca="1">OFFSET('PROGRAMMING SKELETON'!H57,F2-1,0)</f>
        <v>•4 reps @ RPE 7
•4 reps @ RPE 8
• 4 reps @ RPE 9
•Take 5% off from the 4 @ RPE 9 set and do 2-3 sets of 4 (until effort is ~ RPE 9 again)</v>
      </c>
      <c r="L99" s="526"/>
      <c r="M99" s="526"/>
      <c r="N99" s="527"/>
      <c r="P99" s="531" t="s">
        <v>2148</v>
      </c>
      <c r="Q99" s="561" t="str">
        <f ca="1">OFFSET('PROGRAMMING SKELETON'!I57,F2-1,0)</f>
        <v>• 10 reps @ RPE 7 
• 10 reps  @ RPE 8
• 10 reps @ RPE 9 
•Take off 5% from 10 @ 9 for 1 more set of 10</v>
      </c>
      <c r="R99" s="526"/>
      <c r="S99" s="526"/>
      <c r="T99" s="527"/>
      <c r="V99" s="582" t="str">
        <f ca="1">OFFSET('PROGRAMMING SKELETON'!N283,F74-1,0)</f>
        <v>GPP or None</v>
      </c>
      <c r="W99" s="526"/>
      <c r="X99" s="526"/>
      <c r="Y99" s="526"/>
      <c r="Z99" s="527"/>
    </row>
    <row r="100" spans="2:26" ht="49.5" customHeight="1">
      <c r="B100" s="545"/>
      <c r="D100" s="532"/>
      <c r="E100" s="528"/>
      <c r="F100" s="529"/>
      <c r="G100" s="529"/>
      <c r="H100" s="530"/>
      <c r="J100" s="532"/>
      <c r="K100" s="528"/>
      <c r="L100" s="529"/>
      <c r="M100" s="529"/>
      <c r="N100" s="530"/>
      <c r="P100" s="532"/>
      <c r="Q100" s="528"/>
      <c r="R100" s="529"/>
      <c r="S100" s="529"/>
      <c r="T100" s="530"/>
      <c r="V100" s="583"/>
      <c r="W100" s="392"/>
      <c r="X100" s="392"/>
      <c r="Y100" s="392"/>
      <c r="Z100" s="584"/>
    </row>
    <row r="101" spans="2:26" ht="124.5" customHeight="1">
      <c r="B101" s="545"/>
      <c r="D101" s="186" t="s">
        <v>2149</v>
      </c>
      <c r="E101" s="562" t="str">
        <f ca="1">OFFSET('PROGRAMMING SKELETON'!E282,F2-1,0)</f>
        <v>3-5 minute rest between work sets</v>
      </c>
      <c r="F101" s="410"/>
      <c r="G101" s="410"/>
      <c r="H101" s="411"/>
      <c r="J101" s="186" t="s">
        <v>2149</v>
      </c>
      <c r="K101" s="562" t="str">
        <f ca="1">OFFSET('PROGRAMMING SKELETON'!H282,F2-1,0)</f>
        <v>3-5 minute rest between work sets</v>
      </c>
      <c r="L101" s="410"/>
      <c r="M101" s="410"/>
      <c r="N101" s="411"/>
      <c r="P101" s="186" t="s">
        <v>2149</v>
      </c>
      <c r="Q101" s="562" t="str">
        <f ca="1">OFFSET('PROGRAMMING SKELETON'!K282,F2-1,0)</f>
        <v>2-4 min</v>
      </c>
      <c r="R101" s="410"/>
      <c r="S101" s="410"/>
      <c r="T101" s="411"/>
      <c r="V101" s="585"/>
      <c r="W101" s="417"/>
      <c r="X101" s="417"/>
      <c r="Y101" s="417"/>
      <c r="Z101" s="586"/>
    </row>
    <row r="102" spans="2:26" ht="75" customHeight="1">
      <c r="B102" s="545"/>
      <c r="D102" s="187" t="s">
        <v>2150</v>
      </c>
      <c r="E102" s="187" t="s">
        <v>2151</v>
      </c>
      <c r="F102" s="187" t="s">
        <v>1267</v>
      </c>
      <c r="G102" s="187" t="s">
        <v>2152</v>
      </c>
      <c r="H102" s="187" t="s">
        <v>2153</v>
      </c>
      <c r="J102" s="187" t="s">
        <v>2150</v>
      </c>
      <c r="K102" s="187" t="s">
        <v>2151</v>
      </c>
      <c r="L102" s="187" t="s">
        <v>1267</v>
      </c>
      <c r="M102" s="187" t="s">
        <v>2152</v>
      </c>
      <c r="N102" s="187" t="s">
        <v>2153</v>
      </c>
      <c r="P102" s="187" t="s">
        <v>2150</v>
      </c>
      <c r="Q102" s="187" t="s">
        <v>2151</v>
      </c>
      <c r="R102" s="187" t="s">
        <v>1267</v>
      </c>
      <c r="S102" s="187" t="s">
        <v>2152</v>
      </c>
      <c r="T102" s="187" t="s">
        <v>2153</v>
      </c>
      <c r="V102" s="581" t="s">
        <v>2154</v>
      </c>
      <c r="W102" s="413"/>
      <c r="X102" s="413"/>
      <c r="Y102" s="413"/>
      <c r="Z102" s="414"/>
    </row>
    <row r="103" spans="2:26" ht="39.75" customHeight="1">
      <c r="B103" s="545"/>
      <c r="D103" s="188" t="s">
        <v>2155</v>
      </c>
      <c r="E103" s="321"/>
      <c r="F103" s="189"/>
      <c r="G103" s="328"/>
      <c r="H103" s="190" t="str">
        <f t="shared" ref="H103:H111" si="10">IF(ISNUMBER(E103),E103/E$112,"")</f>
        <v/>
      </c>
      <c r="J103" s="188" t="s">
        <v>2155</v>
      </c>
      <c r="K103" s="321"/>
      <c r="L103" s="189"/>
      <c r="M103" s="328"/>
      <c r="N103" s="190" t="str">
        <f t="shared" ref="N103:N111" si="11">IF(ISNUMBER(K103),K103/K$112,"")</f>
        <v/>
      </c>
      <c r="P103" s="188" t="s">
        <v>2155</v>
      </c>
      <c r="Q103" s="321"/>
      <c r="R103" s="189"/>
      <c r="S103" s="328"/>
      <c r="T103" s="190" t="str">
        <f t="shared" ref="T103:T111" si="12">IF(ISNUMBER(Q103),Q103/Q$112,"")</f>
        <v/>
      </c>
      <c r="V103" s="587"/>
      <c r="W103" s="526"/>
      <c r="X103" s="526"/>
      <c r="Y103" s="526"/>
      <c r="Z103" s="527"/>
    </row>
    <row r="104" spans="2:26" ht="39.75" customHeight="1">
      <c r="B104" s="545"/>
      <c r="D104" s="191" t="s">
        <v>2156</v>
      </c>
      <c r="E104" s="322"/>
      <c r="F104" s="192"/>
      <c r="G104" s="329"/>
      <c r="H104" s="190" t="str">
        <f t="shared" si="10"/>
        <v/>
      </c>
      <c r="J104" s="191" t="s">
        <v>2156</v>
      </c>
      <c r="K104" s="322"/>
      <c r="L104" s="192"/>
      <c r="M104" s="329"/>
      <c r="N104" s="193" t="str">
        <f t="shared" si="11"/>
        <v/>
      </c>
      <c r="P104" s="191" t="s">
        <v>2156</v>
      </c>
      <c r="Q104" s="322"/>
      <c r="R104" s="192"/>
      <c r="S104" s="329"/>
      <c r="T104" s="193" t="str">
        <f t="shared" si="12"/>
        <v/>
      </c>
      <c r="V104" s="583"/>
      <c r="W104" s="392"/>
      <c r="X104" s="392"/>
      <c r="Y104" s="392"/>
      <c r="Z104" s="584"/>
    </row>
    <row r="105" spans="2:26" ht="39.75" customHeight="1">
      <c r="B105" s="545"/>
      <c r="D105" s="191" t="s">
        <v>2157</v>
      </c>
      <c r="E105" s="323"/>
      <c r="F105" s="189"/>
      <c r="G105" s="330"/>
      <c r="H105" s="190" t="str">
        <f t="shared" si="10"/>
        <v/>
      </c>
      <c r="J105" s="191" t="s">
        <v>2157</v>
      </c>
      <c r="K105" s="323"/>
      <c r="L105" s="189"/>
      <c r="M105" s="330"/>
      <c r="N105" s="195" t="str">
        <f t="shared" si="11"/>
        <v/>
      </c>
      <c r="P105" s="191" t="s">
        <v>2157</v>
      </c>
      <c r="Q105" s="323"/>
      <c r="R105" s="189"/>
      <c r="S105" s="330"/>
      <c r="T105" s="195" t="str">
        <f t="shared" si="12"/>
        <v/>
      </c>
      <c r="V105" s="583"/>
      <c r="W105" s="392"/>
      <c r="X105" s="392"/>
      <c r="Y105" s="392"/>
      <c r="Z105" s="584"/>
    </row>
    <row r="106" spans="2:26" ht="39.75" customHeight="1">
      <c r="B106" s="545"/>
      <c r="D106" s="191" t="s">
        <v>2158</v>
      </c>
      <c r="E106" s="322"/>
      <c r="F106" s="192"/>
      <c r="G106" s="329"/>
      <c r="H106" s="193" t="str">
        <f t="shared" si="10"/>
        <v/>
      </c>
      <c r="J106" s="191" t="s">
        <v>2158</v>
      </c>
      <c r="K106" s="322"/>
      <c r="L106" s="192"/>
      <c r="M106" s="329"/>
      <c r="N106" s="193" t="str">
        <f t="shared" si="11"/>
        <v/>
      </c>
      <c r="P106" s="191" t="s">
        <v>2158</v>
      </c>
      <c r="Q106" s="322"/>
      <c r="R106" s="192"/>
      <c r="S106" s="329"/>
      <c r="T106" s="193" t="str">
        <f t="shared" si="12"/>
        <v/>
      </c>
      <c r="V106" s="583"/>
      <c r="W106" s="392"/>
      <c r="X106" s="392"/>
      <c r="Y106" s="392"/>
      <c r="Z106" s="584"/>
    </row>
    <row r="107" spans="2:26" ht="39.75" customHeight="1">
      <c r="B107" s="545"/>
      <c r="D107" s="191" t="s">
        <v>2159</v>
      </c>
      <c r="E107" s="323"/>
      <c r="F107" s="189"/>
      <c r="G107" s="330"/>
      <c r="H107" s="195" t="str">
        <f t="shared" si="10"/>
        <v/>
      </c>
      <c r="J107" s="191" t="s">
        <v>2159</v>
      </c>
      <c r="K107" s="323"/>
      <c r="L107" s="189"/>
      <c r="M107" s="330"/>
      <c r="N107" s="195" t="str">
        <f t="shared" si="11"/>
        <v/>
      </c>
      <c r="P107" s="191" t="s">
        <v>2159</v>
      </c>
      <c r="Q107" s="323"/>
      <c r="R107" s="189"/>
      <c r="S107" s="330"/>
      <c r="T107" s="195" t="str">
        <f t="shared" si="12"/>
        <v/>
      </c>
      <c r="V107" s="583"/>
      <c r="W107" s="392"/>
      <c r="X107" s="392"/>
      <c r="Y107" s="392"/>
      <c r="Z107" s="584"/>
    </row>
    <row r="108" spans="2:26" ht="39.75" customHeight="1">
      <c r="B108" s="545"/>
      <c r="D108" s="191" t="s">
        <v>2160</v>
      </c>
      <c r="E108" s="322"/>
      <c r="F108" s="192"/>
      <c r="G108" s="329"/>
      <c r="H108" s="193" t="str">
        <f t="shared" si="10"/>
        <v/>
      </c>
      <c r="J108" s="191" t="s">
        <v>2160</v>
      </c>
      <c r="K108" s="322"/>
      <c r="L108" s="192"/>
      <c r="M108" s="329"/>
      <c r="N108" s="193" t="str">
        <f t="shared" si="11"/>
        <v/>
      </c>
      <c r="P108" s="191" t="s">
        <v>2160</v>
      </c>
      <c r="Q108" s="322"/>
      <c r="R108" s="192"/>
      <c r="S108" s="329"/>
      <c r="T108" s="193" t="str">
        <f t="shared" si="12"/>
        <v/>
      </c>
      <c r="V108" s="583"/>
      <c r="W108" s="392"/>
      <c r="X108" s="392"/>
      <c r="Y108" s="392"/>
      <c r="Z108" s="584"/>
    </row>
    <row r="109" spans="2:26" ht="39.75" customHeight="1">
      <c r="B109" s="545"/>
      <c r="D109" s="191" t="s">
        <v>2161</v>
      </c>
      <c r="E109" s="323"/>
      <c r="F109" s="189"/>
      <c r="G109" s="330"/>
      <c r="H109" s="195" t="str">
        <f t="shared" si="10"/>
        <v/>
      </c>
      <c r="J109" s="191" t="s">
        <v>2161</v>
      </c>
      <c r="K109" s="323"/>
      <c r="L109" s="189"/>
      <c r="M109" s="330"/>
      <c r="N109" s="195" t="str">
        <f t="shared" si="11"/>
        <v/>
      </c>
      <c r="P109" s="191" t="s">
        <v>2161</v>
      </c>
      <c r="Q109" s="323"/>
      <c r="R109" s="189"/>
      <c r="S109" s="330"/>
      <c r="T109" s="195" t="str">
        <f t="shared" si="12"/>
        <v/>
      </c>
      <c r="V109" s="583"/>
      <c r="W109" s="392"/>
      <c r="X109" s="392"/>
      <c r="Y109" s="392"/>
      <c r="Z109" s="584"/>
    </row>
    <row r="110" spans="2:26" ht="39.75" customHeight="1">
      <c r="B110" s="545"/>
      <c r="D110" s="191" t="s">
        <v>2162</v>
      </c>
      <c r="E110" s="322"/>
      <c r="F110" s="192"/>
      <c r="G110" s="329"/>
      <c r="H110" s="193" t="str">
        <f t="shared" si="10"/>
        <v/>
      </c>
      <c r="J110" s="191" t="s">
        <v>2162</v>
      </c>
      <c r="K110" s="322"/>
      <c r="L110" s="192"/>
      <c r="M110" s="329"/>
      <c r="N110" s="193" t="str">
        <f t="shared" si="11"/>
        <v/>
      </c>
      <c r="P110" s="191" t="s">
        <v>2162</v>
      </c>
      <c r="Q110" s="322"/>
      <c r="R110" s="192"/>
      <c r="S110" s="329"/>
      <c r="T110" s="193" t="str">
        <f t="shared" si="12"/>
        <v/>
      </c>
      <c r="V110" s="583"/>
      <c r="W110" s="392"/>
      <c r="X110" s="392"/>
      <c r="Y110" s="392"/>
      <c r="Z110" s="584"/>
    </row>
    <row r="111" spans="2:26" ht="39.75" customHeight="1" thickBot="1">
      <c r="B111" s="545"/>
      <c r="D111" s="196" t="s">
        <v>2163</v>
      </c>
      <c r="E111" s="324"/>
      <c r="F111" s="189"/>
      <c r="G111" s="331"/>
      <c r="H111" s="198" t="str">
        <f t="shared" si="10"/>
        <v/>
      </c>
      <c r="J111" s="196" t="s">
        <v>2163</v>
      </c>
      <c r="K111" s="324"/>
      <c r="L111" s="189"/>
      <c r="M111" s="331"/>
      <c r="N111" s="198" t="str">
        <f t="shared" si="11"/>
        <v/>
      </c>
      <c r="P111" s="196" t="s">
        <v>2163</v>
      </c>
      <c r="Q111" s="324"/>
      <c r="R111" s="189"/>
      <c r="S111" s="331"/>
      <c r="T111" s="198" t="str">
        <f t="shared" si="12"/>
        <v/>
      </c>
      <c r="V111" s="583"/>
      <c r="W111" s="392"/>
      <c r="X111" s="392"/>
      <c r="Y111" s="392"/>
      <c r="Z111" s="584"/>
    </row>
    <row r="112" spans="2:26" ht="60" customHeight="1" thickTop="1">
      <c r="B112" s="545"/>
      <c r="D112" s="199" t="s">
        <v>1277</v>
      </c>
      <c r="E112" s="547">
        <f ca="1">ROUNDUP(F117/(VLOOKUP(1,tblRPECoefficientWithoutColumnHeaders,2,0)*G117^2+VLOOKUP(2,tblRPECoefficientWithoutColumnHeaders,2,0)*G117+VLOOKUP(3,tblRPECoefficientWithoutColumnHeaders,2,0)),0)</f>
        <v>0</v>
      </c>
      <c r="F112" s="548"/>
      <c r="G112" s="548"/>
      <c r="H112" s="549"/>
      <c r="J112" s="199" t="s">
        <v>1277</v>
      </c>
      <c r="K112" s="547">
        <f ca="1">ROUNDUP(L117/(VLOOKUP(1,tblRPECoefficientWithoutColumnHeaders,2,0)*M117^2+VLOOKUP(2,tblRPECoefficientWithoutColumnHeaders,2,0)*M117+VLOOKUP(3,tblRPECoefficientWithoutColumnHeaders,2,0)),0)</f>
        <v>0</v>
      </c>
      <c r="L112" s="548"/>
      <c r="M112" s="548"/>
      <c r="N112" s="549"/>
      <c r="P112" s="199" t="s">
        <v>1277</v>
      </c>
      <c r="Q112" s="547">
        <f ca="1">ROUNDUP(R117/(VLOOKUP(1,tblRPECoefficientWithoutColumnHeaders,2,0)*S117^2+VLOOKUP(2,tblRPECoefficientWithoutColumnHeaders,2,0)*S117+VLOOKUP(3,tblRPECoefficientWithoutColumnHeaders,2,0)),0)</f>
        <v>0</v>
      </c>
      <c r="R112" s="548"/>
      <c r="S112" s="548"/>
      <c r="T112" s="549"/>
      <c r="V112" s="583"/>
      <c r="W112" s="392"/>
      <c r="X112" s="392"/>
      <c r="Y112" s="392"/>
      <c r="Z112" s="584"/>
    </row>
    <row r="113" spans="2:26" ht="60" customHeight="1">
      <c r="B113" s="545"/>
      <c r="D113" s="201"/>
      <c r="E113" s="216"/>
      <c r="F113" s="216"/>
      <c r="G113" s="216"/>
      <c r="H113" s="204"/>
      <c r="J113" s="201"/>
      <c r="K113" s="216"/>
      <c r="L113" s="216"/>
      <c r="M113" s="216"/>
      <c r="N113" s="204"/>
      <c r="P113" s="247" t="s">
        <v>2387</v>
      </c>
      <c r="Q113" s="248"/>
      <c r="R113" s="216" t="s">
        <v>2165</v>
      </c>
      <c r="S113" s="249"/>
      <c r="T113" s="250">
        <f>Q113*S113</f>
        <v>0</v>
      </c>
      <c r="V113" s="583"/>
      <c r="W113" s="392"/>
      <c r="X113" s="392"/>
      <c r="Y113" s="392"/>
      <c r="Z113" s="584"/>
    </row>
    <row r="114" spans="2:26" ht="60" customHeight="1">
      <c r="B114" s="545"/>
      <c r="D114" s="201" t="s">
        <v>1268</v>
      </c>
      <c r="E114" s="553">
        <f>IF(COUNT(H103:H111)&gt;0,AVERAGEIF(H103:H111,"&gt;0"),0)</f>
        <v>0</v>
      </c>
      <c r="F114" s="406"/>
      <c r="G114" s="406"/>
      <c r="H114" s="407"/>
      <c r="J114" s="201" t="s">
        <v>1268</v>
      </c>
      <c r="K114" s="553">
        <f>IF(COUNT(N103:N111)&gt;0,AVERAGEIF(N103:N111,"&gt;0"),0)</f>
        <v>0</v>
      </c>
      <c r="L114" s="406"/>
      <c r="M114" s="406"/>
      <c r="N114" s="407"/>
      <c r="P114" s="201" t="s">
        <v>1268</v>
      </c>
      <c r="Q114" s="553">
        <f>IF(COUNT(T103:T111)&gt;0,AVERAGEIF(T103:T111,"&gt;0"),0)</f>
        <v>0</v>
      </c>
      <c r="R114" s="406"/>
      <c r="S114" s="406"/>
      <c r="T114" s="407"/>
      <c r="V114" s="583"/>
      <c r="W114" s="392"/>
      <c r="X114" s="392"/>
      <c r="Y114" s="392"/>
      <c r="Z114" s="584"/>
    </row>
    <row r="115" spans="2:26" ht="60" customHeight="1">
      <c r="B115" s="545"/>
      <c r="D115" s="201" t="s">
        <v>1267</v>
      </c>
      <c r="E115" s="560">
        <f>SUM(F103:F111)</f>
        <v>0</v>
      </c>
      <c r="F115" s="406"/>
      <c r="G115" s="406"/>
      <c r="H115" s="407"/>
      <c r="J115" s="201" t="s">
        <v>1267</v>
      </c>
      <c r="K115" s="560">
        <f>SUM(L103:L111)</f>
        <v>0</v>
      </c>
      <c r="L115" s="406"/>
      <c r="M115" s="406"/>
      <c r="N115" s="407"/>
      <c r="P115" s="201" t="s">
        <v>1267</v>
      </c>
      <c r="Q115" s="560">
        <f>SUM(R103:R111)</f>
        <v>0</v>
      </c>
      <c r="R115" s="406"/>
      <c r="S115" s="406"/>
      <c r="T115" s="407"/>
      <c r="V115" s="583"/>
      <c r="W115" s="392"/>
      <c r="X115" s="392"/>
      <c r="Y115" s="392"/>
      <c r="Z115" s="584"/>
    </row>
    <row r="116" spans="2:26" ht="60" customHeight="1">
      <c r="B116" s="545"/>
      <c r="D116" s="211" t="s">
        <v>1258</v>
      </c>
      <c r="E116" s="550">
        <f>SUM(PRODUCT(E103:F103),PRODUCT(E104:F104),PRODUCT(E105:F105),PRODUCT(E106:F106),PRODUCT(E107:F107),PRODUCT(E108:F108),PRODUCT(E109:F109),PRODUCT(E110:F110),PRODUCT(E111:F111))</f>
        <v>0</v>
      </c>
      <c r="F116" s="551"/>
      <c r="G116" s="551"/>
      <c r="H116" s="552"/>
      <c r="J116" s="211" t="s">
        <v>1258</v>
      </c>
      <c r="K116" s="550">
        <f>SUM(PRODUCT(K103:L103),PRODUCT(K104:L104),PRODUCT(K105:L105),PRODUCT(K106:L106),PRODUCT(K107:L107),PRODUCT(K108:L108),PRODUCT(K109:L109),PRODUCT(K110:L110),PRODUCT(K111:L111))</f>
        <v>0</v>
      </c>
      <c r="L116" s="551"/>
      <c r="M116" s="551"/>
      <c r="N116" s="552"/>
      <c r="P116" s="211" t="s">
        <v>1258</v>
      </c>
      <c r="Q116" s="550">
        <f>SUM(PRODUCT(Q103:R103),PRODUCT(Q104:R104),PRODUCT(Q105:R105),PRODUCT(Q106:R106),PRODUCT(Q107:R107),PRODUCT(Q108:R108),PRODUCT(Q109:R109),PRODUCT(Q110:R110),PRODUCT(Q111:R111))</f>
        <v>0</v>
      </c>
      <c r="R116" s="551"/>
      <c r="S116" s="551"/>
      <c r="T116" s="552"/>
      <c r="V116" s="585"/>
      <c r="W116" s="417"/>
      <c r="X116" s="417"/>
      <c r="Y116" s="417"/>
      <c r="Z116" s="586"/>
    </row>
    <row r="117" spans="2:26" ht="21.75" customHeight="1">
      <c r="B117" s="546"/>
      <c r="D117" s="212"/>
      <c r="E117" s="213" t="str">
        <f ca="1">OFFSET(E102,COUNT(E103:E111),0)</f>
        <v>WEIGHT</v>
      </c>
      <c r="F117" s="214">
        <f ca="1">IF(COUNT(E103:E111)&gt;0,OFFSET(E102,MATCH(MAX(E103:E111),E103:E111,0),0),0)</f>
        <v>0</v>
      </c>
      <c r="G117" s="214">
        <f ca="1">IF(COUNT(E103:E111)&gt;0,OFFSET(F102,MATCH(MAX(E103:E111),E103:E111,0),0)+(10-OFFSET(G102,MATCH(MAX(E103:E111),E103:E111,0),0)),0)</f>
        <v>0</v>
      </c>
      <c r="H117" s="215">
        <f ca="1">IF(COUNT(E103:E111)&gt;0,OFFSET(F102,COUNT(E103:E111),0)+(10-(OFFSET(G102,COUNT(E103:E111),0))),0)</f>
        <v>0</v>
      </c>
      <c r="J117" s="212"/>
      <c r="K117" s="213" t="str">
        <f ca="1">OFFSET(K102,COUNT(K103:K111),0)</f>
        <v>WEIGHT</v>
      </c>
      <c r="L117" s="214">
        <f ca="1">IF(COUNT(K103:K111)&gt;0,OFFSET(K102,MATCH(MAX(K103:K111),K103:K111,0),0),0)</f>
        <v>0</v>
      </c>
      <c r="M117" s="214">
        <f ca="1">IF(COUNT(K103:K111)&gt;0,OFFSET(L102,MATCH(MAX(K103:K111),K103:K111,0),0)+(10-OFFSET(M102,MATCH(MAX(K103:K111),K103:K111,0),0)),0)</f>
        <v>0</v>
      </c>
      <c r="N117" s="215">
        <f ca="1">IF(COUNT(K103:K111)&gt;0,OFFSET(L102,COUNT(K103:K111),0)+(10-(OFFSET(M102,COUNT(K103:K111),0))),0)</f>
        <v>0</v>
      </c>
      <c r="P117" s="212"/>
      <c r="Q117" s="213" t="str">
        <f ca="1">OFFSET(Q102,COUNT(Q103:Q111),0)</f>
        <v>WEIGHT</v>
      </c>
      <c r="R117" s="214">
        <f ca="1">IF(COUNT(Q103:Q111)&gt;0,OFFSET(Q102,MATCH(MAX(Q103:Q111),Q103:Q111,0),0),0)</f>
        <v>0</v>
      </c>
      <c r="S117" s="214">
        <f ca="1">IF(COUNT(Q103:Q111)&gt;0,OFFSET(R102,MATCH(MAX(Q103:Q111),Q103:Q111,0),0)+(10-OFFSET(S102,MATCH(MAX(Q103:Q111),Q103:Q111,0),0)),0)</f>
        <v>0</v>
      </c>
      <c r="T117" s="215">
        <f ca="1">IF(COUNT(Q103:Q111)&gt;0,OFFSET(R102,COUNT(Q103:Q111),0)+(10-(OFFSET(S102,COUNT(Q103:Q111),0))),0)</f>
        <v>0</v>
      </c>
      <c r="V117" s="212"/>
      <c r="W117" s="213"/>
      <c r="X117" s="214"/>
      <c r="Y117" s="214"/>
      <c r="Z117" s="215"/>
    </row>
    <row r="118" spans="2:26" ht="15.75" customHeight="1"/>
    <row r="119" spans="2:26" ht="15.75" customHeight="1"/>
    <row r="120" spans="2:26" ht="99.75" customHeight="1">
      <c r="B120" s="544" t="s">
        <v>162</v>
      </c>
      <c r="D120" s="535" t="str">
        <f ca="1">OFFSET('PROGRAMMING SKELETON'!J3,F4-1,0)</f>
        <v>GPP Cardio</v>
      </c>
      <c r="E120" s="413"/>
      <c r="F120" s="413"/>
      <c r="G120" s="413"/>
      <c r="H120" s="414"/>
      <c r="J120" s="535" t="str">
        <f ca="1">OFFSET('PROGRAMMING SKELETON'!K3,F4-1,0)</f>
        <v>GPP Upper Back Work</v>
      </c>
      <c r="K120" s="413"/>
      <c r="L120" s="413"/>
      <c r="M120" s="413"/>
      <c r="N120" s="414"/>
      <c r="P120" s="535" t="str">
        <f ca="1">OFFSET('PROGRAMMING SKELETON'!L3,F4-1,0)</f>
        <v>GPP AB Work</v>
      </c>
      <c r="Q120" s="413"/>
      <c r="R120" s="413"/>
      <c r="S120" s="413"/>
      <c r="T120" s="414"/>
    </row>
    <row r="121" spans="2:26" ht="49.5" customHeight="1">
      <c r="B121" s="545"/>
      <c r="D121" s="531" t="s">
        <v>2154</v>
      </c>
      <c r="E121" s="561" t="str">
        <f ca="1">OFFSET('PROGRAMMING SKELETON'!J3,F2-1,0)</f>
        <v>25 min steady state @ RPE 6 1x/wk</v>
      </c>
      <c r="F121" s="526"/>
      <c r="G121" s="526"/>
      <c r="H121" s="527"/>
      <c r="J121" s="531" t="s">
        <v>2154</v>
      </c>
      <c r="K121" s="561" t="str">
        <f ca="1">OFFSET('PROGRAMMING SKELETON'!K3,F2-1,0)</f>
        <v>7 minutes upper back work AMRAP</v>
      </c>
      <c r="L121" s="526"/>
      <c r="M121" s="526"/>
      <c r="N121" s="527"/>
      <c r="P121" s="531" t="s">
        <v>2154</v>
      </c>
      <c r="Q121" s="561" t="str">
        <f ca="1">OFFSET('PROGRAMMING SKELETON'!L3,F2-1,0)</f>
        <v>7 min ab work AMRAP</v>
      </c>
      <c r="R121" s="526"/>
      <c r="S121" s="526"/>
      <c r="T121" s="527"/>
    </row>
    <row r="122" spans="2:26" ht="49.5" customHeight="1">
      <c r="B122" s="545"/>
      <c r="D122" s="532"/>
      <c r="E122" s="528"/>
      <c r="F122" s="529"/>
      <c r="G122" s="529"/>
      <c r="H122" s="530"/>
      <c r="J122" s="532"/>
      <c r="K122" s="528"/>
      <c r="L122" s="529"/>
      <c r="M122" s="529"/>
      <c r="N122" s="530"/>
      <c r="P122" s="532"/>
      <c r="Q122" s="528"/>
      <c r="R122" s="529"/>
      <c r="S122" s="529"/>
      <c r="T122" s="530"/>
    </row>
    <row r="123" spans="2:26" ht="15" customHeight="1">
      <c r="B123" s="545"/>
    </row>
    <row r="124" spans="2:26" ht="99.75" customHeight="1">
      <c r="B124" s="545"/>
      <c r="D124" s="535" t="str">
        <f ca="1">OFFSET('PROGRAMMING SKELETON'!M3,F4-1,0)</f>
        <v>GPP ARM Work</v>
      </c>
      <c r="E124" s="413"/>
      <c r="F124" s="413"/>
      <c r="G124" s="413"/>
      <c r="H124" s="414"/>
      <c r="J124" s="535" t="s">
        <v>2388</v>
      </c>
      <c r="K124" s="413"/>
      <c r="L124" s="413"/>
      <c r="M124" s="413"/>
      <c r="N124" s="414"/>
    </row>
    <row r="125" spans="2:26" ht="49.5" customHeight="1">
      <c r="B125" s="545"/>
      <c r="D125" s="531" t="s">
        <v>2154</v>
      </c>
      <c r="E125" s="561" t="str">
        <f ca="1">OFFSET('PROGRAMMING SKELETON'!M3,F2-1,0)</f>
        <v>3 sets of 12-15 reps @ RPE 8, triceps press downs 2x/wk
3 sets of 12-15 reps @ RPE 8, biceps curls 2x/wk</v>
      </c>
      <c r="F125" s="526"/>
      <c r="G125" s="526"/>
      <c r="H125" s="527"/>
      <c r="J125" s="563">
        <f>AVERAGE(T113,T89,T65,T41)</f>
        <v>0</v>
      </c>
      <c r="K125" s="526"/>
      <c r="L125" s="526"/>
      <c r="M125" s="526"/>
      <c r="N125" s="527"/>
    </row>
    <row r="126" spans="2:26" ht="49.5" customHeight="1">
      <c r="B126" s="546"/>
      <c r="D126" s="532"/>
      <c r="E126" s="528"/>
      <c r="F126" s="529"/>
      <c r="G126" s="529"/>
      <c r="H126" s="530"/>
      <c r="J126" s="564"/>
      <c r="K126" s="529"/>
      <c r="L126" s="529"/>
      <c r="M126" s="529"/>
      <c r="N126" s="530"/>
    </row>
    <row r="127" spans="2:26" ht="79.5" customHeight="1"/>
    <row r="128" spans="2:26" ht="21.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spans="2:2" ht="15.75" hidden="1" customHeight="1"/>
    <row r="146" spans="2:2" ht="15.75" hidden="1" customHeight="1">
      <c r="B146" s="251"/>
    </row>
    <row r="147" spans="2:2" ht="15.75" hidden="1" customHeight="1">
      <c r="B147" s="251"/>
    </row>
    <row r="148" spans="2:2" ht="15.75" hidden="1" customHeight="1">
      <c r="B148" s="251"/>
    </row>
    <row r="149" spans="2:2" ht="15.75" hidden="1" customHeight="1">
      <c r="B149" s="251"/>
    </row>
    <row r="150" spans="2:2" ht="15.75" hidden="1" customHeight="1">
      <c r="B150" s="251"/>
    </row>
    <row r="151" spans="2:2" ht="15.75" hidden="1" customHeight="1">
      <c r="B151" s="251"/>
    </row>
    <row r="152" spans="2:2" ht="15.75" hidden="1" customHeight="1">
      <c r="B152" s="251"/>
    </row>
    <row r="153" spans="2:2" ht="15.75" hidden="1" customHeight="1">
      <c r="B153" s="251"/>
    </row>
    <row r="154" spans="2:2" ht="15.75" hidden="1" customHeight="1">
      <c r="B154" s="251"/>
    </row>
    <row r="155" spans="2:2" ht="15.75" hidden="1" customHeight="1">
      <c r="B155" s="251"/>
    </row>
    <row r="156" spans="2:2" ht="15.75" hidden="1" customHeight="1">
      <c r="B156" s="251"/>
    </row>
    <row r="157" spans="2:2" ht="15.75" hidden="1" customHeight="1">
      <c r="B157" s="251"/>
    </row>
    <row r="158" spans="2:2" ht="15.75" hidden="1" customHeight="1">
      <c r="B158" s="251"/>
    </row>
    <row r="159" spans="2:2" ht="15.75" customHeight="1"/>
    <row r="160" spans="2:2"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1">
    <mergeCell ref="Q101:T101"/>
    <mergeCell ref="Q112:T112"/>
    <mergeCell ref="Q99:T100"/>
    <mergeCell ref="V103:Z116"/>
    <mergeCell ref="V98:Z98"/>
    <mergeCell ref="V102:Z102"/>
    <mergeCell ref="V96:Z96"/>
    <mergeCell ref="V99:Z101"/>
    <mergeCell ref="P120:T120"/>
    <mergeCell ref="P99:P100"/>
    <mergeCell ref="P96:T96"/>
    <mergeCell ref="V74:Z74"/>
    <mergeCell ref="V75:Z77"/>
    <mergeCell ref="Q64:T64"/>
    <mergeCell ref="K64:N64"/>
    <mergeCell ref="E67:H67"/>
    <mergeCell ref="E68:H68"/>
    <mergeCell ref="E66:H66"/>
    <mergeCell ref="D72:H72"/>
    <mergeCell ref="D74:H74"/>
    <mergeCell ref="Q68:T68"/>
    <mergeCell ref="K67:N67"/>
    <mergeCell ref="K68:N68"/>
    <mergeCell ref="V55:Z68"/>
    <mergeCell ref="K66:N66"/>
    <mergeCell ref="I9:J9"/>
    <mergeCell ref="I6:J6"/>
    <mergeCell ref="I7:J7"/>
    <mergeCell ref="I8:J8"/>
    <mergeCell ref="I11:J11"/>
    <mergeCell ref="I12:J12"/>
    <mergeCell ref="D9:E9"/>
    <mergeCell ref="D10:E10"/>
    <mergeCell ref="I13:J13"/>
    <mergeCell ref="I10:J10"/>
    <mergeCell ref="D7:E7"/>
    <mergeCell ref="I15:J15"/>
    <mergeCell ref="I16:J16"/>
    <mergeCell ref="Q29:T29"/>
    <mergeCell ref="Q27:T28"/>
    <mergeCell ref="P24:T24"/>
    <mergeCell ref="P50:T50"/>
    <mergeCell ref="E44:H44"/>
    <mergeCell ref="D48:H48"/>
    <mergeCell ref="K42:N42"/>
    <mergeCell ref="E43:H43"/>
    <mergeCell ref="E42:H42"/>
    <mergeCell ref="D50:H50"/>
    <mergeCell ref="I21:J21"/>
    <mergeCell ref="I18:J18"/>
    <mergeCell ref="D51:D52"/>
    <mergeCell ref="E51:H52"/>
    <mergeCell ref="D26:H26"/>
    <mergeCell ref="D27:D28"/>
    <mergeCell ref="E27:H28"/>
    <mergeCell ref="K44:N44"/>
    <mergeCell ref="J24:N24"/>
    <mergeCell ref="D24:H24"/>
    <mergeCell ref="K51:N52"/>
    <mergeCell ref="K40:N40"/>
    <mergeCell ref="Q91:T91"/>
    <mergeCell ref="Q92:T92"/>
    <mergeCell ref="J72:N72"/>
    <mergeCell ref="P72:T72"/>
    <mergeCell ref="J98:N98"/>
    <mergeCell ref="J99:J100"/>
    <mergeCell ref="Q77:T77"/>
    <mergeCell ref="J74:N74"/>
    <mergeCell ref="P98:T98"/>
    <mergeCell ref="Q88:T88"/>
    <mergeCell ref="Q90:T90"/>
    <mergeCell ref="B5:B21"/>
    <mergeCell ref="B24:B45"/>
    <mergeCell ref="B48:B69"/>
    <mergeCell ref="B72:B93"/>
    <mergeCell ref="D8:E8"/>
    <mergeCell ref="D6:E6"/>
    <mergeCell ref="E64:H64"/>
    <mergeCell ref="E53:H53"/>
    <mergeCell ref="E77:H77"/>
    <mergeCell ref="D75:D76"/>
    <mergeCell ref="E75:H76"/>
    <mergeCell ref="E29:H29"/>
    <mergeCell ref="E40:H40"/>
    <mergeCell ref="D14:E14"/>
    <mergeCell ref="D15:E15"/>
    <mergeCell ref="D13:E13"/>
    <mergeCell ref="D12:E12"/>
    <mergeCell ref="D11:E11"/>
    <mergeCell ref="D20:E20"/>
    <mergeCell ref="D21:E21"/>
    <mergeCell ref="D16:E16"/>
    <mergeCell ref="D17:E17"/>
    <mergeCell ref="D5:J5"/>
    <mergeCell ref="I14:J14"/>
    <mergeCell ref="V79:Z92"/>
    <mergeCell ref="V78:Z78"/>
    <mergeCell ref="V72:Z72"/>
    <mergeCell ref="P75:P76"/>
    <mergeCell ref="D18:E18"/>
    <mergeCell ref="I17:J17"/>
    <mergeCell ref="F19:J19"/>
    <mergeCell ref="F20:J20"/>
    <mergeCell ref="D19:E19"/>
    <mergeCell ref="J75:J76"/>
    <mergeCell ref="K75:N76"/>
    <mergeCell ref="Q75:T76"/>
    <mergeCell ref="P74:T74"/>
    <mergeCell ref="Q51:T52"/>
    <mergeCell ref="Q42:T42"/>
    <mergeCell ref="Q44:T44"/>
    <mergeCell ref="V27:Z29"/>
    <mergeCell ref="V26:Z26"/>
    <mergeCell ref="V51:Z53"/>
    <mergeCell ref="V48:Z48"/>
    <mergeCell ref="V50:Z50"/>
    <mergeCell ref="J26:N26"/>
    <mergeCell ref="E88:H88"/>
    <mergeCell ref="K88:N88"/>
    <mergeCell ref="E90:H90"/>
    <mergeCell ref="E112:H112"/>
    <mergeCell ref="K90:N90"/>
    <mergeCell ref="K91:N91"/>
    <mergeCell ref="E99:H100"/>
    <mergeCell ref="D98:H98"/>
    <mergeCell ref="K101:N101"/>
    <mergeCell ref="K92:N92"/>
    <mergeCell ref="J96:N96"/>
    <mergeCell ref="K112:N112"/>
    <mergeCell ref="K99:N100"/>
    <mergeCell ref="E121:H122"/>
    <mergeCell ref="E125:H126"/>
    <mergeCell ref="D124:H124"/>
    <mergeCell ref="D125:D126"/>
    <mergeCell ref="B120:B126"/>
    <mergeCell ref="E92:H92"/>
    <mergeCell ref="E91:H91"/>
    <mergeCell ref="D99:D100"/>
    <mergeCell ref="B96:B117"/>
    <mergeCell ref="D120:H120"/>
    <mergeCell ref="D121:D122"/>
    <mergeCell ref="E101:H101"/>
    <mergeCell ref="E116:H116"/>
    <mergeCell ref="E115:H115"/>
    <mergeCell ref="E114:H114"/>
    <mergeCell ref="D96:H96"/>
    <mergeCell ref="V24:Z24"/>
    <mergeCell ref="K29:N29"/>
    <mergeCell ref="J51:J52"/>
    <mergeCell ref="J125:N126"/>
    <mergeCell ref="J124:N124"/>
    <mergeCell ref="K121:N122"/>
    <mergeCell ref="J121:J122"/>
    <mergeCell ref="K115:N115"/>
    <mergeCell ref="K116:N116"/>
    <mergeCell ref="P121:P122"/>
    <mergeCell ref="Q121:T122"/>
    <mergeCell ref="K114:N114"/>
    <mergeCell ref="Q114:T114"/>
    <mergeCell ref="Q115:T115"/>
    <mergeCell ref="Q116:T116"/>
    <mergeCell ref="J120:N120"/>
    <mergeCell ref="K77:N77"/>
    <mergeCell ref="Q67:T67"/>
    <mergeCell ref="Q66:T66"/>
    <mergeCell ref="V54:Z54"/>
    <mergeCell ref="V31:Z44"/>
    <mergeCell ref="P48:T48"/>
    <mergeCell ref="Q53:T53"/>
    <mergeCell ref="P51:P52"/>
    <mergeCell ref="K53:N53"/>
    <mergeCell ref="Q43:T43"/>
    <mergeCell ref="K43:N43"/>
    <mergeCell ref="J48:N48"/>
    <mergeCell ref="J50:N50"/>
    <mergeCell ref="J27:J28"/>
    <mergeCell ref="K27:N28"/>
    <mergeCell ref="V30:Z30"/>
    <mergeCell ref="P26:T26"/>
    <mergeCell ref="P27:P28"/>
    <mergeCell ref="Q40:T40"/>
  </mergeCells>
  <conditionalFormatting sqref="E29:H29 E27">
    <cfRule type="cellIs" dxfId="524" priority="1" operator="equal">
      <formula>0</formula>
    </cfRule>
  </conditionalFormatting>
  <conditionalFormatting sqref="K29:N29 K27">
    <cfRule type="cellIs" dxfId="523" priority="2" operator="equal">
      <formula>0</formula>
    </cfRule>
  </conditionalFormatting>
  <conditionalFormatting sqref="Q29:T29 Q27">
    <cfRule type="cellIs" dxfId="522" priority="3" operator="equal">
      <formula>0</formula>
    </cfRule>
  </conditionalFormatting>
  <conditionalFormatting sqref="E53:H53 E51">
    <cfRule type="cellIs" dxfId="521" priority="4" operator="equal">
      <formula>0</formula>
    </cfRule>
  </conditionalFormatting>
  <conditionalFormatting sqref="K53:N53 K51">
    <cfRule type="cellIs" dxfId="520" priority="5" operator="equal">
      <formula>0</formula>
    </cfRule>
  </conditionalFormatting>
  <conditionalFormatting sqref="Q53:T53 Q51">
    <cfRule type="cellIs" dxfId="519" priority="6" operator="equal">
      <formula>0</formula>
    </cfRule>
  </conditionalFormatting>
  <conditionalFormatting sqref="E77:H77 E75">
    <cfRule type="cellIs" dxfId="518" priority="7" operator="equal">
      <formula>0</formula>
    </cfRule>
  </conditionalFormatting>
  <conditionalFormatting sqref="K77:N77 K75">
    <cfRule type="cellIs" dxfId="517" priority="8" operator="equal">
      <formula>0</formula>
    </cfRule>
  </conditionalFormatting>
  <conditionalFormatting sqref="E40:H44 K40:N44 Q40:T40 E64:H64 K64:N64 Q64:T64 E88:H88 K88:N88 E90:H92 K90:N92 E66:H68 K66:N68 Q66:T68 Q42:T44">
    <cfRule type="cellIs" dxfId="516" priority="9" operator="equal">
      <formula>0</formula>
    </cfRule>
  </conditionalFormatting>
  <conditionalFormatting sqref="U7:W19">
    <cfRule type="cellIs" dxfId="515" priority="10" operator="equal">
      <formula>0</formula>
    </cfRule>
  </conditionalFormatting>
  <conditionalFormatting sqref="U20:W21">
    <cfRule type="cellIs" dxfId="514" priority="11" operator="equal">
      <formula>0</formula>
    </cfRule>
  </conditionalFormatting>
  <conditionalFormatting sqref="Q77:T77 Q75">
    <cfRule type="cellIs" dxfId="513" priority="12" operator="equal">
      <formula>0</formula>
    </cfRule>
  </conditionalFormatting>
  <conditionalFormatting sqref="Q88:T88 Q90:T92">
    <cfRule type="cellIs" dxfId="512" priority="13" operator="equal">
      <formula>0</formula>
    </cfRule>
  </conditionalFormatting>
  <conditionalFormatting sqref="F21:J21">
    <cfRule type="cellIs" dxfId="511" priority="14" operator="equal">
      <formula>0</formula>
    </cfRule>
  </conditionalFormatting>
  <conditionalFormatting sqref="F7:I7">
    <cfRule type="cellIs" dxfId="510" priority="15" operator="equal">
      <formula>0</formula>
    </cfRule>
  </conditionalFormatting>
  <conditionalFormatting sqref="F7:I7">
    <cfRule type="expression" dxfId="509" priority="16">
      <formula>ISERROR(F7)</formula>
    </cfRule>
  </conditionalFormatting>
  <conditionalFormatting sqref="F8:I9 F10:F20">
    <cfRule type="cellIs" dxfId="508" priority="17" operator="equal">
      <formula>0</formula>
    </cfRule>
  </conditionalFormatting>
  <conditionalFormatting sqref="F8:I9 F10:F20">
    <cfRule type="expression" dxfId="507" priority="18">
      <formula>ISERROR(F8)</formula>
    </cfRule>
  </conditionalFormatting>
  <conditionalFormatting sqref="E101:H101 E99">
    <cfRule type="cellIs" dxfId="506" priority="19" operator="equal">
      <formula>0</formula>
    </cfRule>
  </conditionalFormatting>
  <conditionalFormatting sqref="K101:N101 K99">
    <cfRule type="cellIs" dxfId="505" priority="20" operator="equal">
      <formula>0</formula>
    </cfRule>
  </conditionalFormatting>
  <conditionalFormatting sqref="K112:N112 K114:N116 E112:H116">
    <cfRule type="cellIs" dxfId="504" priority="21" operator="equal">
      <formula>0</formula>
    </cfRule>
  </conditionalFormatting>
  <conditionalFormatting sqref="Q101:T101 Q99">
    <cfRule type="cellIs" dxfId="503" priority="22" operator="equal">
      <formula>0</formula>
    </cfRule>
  </conditionalFormatting>
  <conditionalFormatting sqref="Q112:T112 Q114:T116">
    <cfRule type="cellIs" dxfId="502" priority="23" operator="equal">
      <formula>0</formula>
    </cfRule>
  </conditionalFormatting>
  <conditionalFormatting sqref="E121">
    <cfRule type="cellIs" dxfId="501" priority="24" operator="equal">
      <formula>0</formula>
    </cfRule>
  </conditionalFormatting>
  <conditionalFormatting sqref="K121">
    <cfRule type="cellIs" dxfId="500" priority="25" operator="equal">
      <formula>0</formula>
    </cfRule>
  </conditionalFormatting>
  <conditionalFormatting sqref="Q121">
    <cfRule type="cellIs" dxfId="499" priority="26" operator="equal">
      <formula>0</formula>
    </cfRule>
  </conditionalFormatting>
  <conditionalFormatting sqref="E125">
    <cfRule type="cellIs" dxfId="498" priority="27" operator="equal">
      <formula>0</formula>
    </cfRule>
  </conditionalFormatting>
  <conditionalFormatting sqref="L113 N113">
    <cfRule type="cellIs" dxfId="497" priority="28" operator="equal">
      <formula>0</formula>
    </cfRule>
  </conditionalFormatting>
  <conditionalFormatting sqref="J125">
    <cfRule type="cellIs" dxfId="496" priority="29" operator="equal">
      <formula>0</formula>
    </cfRule>
  </conditionalFormatting>
  <conditionalFormatting sqref="E89:H89">
    <cfRule type="cellIs" dxfId="495" priority="30" operator="equal">
      <formula>0</formula>
    </cfRule>
  </conditionalFormatting>
  <conditionalFormatting sqref="K89:N89">
    <cfRule type="cellIs" dxfId="494" priority="31" operator="equal">
      <formula>0</formula>
    </cfRule>
  </conditionalFormatting>
  <conditionalFormatting sqref="Q89:T89">
    <cfRule type="cellIs" dxfId="493" priority="32" operator="equal">
      <formula>0</formula>
    </cfRule>
  </conditionalFormatting>
  <conditionalFormatting sqref="E65:H65">
    <cfRule type="cellIs" dxfId="492" priority="33" operator="equal">
      <formula>0</formula>
    </cfRule>
  </conditionalFormatting>
  <conditionalFormatting sqref="K65:N65">
    <cfRule type="cellIs" dxfId="491" priority="34" operator="equal">
      <formula>0</formula>
    </cfRule>
  </conditionalFormatting>
  <conditionalFormatting sqref="Q65:T65">
    <cfRule type="cellIs" dxfId="490" priority="35" operator="equal">
      <formula>0</formula>
    </cfRule>
  </conditionalFormatting>
  <conditionalFormatting sqref="Q41:T41">
    <cfRule type="cellIs" dxfId="489" priority="36" operator="equal">
      <formula>0</formula>
    </cfRule>
  </conditionalFormatting>
  <conditionalFormatting sqref="K113">
    <cfRule type="cellIs" dxfId="488" priority="37" operator="equal">
      <formula>0</formula>
    </cfRule>
  </conditionalFormatting>
  <conditionalFormatting sqref="M113">
    <cfRule type="cellIs" dxfId="487" priority="38" operator="equal">
      <formula>0</formula>
    </cfRule>
  </conditionalFormatting>
  <conditionalFormatting sqref="G10:G18">
    <cfRule type="cellIs" dxfId="486" priority="39" operator="equal">
      <formula>0</formula>
    </cfRule>
  </conditionalFormatting>
  <conditionalFormatting sqref="G10:G18">
    <cfRule type="expression" dxfId="485" priority="40">
      <formula>ISERROR(G10)</formula>
    </cfRule>
  </conditionalFormatting>
  <conditionalFormatting sqref="H10:H18">
    <cfRule type="cellIs" dxfId="484" priority="41" operator="equal">
      <formula>0</formula>
    </cfRule>
  </conditionalFormatting>
  <conditionalFormatting sqref="H10:H18">
    <cfRule type="expression" dxfId="483" priority="42">
      <formula>ISERROR(H10)</formula>
    </cfRule>
  </conditionalFormatting>
  <conditionalFormatting sqref="I10:I18">
    <cfRule type="cellIs" dxfId="482" priority="43" operator="equal">
      <formula>0</formula>
    </cfRule>
  </conditionalFormatting>
  <conditionalFormatting sqref="I10:I18">
    <cfRule type="expression" dxfId="481" priority="44">
      <formula>ISERROR(I10)</formula>
    </cfRule>
  </conditionalFormatting>
  <dataValidations count="3">
    <dataValidation type="decimal" operator="greaterThanOrEqual" allowBlank="1" showInputMessage="1" showErrorMessage="1" prompt="Enter number of reps as a whole number." sqref="F31:F39 L31:L39 R31:R39 F55:F63 L55:L63 R55:R63 F79:F87 L79:L87 R79:R87 F103:F111 L103:L111 R103:R111" xr:uid="{00000000-0002-0000-0900-000000000000}">
      <formula1>0</formula1>
    </dataValidation>
    <dataValidation type="decimal" operator="greaterThanOrEqual" allowBlank="1" showInputMessage="1" showErrorMessage="1" prompt="Enter kilos (kg)" sqref="E31:E39 K31:K39 Q31:Q39 Q55:Q63 K55:K63 E55:E63 E79:E87 K79:K87 Q79:Q87 E103:E111 K103:K111 Q103:Q111" xr:uid="{24E7366A-1999-EF43-84D0-33277980688A}">
      <formula1>0</formula1>
    </dataValidation>
    <dataValidation type="decimal" operator="greaterThanOrEqual" allowBlank="1" showInputMessage="1" showErrorMessage="1" prompt="Enter RPE." sqref="S103:S111 M103:M111 G103:G111 G79:G87 M79:M87 S79:S87 S55:S63 M55:M63 G55:G63 G31:G39 M31:M39 S31:S39" xr:uid="{151400A3-6CB7-8B47-B173-0F74BDF92A22}">
      <formula1>0</formula1>
    </dataValidation>
  </dataValidations>
  <printOptions horizontalCentered="1"/>
  <pageMargins left="0.25" right="0.25" top="0.25" bottom="0.25" header="0" footer="0"/>
  <pageSetup orientation="landscape"/>
  <rowBreaks count="3" manualBreakCount="3">
    <brk id="70" man="1"/>
    <brk id="22" man="1"/>
    <brk id="46" man="1"/>
  </rowBreaks>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800F20"/>
  </sheetPr>
  <dimension ref="A1:Z1000"/>
  <sheetViews>
    <sheetView showGridLines="0" tabSelected="1" topLeftCell="A12" zoomScale="50" zoomScaleNormal="50" workbookViewId="0">
      <selection activeCell="Q121" sqref="Q121:T122"/>
    </sheetView>
  </sheetViews>
  <sheetFormatPr baseColWidth="10" defaultColWidth="11.1640625" defaultRowHeight="15" customHeight="1"/>
  <cols>
    <col min="1" max="1" width="10.83203125" customWidth="1"/>
    <col min="2" max="2" width="20.83203125" customWidth="1"/>
    <col min="3" max="3" width="2.83203125" customWidth="1"/>
    <col min="4" max="4" width="25.33203125" customWidth="1"/>
    <col min="5" max="8" width="20.83203125" customWidth="1"/>
    <col min="9" max="9" width="5.83203125" customWidth="1"/>
    <col min="10" max="10" width="25.83203125" customWidth="1"/>
    <col min="11" max="11" width="37" customWidth="1"/>
    <col min="12" max="14" width="20.83203125" customWidth="1"/>
    <col min="15" max="15" width="5.83203125" customWidth="1"/>
    <col min="16" max="16" width="25.83203125" customWidth="1"/>
    <col min="17" max="20" width="20.83203125" customWidth="1"/>
    <col min="21" max="21" width="5.83203125" customWidth="1"/>
    <col min="22" max="26" width="20.83203125" customWidth="1"/>
  </cols>
  <sheetData>
    <row r="1" spans="1:24" ht="15.75" customHeight="1"/>
    <row r="2" spans="1:24" ht="60" customHeight="1">
      <c r="A2" s="1"/>
      <c r="B2" s="163" t="s">
        <v>150</v>
      </c>
      <c r="D2" s="164">
        <f>'PROGRAMMING SKELETON'!B3+(F2-1)</f>
        <v>3</v>
      </c>
      <c r="F2" s="152">
        <v>3</v>
      </c>
      <c r="G2" s="165" t="s">
        <v>1173</v>
      </c>
      <c r="H2" s="166"/>
      <c r="I2" s="166"/>
      <c r="J2" s="163" t="s">
        <v>24</v>
      </c>
      <c r="K2" s="168">
        <f ca="1">OFFSET('PROGRAMMING SKELETON'!A3,F2-1,0)</f>
        <v>43548</v>
      </c>
      <c r="L2" s="166"/>
      <c r="M2" s="166"/>
      <c r="N2" s="166"/>
      <c r="O2" s="166"/>
      <c r="P2" s="166"/>
      <c r="Q2" s="166"/>
      <c r="R2" s="166"/>
      <c r="S2" s="166"/>
      <c r="T2" s="166"/>
      <c r="U2" s="169"/>
    </row>
    <row r="3" spans="1:24" ht="60" customHeight="1">
      <c r="A3" s="1"/>
      <c r="B3" s="163" t="s">
        <v>151</v>
      </c>
      <c r="D3" s="170" t="str">
        <f ca="1">OFFSET('PROGRAMMING SKELETON'!C3,F2-1,0)</f>
        <v>Developmental</v>
      </c>
      <c r="F3" s="165"/>
      <c r="H3" s="166"/>
      <c r="I3" s="166"/>
      <c r="J3" s="166"/>
      <c r="K3" s="166"/>
      <c r="L3" s="166"/>
      <c r="M3" s="166"/>
      <c r="N3" s="166"/>
      <c r="O3" s="166"/>
      <c r="P3" s="166"/>
      <c r="Q3" s="166"/>
      <c r="R3" s="166"/>
      <c r="S3" s="166"/>
      <c r="T3" s="166"/>
      <c r="U3" s="169"/>
    </row>
    <row r="4" spans="1:24" ht="30" customHeight="1">
      <c r="A4" s="1"/>
      <c r="B4" s="1"/>
      <c r="D4" s="1"/>
      <c r="E4" s="1"/>
      <c r="F4" s="1"/>
      <c r="G4" s="169"/>
      <c r="H4" s="169"/>
      <c r="I4" s="169"/>
      <c r="J4" s="169"/>
      <c r="K4" s="169"/>
      <c r="L4" s="166"/>
      <c r="M4" s="166"/>
      <c r="N4" s="166"/>
      <c r="O4" s="166"/>
      <c r="P4" s="166"/>
      <c r="Q4" s="166"/>
      <c r="R4" s="166"/>
      <c r="S4" s="166"/>
      <c r="T4" s="166"/>
      <c r="U4" s="169"/>
    </row>
    <row r="5" spans="1:24" ht="60" customHeight="1">
      <c r="A5" s="1"/>
      <c r="B5" s="578">
        <f>H2</f>
        <v>0</v>
      </c>
      <c r="C5" s="1"/>
      <c r="D5" s="565" t="s">
        <v>1192</v>
      </c>
      <c r="E5" s="381"/>
      <c r="F5" s="381"/>
      <c r="G5" s="381"/>
      <c r="H5" s="381"/>
      <c r="I5" s="381"/>
      <c r="J5" s="566"/>
      <c r="K5" s="129"/>
      <c r="L5" s="166"/>
      <c r="M5" s="166"/>
      <c r="N5" s="166"/>
      <c r="O5" s="166"/>
      <c r="P5" s="166"/>
      <c r="Q5" s="166"/>
      <c r="R5" s="166"/>
      <c r="S5" s="166"/>
      <c r="T5" s="166"/>
      <c r="U5" s="169"/>
      <c r="V5" s="169"/>
      <c r="W5" s="169"/>
      <c r="X5" s="169"/>
    </row>
    <row r="6" spans="1:24" ht="60" customHeight="1">
      <c r="A6" s="1"/>
      <c r="B6" s="545"/>
      <c r="C6" s="1"/>
      <c r="D6" s="579" t="s">
        <v>1232</v>
      </c>
      <c r="E6" s="580"/>
      <c r="F6" s="171" t="s">
        <v>1258</v>
      </c>
      <c r="G6" s="171" t="s">
        <v>1267</v>
      </c>
      <c r="H6" s="172" t="s">
        <v>1268</v>
      </c>
      <c r="I6" s="567" t="s">
        <v>1277</v>
      </c>
      <c r="J6" s="439"/>
      <c r="K6" s="129"/>
      <c r="L6" s="166"/>
      <c r="M6" s="166"/>
      <c r="N6" s="166"/>
      <c r="O6" s="166"/>
      <c r="P6" s="166"/>
      <c r="Q6" s="166"/>
      <c r="R6" s="166"/>
      <c r="S6" s="166"/>
      <c r="T6" s="166"/>
      <c r="U6" s="169"/>
      <c r="V6" s="169"/>
      <c r="W6" s="169"/>
      <c r="X6" s="169"/>
    </row>
    <row r="7" spans="1:24" ht="49.5" customHeight="1">
      <c r="A7" s="1"/>
      <c r="B7" s="545"/>
      <c r="C7" s="1"/>
      <c r="D7" s="536" t="str">
        <f ca="1">OFFSET('PROGRAMMING SKELETON'!D118,F2-1,0)</f>
        <v>Squat with belt</v>
      </c>
      <c r="E7" s="537"/>
      <c r="F7" s="325">
        <f>E44</f>
        <v>0</v>
      </c>
      <c r="G7" s="173">
        <f>E43</f>
        <v>0</v>
      </c>
      <c r="H7" s="174">
        <f>E42</f>
        <v>0</v>
      </c>
      <c r="I7" s="568">
        <f ca="1">E40</f>
        <v>0</v>
      </c>
      <c r="J7" s="569"/>
      <c r="K7" s="129"/>
      <c r="L7" s="166"/>
      <c r="M7" s="166"/>
      <c r="N7" s="166"/>
      <c r="O7" s="166"/>
      <c r="P7" s="166"/>
      <c r="Q7" s="166"/>
      <c r="R7" s="166"/>
      <c r="S7" s="166"/>
      <c r="T7" s="166"/>
      <c r="U7" s="169"/>
      <c r="V7" s="169"/>
      <c r="W7" s="169"/>
      <c r="X7" s="169"/>
    </row>
    <row r="8" spans="1:24" ht="49.5" customHeight="1">
      <c r="A8" s="1"/>
      <c r="B8" s="545"/>
      <c r="C8" s="1"/>
      <c r="D8" s="536" t="str">
        <f ca="1">OFFSET('PROGRAMMING SKELETON'!G118,F2-1,0)</f>
        <v>Overhead Press with belt</v>
      </c>
      <c r="E8" s="537"/>
      <c r="F8" s="326">
        <f>K44</f>
        <v>0</v>
      </c>
      <c r="G8" s="176">
        <f>K43</f>
        <v>0</v>
      </c>
      <c r="H8" s="177">
        <f>K42</f>
        <v>0</v>
      </c>
      <c r="I8" s="538">
        <f ca="1">K40</f>
        <v>0</v>
      </c>
      <c r="J8" s="539"/>
      <c r="K8" s="129"/>
      <c r="L8" s="166"/>
      <c r="M8" s="166"/>
      <c r="N8" s="166"/>
      <c r="O8" s="166"/>
      <c r="P8" s="166"/>
      <c r="Q8" s="166"/>
      <c r="R8" s="166"/>
      <c r="S8" s="166"/>
      <c r="T8" s="166"/>
      <c r="U8" s="169"/>
      <c r="V8" s="169"/>
      <c r="W8" s="169"/>
      <c r="X8" s="169"/>
    </row>
    <row r="9" spans="1:24" ht="49.5" customHeight="1">
      <c r="A9" s="1"/>
      <c r="B9" s="545"/>
      <c r="C9" s="1"/>
      <c r="D9" s="536" t="str">
        <f ca="1">OFFSET('PROGRAMMING SKELETON'!J118,F2-1,0)</f>
        <v>Pendlay Row</v>
      </c>
      <c r="E9" s="537"/>
      <c r="F9" s="326">
        <f>Q44</f>
        <v>0</v>
      </c>
      <c r="G9" s="176">
        <f>Q43</f>
        <v>0</v>
      </c>
      <c r="H9" s="177">
        <f>Q42</f>
        <v>0</v>
      </c>
      <c r="I9" s="538">
        <f ca="1">Q40</f>
        <v>0</v>
      </c>
      <c r="J9" s="539"/>
      <c r="K9" s="129"/>
      <c r="L9" s="166"/>
      <c r="M9" s="166"/>
      <c r="N9" s="166"/>
      <c r="O9" s="166"/>
      <c r="P9" s="166"/>
      <c r="Q9" s="166"/>
      <c r="R9" s="166"/>
      <c r="S9" s="166"/>
      <c r="T9" s="166"/>
      <c r="U9" s="169"/>
      <c r="V9" s="169"/>
      <c r="W9" s="169"/>
      <c r="X9" s="169"/>
    </row>
    <row r="10" spans="1:24" ht="49.5" customHeight="1">
      <c r="A10" s="1"/>
      <c r="B10" s="545"/>
      <c r="C10" s="1"/>
      <c r="D10" s="536" t="str">
        <f ca="1">OFFSET('PROGRAMMING SKELETON'!D173,F2-1,0)</f>
        <v>Deadlift with belt</v>
      </c>
      <c r="E10" s="537"/>
      <c r="F10" s="326">
        <f>E68</f>
        <v>0</v>
      </c>
      <c r="G10" s="178">
        <f>E67</f>
        <v>0</v>
      </c>
      <c r="H10" s="179">
        <f>E66</f>
        <v>0</v>
      </c>
      <c r="I10" s="538">
        <f ca="1">E64</f>
        <v>0</v>
      </c>
      <c r="J10" s="539"/>
      <c r="K10" s="129"/>
      <c r="L10" s="166"/>
      <c r="M10" s="166"/>
      <c r="N10" s="166"/>
      <c r="O10" s="166"/>
      <c r="P10" s="166"/>
      <c r="Q10" s="166"/>
      <c r="R10" s="166"/>
      <c r="S10" s="166"/>
      <c r="T10" s="166"/>
      <c r="U10" s="169"/>
      <c r="V10" s="169"/>
      <c r="W10" s="169"/>
      <c r="X10" s="169"/>
    </row>
    <row r="11" spans="1:24" ht="49.5" customHeight="1">
      <c r="A11" s="1"/>
      <c r="B11" s="545"/>
      <c r="C11" s="1"/>
      <c r="D11" s="536" t="str">
        <f ca="1">OFFSET('PROGRAMMING SKELETON'!G173,F2-1,0)</f>
        <v>1 count paused bench</v>
      </c>
      <c r="E11" s="537"/>
      <c r="F11" s="326">
        <f>K68</f>
        <v>0</v>
      </c>
      <c r="G11" s="178">
        <f>K67</f>
        <v>0</v>
      </c>
      <c r="H11" s="179">
        <f>K66</f>
        <v>0</v>
      </c>
      <c r="I11" s="538">
        <f ca="1">K64</f>
        <v>0</v>
      </c>
      <c r="J11" s="539"/>
      <c r="K11" s="129"/>
      <c r="L11" s="166"/>
      <c r="M11" s="166"/>
      <c r="N11" s="166"/>
      <c r="O11" s="166"/>
      <c r="P11" s="166"/>
      <c r="Q11" s="166"/>
      <c r="R11" s="166"/>
      <c r="S11" s="166"/>
      <c r="T11" s="166"/>
      <c r="U11" s="169"/>
      <c r="V11" s="169"/>
      <c r="W11" s="169"/>
      <c r="X11" s="169"/>
    </row>
    <row r="12" spans="1:24" ht="49.5" customHeight="1">
      <c r="A12" s="1"/>
      <c r="B12" s="545"/>
      <c r="C12" s="1"/>
      <c r="D12" s="536" t="str">
        <f ca="1">OFFSET('PROGRAMMING SKELETON'!J173,F2-1,0)</f>
        <v>3-0-3 Tempo Squat</v>
      </c>
      <c r="E12" s="537"/>
      <c r="F12" s="326">
        <f>Q68</f>
        <v>0</v>
      </c>
      <c r="G12" s="178">
        <f>Q67</f>
        <v>0</v>
      </c>
      <c r="H12" s="179">
        <f>Q66</f>
        <v>0</v>
      </c>
      <c r="I12" s="538">
        <f ca="1">Q64</f>
        <v>0</v>
      </c>
      <c r="J12" s="539"/>
      <c r="K12" s="129"/>
      <c r="L12" s="166"/>
      <c r="M12" s="166"/>
      <c r="N12" s="166"/>
      <c r="O12" s="166"/>
      <c r="P12" s="166"/>
      <c r="Q12" s="166"/>
      <c r="R12" s="166"/>
      <c r="S12" s="166"/>
      <c r="T12" s="166"/>
      <c r="U12" s="169"/>
      <c r="V12" s="169"/>
      <c r="W12" s="169"/>
      <c r="X12" s="169"/>
    </row>
    <row r="13" spans="1:24" ht="49.5" customHeight="1">
      <c r="A13" s="1"/>
      <c r="B13" s="545"/>
      <c r="C13" s="1"/>
      <c r="D13" s="536" t="str">
        <f ca="1">OFFSET('PROGRAMMING SKELETON'!D228,F2-1,0)</f>
        <v>Squat, no belt</v>
      </c>
      <c r="E13" s="537"/>
      <c r="F13" s="326">
        <f>E92</f>
        <v>0</v>
      </c>
      <c r="G13" s="178">
        <f>E91</f>
        <v>0</v>
      </c>
      <c r="H13" s="179">
        <f>E90</f>
        <v>0</v>
      </c>
      <c r="I13" s="538">
        <f ca="1">E88</f>
        <v>0</v>
      </c>
      <c r="J13" s="539"/>
      <c r="K13" s="129"/>
      <c r="L13" s="166"/>
      <c r="M13" s="166"/>
      <c r="N13" s="166"/>
      <c r="O13" s="166"/>
      <c r="P13" s="166"/>
      <c r="Q13" s="166"/>
      <c r="R13" s="166"/>
      <c r="S13" s="166"/>
      <c r="T13" s="166"/>
      <c r="U13" s="169"/>
      <c r="V13" s="169"/>
      <c r="W13" s="169"/>
      <c r="X13" s="169"/>
    </row>
    <row r="14" spans="1:24" ht="49.5" customHeight="1">
      <c r="A14" s="1"/>
      <c r="B14" s="545"/>
      <c r="C14" s="1"/>
      <c r="D14" s="536" t="str">
        <f ca="1">OFFSET('PROGRAMMING SKELETON'!G228,F2-1,0)</f>
        <v>Overload Bench 1
The overload bench is equipment dependent. I would prefer The overload bench is equipment dependent. I would prefer the slingshot bench to bench w/ chains, to bench w/ bands, to floor press or board press, but all are good options. Use the same variation each week.the slingshot bench to bench w/ chains, to bench w/ bands, to floor press or board press, but all are good options..</v>
      </c>
      <c r="E14" s="537"/>
      <c r="F14" s="326">
        <f>K92</f>
        <v>0</v>
      </c>
      <c r="G14" s="178">
        <f>K91</f>
        <v>0</v>
      </c>
      <c r="H14" s="179">
        <f>K90</f>
        <v>0</v>
      </c>
      <c r="I14" s="538">
        <f ca="1">K88</f>
        <v>0</v>
      </c>
      <c r="J14" s="539"/>
      <c r="K14" s="129"/>
      <c r="L14" s="166"/>
      <c r="M14" s="166"/>
      <c r="N14" s="166"/>
      <c r="O14" s="166"/>
      <c r="P14" s="166"/>
      <c r="Q14" s="166"/>
      <c r="R14" s="166"/>
      <c r="S14" s="166"/>
      <c r="T14" s="166"/>
      <c r="U14" s="169"/>
      <c r="V14" s="169"/>
      <c r="W14" s="169"/>
      <c r="X14" s="169"/>
    </row>
    <row r="15" spans="1:24" ht="49.5" customHeight="1">
      <c r="A15" s="1"/>
      <c r="B15" s="545"/>
      <c r="C15" s="1"/>
      <c r="D15" s="536" t="str">
        <f ca="1">OFFSET('PROGRAMMING SKELETON'!J228,F2-1,0)</f>
        <v>Press Accessory 1
Ideally the press accessory will be lighter or only very slightly heavier than the normal press.I prefer close grip incline&gt; incline bench touch n go &gt; pin press at shoulder level &gt; DB Incline &gt; DB press &gt; Dips (Do the same variation for the first 5 weeks)</v>
      </c>
      <c r="E15" s="537"/>
      <c r="F15" s="326">
        <f>Q92</f>
        <v>0</v>
      </c>
      <c r="G15" s="178">
        <f>Q91</f>
        <v>0</v>
      </c>
      <c r="H15" s="179">
        <f>Q90</f>
        <v>0</v>
      </c>
      <c r="I15" s="538">
        <f ca="1">Q88</f>
        <v>0</v>
      </c>
      <c r="J15" s="539"/>
      <c r="K15" s="129"/>
      <c r="L15" s="166"/>
      <c r="M15" s="166"/>
      <c r="N15" s="166"/>
      <c r="O15" s="166"/>
      <c r="P15" s="166"/>
      <c r="Q15" s="166"/>
      <c r="R15" s="166"/>
      <c r="S15" s="166"/>
      <c r="T15" s="166"/>
      <c r="U15" s="169"/>
      <c r="V15" s="169"/>
      <c r="W15" s="169"/>
      <c r="X15" s="169"/>
    </row>
    <row r="16" spans="1:24" ht="49.5" customHeight="1">
      <c r="A16" s="1"/>
      <c r="B16" s="545"/>
      <c r="C16" s="1"/>
      <c r="D16" s="536" t="str">
        <f ca="1">OFFSET('PROGRAMMING SKELETON'!D282,F2-1,0)</f>
        <v>Rack Pull, mid shin</v>
      </c>
      <c r="E16" s="537"/>
      <c r="F16" s="326">
        <f>E116</f>
        <v>0</v>
      </c>
      <c r="G16" s="178">
        <f>E115</f>
        <v>0</v>
      </c>
      <c r="H16" s="179">
        <f>E114</f>
        <v>0</v>
      </c>
      <c r="I16" s="538">
        <f ca="1">E112</f>
        <v>0</v>
      </c>
      <c r="J16" s="539"/>
      <c r="K16" s="129"/>
      <c r="L16" s="166"/>
      <c r="M16" s="166"/>
      <c r="N16" s="166"/>
      <c r="O16" s="166"/>
      <c r="P16" s="166"/>
      <c r="Q16" s="166"/>
      <c r="R16" s="166"/>
      <c r="S16" s="166"/>
      <c r="T16" s="166"/>
      <c r="U16" s="169"/>
      <c r="V16" s="169"/>
      <c r="W16" s="169"/>
      <c r="X16" s="169"/>
    </row>
    <row r="17" spans="1:26" ht="49.5" customHeight="1">
      <c r="A17" s="1"/>
      <c r="B17" s="545"/>
      <c r="C17" s="1"/>
      <c r="D17" s="536" t="str">
        <f ca="1">OFFSET('PROGRAMMING SKELETON'!G282,F2-1,0)</f>
        <v>Close Grip Bench</v>
      </c>
      <c r="E17" s="537"/>
      <c r="F17" s="326">
        <f>K116</f>
        <v>0</v>
      </c>
      <c r="G17" s="178">
        <f>K115</f>
        <v>0</v>
      </c>
      <c r="H17" s="179">
        <f>K114</f>
        <v>0</v>
      </c>
      <c r="I17" s="538">
        <f ca="1">K112</f>
        <v>0</v>
      </c>
      <c r="J17" s="539"/>
      <c r="K17" s="129"/>
      <c r="L17" s="166"/>
      <c r="M17" s="166"/>
      <c r="N17" s="166"/>
      <c r="O17" s="166"/>
      <c r="P17" s="166"/>
      <c r="Q17" s="166"/>
      <c r="R17" s="166"/>
      <c r="S17" s="166"/>
      <c r="T17" s="166"/>
      <c r="U17" s="169"/>
      <c r="V17" s="169"/>
      <c r="W17" s="169"/>
      <c r="X17" s="169"/>
    </row>
    <row r="18" spans="1:26" ht="49.5" customHeight="1">
      <c r="A18" s="1"/>
      <c r="B18" s="545"/>
      <c r="C18" s="1"/>
      <c r="D18" s="536" t="str">
        <f ca="1">OFFSET('PROGRAMMING SKELETON'!J282,F2-1,0)</f>
        <v>Leg Press or RDL
If you have access to a leg press and tend to have issues good morning your squats, I would prefer using leg press just to apply a bit of extra stress to  the legs without taxing the back as much. If no leg press, do RDL's. On the leg press, try and replicate your squat stance</v>
      </c>
      <c r="E18" s="537"/>
      <c r="F18" s="326">
        <f>Q116</f>
        <v>0</v>
      </c>
      <c r="G18" s="178">
        <f>Q115</f>
        <v>0</v>
      </c>
      <c r="H18" s="179">
        <f>Q114</f>
        <v>0</v>
      </c>
      <c r="I18" s="538">
        <f ca="1">Q112</f>
        <v>0</v>
      </c>
      <c r="J18" s="539"/>
      <c r="K18" s="129"/>
      <c r="L18" s="182"/>
      <c r="M18" s="182"/>
      <c r="N18" s="182"/>
      <c r="O18" s="182"/>
      <c r="P18" s="182"/>
      <c r="Q18" s="182"/>
      <c r="R18" s="182"/>
      <c r="S18" s="182"/>
      <c r="T18" s="182"/>
      <c r="U18" s="169"/>
      <c r="V18" s="169"/>
      <c r="W18" s="169"/>
      <c r="X18" s="169"/>
    </row>
    <row r="19" spans="1:26" ht="49.5" customHeight="1">
      <c r="A19" s="1"/>
      <c r="B19" s="545"/>
      <c r="C19" s="1"/>
      <c r="D19" s="536" t="s">
        <v>2145</v>
      </c>
      <c r="E19" s="537"/>
      <c r="F19" s="588">
        <f>J125</f>
        <v>0</v>
      </c>
      <c r="G19" s="413"/>
      <c r="H19" s="413"/>
      <c r="I19" s="413"/>
      <c r="J19" s="539"/>
      <c r="K19" s="129"/>
      <c r="L19" s="182"/>
      <c r="M19" s="182"/>
      <c r="N19" s="182"/>
      <c r="O19" s="182"/>
      <c r="P19" s="182"/>
      <c r="Q19" s="182"/>
      <c r="R19" s="182"/>
      <c r="S19" s="182"/>
      <c r="T19" s="182"/>
      <c r="U19" s="169"/>
      <c r="V19" s="169"/>
      <c r="W19" s="169"/>
      <c r="X19" s="169"/>
    </row>
    <row r="20" spans="1:26" ht="49.5" customHeight="1">
      <c r="A20" s="1"/>
      <c r="B20" s="545"/>
      <c r="C20" s="1"/>
      <c r="D20" s="536" t="s">
        <v>2146</v>
      </c>
      <c r="E20" s="537"/>
      <c r="F20" s="540"/>
      <c r="G20" s="541"/>
      <c r="H20" s="541"/>
      <c r="I20" s="541"/>
      <c r="J20" s="542"/>
      <c r="K20" s="129"/>
      <c r="L20" s="182"/>
      <c r="M20" s="182"/>
      <c r="N20" s="182"/>
      <c r="O20" s="182"/>
      <c r="P20" s="182"/>
      <c r="Q20" s="182"/>
      <c r="R20" s="182"/>
      <c r="S20" s="182"/>
      <c r="T20" s="182"/>
      <c r="U20" s="169"/>
      <c r="V20" s="169"/>
      <c r="W20" s="169"/>
      <c r="X20" s="169"/>
    </row>
    <row r="21" spans="1:26" ht="49.5" customHeight="1">
      <c r="A21" s="1"/>
      <c r="B21" s="546"/>
      <c r="C21" s="1"/>
      <c r="D21" s="536"/>
      <c r="E21" s="537"/>
      <c r="F21" s="183"/>
      <c r="G21" s="184"/>
      <c r="H21" s="185"/>
      <c r="I21" s="543"/>
      <c r="J21" s="537"/>
      <c r="K21" s="129"/>
      <c r="L21" s="182"/>
      <c r="M21" s="182"/>
      <c r="N21" s="182"/>
      <c r="O21" s="182"/>
      <c r="P21" s="182"/>
      <c r="Q21" s="182"/>
      <c r="R21" s="182"/>
      <c r="S21" s="182"/>
      <c r="T21" s="182"/>
      <c r="U21" s="169"/>
      <c r="V21" s="169"/>
      <c r="W21" s="169"/>
      <c r="X21" s="169"/>
    </row>
    <row r="22" spans="1:26" ht="15" customHeight="1">
      <c r="A22" s="1"/>
      <c r="B22" s="1"/>
      <c r="C22" s="1"/>
      <c r="D22" s="1"/>
      <c r="E22" s="1"/>
      <c r="F22" s="1"/>
      <c r="G22" s="169"/>
      <c r="H22" s="169"/>
      <c r="I22" s="169"/>
      <c r="J22" s="169"/>
      <c r="K22" s="169"/>
      <c r="L22" s="169"/>
      <c r="M22" s="169"/>
      <c r="N22" s="169"/>
      <c r="O22" s="169"/>
      <c r="P22" s="169"/>
      <c r="Q22" s="169"/>
      <c r="R22" s="169"/>
      <c r="S22" s="169"/>
      <c r="T22" s="169"/>
      <c r="U22" s="169"/>
    </row>
    <row r="23" spans="1:26" ht="15.75" customHeight="1"/>
    <row r="24" spans="1:26" ht="79.5" customHeight="1">
      <c r="B24" s="544">
        <v>1</v>
      </c>
      <c r="D24" s="533">
        <v>1</v>
      </c>
      <c r="E24" s="369"/>
      <c r="F24" s="369"/>
      <c r="G24" s="369"/>
      <c r="H24" s="370"/>
      <c r="J24" s="533">
        <v>2</v>
      </c>
      <c r="K24" s="369"/>
      <c r="L24" s="369"/>
      <c r="M24" s="369"/>
      <c r="N24" s="370"/>
      <c r="P24" s="533">
        <v>3</v>
      </c>
      <c r="Q24" s="369"/>
      <c r="R24" s="369"/>
      <c r="S24" s="369"/>
      <c r="T24" s="370"/>
      <c r="V24" s="533" t="s">
        <v>2147</v>
      </c>
      <c r="W24" s="369"/>
      <c r="X24" s="369"/>
      <c r="Y24" s="369"/>
      <c r="Z24" s="370"/>
    </row>
    <row r="25" spans="1:26" ht="15" customHeight="1">
      <c r="B25" s="545"/>
    </row>
    <row r="26" spans="1:26" ht="79.5" customHeight="1">
      <c r="B26" s="545"/>
      <c r="D26" s="535" t="str">
        <f ca="1">OFFSET('PROGRAMMING SKELETON'!D118,F2-1,0)</f>
        <v>Squat with belt</v>
      </c>
      <c r="E26" s="413"/>
      <c r="F26" s="413"/>
      <c r="G26" s="413"/>
      <c r="H26" s="414"/>
      <c r="I26" s="129"/>
      <c r="J26" s="535" t="str">
        <f ca="1">OFFSET('PROGRAMMING SKELETON'!G118,F2-1,0)</f>
        <v>Overhead Press with belt</v>
      </c>
      <c r="K26" s="413"/>
      <c r="L26" s="413"/>
      <c r="M26" s="413"/>
      <c r="N26" s="414"/>
      <c r="O26" s="129"/>
      <c r="P26" s="535" t="str">
        <f ca="1">OFFSET('PROGRAMMING SKELETON'!J118,F2-1,0)</f>
        <v>Pendlay Row</v>
      </c>
      <c r="Q26" s="413"/>
      <c r="R26" s="413"/>
      <c r="S26" s="413"/>
      <c r="T26" s="414"/>
      <c r="V26" s="535" t="str">
        <f ca="1">OFFSET('PROGRAMMING SKELETON'!M118,F2-1,0)</f>
        <v>GPP or None</v>
      </c>
      <c r="W26" s="413"/>
      <c r="X26" s="413"/>
      <c r="Y26" s="413"/>
      <c r="Z26" s="414"/>
    </row>
    <row r="27" spans="1:26" ht="49.5" customHeight="1">
      <c r="B27" s="545"/>
      <c r="D27" s="531" t="s">
        <v>2148</v>
      </c>
      <c r="E27" s="525" t="str">
        <f ca="1">OFFSET('PROGRAMMING SKELETON'!D3,F2-1,0)</f>
        <v>• 1 rep @ RPE 8 (90-93% 1RM)
•Take off 20% from 1 @ 8 for
5 reps x 5 sets (70-73% 1RM)</v>
      </c>
      <c r="F27" s="526"/>
      <c r="G27" s="526"/>
      <c r="H27" s="527"/>
      <c r="J27" s="531" t="s">
        <v>2148</v>
      </c>
      <c r="K27" s="525" t="str">
        <f ca="1">OFFSET('PROGRAMMING SKELETON'!E3,F2-1,0)</f>
        <v>• 1 rep @ RPE 8 (90-93% 1RM)
•Take off 20% from 1 @ 8 for
5 reps x 5 sets (70-73% 1RM)</v>
      </c>
      <c r="L27" s="526"/>
      <c r="M27" s="526"/>
      <c r="N27" s="527"/>
      <c r="P27" s="531" t="s">
        <v>2148</v>
      </c>
      <c r="Q27" s="525" t="str">
        <f ca="1">OFFSET('PROGRAMMING SKELETON'!F3,F2-1,0)</f>
        <v>• 10 reps @ RPE 7 
• 10 reps  @ RPE 8
• 10 reps @ RPE 9 
•Take off 5% from 10 @ 9 for 1 more set of 10</v>
      </c>
      <c r="R27" s="526"/>
      <c r="S27" s="526"/>
      <c r="T27" s="527"/>
      <c r="V27" s="582" t="str">
        <f ca="1">OFFSET('PROGRAMMING SKELETON'!N118,F2-1,0)</f>
        <v>GPP or None</v>
      </c>
      <c r="W27" s="526"/>
      <c r="X27" s="526"/>
      <c r="Y27" s="526"/>
      <c r="Z27" s="527"/>
    </row>
    <row r="28" spans="1:26" ht="49.5" customHeight="1">
      <c r="B28" s="545"/>
      <c r="D28" s="532"/>
      <c r="E28" s="528"/>
      <c r="F28" s="529"/>
      <c r="G28" s="529"/>
      <c r="H28" s="530"/>
      <c r="J28" s="532"/>
      <c r="K28" s="528"/>
      <c r="L28" s="529"/>
      <c r="M28" s="529"/>
      <c r="N28" s="530"/>
      <c r="P28" s="532"/>
      <c r="Q28" s="528"/>
      <c r="R28" s="529"/>
      <c r="S28" s="529"/>
      <c r="T28" s="530"/>
      <c r="V28" s="583"/>
      <c r="W28" s="392"/>
      <c r="X28" s="392"/>
      <c r="Y28" s="392"/>
      <c r="Z28" s="584"/>
    </row>
    <row r="29" spans="1:26" ht="124.5" customHeight="1">
      <c r="B29" s="545"/>
      <c r="D29" s="186" t="s">
        <v>2149</v>
      </c>
      <c r="E29" s="534" t="str">
        <f ca="1">OFFSET('PROGRAMMING SKELETON'!E118,F2-1,0)</f>
        <v>3-5 minute rest between work sets</v>
      </c>
      <c r="F29" s="410"/>
      <c r="G29" s="410"/>
      <c r="H29" s="411"/>
      <c r="J29" s="186" t="s">
        <v>2149</v>
      </c>
      <c r="K29" s="534" t="str">
        <f ca="1">OFFSET('PROGRAMMING SKELETON'!H118,F2-1,0)</f>
        <v>3-5 minute rest between work sets</v>
      </c>
      <c r="L29" s="410"/>
      <c r="M29" s="410"/>
      <c r="N29" s="411"/>
      <c r="P29" s="186" t="s">
        <v>2149</v>
      </c>
      <c r="Q29" s="534" t="str">
        <f ca="1">OFFSET('PROGRAMMING SKELETON'!K118,F2-1,0)</f>
        <v>2-4 min</v>
      </c>
      <c r="R29" s="410"/>
      <c r="S29" s="410"/>
      <c r="T29" s="411"/>
      <c r="V29" s="585"/>
      <c r="W29" s="417"/>
      <c r="X29" s="417"/>
      <c r="Y29" s="417"/>
      <c r="Z29" s="586"/>
    </row>
    <row r="30" spans="1:26" ht="60" customHeight="1">
      <c r="B30" s="545"/>
      <c r="D30" s="187" t="s">
        <v>2150</v>
      </c>
      <c r="E30" s="187" t="s">
        <v>2151</v>
      </c>
      <c r="F30" s="187" t="s">
        <v>1267</v>
      </c>
      <c r="G30" s="187" t="s">
        <v>2152</v>
      </c>
      <c r="H30" s="187" t="s">
        <v>2153</v>
      </c>
      <c r="J30" s="187" t="s">
        <v>2150</v>
      </c>
      <c r="K30" s="187" t="s">
        <v>2151</v>
      </c>
      <c r="L30" s="187" t="s">
        <v>1267</v>
      </c>
      <c r="M30" s="187" t="s">
        <v>2152</v>
      </c>
      <c r="N30" s="187" t="s">
        <v>2153</v>
      </c>
      <c r="P30" s="187" t="s">
        <v>2150</v>
      </c>
      <c r="Q30" s="187" t="s">
        <v>2151</v>
      </c>
      <c r="R30" s="187" t="s">
        <v>1267</v>
      </c>
      <c r="S30" s="187" t="s">
        <v>2152</v>
      </c>
      <c r="T30" s="187" t="s">
        <v>2153</v>
      </c>
      <c r="V30" s="581" t="s">
        <v>2154</v>
      </c>
      <c r="W30" s="413"/>
      <c r="X30" s="413"/>
      <c r="Y30" s="413"/>
      <c r="Z30" s="414"/>
    </row>
    <row r="31" spans="1:26" ht="39.75" customHeight="1">
      <c r="B31" s="545"/>
      <c r="D31" s="188" t="s">
        <v>2155</v>
      </c>
      <c r="E31" s="321"/>
      <c r="F31" s="189"/>
      <c r="G31" s="328"/>
      <c r="H31" s="190" t="str">
        <f t="shared" ref="H31:H39" si="0">IF(ISNUMBER(E31),E31/E$40,"")</f>
        <v/>
      </c>
      <c r="J31" s="188" t="s">
        <v>2155</v>
      </c>
      <c r="K31" s="321"/>
      <c r="L31" s="189"/>
      <c r="M31" s="328"/>
      <c r="N31" s="190" t="str">
        <f t="shared" ref="N31:N39" si="1">IF(ISNUMBER(K31),K31/K$40,"")</f>
        <v/>
      </c>
      <c r="P31" s="188" t="s">
        <v>2155</v>
      </c>
      <c r="Q31" s="321"/>
      <c r="R31" s="189"/>
      <c r="S31" s="328"/>
      <c r="T31" s="190" t="str">
        <f t="shared" ref="T31:T39" si="2">IF(ISNUMBER(Q31),Q31/Q$40,"")</f>
        <v/>
      </c>
      <c r="V31" s="587"/>
      <c r="W31" s="526"/>
      <c r="X31" s="526"/>
      <c r="Y31" s="526"/>
      <c r="Z31" s="527"/>
    </row>
    <row r="32" spans="1:26" ht="39.75" customHeight="1">
      <c r="B32" s="545"/>
      <c r="D32" s="191" t="s">
        <v>2156</v>
      </c>
      <c r="E32" s="322"/>
      <c r="F32" s="192"/>
      <c r="G32" s="329"/>
      <c r="H32" s="193" t="str">
        <f t="shared" si="0"/>
        <v/>
      </c>
      <c r="J32" s="191" t="s">
        <v>2156</v>
      </c>
      <c r="K32" s="322"/>
      <c r="L32" s="192"/>
      <c r="M32" s="329"/>
      <c r="N32" s="193" t="str">
        <f t="shared" si="1"/>
        <v/>
      </c>
      <c r="P32" s="191" t="s">
        <v>2156</v>
      </c>
      <c r="Q32" s="322"/>
      <c r="R32" s="192"/>
      <c r="S32" s="329"/>
      <c r="T32" s="193" t="str">
        <f t="shared" si="2"/>
        <v/>
      </c>
      <c r="V32" s="583"/>
      <c r="W32" s="392"/>
      <c r="X32" s="392"/>
      <c r="Y32" s="392"/>
      <c r="Z32" s="584"/>
    </row>
    <row r="33" spans="2:26" ht="39.75" customHeight="1">
      <c r="B33" s="545"/>
      <c r="D33" s="191" t="s">
        <v>2157</v>
      </c>
      <c r="E33" s="323"/>
      <c r="F33" s="194"/>
      <c r="G33" s="330"/>
      <c r="H33" s="195" t="str">
        <f t="shared" si="0"/>
        <v/>
      </c>
      <c r="J33" s="191" t="s">
        <v>2157</v>
      </c>
      <c r="K33" s="323"/>
      <c r="L33" s="194"/>
      <c r="M33" s="330"/>
      <c r="N33" s="195" t="str">
        <f t="shared" si="1"/>
        <v/>
      </c>
      <c r="P33" s="191" t="s">
        <v>2157</v>
      </c>
      <c r="Q33" s="323"/>
      <c r="R33" s="194"/>
      <c r="S33" s="330"/>
      <c r="T33" s="195" t="str">
        <f t="shared" si="2"/>
        <v/>
      </c>
      <c r="V33" s="583"/>
      <c r="W33" s="392"/>
      <c r="X33" s="392"/>
      <c r="Y33" s="392"/>
      <c r="Z33" s="584"/>
    </row>
    <row r="34" spans="2:26" ht="39.75" customHeight="1">
      <c r="B34" s="545"/>
      <c r="D34" s="191" t="s">
        <v>2158</v>
      </c>
      <c r="E34" s="322"/>
      <c r="F34" s="192"/>
      <c r="G34" s="329"/>
      <c r="H34" s="193" t="str">
        <f t="shared" si="0"/>
        <v/>
      </c>
      <c r="J34" s="191" t="s">
        <v>2158</v>
      </c>
      <c r="K34" s="322"/>
      <c r="L34" s="192"/>
      <c r="M34" s="329"/>
      <c r="N34" s="193" t="str">
        <f t="shared" si="1"/>
        <v/>
      </c>
      <c r="P34" s="191" t="s">
        <v>2158</v>
      </c>
      <c r="Q34" s="322"/>
      <c r="R34" s="192"/>
      <c r="S34" s="329"/>
      <c r="T34" s="193" t="str">
        <f t="shared" si="2"/>
        <v/>
      </c>
      <c r="V34" s="583"/>
      <c r="W34" s="392"/>
      <c r="X34" s="392"/>
      <c r="Y34" s="392"/>
      <c r="Z34" s="584"/>
    </row>
    <row r="35" spans="2:26" ht="39.75" customHeight="1">
      <c r="B35" s="545"/>
      <c r="D35" s="191" t="s">
        <v>2159</v>
      </c>
      <c r="E35" s="323"/>
      <c r="F35" s="194"/>
      <c r="G35" s="330"/>
      <c r="H35" s="195" t="str">
        <f t="shared" si="0"/>
        <v/>
      </c>
      <c r="J35" s="191" t="s">
        <v>2159</v>
      </c>
      <c r="K35" s="323"/>
      <c r="L35" s="194"/>
      <c r="M35" s="330"/>
      <c r="N35" s="195" t="str">
        <f t="shared" si="1"/>
        <v/>
      </c>
      <c r="P35" s="191" t="s">
        <v>2159</v>
      </c>
      <c r="Q35" s="323"/>
      <c r="R35" s="194"/>
      <c r="S35" s="330"/>
      <c r="T35" s="195" t="str">
        <f t="shared" si="2"/>
        <v/>
      </c>
      <c r="V35" s="583"/>
      <c r="W35" s="392"/>
      <c r="X35" s="392"/>
      <c r="Y35" s="392"/>
      <c r="Z35" s="584"/>
    </row>
    <row r="36" spans="2:26" ht="39.75" customHeight="1">
      <c r="B36" s="545"/>
      <c r="D36" s="191" t="s">
        <v>2160</v>
      </c>
      <c r="E36" s="322"/>
      <c r="F36" s="192"/>
      <c r="G36" s="329"/>
      <c r="H36" s="193" t="str">
        <f t="shared" si="0"/>
        <v/>
      </c>
      <c r="J36" s="191" t="s">
        <v>2160</v>
      </c>
      <c r="K36" s="322"/>
      <c r="L36" s="192"/>
      <c r="M36" s="329"/>
      <c r="N36" s="193" t="str">
        <f t="shared" si="1"/>
        <v/>
      </c>
      <c r="P36" s="191" t="s">
        <v>2160</v>
      </c>
      <c r="Q36" s="322"/>
      <c r="R36" s="192"/>
      <c r="S36" s="329"/>
      <c r="T36" s="193" t="str">
        <f t="shared" si="2"/>
        <v/>
      </c>
      <c r="V36" s="583"/>
      <c r="W36" s="392"/>
      <c r="X36" s="392"/>
      <c r="Y36" s="392"/>
      <c r="Z36" s="584"/>
    </row>
    <row r="37" spans="2:26" ht="39.75" customHeight="1">
      <c r="B37" s="545"/>
      <c r="D37" s="191" t="s">
        <v>2161</v>
      </c>
      <c r="E37" s="323"/>
      <c r="F37" s="194"/>
      <c r="G37" s="330"/>
      <c r="H37" s="195" t="str">
        <f t="shared" si="0"/>
        <v/>
      </c>
      <c r="J37" s="191" t="s">
        <v>2161</v>
      </c>
      <c r="K37" s="323"/>
      <c r="L37" s="194"/>
      <c r="M37" s="330"/>
      <c r="N37" s="195" t="str">
        <f t="shared" si="1"/>
        <v/>
      </c>
      <c r="P37" s="191" t="s">
        <v>2161</v>
      </c>
      <c r="Q37" s="323"/>
      <c r="R37" s="194"/>
      <c r="S37" s="330"/>
      <c r="T37" s="195" t="str">
        <f t="shared" si="2"/>
        <v/>
      </c>
      <c r="V37" s="583"/>
      <c r="W37" s="392"/>
      <c r="X37" s="392"/>
      <c r="Y37" s="392"/>
      <c r="Z37" s="584"/>
    </row>
    <row r="38" spans="2:26" ht="39.75" customHeight="1">
      <c r="B38" s="545"/>
      <c r="D38" s="191" t="s">
        <v>2162</v>
      </c>
      <c r="E38" s="322"/>
      <c r="F38" s="192"/>
      <c r="G38" s="329"/>
      <c r="H38" s="193" t="str">
        <f t="shared" si="0"/>
        <v/>
      </c>
      <c r="J38" s="191" t="s">
        <v>2162</v>
      </c>
      <c r="K38" s="322"/>
      <c r="L38" s="192"/>
      <c r="M38" s="329"/>
      <c r="N38" s="193" t="str">
        <f t="shared" si="1"/>
        <v/>
      </c>
      <c r="P38" s="191" t="s">
        <v>2162</v>
      </c>
      <c r="Q38" s="322"/>
      <c r="R38" s="192"/>
      <c r="S38" s="329"/>
      <c r="T38" s="193" t="str">
        <f t="shared" si="2"/>
        <v/>
      </c>
      <c r="V38" s="583"/>
      <c r="W38" s="392"/>
      <c r="X38" s="392"/>
      <c r="Y38" s="392"/>
      <c r="Z38" s="584"/>
    </row>
    <row r="39" spans="2:26" ht="39.75" customHeight="1">
      <c r="B39" s="545"/>
      <c r="D39" s="196" t="s">
        <v>2163</v>
      </c>
      <c r="E39" s="324"/>
      <c r="F39" s="197"/>
      <c r="G39" s="331"/>
      <c r="H39" s="198" t="str">
        <f t="shared" si="0"/>
        <v/>
      </c>
      <c r="J39" s="196" t="s">
        <v>2163</v>
      </c>
      <c r="K39" s="324"/>
      <c r="L39" s="197"/>
      <c r="M39" s="331"/>
      <c r="N39" s="198" t="str">
        <f t="shared" si="1"/>
        <v/>
      </c>
      <c r="P39" s="196" t="s">
        <v>2163</v>
      </c>
      <c r="Q39" s="324"/>
      <c r="R39" s="197"/>
      <c r="S39" s="331"/>
      <c r="T39" s="198" t="str">
        <f t="shared" si="2"/>
        <v/>
      </c>
      <c r="V39" s="583"/>
      <c r="W39" s="392"/>
      <c r="X39" s="392"/>
      <c r="Y39" s="392"/>
      <c r="Z39" s="584"/>
    </row>
    <row r="40" spans="2:26" ht="60" customHeight="1">
      <c r="B40" s="545"/>
      <c r="D40" s="199" t="s">
        <v>1277</v>
      </c>
      <c r="E40" s="547">
        <f ca="1">ROUNDUP(F45/(VLOOKUP(1,tblRPECoefficientWithoutColumnHeaders,2,0)*G45^2+VLOOKUP(2,tblRPECoefficientWithoutColumnHeaders,2,0)*G45+VLOOKUP(3,tblRPECoefficientWithoutColumnHeaders,2,0)),0)</f>
        <v>0</v>
      </c>
      <c r="F40" s="548"/>
      <c r="G40" s="548"/>
      <c r="H40" s="549"/>
      <c r="J40" s="199" t="s">
        <v>1277</v>
      </c>
      <c r="K40" s="547">
        <f ca="1">ROUNDUP(L45/(VLOOKUP(1,tblRPECoefficientWithoutColumnHeaders,2,0)*M45^2+VLOOKUP(2,tblRPECoefficientWithoutColumnHeaders,2,0)*M45+VLOOKUP(3,tblRPECoefficientWithoutColumnHeaders,2,0)),0)</f>
        <v>0</v>
      </c>
      <c r="L40" s="548"/>
      <c r="M40" s="548"/>
      <c r="N40" s="549"/>
      <c r="P40" s="200" t="s">
        <v>1277</v>
      </c>
      <c r="Q40" s="554">
        <f ca="1">ROUNDUP(R45/(VLOOKUP(1,tblRPECoefficientWithoutColumnHeaders,2,0)*S45^2+VLOOKUP(2,tblRPECoefficientWithoutColumnHeaders,2,0)*S45+VLOOKUP(3,tblRPECoefficientWithoutColumnHeaders,2,0)),0)</f>
        <v>0</v>
      </c>
      <c r="R40" s="555"/>
      <c r="S40" s="555"/>
      <c r="T40" s="556"/>
      <c r="V40" s="583"/>
      <c r="W40" s="392"/>
      <c r="X40" s="392"/>
      <c r="Y40" s="392"/>
      <c r="Z40" s="584"/>
    </row>
    <row r="41" spans="2:26" ht="60" customHeight="1">
      <c r="B41" s="545"/>
      <c r="D41" s="201"/>
      <c r="E41" s="202"/>
      <c r="F41" s="203"/>
      <c r="G41" s="203"/>
      <c r="H41" s="204"/>
      <c r="J41" s="201"/>
      <c r="K41" s="202"/>
      <c r="L41" s="203"/>
      <c r="M41" s="203"/>
      <c r="N41" s="204"/>
      <c r="P41" s="205" t="s">
        <v>2164</v>
      </c>
      <c r="Q41" s="206"/>
      <c r="R41" s="207" t="s">
        <v>2165</v>
      </c>
      <c r="S41" s="208"/>
      <c r="T41" s="209">
        <f>S41*Q41</f>
        <v>0</v>
      </c>
      <c r="V41" s="583"/>
      <c r="W41" s="392"/>
      <c r="X41" s="392"/>
      <c r="Y41" s="392"/>
      <c r="Z41" s="584"/>
    </row>
    <row r="42" spans="2:26" ht="60" customHeight="1">
      <c r="B42" s="545"/>
      <c r="D42" s="201" t="s">
        <v>1268</v>
      </c>
      <c r="E42" s="553">
        <f>IF(COUNT(H31:H39)&gt;0,AVERAGEIF(H31:H39,"&gt;0"),0)</f>
        <v>0</v>
      </c>
      <c r="F42" s="406"/>
      <c r="G42" s="406"/>
      <c r="H42" s="407"/>
      <c r="J42" s="201" t="s">
        <v>1268</v>
      </c>
      <c r="K42" s="553">
        <f>IF(COUNT(N31:N39)&gt;0,AVERAGEIF(N31:N39,"&gt;0"),0)</f>
        <v>0</v>
      </c>
      <c r="L42" s="406"/>
      <c r="M42" s="406"/>
      <c r="N42" s="407"/>
      <c r="P42" s="210" t="s">
        <v>1268</v>
      </c>
      <c r="Q42" s="557">
        <f>IF(COUNT(T31:T39)&gt;0,AVERAGEIF(T31:T39,"&gt;0"),0)</f>
        <v>0</v>
      </c>
      <c r="R42" s="558"/>
      <c r="S42" s="558"/>
      <c r="T42" s="559"/>
      <c r="V42" s="583"/>
      <c r="W42" s="392"/>
      <c r="X42" s="392"/>
      <c r="Y42" s="392"/>
      <c r="Z42" s="584"/>
    </row>
    <row r="43" spans="2:26" ht="60" customHeight="1">
      <c r="B43" s="545"/>
      <c r="D43" s="201" t="s">
        <v>1267</v>
      </c>
      <c r="E43" s="560">
        <f>SUM(F31:F39)</f>
        <v>0</v>
      </c>
      <c r="F43" s="406"/>
      <c r="G43" s="406"/>
      <c r="H43" s="407"/>
      <c r="J43" s="201" t="s">
        <v>1267</v>
      </c>
      <c r="K43" s="560">
        <f>SUM(L31:L39)</f>
        <v>0</v>
      </c>
      <c r="L43" s="406"/>
      <c r="M43" s="406"/>
      <c r="N43" s="407"/>
      <c r="P43" s="201" t="s">
        <v>1267</v>
      </c>
      <c r="Q43" s="560">
        <f>SUM(R31:R39)</f>
        <v>0</v>
      </c>
      <c r="R43" s="406"/>
      <c r="S43" s="406"/>
      <c r="T43" s="407"/>
      <c r="V43" s="583"/>
      <c r="W43" s="392"/>
      <c r="X43" s="392"/>
      <c r="Y43" s="392"/>
      <c r="Z43" s="584"/>
    </row>
    <row r="44" spans="2:26" ht="60" customHeight="1">
      <c r="B44" s="545"/>
      <c r="D44" s="211" t="s">
        <v>1258</v>
      </c>
      <c r="E44" s="550">
        <f>SUM(PRODUCT(E31:F31),PRODUCT(E32:F32),PRODUCT(E33:F33),PRODUCT(E34:F34),PRODUCT(E35:F35),PRODUCT(E36:F36),PRODUCT(E37:F37),PRODUCT(E38:F38),PRODUCT(E39:F39))</f>
        <v>0</v>
      </c>
      <c r="F44" s="551"/>
      <c r="G44" s="551"/>
      <c r="H44" s="552"/>
      <c r="J44" s="211" t="s">
        <v>1258</v>
      </c>
      <c r="K44" s="550">
        <f>SUM(PRODUCT(K31:L31),PRODUCT(K32:L32),PRODUCT(K33:L33),PRODUCT(K34:L34),PRODUCT(K35:L35),PRODUCT(K36:L36),PRODUCT(K37:L37),PRODUCT(K38:L38),PRODUCT(K39:L39))</f>
        <v>0</v>
      </c>
      <c r="L44" s="551"/>
      <c r="M44" s="551"/>
      <c r="N44" s="552"/>
      <c r="P44" s="211" t="s">
        <v>1258</v>
      </c>
      <c r="Q44" s="550">
        <f>SUM(PRODUCT(Q31:R31),PRODUCT(Q32:R32),PRODUCT(Q33:R33),PRODUCT(Q34:R34),PRODUCT(Q35:R35),PRODUCT(Q36:R36),PRODUCT(Q37:R37),PRODUCT(Q38:R38),PRODUCT(Q39:R39))</f>
        <v>0</v>
      </c>
      <c r="R44" s="551"/>
      <c r="S44" s="551"/>
      <c r="T44" s="552"/>
      <c r="V44" s="585"/>
      <c r="W44" s="417"/>
      <c r="X44" s="417"/>
      <c r="Y44" s="417"/>
      <c r="Z44" s="586"/>
    </row>
    <row r="45" spans="2:26" ht="39.75" customHeight="1">
      <c r="B45" s="546"/>
      <c r="D45" s="212"/>
      <c r="E45" s="213" t="str">
        <f ca="1">OFFSET(E30,COUNT(E31:E39),0)</f>
        <v>WEIGHT</v>
      </c>
      <c r="F45" s="214">
        <f ca="1">IF(COUNT(E31:E39)&gt;0,OFFSET(E30,MATCH(MAX(E31:E39),E31:E39,0),0),0)</f>
        <v>0</v>
      </c>
      <c r="G45" s="214">
        <f ca="1">IF(COUNT(E31:E39)&gt;0,OFFSET(F30,MATCH(MAX(E31:E39),E31:E39,0),0)+(10-OFFSET(G30,MATCH(MAX(E31:E39),E31:E39,0),0)),0)</f>
        <v>0</v>
      </c>
      <c r="H45" s="215">
        <f ca="1">IF(COUNT(E31:E39)&gt;0,OFFSET(F30,COUNT(E31:E39),0)+(10-(OFFSET(G30,COUNT(E31:E39),0))),0)</f>
        <v>0</v>
      </c>
      <c r="J45" s="212" t="s">
        <v>2166</v>
      </c>
      <c r="K45" s="213" t="str">
        <f ca="1">OFFSET(K30,COUNT(K31:K39),0)</f>
        <v>WEIGHT</v>
      </c>
      <c r="L45" s="214">
        <f ca="1">IF(COUNT(K31:K39)&gt;0,OFFSET(K30,MATCH(MAX(K31:K39),K31:K39,0),0),0)</f>
        <v>0</v>
      </c>
      <c r="M45" s="214">
        <f ca="1">IF(COUNT(K31:K39)&gt;0,OFFSET(L30,MATCH(MAX(K31:K39),K31:K39,0),0)+(10-OFFSET(M30,MATCH(MAX(K31:K39),K31:K39,0),0)),0)</f>
        <v>0</v>
      </c>
      <c r="N45" s="215">
        <f ca="1">IF(COUNT(K31:K39)&gt;0,OFFSET(L30,COUNT(K31:K39),0)+(10-(OFFSET(M30,COUNT(K31:K39),0))),0)</f>
        <v>0</v>
      </c>
      <c r="P45" s="212"/>
      <c r="Q45" s="213" t="str">
        <f ca="1">OFFSET(Q30,COUNT(Q31:Q39),0)</f>
        <v>WEIGHT</v>
      </c>
      <c r="R45" s="214">
        <f ca="1">IF(COUNT(Q31:Q39)&gt;0,OFFSET(Q30,MATCH(MAX(Q31:Q39),Q31:Q39,0),0),0)</f>
        <v>0</v>
      </c>
      <c r="S45" s="214">
        <f ca="1">IF(COUNT(Q31:Q39)&gt;0,OFFSET(R30,MATCH(MAX(Q31:Q39),Q31:Q39,0),0)+(10-OFFSET(S30,MATCH(MAX(Q31:Q39),Q31:Q39,0),0)),0)</f>
        <v>0</v>
      </c>
      <c r="T45" s="215">
        <f ca="1">IF(COUNT(Q31:Q39)&gt;0,OFFSET(R30,COUNT(Q31:Q39),0)+(10-(OFFSET(S30,COUNT(Q31:Q39),0))),0)</f>
        <v>0</v>
      </c>
      <c r="V45" s="212"/>
      <c r="W45" s="213"/>
      <c r="X45" s="214"/>
      <c r="Y45" s="214"/>
      <c r="Z45" s="215"/>
    </row>
    <row r="46" spans="2:26" ht="15.75" customHeight="1"/>
    <row r="47" spans="2:26" ht="15.75" customHeight="1"/>
    <row r="48" spans="2:26" ht="79.5" customHeight="1">
      <c r="B48" s="544">
        <v>2</v>
      </c>
      <c r="D48" s="533">
        <v>1</v>
      </c>
      <c r="E48" s="369"/>
      <c r="F48" s="369"/>
      <c r="G48" s="369"/>
      <c r="H48" s="370"/>
      <c r="J48" s="533">
        <v>2</v>
      </c>
      <c r="K48" s="369"/>
      <c r="L48" s="369"/>
      <c r="M48" s="369"/>
      <c r="N48" s="370"/>
      <c r="P48" s="533">
        <v>3</v>
      </c>
      <c r="Q48" s="369"/>
      <c r="R48" s="369"/>
      <c r="S48" s="369"/>
      <c r="T48" s="370"/>
      <c r="V48" s="533" t="s">
        <v>2147</v>
      </c>
      <c r="W48" s="369"/>
      <c r="X48" s="369"/>
      <c r="Y48" s="369"/>
      <c r="Z48" s="370"/>
    </row>
    <row r="49" spans="2:26" ht="15" customHeight="1">
      <c r="B49" s="545"/>
    </row>
    <row r="50" spans="2:26" ht="79.5" customHeight="1">
      <c r="B50" s="545"/>
      <c r="D50" s="535" t="str">
        <f ca="1">OFFSET('PROGRAMMING SKELETON'!D173,F2-1,0)</f>
        <v>Deadlift with belt</v>
      </c>
      <c r="E50" s="413"/>
      <c r="F50" s="413"/>
      <c r="G50" s="413"/>
      <c r="H50" s="414"/>
      <c r="J50" s="535" t="str">
        <f ca="1">OFFSET('PROGRAMMING SKELETON'!G173,F2-1,0)</f>
        <v>1 count paused bench</v>
      </c>
      <c r="K50" s="413"/>
      <c r="L50" s="413"/>
      <c r="M50" s="413"/>
      <c r="N50" s="414"/>
      <c r="P50" s="535" t="str">
        <f ca="1">OFFSET('PROGRAMMING SKELETON'!J173,F2-1,0)</f>
        <v>3-0-3 Tempo Squat</v>
      </c>
      <c r="Q50" s="413"/>
      <c r="R50" s="413"/>
      <c r="S50" s="413"/>
      <c r="T50" s="414"/>
      <c r="V50" s="535" t="str">
        <f ca="1">OFFSET('PROGRAMMING SKELETON'!M174,F26-1,0)</f>
        <v>GPP or None</v>
      </c>
      <c r="W50" s="413"/>
      <c r="X50" s="413"/>
      <c r="Y50" s="413"/>
      <c r="Z50" s="414"/>
    </row>
    <row r="51" spans="2:26" ht="49.5" customHeight="1">
      <c r="B51" s="545"/>
      <c r="D51" s="531" t="s">
        <v>2148</v>
      </c>
      <c r="E51" s="525" t="str">
        <f ca="1">OFFSET('PROGRAMMING SKELETON'!G3,F2-1,0)</f>
        <v>• 1 rep @ RPE 8 (90-93% 1RM)
•Take off 20% from 1 @ 8 for
5 reps x 5 sets (70-73% 1RM)</v>
      </c>
      <c r="F51" s="526"/>
      <c r="G51" s="526"/>
      <c r="H51" s="527"/>
      <c r="J51" s="531" t="s">
        <v>2148</v>
      </c>
      <c r="K51" s="525" t="str">
        <f ca="1">OFFSET('PROGRAMMING SKELETON'!H3,F2-1,0)</f>
        <v>• 1 rep @ RPE 8 (90-93% 1RM)
•Take off 20% from 1 @ 8 for
5 reps x 6 sets (70-73% 1RM)</v>
      </c>
      <c r="L51" s="526"/>
      <c r="M51" s="526"/>
      <c r="N51" s="527"/>
      <c r="P51" s="531" t="s">
        <v>2148</v>
      </c>
      <c r="Q51" s="525" t="str">
        <f ca="1">OFFSET('PROGRAMMING SKELETON'!I3,F2-1,0)</f>
        <v>• 10 reps @ RPE 7 
• 10 reps  @ RPE 8
• 10 reps @ RPE 9 
•Take off 5% from 10 @ 9 for 1 more set of 10</v>
      </c>
      <c r="R51" s="526"/>
      <c r="S51" s="526"/>
      <c r="T51" s="527"/>
      <c r="V51" s="582" t="str">
        <f ca="1">OFFSET('PROGRAMMING SKELETON'!N174,F26-1,0)</f>
        <v>GPP or None</v>
      </c>
      <c r="W51" s="526"/>
      <c r="X51" s="526"/>
      <c r="Y51" s="526"/>
      <c r="Z51" s="527"/>
    </row>
    <row r="52" spans="2:26" ht="49.5" customHeight="1">
      <c r="B52" s="545"/>
      <c r="D52" s="532"/>
      <c r="E52" s="528"/>
      <c r="F52" s="529"/>
      <c r="G52" s="529"/>
      <c r="H52" s="530"/>
      <c r="J52" s="532"/>
      <c r="K52" s="528"/>
      <c r="L52" s="529"/>
      <c r="M52" s="529"/>
      <c r="N52" s="530"/>
      <c r="P52" s="532"/>
      <c r="Q52" s="528"/>
      <c r="R52" s="529"/>
      <c r="S52" s="529"/>
      <c r="T52" s="530"/>
      <c r="V52" s="583"/>
      <c r="W52" s="392"/>
      <c r="X52" s="392"/>
      <c r="Y52" s="392"/>
      <c r="Z52" s="584"/>
    </row>
    <row r="53" spans="2:26" ht="99.75" customHeight="1">
      <c r="B53" s="545"/>
      <c r="D53" s="186" t="s">
        <v>2149</v>
      </c>
      <c r="E53" s="534" t="str">
        <f ca="1">OFFSET('PROGRAMMING SKELETON'!E173,F2-1,0)</f>
        <v>3-5 minute rest between work sets</v>
      </c>
      <c r="F53" s="410"/>
      <c r="G53" s="410"/>
      <c r="H53" s="411"/>
      <c r="J53" s="186" t="s">
        <v>2149</v>
      </c>
      <c r="K53" s="534" t="str">
        <f ca="1">OFFSET('PROGRAMMING SKELETON'!H173,F2-1,0)</f>
        <v>3-5 minute rest between work sets</v>
      </c>
      <c r="L53" s="410"/>
      <c r="M53" s="410"/>
      <c r="N53" s="411"/>
      <c r="P53" s="186" t="s">
        <v>2149</v>
      </c>
      <c r="Q53" s="534" t="str">
        <f ca="1">OFFSET('PROGRAMMING SKELETON'!K173,F2-1,0)</f>
        <v>2-4 min</v>
      </c>
      <c r="R53" s="410"/>
      <c r="S53" s="410"/>
      <c r="T53" s="411"/>
      <c r="V53" s="585"/>
      <c r="W53" s="417"/>
      <c r="X53" s="417"/>
      <c r="Y53" s="417"/>
      <c r="Z53" s="586"/>
    </row>
    <row r="54" spans="2:26" ht="60" customHeight="1">
      <c r="B54" s="545"/>
      <c r="D54" s="187" t="s">
        <v>2150</v>
      </c>
      <c r="E54" s="187" t="s">
        <v>2151</v>
      </c>
      <c r="F54" s="187" t="s">
        <v>1267</v>
      </c>
      <c r="G54" s="187" t="s">
        <v>2152</v>
      </c>
      <c r="H54" s="187" t="s">
        <v>2153</v>
      </c>
      <c r="J54" s="187" t="s">
        <v>2150</v>
      </c>
      <c r="K54" s="187" t="s">
        <v>2151</v>
      </c>
      <c r="L54" s="187" t="s">
        <v>1267</v>
      </c>
      <c r="M54" s="187" t="s">
        <v>2152</v>
      </c>
      <c r="N54" s="187" t="s">
        <v>2153</v>
      </c>
      <c r="P54" s="187" t="s">
        <v>2150</v>
      </c>
      <c r="Q54" s="187" t="s">
        <v>2151</v>
      </c>
      <c r="R54" s="187" t="s">
        <v>1267</v>
      </c>
      <c r="S54" s="187" t="s">
        <v>2152</v>
      </c>
      <c r="T54" s="187" t="s">
        <v>2153</v>
      </c>
      <c r="V54" s="581" t="s">
        <v>2154</v>
      </c>
      <c r="W54" s="413"/>
      <c r="X54" s="413"/>
      <c r="Y54" s="413"/>
      <c r="Z54" s="414"/>
    </row>
    <row r="55" spans="2:26" ht="39.75" customHeight="1">
      <c r="B55" s="545"/>
      <c r="D55" s="188" t="s">
        <v>2155</v>
      </c>
      <c r="E55" s="321"/>
      <c r="F55" s="189"/>
      <c r="G55" s="328"/>
      <c r="H55" s="190" t="str">
        <f t="shared" ref="H55:H63" si="3">IF(ISNUMBER(E55),E55/E$64,"")</f>
        <v/>
      </c>
      <c r="J55" s="188" t="s">
        <v>2155</v>
      </c>
      <c r="K55" s="321"/>
      <c r="L55" s="189"/>
      <c r="M55" s="328"/>
      <c r="N55" s="190" t="str">
        <f t="shared" ref="N55:N63" si="4">IF(ISNUMBER(K55),K55/K$64,"")</f>
        <v/>
      </c>
      <c r="P55" s="188" t="s">
        <v>2155</v>
      </c>
      <c r="Q55" s="321"/>
      <c r="R55" s="189"/>
      <c r="S55" s="328"/>
      <c r="T55" s="190" t="str">
        <f t="shared" ref="T55:T63" si="5">IF(ISNUMBER(Q55),Q55/Q$64,"")</f>
        <v/>
      </c>
      <c r="V55" s="587"/>
      <c r="W55" s="526"/>
      <c r="X55" s="526"/>
      <c r="Y55" s="526"/>
      <c r="Z55" s="527"/>
    </row>
    <row r="56" spans="2:26" ht="39.75" customHeight="1">
      <c r="B56" s="545"/>
      <c r="D56" s="191" t="s">
        <v>2156</v>
      </c>
      <c r="E56" s="322"/>
      <c r="F56" s="192"/>
      <c r="G56" s="329"/>
      <c r="H56" s="193" t="str">
        <f t="shared" si="3"/>
        <v/>
      </c>
      <c r="J56" s="191" t="s">
        <v>2156</v>
      </c>
      <c r="K56" s="322"/>
      <c r="L56" s="192"/>
      <c r="M56" s="329"/>
      <c r="N56" s="193" t="str">
        <f t="shared" si="4"/>
        <v/>
      </c>
      <c r="P56" s="191" t="s">
        <v>2156</v>
      </c>
      <c r="Q56" s="322"/>
      <c r="R56" s="192"/>
      <c r="S56" s="329"/>
      <c r="T56" s="193" t="str">
        <f t="shared" si="5"/>
        <v/>
      </c>
      <c r="V56" s="583"/>
      <c r="W56" s="392"/>
      <c r="X56" s="392"/>
      <c r="Y56" s="392"/>
      <c r="Z56" s="584"/>
    </row>
    <row r="57" spans="2:26" ht="39.75" customHeight="1">
      <c r="B57" s="545"/>
      <c r="D57" s="191" t="s">
        <v>2157</v>
      </c>
      <c r="E57" s="323"/>
      <c r="F57" s="194"/>
      <c r="G57" s="330"/>
      <c r="H57" s="195" t="str">
        <f t="shared" si="3"/>
        <v/>
      </c>
      <c r="J57" s="191" t="s">
        <v>2157</v>
      </c>
      <c r="K57" s="323"/>
      <c r="L57" s="194"/>
      <c r="M57" s="330"/>
      <c r="N57" s="195" t="str">
        <f t="shared" si="4"/>
        <v/>
      </c>
      <c r="P57" s="191" t="s">
        <v>2157</v>
      </c>
      <c r="Q57" s="323"/>
      <c r="R57" s="194"/>
      <c r="S57" s="330"/>
      <c r="T57" s="195" t="str">
        <f t="shared" si="5"/>
        <v/>
      </c>
      <c r="V57" s="583"/>
      <c r="W57" s="392"/>
      <c r="X57" s="392"/>
      <c r="Y57" s="392"/>
      <c r="Z57" s="584"/>
    </row>
    <row r="58" spans="2:26" ht="39.75" customHeight="1">
      <c r="B58" s="545"/>
      <c r="D58" s="191" t="s">
        <v>2158</v>
      </c>
      <c r="E58" s="322"/>
      <c r="F58" s="192"/>
      <c r="G58" s="329"/>
      <c r="H58" s="193" t="str">
        <f t="shared" si="3"/>
        <v/>
      </c>
      <c r="J58" s="191" t="s">
        <v>2158</v>
      </c>
      <c r="K58" s="322"/>
      <c r="L58" s="192"/>
      <c r="M58" s="329"/>
      <c r="N58" s="193" t="str">
        <f t="shared" si="4"/>
        <v/>
      </c>
      <c r="P58" s="191" t="s">
        <v>2158</v>
      </c>
      <c r="Q58" s="322"/>
      <c r="R58" s="192"/>
      <c r="S58" s="329"/>
      <c r="T58" s="193" t="str">
        <f t="shared" si="5"/>
        <v/>
      </c>
      <c r="V58" s="583"/>
      <c r="W58" s="392"/>
      <c r="X58" s="392"/>
      <c r="Y58" s="392"/>
      <c r="Z58" s="584"/>
    </row>
    <row r="59" spans="2:26" ht="39.75" customHeight="1">
      <c r="B59" s="545"/>
      <c r="D59" s="191" t="s">
        <v>2159</v>
      </c>
      <c r="E59" s="323"/>
      <c r="F59" s="194"/>
      <c r="G59" s="330"/>
      <c r="H59" s="195" t="str">
        <f t="shared" si="3"/>
        <v/>
      </c>
      <c r="J59" s="191" t="s">
        <v>2159</v>
      </c>
      <c r="K59" s="323"/>
      <c r="L59" s="194"/>
      <c r="M59" s="330"/>
      <c r="N59" s="195" t="str">
        <f t="shared" si="4"/>
        <v/>
      </c>
      <c r="P59" s="191" t="s">
        <v>2159</v>
      </c>
      <c r="Q59" s="323"/>
      <c r="R59" s="194"/>
      <c r="S59" s="330"/>
      <c r="T59" s="195" t="str">
        <f t="shared" si="5"/>
        <v/>
      </c>
      <c r="V59" s="583"/>
      <c r="W59" s="392"/>
      <c r="X59" s="392"/>
      <c r="Y59" s="392"/>
      <c r="Z59" s="584"/>
    </row>
    <row r="60" spans="2:26" ht="39.75" customHeight="1">
      <c r="B60" s="545"/>
      <c r="D60" s="191" t="s">
        <v>2160</v>
      </c>
      <c r="E60" s="322"/>
      <c r="F60" s="192"/>
      <c r="G60" s="329"/>
      <c r="H60" s="193" t="str">
        <f t="shared" si="3"/>
        <v/>
      </c>
      <c r="J60" s="191" t="s">
        <v>2160</v>
      </c>
      <c r="K60" s="322"/>
      <c r="L60" s="192"/>
      <c r="M60" s="329"/>
      <c r="N60" s="193" t="str">
        <f t="shared" si="4"/>
        <v/>
      </c>
      <c r="P60" s="191" t="s">
        <v>2160</v>
      </c>
      <c r="Q60" s="322"/>
      <c r="R60" s="192"/>
      <c r="S60" s="329"/>
      <c r="T60" s="193" t="str">
        <f t="shared" si="5"/>
        <v/>
      </c>
      <c r="V60" s="583"/>
      <c r="W60" s="392"/>
      <c r="X60" s="392"/>
      <c r="Y60" s="392"/>
      <c r="Z60" s="584"/>
    </row>
    <row r="61" spans="2:26" ht="39.75" customHeight="1">
      <c r="B61" s="545"/>
      <c r="D61" s="191" t="s">
        <v>2161</v>
      </c>
      <c r="E61" s="323"/>
      <c r="F61" s="194"/>
      <c r="G61" s="330"/>
      <c r="H61" s="195" t="str">
        <f t="shared" si="3"/>
        <v/>
      </c>
      <c r="J61" s="191" t="s">
        <v>2161</v>
      </c>
      <c r="K61" s="323"/>
      <c r="L61" s="194"/>
      <c r="M61" s="330"/>
      <c r="N61" s="195" t="str">
        <f t="shared" si="4"/>
        <v/>
      </c>
      <c r="P61" s="191" t="s">
        <v>2161</v>
      </c>
      <c r="Q61" s="323"/>
      <c r="R61" s="194"/>
      <c r="S61" s="330"/>
      <c r="T61" s="195" t="str">
        <f t="shared" si="5"/>
        <v/>
      </c>
      <c r="V61" s="583"/>
      <c r="W61" s="392"/>
      <c r="X61" s="392"/>
      <c r="Y61" s="392"/>
      <c r="Z61" s="584"/>
    </row>
    <row r="62" spans="2:26" ht="39.75" customHeight="1">
      <c r="B62" s="545"/>
      <c r="D62" s="191" t="s">
        <v>2162</v>
      </c>
      <c r="E62" s="322"/>
      <c r="F62" s="192"/>
      <c r="G62" s="329"/>
      <c r="H62" s="193" t="str">
        <f t="shared" si="3"/>
        <v/>
      </c>
      <c r="J62" s="191" t="s">
        <v>2162</v>
      </c>
      <c r="K62" s="322"/>
      <c r="L62" s="192"/>
      <c r="M62" s="329"/>
      <c r="N62" s="193" t="str">
        <f t="shared" si="4"/>
        <v/>
      </c>
      <c r="P62" s="191" t="s">
        <v>2162</v>
      </c>
      <c r="Q62" s="322"/>
      <c r="R62" s="192"/>
      <c r="S62" s="329"/>
      <c r="T62" s="193" t="str">
        <f t="shared" si="5"/>
        <v/>
      </c>
      <c r="V62" s="583"/>
      <c r="W62" s="392"/>
      <c r="X62" s="392"/>
      <c r="Y62" s="392"/>
      <c r="Z62" s="584"/>
    </row>
    <row r="63" spans="2:26" ht="39.75" customHeight="1">
      <c r="B63" s="545"/>
      <c r="D63" s="196" t="s">
        <v>2163</v>
      </c>
      <c r="E63" s="324"/>
      <c r="F63" s="197"/>
      <c r="G63" s="331"/>
      <c r="H63" s="198" t="str">
        <f t="shared" si="3"/>
        <v/>
      </c>
      <c r="J63" s="196" t="s">
        <v>2163</v>
      </c>
      <c r="K63" s="324"/>
      <c r="L63" s="197"/>
      <c r="M63" s="331"/>
      <c r="N63" s="198" t="str">
        <f t="shared" si="4"/>
        <v/>
      </c>
      <c r="P63" s="196" t="s">
        <v>2163</v>
      </c>
      <c r="Q63" s="324"/>
      <c r="R63" s="197"/>
      <c r="S63" s="331"/>
      <c r="T63" s="198" t="str">
        <f t="shared" si="5"/>
        <v/>
      </c>
      <c r="V63" s="583"/>
      <c r="W63" s="392"/>
      <c r="X63" s="392"/>
      <c r="Y63" s="392"/>
      <c r="Z63" s="584"/>
    </row>
    <row r="64" spans="2:26" ht="60" customHeight="1">
      <c r="B64" s="545"/>
      <c r="D64" s="199" t="s">
        <v>1277</v>
      </c>
      <c r="E64" s="547">
        <f ca="1">ROUNDUP(F69/(VLOOKUP(1,tblRPECoefficientWithoutColumnHeaders,2,0)*G69^2+VLOOKUP(2,tblRPECoefficientWithoutColumnHeaders,2,0)*G69+VLOOKUP(3,tblRPECoefficientWithoutColumnHeaders,2,0)),0)</f>
        <v>0</v>
      </c>
      <c r="F64" s="548"/>
      <c r="G64" s="548"/>
      <c r="H64" s="549"/>
      <c r="J64" s="199" t="s">
        <v>1277</v>
      </c>
      <c r="K64" s="547">
        <f ca="1">ROUNDUP(L69/(VLOOKUP(1,tblRPECoefficientWithoutColumnHeaders,2,0)*M69^2+VLOOKUP(2,tblRPECoefficientWithoutColumnHeaders,2,0)*M69+VLOOKUP(3,tblRPECoefficientWithoutColumnHeaders,2,0)),0)</f>
        <v>0</v>
      </c>
      <c r="L64" s="548"/>
      <c r="M64" s="548"/>
      <c r="N64" s="549"/>
      <c r="P64" s="200" t="s">
        <v>1277</v>
      </c>
      <c r="Q64" s="554">
        <f ca="1">ROUNDUP(R69/(VLOOKUP(1,tblRPECoefficientWithoutColumnHeaders,2,0)*S69^2+VLOOKUP(2,tblRPECoefficientWithoutColumnHeaders,2,0)*S69+VLOOKUP(3,tblRPECoefficientWithoutColumnHeaders,2,0)),0)</f>
        <v>0</v>
      </c>
      <c r="R64" s="555"/>
      <c r="S64" s="555"/>
      <c r="T64" s="556"/>
      <c r="V64" s="583"/>
      <c r="W64" s="392"/>
      <c r="X64" s="392"/>
      <c r="Y64" s="392"/>
      <c r="Z64" s="584"/>
    </row>
    <row r="65" spans="2:26" ht="60" customHeight="1">
      <c r="B65" s="545"/>
      <c r="D65" s="201"/>
      <c r="E65" s="204"/>
      <c r="F65" s="204"/>
      <c r="G65" s="204"/>
      <c r="H65" s="204"/>
      <c r="J65" s="201"/>
      <c r="K65" s="204"/>
      <c r="L65" s="204"/>
      <c r="M65" s="204"/>
      <c r="N65" s="204"/>
      <c r="P65" s="205" t="s">
        <v>2164</v>
      </c>
      <c r="Q65" s="206"/>
      <c r="R65" s="218" t="s">
        <v>2165</v>
      </c>
      <c r="S65" s="208"/>
      <c r="T65" s="209">
        <f>S65*Q65</f>
        <v>0</v>
      </c>
      <c r="V65" s="583"/>
      <c r="W65" s="392"/>
      <c r="X65" s="392"/>
      <c r="Y65" s="392"/>
      <c r="Z65" s="584"/>
    </row>
    <row r="66" spans="2:26" ht="60" customHeight="1">
      <c r="B66" s="545"/>
      <c r="D66" s="201" t="s">
        <v>1268</v>
      </c>
      <c r="E66" s="553">
        <f>IF(COUNT(H55:H63)&gt;0,AVERAGEIF(H55:H63,"&gt;0"),0)</f>
        <v>0</v>
      </c>
      <c r="F66" s="406"/>
      <c r="G66" s="406"/>
      <c r="H66" s="407"/>
      <c r="J66" s="201" t="s">
        <v>1268</v>
      </c>
      <c r="K66" s="553">
        <f>IF(COUNT(N55:N63)&gt;0,AVERAGEIF(N55:N63,"&gt;0"),0)</f>
        <v>0</v>
      </c>
      <c r="L66" s="406"/>
      <c r="M66" s="406"/>
      <c r="N66" s="407"/>
      <c r="P66" s="210" t="s">
        <v>1268</v>
      </c>
      <c r="Q66" s="557">
        <f>IF(COUNT(T55:T63)&gt;0,AVERAGEIF(T55:T63,"&gt;0"),0)</f>
        <v>0</v>
      </c>
      <c r="R66" s="558"/>
      <c r="S66" s="558"/>
      <c r="T66" s="559"/>
      <c r="V66" s="583"/>
      <c r="W66" s="392"/>
      <c r="X66" s="392"/>
      <c r="Y66" s="392"/>
      <c r="Z66" s="584"/>
    </row>
    <row r="67" spans="2:26" ht="60" customHeight="1">
      <c r="B67" s="545"/>
      <c r="D67" s="201" t="s">
        <v>1267</v>
      </c>
      <c r="E67" s="560">
        <f>SUM(F55:F63)</f>
        <v>0</v>
      </c>
      <c r="F67" s="406"/>
      <c r="G67" s="406"/>
      <c r="H67" s="407"/>
      <c r="J67" s="201" t="s">
        <v>1267</v>
      </c>
      <c r="K67" s="560">
        <f>SUM(L55:L63)</f>
        <v>0</v>
      </c>
      <c r="L67" s="406"/>
      <c r="M67" s="406"/>
      <c r="N67" s="407"/>
      <c r="P67" s="201" t="s">
        <v>1267</v>
      </c>
      <c r="Q67" s="560">
        <f>SUM(R55:R63)</f>
        <v>0</v>
      </c>
      <c r="R67" s="406"/>
      <c r="S67" s="406"/>
      <c r="T67" s="407"/>
      <c r="V67" s="583"/>
      <c r="W67" s="392"/>
      <c r="X67" s="392"/>
      <c r="Y67" s="392"/>
      <c r="Z67" s="584"/>
    </row>
    <row r="68" spans="2:26" ht="60" customHeight="1">
      <c r="B68" s="545"/>
      <c r="D68" s="211" t="s">
        <v>1258</v>
      </c>
      <c r="E68" s="550">
        <f>SUM(PRODUCT(E55:F55),PRODUCT(E56:F56),PRODUCT(E57:F57),PRODUCT(E58:F58),PRODUCT(E59:F59),PRODUCT(E60:F60),PRODUCT(E61:F61),PRODUCT(E62:F62),PRODUCT(E63:F63))</f>
        <v>0</v>
      </c>
      <c r="F68" s="551"/>
      <c r="G68" s="551"/>
      <c r="H68" s="552"/>
      <c r="J68" s="211" t="s">
        <v>1258</v>
      </c>
      <c r="K68" s="550">
        <f>SUM(PRODUCT(K55:L55),PRODUCT(K56:L56),PRODUCT(K57:L57),PRODUCT(K58:L58),PRODUCT(K59:L59),PRODUCT(K60:L60),PRODUCT(K61:L61),PRODUCT(K62:L62),PRODUCT(K63:L63))</f>
        <v>0</v>
      </c>
      <c r="L68" s="551"/>
      <c r="M68" s="551"/>
      <c r="N68" s="552"/>
      <c r="P68" s="211" t="s">
        <v>1258</v>
      </c>
      <c r="Q68" s="550">
        <f>SUM(PRODUCT(Q55:R55),PRODUCT(Q56:R56),PRODUCT(Q57:R57),PRODUCT(Q58:R58),PRODUCT(Q59:R59),PRODUCT(Q60:R60),PRODUCT(Q61:R61),PRODUCT(Q62:R62),PRODUCT(Q63:R63))</f>
        <v>0</v>
      </c>
      <c r="R68" s="551"/>
      <c r="S68" s="551"/>
      <c r="T68" s="552"/>
      <c r="V68" s="585"/>
      <c r="W68" s="417"/>
      <c r="X68" s="417"/>
      <c r="Y68" s="417"/>
      <c r="Z68" s="586"/>
    </row>
    <row r="69" spans="2:26" ht="39.75" customHeight="1">
      <c r="B69" s="546"/>
      <c r="D69" s="212"/>
      <c r="E69" s="213" t="str">
        <f ca="1">OFFSET(E54,COUNT(E55:E63),0)</f>
        <v>WEIGHT</v>
      </c>
      <c r="F69" s="214">
        <f ca="1">IF(COUNT(E55:E63)&gt;0,OFFSET(E54,MATCH(MAX(E55:E63),E55:E63,0),0),0)</f>
        <v>0</v>
      </c>
      <c r="G69" s="214">
        <f ca="1">IF(COUNT(E55:E63)&gt;0,OFFSET(F54,MATCH(MAX(E55:E63),E55:E63,0),0)+(10-OFFSET(G54,MATCH(MAX(E55:E63),E55:E63,0),0)),0)</f>
        <v>0</v>
      </c>
      <c r="H69" s="215">
        <f ca="1">IF(COUNT(E55:E63)&gt;0,OFFSET(F54,COUNT(E55:E63),0)+(10-(OFFSET(G54,COUNT(E55:E63),0))),0)</f>
        <v>0</v>
      </c>
      <c r="J69" s="212"/>
      <c r="K69" s="213" t="str">
        <f ca="1">OFFSET(K54,COUNT(K55:K63),0)</f>
        <v>WEIGHT</v>
      </c>
      <c r="L69" s="214">
        <f ca="1">IF(COUNT(K55:K63)&gt;0,OFFSET(K54,MATCH(MAX(K55:K63),K55:K63,0),0),0)</f>
        <v>0</v>
      </c>
      <c r="M69" s="214">
        <f ca="1">IF(COUNT(K55:K63)&gt;0,OFFSET(L54,MATCH(MAX(K55:K63),K55:K63,0),0)+(10-OFFSET(M54,MATCH(MAX(K55:K63),K55:K63,0),0)),0)</f>
        <v>0</v>
      </c>
      <c r="N69" s="215">
        <f ca="1">IF(COUNT(K55:K63)&gt;0,OFFSET(L54,COUNT(K55:K63),0)+(10-(OFFSET(M54,COUNT(K55:K63),0))),0)</f>
        <v>0</v>
      </c>
      <c r="P69" s="212"/>
      <c r="Q69" s="213" t="str">
        <f ca="1">OFFSET(Q54,COUNT(Q55:Q63),0)</f>
        <v>WEIGHT</v>
      </c>
      <c r="R69" s="214">
        <f ca="1">IF(COUNT(Q55:Q63)&gt;0,OFFSET(Q54,MATCH(MAX(Q55:Q63),Q55:Q63,0),0),0)</f>
        <v>0</v>
      </c>
      <c r="S69" s="214">
        <f ca="1">IF(COUNT(Q55:Q63)&gt;0,OFFSET(R54,MATCH(MAX(Q55:Q63),Q55:Q63,0),0)+(10-OFFSET(S54,MATCH(MAX(Q55:Q63),Q55:Q63,0),0)),0)</f>
        <v>0</v>
      </c>
      <c r="T69" s="215">
        <f ca="1">IF(COUNT(Q55:Q63)&gt;0,OFFSET(R54,COUNT(Q55:Q63),0)+(10-(OFFSET(S54,COUNT(Q55:Q63),0))),0)</f>
        <v>0</v>
      </c>
      <c r="V69" s="212"/>
      <c r="W69" s="213"/>
      <c r="X69" s="214"/>
      <c r="Y69" s="214"/>
      <c r="Z69" s="215"/>
    </row>
    <row r="70" spans="2:26" ht="15.75" customHeight="1"/>
    <row r="71" spans="2:26" ht="15.75" customHeight="1"/>
    <row r="72" spans="2:26" ht="79.5" customHeight="1">
      <c r="B72" s="544">
        <v>3</v>
      </c>
      <c r="D72" s="533">
        <v>1</v>
      </c>
      <c r="E72" s="369"/>
      <c r="F72" s="369"/>
      <c r="G72" s="369"/>
      <c r="H72" s="370"/>
      <c r="J72" s="533">
        <v>2</v>
      </c>
      <c r="K72" s="369"/>
      <c r="L72" s="369"/>
      <c r="M72" s="369"/>
      <c r="N72" s="370"/>
      <c r="P72" s="533">
        <v>3</v>
      </c>
      <c r="Q72" s="369"/>
      <c r="R72" s="369"/>
      <c r="S72" s="369"/>
      <c r="T72" s="370"/>
      <c r="V72" s="533" t="s">
        <v>2147</v>
      </c>
      <c r="W72" s="369"/>
      <c r="X72" s="369"/>
      <c r="Y72" s="369"/>
      <c r="Z72" s="370"/>
    </row>
    <row r="73" spans="2:26" ht="15" customHeight="1">
      <c r="B73" s="545"/>
    </row>
    <row r="74" spans="2:26" ht="79.5" customHeight="1">
      <c r="B74" s="545"/>
      <c r="D74" s="535" t="str">
        <f ca="1">OFFSET('PROGRAMMING SKELETON'!D228,F2-1,0)</f>
        <v>Squat, no belt</v>
      </c>
      <c r="E74" s="413"/>
      <c r="F74" s="413"/>
      <c r="G74" s="413"/>
      <c r="H74" s="414"/>
      <c r="J74" s="535" t="str">
        <f ca="1">OFFSET('PROGRAMMING SKELETON'!G228,F2-1,0)</f>
        <v>Overload Bench 1
The overload bench is equipment dependent. I would prefer The overload bench is equipment dependent. I would prefer the slingshot bench to bench w/ chains, to bench w/ bands, to floor press or board press, but all are good options. Use the same variation each week.the slingshot bench to bench w/ chains, to bench w/ bands, to floor press or board press, but all are good options..</v>
      </c>
      <c r="K74" s="413"/>
      <c r="L74" s="413"/>
      <c r="M74" s="413"/>
      <c r="N74" s="414"/>
      <c r="P74" s="535" t="str">
        <f ca="1">OFFSET('PROGRAMMING SKELETON'!J228,F2-1,0)</f>
        <v>Press Accessory 1
Ideally the press accessory will be lighter or only very slightly heavier than the normal press.I prefer close grip incline&gt; incline bench touch n go &gt; pin press at shoulder level &gt; DB Incline &gt; DB press &gt; Dips (Do the same variation for the first 5 weeks)</v>
      </c>
      <c r="Q74" s="413"/>
      <c r="R74" s="413"/>
      <c r="S74" s="413"/>
      <c r="T74" s="414"/>
      <c r="V74" s="535" t="str">
        <f ca="1">OFFSET('PROGRAMMING SKELETON'!M229,F50-1,0)</f>
        <v>GPP or None</v>
      </c>
      <c r="W74" s="413"/>
      <c r="X74" s="413"/>
      <c r="Y74" s="413"/>
      <c r="Z74" s="414"/>
    </row>
    <row r="75" spans="2:26" ht="49.5" customHeight="1">
      <c r="B75" s="545"/>
      <c r="D75" s="531" t="s">
        <v>2148</v>
      </c>
      <c r="E75" s="525" t="str">
        <f ca="1">OFFSET('PROGRAMMING SKELETON'!D57,F2-1,0)</f>
        <v>•4 reps @ RPE 7
•4 reps @ RPE 8
• 4 reps @ RPE 9
•Take 5% off from the 4 @ RPE 9 set and do 2-3 sets of 4 (until effort is ~ RPE 9 again)</v>
      </c>
      <c r="F75" s="526"/>
      <c r="G75" s="526"/>
      <c r="H75" s="527"/>
      <c r="J75" s="531" t="s">
        <v>2148</v>
      </c>
      <c r="K75" s="561" t="str">
        <f ca="1">OFFSET('PROGRAMMING SKELETON'!E57,F2-1,0)</f>
        <v>•4 reps @ RPE 7
•4 reps @ RPE 8
• 4 reps @ RPE 9
•Take 5% off from the 4 @ RPE 9 set and do 2-3 sets of 4 (until effort is ~ RPE 9 again)</v>
      </c>
      <c r="L75" s="526"/>
      <c r="M75" s="526"/>
      <c r="N75" s="527"/>
      <c r="P75" s="531" t="s">
        <v>2148</v>
      </c>
      <c r="Q75" s="561" t="str">
        <f ca="1">OFFSET('PROGRAMMING SKELETON'!F57,F2-1,0)</f>
        <v>• 10 reps @ RPE 7 
• 10 reps  @ RPE 8
• 10 reps @ RPE 9 
•Take off 5% from 10 @ 9 for 1 more set of 10</v>
      </c>
      <c r="R75" s="526"/>
      <c r="S75" s="526"/>
      <c r="T75" s="527"/>
      <c r="V75" s="582" t="str">
        <f ca="1">OFFSET('PROGRAMMING SKELETON'!N229,F50-1,0)</f>
        <v>GPP or None</v>
      </c>
      <c r="W75" s="526"/>
      <c r="X75" s="526"/>
      <c r="Y75" s="526"/>
      <c r="Z75" s="527"/>
    </row>
    <row r="76" spans="2:26" ht="49.5" customHeight="1">
      <c r="B76" s="545"/>
      <c r="D76" s="532"/>
      <c r="E76" s="528"/>
      <c r="F76" s="529"/>
      <c r="G76" s="529"/>
      <c r="H76" s="530"/>
      <c r="J76" s="532"/>
      <c r="K76" s="528"/>
      <c r="L76" s="529"/>
      <c r="M76" s="529"/>
      <c r="N76" s="530"/>
      <c r="P76" s="532"/>
      <c r="Q76" s="528"/>
      <c r="R76" s="529"/>
      <c r="S76" s="529"/>
      <c r="T76" s="530"/>
      <c r="V76" s="583"/>
      <c r="W76" s="392"/>
      <c r="X76" s="392"/>
      <c r="Y76" s="392"/>
      <c r="Z76" s="584"/>
    </row>
    <row r="77" spans="2:26" ht="139.5" customHeight="1">
      <c r="B77" s="545"/>
      <c r="D77" s="186" t="s">
        <v>2149</v>
      </c>
      <c r="E77" s="534" t="str">
        <f ca="1">OFFSET('PROGRAMMING SKELETON'!E228,F2-1,0)</f>
        <v>3-5 minute rest between work sets</v>
      </c>
      <c r="F77" s="410"/>
      <c r="G77" s="410"/>
      <c r="H77" s="411"/>
      <c r="J77" s="186" t="s">
        <v>2149</v>
      </c>
      <c r="K77" s="562" t="str">
        <f ca="1">OFFSET('PROGRAMMING SKELETON'!H228,F2-1,0)</f>
        <v>3-5 minute rest between work sets</v>
      </c>
      <c r="L77" s="410"/>
      <c r="M77" s="410"/>
      <c r="N77" s="411"/>
      <c r="P77" s="186" t="s">
        <v>2149</v>
      </c>
      <c r="Q77" s="562" t="str">
        <f ca="1">OFFSET('PROGRAMMING SKELETON'!K228,F2-1,0)</f>
        <v>2-4 min</v>
      </c>
      <c r="R77" s="410"/>
      <c r="S77" s="410"/>
      <c r="T77" s="411"/>
      <c r="V77" s="585"/>
      <c r="W77" s="417"/>
      <c r="X77" s="417"/>
      <c r="Y77" s="417"/>
      <c r="Z77" s="586"/>
    </row>
    <row r="78" spans="2:26" ht="60" customHeight="1">
      <c r="B78" s="545"/>
      <c r="D78" s="187" t="s">
        <v>2150</v>
      </c>
      <c r="E78" s="187" t="s">
        <v>2151</v>
      </c>
      <c r="F78" s="187" t="s">
        <v>1267</v>
      </c>
      <c r="G78" s="187" t="s">
        <v>2152</v>
      </c>
      <c r="H78" s="187" t="s">
        <v>2153</v>
      </c>
      <c r="J78" s="187" t="s">
        <v>2150</v>
      </c>
      <c r="K78" s="187" t="s">
        <v>2151</v>
      </c>
      <c r="L78" s="187" t="s">
        <v>1267</v>
      </c>
      <c r="M78" s="187" t="s">
        <v>2152</v>
      </c>
      <c r="N78" s="187" t="s">
        <v>2153</v>
      </c>
      <c r="P78" s="187" t="s">
        <v>2150</v>
      </c>
      <c r="Q78" s="187" t="s">
        <v>2151</v>
      </c>
      <c r="R78" s="187" t="s">
        <v>1267</v>
      </c>
      <c r="S78" s="187" t="s">
        <v>2152</v>
      </c>
      <c r="T78" s="187" t="s">
        <v>2153</v>
      </c>
      <c r="V78" s="581" t="s">
        <v>2154</v>
      </c>
      <c r="W78" s="413"/>
      <c r="X78" s="413"/>
      <c r="Y78" s="413"/>
      <c r="Z78" s="414"/>
    </row>
    <row r="79" spans="2:26" ht="39.75" customHeight="1">
      <c r="B79" s="545"/>
      <c r="D79" s="188" t="s">
        <v>2155</v>
      </c>
      <c r="E79" s="321"/>
      <c r="F79" s="189"/>
      <c r="G79" s="328"/>
      <c r="H79" s="190" t="str">
        <f t="shared" ref="H79:H87" si="6">IF(ISNUMBER(E79),E79/E$88,"")</f>
        <v/>
      </c>
      <c r="J79" s="188" t="s">
        <v>2155</v>
      </c>
      <c r="K79" s="321"/>
      <c r="L79" s="189"/>
      <c r="M79" s="328"/>
      <c r="N79" s="190" t="str">
        <f t="shared" ref="N79:N87" si="7">IF(ISNUMBER(K79),K79/K$88,"")</f>
        <v/>
      </c>
      <c r="P79" s="188" t="s">
        <v>2155</v>
      </c>
      <c r="Q79" s="321"/>
      <c r="R79" s="189"/>
      <c r="S79" s="328"/>
      <c r="T79" s="190" t="str">
        <f t="shared" ref="T79:T87" si="8">IF(ISNUMBER(Q79),Q79/Q$88,"")</f>
        <v/>
      </c>
      <c r="V79" s="587"/>
      <c r="W79" s="526"/>
      <c r="X79" s="526"/>
      <c r="Y79" s="526"/>
      <c r="Z79" s="527"/>
    </row>
    <row r="80" spans="2:26" ht="39.75" customHeight="1">
      <c r="B80" s="545"/>
      <c r="D80" s="191" t="s">
        <v>2156</v>
      </c>
      <c r="E80" s="322"/>
      <c r="F80" s="192"/>
      <c r="G80" s="329"/>
      <c r="H80" s="193" t="str">
        <f t="shared" si="6"/>
        <v/>
      </c>
      <c r="J80" s="191" t="s">
        <v>2156</v>
      </c>
      <c r="K80" s="322"/>
      <c r="L80" s="192"/>
      <c r="M80" s="329"/>
      <c r="N80" s="193" t="str">
        <f t="shared" si="7"/>
        <v/>
      </c>
      <c r="P80" s="191" t="s">
        <v>2156</v>
      </c>
      <c r="Q80" s="322"/>
      <c r="R80" s="192"/>
      <c r="S80" s="329"/>
      <c r="T80" s="193" t="str">
        <f t="shared" si="8"/>
        <v/>
      </c>
      <c r="V80" s="583"/>
      <c r="W80" s="392"/>
      <c r="X80" s="392"/>
      <c r="Y80" s="392"/>
      <c r="Z80" s="584"/>
    </row>
    <row r="81" spans="2:26" ht="39.75" customHeight="1">
      <c r="B81" s="545"/>
      <c r="D81" s="191" t="s">
        <v>2157</v>
      </c>
      <c r="E81" s="323"/>
      <c r="F81" s="194"/>
      <c r="G81" s="330"/>
      <c r="H81" s="195" t="str">
        <f t="shared" si="6"/>
        <v/>
      </c>
      <c r="J81" s="191" t="s">
        <v>2157</v>
      </c>
      <c r="K81" s="323"/>
      <c r="L81" s="194"/>
      <c r="M81" s="330"/>
      <c r="N81" s="195" t="str">
        <f t="shared" si="7"/>
        <v/>
      </c>
      <c r="P81" s="191" t="s">
        <v>2157</v>
      </c>
      <c r="Q81" s="323"/>
      <c r="R81" s="194"/>
      <c r="S81" s="330"/>
      <c r="T81" s="195" t="str">
        <f t="shared" si="8"/>
        <v/>
      </c>
      <c r="V81" s="583"/>
      <c r="W81" s="392"/>
      <c r="X81" s="392"/>
      <c r="Y81" s="392"/>
      <c r="Z81" s="584"/>
    </row>
    <row r="82" spans="2:26" ht="39.75" customHeight="1">
      <c r="B82" s="545"/>
      <c r="D82" s="191" t="s">
        <v>2158</v>
      </c>
      <c r="E82" s="322"/>
      <c r="F82" s="192"/>
      <c r="G82" s="329"/>
      <c r="H82" s="193" t="str">
        <f t="shared" si="6"/>
        <v/>
      </c>
      <c r="J82" s="191" t="s">
        <v>2158</v>
      </c>
      <c r="K82" s="322"/>
      <c r="L82" s="192"/>
      <c r="M82" s="329"/>
      <c r="N82" s="193" t="str">
        <f t="shared" si="7"/>
        <v/>
      </c>
      <c r="P82" s="191" t="s">
        <v>2158</v>
      </c>
      <c r="Q82" s="322"/>
      <c r="R82" s="192"/>
      <c r="S82" s="329"/>
      <c r="T82" s="193" t="str">
        <f t="shared" si="8"/>
        <v/>
      </c>
      <c r="V82" s="583"/>
      <c r="W82" s="392"/>
      <c r="X82" s="392"/>
      <c r="Y82" s="392"/>
      <c r="Z82" s="584"/>
    </row>
    <row r="83" spans="2:26" ht="39.75" customHeight="1">
      <c r="B83" s="545"/>
      <c r="D83" s="191" t="s">
        <v>2159</v>
      </c>
      <c r="E83" s="323"/>
      <c r="F83" s="194"/>
      <c r="G83" s="330"/>
      <c r="H83" s="195" t="str">
        <f t="shared" si="6"/>
        <v/>
      </c>
      <c r="J83" s="191" t="s">
        <v>2159</v>
      </c>
      <c r="K83" s="323"/>
      <c r="L83" s="194"/>
      <c r="M83" s="330"/>
      <c r="N83" s="195" t="str">
        <f t="shared" si="7"/>
        <v/>
      </c>
      <c r="P83" s="191" t="s">
        <v>2159</v>
      </c>
      <c r="Q83" s="323"/>
      <c r="R83" s="194"/>
      <c r="S83" s="330"/>
      <c r="T83" s="195" t="str">
        <f t="shared" si="8"/>
        <v/>
      </c>
      <c r="V83" s="583"/>
      <c r="W83" s="392"/>
      <c r="X83" s="392"/>
      <c r="Y83" s="392"/>
      <c r="Z83" s="584"/>
    </row>
    <row r="84" spans="2:26" ht="39.75" customHeight="1">
      <c r="B84" s="545"/>
      <c r="D84" s="191" t="s">
        <v>2160</v>
      </c>
      <c r="E84" s="322"/>
      <c r="F84" s="192"/>
      <c r="G84" s="329"/>
      <c r="H84" s="193" t="str">
        <f t="shared" si="6"/>
        <v/>
      </c>
      <c r="J84" s="191" t="s">
        <v>2160</v>
      </c>
      <c r="K84" s="322"/>
      <c r="L84" s="192"/>
      <c r="M84" s="329"/>
      <c r="N84" s="193" t="str">
        <f t="shared" si="7"/>
        <v/>
      </c>
      <c r="P84" s="191" t="s">
        <v>2160</v>
      </c>
      <c r="Q84" s="322"/>
      <c r="R84" s="192"/>
      <c r="S84" s="329"/>
      <c r="T84" s="193" t="str">
        <f t="shared" si="8"/>
        <v/>
      </c>
      <c r="V84" s="583"/>
      <c r="W84" s="392"/>
      <c r="X84" s="392"/>
      <c r="Y84" s="392"/>
      <c r="Z84" s="584"/>
    </row>
    <row r="85" spans="2:26" ht="39.75" customHeight="1">
      <c r="B85" s="545"/>
      <c r="D85" s="191" t="s">
        <v>2161</v>
      </c>
      <c r="E85" s="323"/>
      <c r="F85" s="194"/>
      <c r="G85" s="330"/>
      <c r="H85" s="195" t="str">
        <f t="shared" si="6"/>
        <v/>
      </c>
      <c r="J85" s="191" t="s">
        <v>2161</v>
      </c>
      <c r="K85" s="323"/>
      <c r="L85" s="194"/>
      <c r="M85" s="330"/>
      <c r="N85" s="195" t="str">
        <f t="shared" si="7"/>
        <v/>
      </c>
      <c r="P85" s="191" t="s">
        <v>2161</v>
      </c>
      <c r="Q85" s="323"/>
      <c r="R85" s="194"/>
      <c r="S85" s="330"/>
      <c r="T85" s="195" t="str">
        <f t="shared" si="8"/>
        <v/>
      </c>
      <c r="V85" s="583"/>
      <c r="W85" s="392"/>
      <c r="X85" s="392"/>
      <c r="Y85" s="392"/>
      <c r="Z85" s="584"/>
    </row>
    <row r="86" spans="2:26" ht="39.75" customHeight="1">
      <c r="B86" s="545"/>
      <c r="D86" s="191" t="s">
        <v>2162</v>
      </c>
      <c r="E86" s="322"/>
      <c r="F86" s="192"/>
      <c r="G86" s="329"/>
      <c r="H86" s="193" t="str">
        <f t="shared" si="6"/>
        <v/>
      </c>
      <c r="J86" s="191" t="s">
        <v>2162</v>
      </c>
      <c r="K86" s="322"/>
      <c r="L86" s="192"/>
      <c r="M86" s="329"/>
      <c r="N86" s="193" t="str">
        <f t="shared" si="7"/>
        <v/>
      </c>
      <c r="P86" s="191" t="s">
        <v>2162</v>
      </c>
      <c r="Q86" s="322"/>
      <c r="R86" s="192"/>
      <c r="S86" s="329"/>
      <c r="T86" s="193" t="str">
        <f t="shared" si="8"/>
        <v/>
      </c>
      <c r="V86" s="583"/>
      <c r="W86" s="392"/>
      <c r="X86" s="392"/>
      <c r="Y86" s="392"/>
      <c r="Z86" s="584"/>
    </row>
    <row r="87" spans="2:26" ht="39.75" customHeight="1">
      <c r="B87" s="545"/>
      <c r="D87" s="196" t="s">
        <v>2163</v>
      </c>
      <c r="E87" s="324"/>
      <c r="F87" s="197"/>
      <c r="G87" s="331"/>
      <c r="H87" s="198" t="str">
        <f t="shared" si="6"/>
        <v/>
      </c>
      <c r="J87" s="196" t="s">
        <v>2163</v>
      </c>
      <c r="K87" s="324"/>
      <c r="L87" s="197"/>
      <c r="M87" s="331"/>
      <c r="N87" s="198" t="str">
        <f t="shared" si="7"/>
        <v/>
      </c>
      <c r="P87" s="196" t="s">
        <v>2163</v>
      </c>
      <c r="Q87" s="324"/>
      <c r="R87" s="197"/>
      <c r="S87" s="331"/>
      <c r="T87" s="198" t="str">
        <f t="shared" si="8"/>
        <v/>
      </c>
      <c r="V87" s="583"/>
      <c r="W87" s="392"/>
      <c r="X87" s="392"/>
      <c r="Y87" s="392"/>
      <c r="Z87" s="584"/>
    </row>
    <row r="88" spans="2:26" ht="60" customHeight="1">
      <c r="B88" s="545"/>
      <c r="D88" s="199" t="s">
        <v>1277</v>
      </c>
      <c r="E88" s="547">
        <f ca="1">ROUNDUP(F93/(VLOOKUP(1,tblRPECoefficientWithoutColumnHeaders,2,0)*G93^2+VLOOKUP(2,tblRPECoefficientWithoutColumnHeaders,2,0)*G93+VLOOKUP(3,tblRPECoefficientWithoutColumnHeaders,2,0)),0)</f>
        <v>0</v>
      </c>
      <c r="F88" s="548"/>
      <c r="G88" s="548"/>
      <c r="H88" s="549"/>
      <c r="J88" s="199" t="s">
        <v>1277</v>
      </c>
      <c r="K88" s="547">
        <f ca="1">ROUNDUP(L93/(VLOOKUP(1,tblRPECoefficientWithoutColumnHeaders,2,0)*M93^2+VLOOKUP(2,tblRPECoefficientWithoutColumnHeaders,2,0)*M93+VLOOKUP(3,tblRPECoefficientWithoutColumnHeaders,2,0)),0)</f>
        <v>0</v>
      </c>
      <c r="L88" s="548"/>
      <c r="M88" s="548"/>
      <c r="N88" s="549"/>
      <c r="P88" s="200" t="s">
        <v>1277</v>
      </c>
      <c r="Q88" s="554">
        <f ca="1">ROUNDUP(R93/(VLOOKUP(1,tblRPECoefficientWithoutColumnHeaders,2,0)*S93^2+VLOOKUP(2,tblRPECoefficientWithoutColumnHeaders,2,0)*S93+VLOOKUP(3,tblRPECoefficientWithoutColumnHeaders,2,0)),0)</f>
        <v>0</v>
      </c>
      <c r="R88" s="555"/>
      <c r="S88" s="555"/>
      <c r="T88" s="556"/>
      <c r="V88" s="583"/>
      <c r="W88" s="392"/>
      <c r="X88" s="392"/>
      <c r="Y88" s="392"/>
      <c r="Z88" s="584"/>
    </row>
    <row r="89" spans="2:26" ht="60" customHeight="1">
      <c r="B89" s="545"/>
      <c r="D89" s="201"/>
      <c r="E89" s="204">
        <f t="shared" ref="E89:H89" si="9">D89*B89</f>
        <v>0</v>
      </c>
      <c r="F89" s="204">
        <f t="shared" si="9"/>
        <v>0</v>
      </c>
      <c r="G89" s="204">
        <f t="shared" si="9"/>
        <v>0</v>
      </c>
      <c r="H89" s="204">
        <f t="shared" si="9"/>
        <v>0</v>
      </c>
      <c r="J89" s="201"/>
      <c r="K89" s="216"/>
      <c r="L89" s="216"/>
      <c r="M89" s="216"/>
      <c r="N89" s="204">
        <f>M89*K89</f>
        <v>0</v>
      </c>
      <c r="P89" s="205" t="s">
        <v>2164</v>
      </c>
      <c r="Q89" s="206"/>
      <c r="R89" s="207" t="s">
        <v>2165</v>
      </c>
      <c r="S89" s="208"/>
      <c r="T89" s="209">
        <f>S89*Q89</f>
        <v>0</v>
      </c>
      <c r="V89" s="583"/>
      <c r="W89" s="392"/>
      <c r="X89" s="392"/>
      <c r="Y89" s="392"/>
      <c r="Z89" s="584"/>
    </row>
    <row r="90" spans="2:26" ht="60" customHeight="1">
      <c r="B90" s="545"/>
      <c r="D90" s="201" t="s">
        <v>1268</v>
      </c>
      <c r="E90" s="553">
        <f>IF(COUNT(H79:H87)&gt;0,AVERAGEIF(H79:H87,"&gt;0"),0)</f>
        <v>0</v>
      </c>
      <c r="F90" s="406"/>
      <c r="G90" s="406"/>
      <c r="H90" s="407"/>
      <c r="J90" s="201" t="s">
        <v>1268</v>
      </c>
      <c r="K90" s="553">
        <f>IF(COUNT(N79:N87)&gt;0,AVERAGEIF(N79:N87,"&gt;0"),0)</f>
        <v>0</v>
      </c>
      <c r="L90" s="406"/>
      <c r="M90" s="406"/>
      <c r="N90" s="407"/>
      <c r="P90" s="210" t="s">
        <v>1268</v>
      </c>
      <c r="Q90" s="557">
        <f>IF(COUNT(T79:T87)&gt;0,AVERAGEIF(T79:T87,"&gt;0"),0)</f>
        <v>0</v>
      </c>
      <c r="R90" s="558"/>
      <c r="S90" s="558"/>
      <c r="T90" s="559"/>
      <c r="V90" s="583"/>
      <c r="W90" s="392"/>
      <c r="X90" s="392"/>
      <c r="Y90" s="392"/>
      <c r="Z90" s="584"/>
    </row>
    <row r="91" spans="2:26" ht="60" customHeight="1">
      <c r="B91" s="545"/>
      <c r="D91" s="201" t="s">
        <v>1267</v>
      </c>
      <c r="E91" s="560">
        <f>SUM(F79:F87)</f>
        <v>0</v>
      </c>
      <c r="F91" s="406"/>
      <c r="G91" s="406"/>
      <c r="H91" s="407"/>
      <c r="J91" s="201" t="s">
        <v>1267</v>
      </c>
      <c r="K91" s="560">
        <f>SUM(L79:L87)</f>
        <v>0</v>
      </c>
      <c r="L91" s="406"/>
      <c r="M91" s="406"/>
      <c r="N91" s="407"/>
      <c r="P91" s="201" t="s">
        <v>1267</v>
      </c>
      <c r="Q91" s="560">
        <f>SUM(R79:R87)</f>
        <v>0</v>
      </c>
      <c r="R91" s="406"/>
      <c r="S91" s="406"/>
      <c r="T91" s="407"/>
      <c r="V91" s="583"/>
      <c r="W91" s="392"/>
      <c r="X91" s="392"/>
      <c r="Y91" s="392"/>
      <c r="Z91" s="584"/>
    </row>
    <row r="92" spans="2:26" ht="60" customHeight="1">
      <c r="B92" s="545"/>
      <c r="D92" s="211" t="s">
        <v>1258</v>
      </c>
      <c r="E92" s="550">
        <f>SUM(PRODUCT(E79:F79),PRODUCT(E80:F80),PRODUCT(E81:F81),PRODUCT(E82:F82),PRODUCT(E83:F83),PRODUCT(E84:F84),PRODUCT(E85:F85),PRODUCT(E86:F86),PRODUCT(E87:F87))</f>
        <v>0</v>
      </c>
      <c r="F92" s="551"/>
      <c r="G92" s="551"/>
      <c r="H92" s="552"/>
      <c r="J92" s="211" t="s">
        <v>1258</v>
      </c>
      <c r="K92" s="550">
        <f>SUM(PRODUCT(K79:L79),PRODUCT(K80:L80),PRODUCT(K81:L81),PRODUCT(K82:L82),PRODUCT(K83:L83),PRODUCT(K84:L84),PRODUCT(K85:L85),PRODUCT(K86:L86),PRODUCT(K87:L87))</f>
        <v>0</v>
      </c>
      <c r="L92" s="551"/>
      <c r="M92" s="551"/>
      <c r="N92" s="552"/>
      <c r="P92" s="211" t="s">
        <v>1258</v>
      </c>
      <c r="Q92" s="550">
        <f>SUM(PRODUCT(Q79:R79),PRODUCT(Q80:R80),PRODUCT(Q81:R81),PRODUCT(Q82:R82),PRODUCT(Q83:R83),PRODUCT(Q84:R84),PRODUCT(Q85:R85),PRODUCT(Q86:R86),PRODUCT(Q87:R87))</f>
        <v>0</v>
      </c>
      <c r="R92" s="551"/>
      <c r="S92" s="551"/>
      <c r="T92" s="552"/>
      <c r="V92" s="585"/>
      <c r="W92" s="417"/>
      <c r="X92" s="417"/>
      <c r="Y92" s="417"/>
      <c r="Z92" s="586"/>
    </row>
    <row r="93" spans="2:26" ht="39.75" customHeight="1">
      <c r="B93" s="546"/>
      <c r="D93" s="212"/>
      <c r="E93" s="213" t="str">
        <f ca="1">OFFSET(E78,COUNT(E79:E87),0)</f>
        <v>WEIGHT</v>
      </c>
      <c r="F93" s="214">
        <f ca="1">IF(COUNT(E79:E87)&gt;0,OFFSET(E78,MATCH(MAX(E79:E87),E79:E87,0),0),0)</f>
        <v>0</v>
      </c>
      <c r="G93" s="214">
        <f ca="1">IF(COUNT(E79:E87)&gt;0,OFFSET(F78,MATCH(MAX(E79:E87),E79:E87,0),0)+(10-OFFSET(G78,MATCH(MAX(E79:E87),E79:E87,0),0)),0)</f>
        <v>0</v>
      </c>
      <c r="H93" s="215">
        <f ca="1">IF(COUNT(E79:E87)&gt;0,OFFSET(F78,COUNT(E79:E87),0)+(10-(OFFSET(G78,COUNT(E79:E87),0))),0)</f>
        <v>0</v>
      </c>
      <c r="J93" s="212"/>
      <c r="K93" s="213" t="str">
        <f ca="1">OFFSET(K78,COUNT(K79:K87),0)</f>
        <v>WEIGHT</v>
      </c>
      <c r="L93" s="214">
        <f ca="1">IF(COUNT(K79:K87)&gt;0,OFFSET(K78,MATCH(MAX(K79:K87),K79:K87,0),0),0)</f>
        <v>0</v>
      </c>
      <c r="M93" s="214">
        <f ca="1">IF(COUNT(K79:K87)&gt;0,OFFSET(L78,MATCH(MAX(K79:K87),K79:K87,0),0)+(10-OFFSET(M78,MATCH(MAX(K79:K87),K79:K87,0),0)),0)</f>
        <v>0</v>
      </c>
      <c r="N93" s="215">
        <f ca="1">IF(COUNT(K79:K87)&gt;0,OFFSET(L78,COUNT(K79:K87),0)+(10-(OFFSET(M78,COUNT(K79:K87),0))),0)</f>
        <v>0</v>
      </c>
      <c r="P93" s="212"/>
      <c r="Q93" s="213" t="str">
        <f ca="1">OFFSET(Q78,COUNT(Q79:Q87),0)</f>
        <v>WEIGHT</v>
      </c>
      <c r="R93" s="214">
        <f ca="1">IF(COUNT(Q79:Q87)&gt;0,OFFSET(Q78,MATCH(MAX(Q79:Q87),Q79:Q87,0),0),0)</f>
        <v>0</v>
      </c>
      <c r="S93" s="214">
        <f ca="1">IF(COUNT(Q79:Q87)&gt;0,OFFSET(R78,MATCH(MAX(Q79:Q87),Q79:Q87,0),0)+(10-OFFSET(S78,MATCH(MAX(Q79:Q87),Q79:Q87,0),0)),0)</f>
        <v>0</v>
      </c>
      <c r="T93" s="215">
        <f ca="1">IF(COUNT(Q79:Q87)&gt;0,OFFSET(R78,COUNT(Q79:Q87),0)+(10-(OFFSET(S78,COUNT(Q79:Q87),0))),0)</f>
        <v>0</v>
      </c>
      <c r="V93" s="212"/>
      <c r="W93" s="213"/>
      <c r="X93" s="214"/>
      <c r="Y93" s="214"/>
      <c r="Z93" s="215"/>
    </row>
    <row r="94" spans="2:26" ht="15.75" customHeight="1"/>
    <row r="95" spans="2:26" ht="22.5" customHeight="1"/>
    <row r="96" spans="2:26" ht="75" customHeight="1">
      <c r="B96" s="544">
        <v>4</v>
      </c>
      <c r="D96" s="533">
        <v>1</v>
      </c>
      <c r="E96" s="369"/>
      <c r="F96" s="369"/>
      <c r="G96" s="369"/>
      <c r="H96" s="370"/>
      <c r="J96" s="533">
        <v>2</v>
      </c>
      <c r="K96" s="369"/>
      <c r="L96" s="369"/>
      <c r="M96" s="369"/>
      <c r="N96" s="370"/>
      <c r="P96" s="533">
        <v>3</v>
      </c>
      <c r="Q96" s="369"/>
      <c r="R96" s="369"/>
      <c r="S96" s="369"/>
      <c r="T96" s="370"/>
      <c r="V96" s="533" t="s">
        <v>2147</v>
      </c>
      <c r="W96" s="369"/>
      <c r="X96" s="369"/>
      <c r="Y96" s="369"/>
      <c r="Z96" s="370"/>
    </row>
    <row r="97" spans="2:26" ht="15" customHeight="1">
      <c r="B97" s="545"/>
    </row>
    <row r="98" spans="2:26" ht="75" customHeight="1">
      <c r="B98" s="545"/>
      <c r="D98" s="535" t="str">
        <f ca="1">OFFSET('PROGRAMMING SKELETON'!D282,F2-1,0)</f>
        <v>Rack Pull, mid shin</v>
      </c>
      <c r="E98" s="413"/>
      <c r="F98" s="413"/>
      <c r="G98" s="413"/>
      <c r="H98" s="414"/>
      <c r="J98" s="535" t="str">
        <f ca="1">OFFSET('PROGRAMMING SKELETON'!G282,F2-1,0)</f>
        <v>Close Grip Bench</v>
      </c>
      <c r="K98" s="413"/>
      <c r="L98" s="413"/>
      <c r="M98" s="413"/>
      <c r="N98" s="414"/>
      <c r="P98" s="535" t="str">
        <f ca="1">OFFSET('PROGRAMMING SKELETON'!J282,F2-1,0)</f>
        <v>Leg Press or RDL
If you have access to a leg press and tend to have issues good morning your squats, I would prefer using leg press just to apply a bit of extra stress to  the legs without taxing the back as much. If no leg press, do RDL's. On the leg press, try and replicate your squat stance</v>
      </c>
      <c r="Q98" s="413"/>
      <c r="R98" s="413"/>
      <c r="S98" s="413"/>
      <c r="T98" s="414"/>
      <c r="V98" s="535" t="str">
        <f ca="1">OFFSET('PROGRAMMING SKELETON'!M283,F74-1,0)</f>
        <v>GPP or None</v>
      </c>
      <c r="W98" s="413"/>
      <c r="X98" s="413"/>
      <c r="Y98" s="413"/>
      <c r="Z98" s="414"/>
    </row>
    <row r="99" spans="2:26" ht="49.5" customHeight="1">
      <c r="B99" s="545"/>
      <c r="D99" s="531" t="s">
        <v>2148</v>
      </c>
      <c r="E99" s="561" t="str">
        <f ca="1">OFFSET('PROGRAMMING SKELETON'!G57,F2-1,0)</f>
        <v>•4 reps @ RPE 7
•4 reps @ RPE 8
• 4 reps @ RPE 9
•Take 5% off from the 4 @ RPE 9 set and do 2-3 sets of 4 (until effort is ~ RPE 9 again)</v>
      </c>
      <c r="F99" s="526"/>
      <c r="G99" s="526"/>
      <c r="H99" s="527"/>
      <c r="J99" s="531" t="s">
        <v>2148</v>
      </c>
      <c r="K99" s="561" t="str">
        <f ca="1">OFFSET('PROGRAMMING SKELETON'!H57,F2-1,0)</f>
        <v>•4 reps @ RPE 7
•4 reps @ RPE 8
• 4 reps @ RPE 9
•Take 5% off from the 4 @ RPE 9 set and do 2-3 sets of 4 (until effort is ~ RPE 9 again)</v>
      </c>
      <c r="L99" s="526"/>
      <c r="M99" s="526"/>
      <c r="N99" s="527"/>
      <c r="P99" s="531" t="s">
        <v>2148</v>
      </c>
      <c r="Q99" s="561" t="str">
        <f ca="1">OFFSET('PROGRAMMING SKELETON'!I57,F2-1,0)</f>
        <v>• 10 reps @ RPE 7 
• 10 reps  @ RPE 8
• 10 reps @ RPE 9 
•Take off 5% from 10 @ 9 for 1 more set of 10</v>
      </c>
      <c r="R99" s="526"/>
      <c r="S99" s="526"/>
      <c r="T99" s="527"/>
      <c r="V99" s="582" t="str">
        <f ca="1">OFFSET('PROGRAMMING SKELETON'!N283,F74-1,0)</f>
        <v>GPP or None</v>
      </c>
      <c r="W99" s="526"/>
      <c r="X99" s="526"/>
      <c r="Y99" s="526"/>
      <c r="Z99" s="527"/>
    </row>
    <row r="100" spans="2:26" ht="49.5" customHeight="1">
      <c r="B100" s="545"/>
      <c r="D100" s="532"/>
      <c r="E100" s="528"/>
      <c r="F100" s="529"/>
      <c r="G100" s="529"/>
      <c r="H100" s="530"/>
      <c r="J100" s="532"/>
      <c r="K100" s="528"/>
      <c r="L100" s="529"/>
      <c r="M100" s="529"/>
      <c r="N100" s="530"/>
      <c r="P100" s="532"/>
      <c r="Q100" s="528"/>
      <c r="R100" s="529"/>
      <c r="S100" s="529"/>
      <c r="T100" s="530"/>
      <c r="V100" s="583"/>
      <c r="W100" s="392"/>
      <c r="X100" s="392"/>
      <c r="Y100" s="392"/>
      <c r="Z100" s="584"/>
    </row>
    <row r="101" spans="2:26" ht="124.5" customHeight="1">
      <c r="B101" s="545"/>
      <c r="D101" s="186" t="s">
        <v>2149</v>
      </c>
      <c r="E101" s="562" t="str">
        <f ca="1">OFFSET('PROGRAMMING SKELETON'!E282,F2-1,0)</f>
        <v>3-5 minute rest between work sets</v>
      </c>
      <c r="F101" s="410"/>
      <c r="G101" s="410"/>
      <c r="H101" s="411"/>
      <c r="J101" s="186" t="s">
        <v>2149</v>
      </c>
      <c r="K101" s="562" t="str">
        <f ca="1">OFFSET('PROGRAMMING SKELETON'!H282,F2-1,0)</f>
        <v>3-5 minute rest between work sets</v>
      </c>
      <c r="L101" s="410"/>
      <c r="M101" s="410"/>
      <c r="N101" s="411"/>
      <c r="P101" s="186" t="s">
        <v>2149</v>
      </c>
      <c r="Q101" s="562" t="str">
        <f ca="1">OFFSET('PROGRAMMING SKELETON'!K282,F2-1,0)</f>
        <v>2-4 min</v>
      </c>
      <c r="R101" s="410"/>
      <c r="S101" s="410"/>
      <c r="T101" s="411"/>
      <c r="V101" s="585"/>
      <c r="W101" s="417"/>
      <c r="X101" s="417"/>
      <c r="Y101" s="417"/>
      <c r="Z101" s="586"/>
    </row>
    <row r="102" spans="2:26" ht="75" customHeight="1">
      <c r="B102" s="545"/>
      <c r="D102" s="187" t="s">
        <v>2150</v>
      </c>
      <c r="E102" s="187" t="s">
        <v>2151</v>
      </c>
      <c r="F102" s="187" t="s">
        <v>1267</v>
      </c>
      <c r="G102" s="187" t="s">
        <v>2152</v>
      </c>
      <c r="H102" s="187" t="s">
        <v>2153</v>
      </c>
      <c r="J102" s="187" t="s">
        <v>2150</v>
      </c>
      <c r="K102" s="187" t="s">
        <v>2151</v>
      </c>
      <c r="L102" s="187" t="s">
        <v>1267</v>
      </c>
      <c r="M102" s="187" t="s">
        <v>2152</v>
      </c>
      <c r="N102" s="187" t="s">
        <v>2153</v>
      </c>
      <c r="P102" s="187" t="s">
        <v>2150</v>
      </c>
      <c r="Q102" s="187" t="s">
        <v>2151</v>
      </c>
      <c r="R102" s="187" t="s">
        <v>1267</v>
      </c>
      <c r="S102" s="187" t="s">
        <v>2152</v>
      </c>
      <c r="T102" s="187" t="s">
        <v>2153</v>
      </c>
      <c r="V102" s="581" t="s">
        <v>2154</v>
      </c>
      <c r="W102" s="413"/>
      <c r="X102" s="413"/>
      <c r="Y102" s="413"/>
      <c r="Z102" s="414"/>
    </row>
    <row r="103" spans="2:26" ht="39.75" customHeight="1">
      <c r="B103" s="545"/>
      <c r="D103" s="188" t="s">
        <v>2155</v>
      </c>
      <c r="E103" s="321"/>
      <c r="F103" s="189"/>
      <c r="G103" s="328"/>
      <c r="H103" s="190" t="str">
        <f t="shared" ref="H103:H111" si="10">IF(ISNUMBER(E103),E103/E$112,"")</f>
        <v/>
      </c>
      <c r="J103" s="188" t="s">
        <v>2155</v>
      </c>
      <c r="K103" s="321"/>
      <c r="L103" s="189"/>
      <c r="M103" s="328"/>
      <c r="N103" s="190" t="str">
        <f t="shared" ref="N103:N111" si="11">IF(ISNUMBER(K103),K103/K$112,"")</f>
        <v/>
      </c>
      <c r="P103" s="188" t="s">
        <v>2155</v>
      </c>
      <c r="Q103" s="321"/>
      <c r="R103" s="189"/>
      <c r="S103" s="328"/>
      <c r="T103" s="190" t="str">
        <f t="shared" ref="T103:T111" si="12">IF(ISNUMBER(Q103),Q103/Q$112,"")</f>
        <v/>
      </c>
      <c r="V103" s="587"/>
      <c r="W103" s="526"/>
      <c r="X103" s="526"/>
      <c r="Y103" s="526"/>
      <c r="Z103" s="527"/>
    </row>
    <row r="104" spans="2:26" ht="39.75" customHeight="1">
      <c r="B104" s="545"/>
      <c r="D104" s="191" t="s">
        <v>2156</v>
      </c>
      <c r="E104" s="322"/>
      <c r="F104" s="192"/>
      <c r="G104" s="329"/>
      <c r="H104" s="190" t="str">
        <f t="shared" si="10"/>
        <v/>
      </c>
      <c r="J104" s="191" t="s">
        <v>2156</v>
      </c>
      <c r="K104" s="322"/>
      <c r="L104" s="192"/>
      <c r="M104" s="329"/>
      <c r="N104" s="190" t="str">
        <f t="shared" si="11"/>
        <v/>
      </c>
      <c r="P104" s="191" t="s">
        <v>2156</v>
      </c>
      <c r="Q104" s="322"/>
      <c r="R104" s="192"/>
      <c r="S104" s="329"/>
      <c r="T104" s="193" t="str">
        <f t="shared" si="12"/>
        <v/>
      </c>
      <c r="V104" s="583"/>
      <c r="W104" s="392"/>
      <c r="X104" s="392"/>
      <c r="Y104" s="392"/>
      <c r="Z104" s="584"/>
    </row>
    <row r="105" spans="2:26" ht="39.75" customHeight="1">
      <c r="B105" s="545"/>
      <c r="D105" s="191" t="s">
        <v>2157</v>
      </c>
      <c r="E105" s="323"/>
      <c r="F105" s="189"/>
      <c r="G105" s="330"/>
      <c r="H105" s="190" t="str">
        <f t="shared" si="10"/>
        <v/>
      </c>
      <c r="J105" s="191" t="s">
        <v>2157</v>
      </c>
      <c r="K105" s="323"/>
      <c r="L105" s="189"/>
      <c r="M105" s="330"/>
      <c r="N105" s="190" t="str">
        <f t="shared" si="11"/>
        <v/>
      </c>
      <c r="P105" s="191" t="s">
        <v>2157</v>
      </c>
      <c r="Q105" s="323"/>
      <c r="R105" s="189"/>
      <c r="S105" s="330"/>
      <c r="T105" s="195" t="str">
        <f t="shared" si="12"/>
        <v/>
      </c>
      <c r="V105" s="583"/>
      <c r="W105" s="392"/>
      <c r="X105" s="392"/>
      <c r="Y105" s="392"/>
      <c r="Z105" s="584"/>
    </row>
    <row r="106" spans="2:26" ht="39.75" customHeight="1">
      <c r="B106" s="545"/>
      <c r="D106" s="191" t="s">
        <v>2158</v>
      </c>
      <c r="E106" s="322"/>
      <c r="F106" s="192"/>
      <c r="G106" s="329"/>
      <c r="H106" s="193" t="str">
        <f t="shared" si="10"/>
        <v/>
      </c>
      <c r="J106" s="191" t="s">
        <v>2158</v>
      </c>
      <c r="K106" s="322"/>
      <c r="L106" s="192"/>
      <c r="M106" s="329"/>
      <c r="N106" s="193" t="str">
        <f t="shared" si="11"/>
        <v/>
      </c>
      <c r="P106" s="191" t="s">
        <v>2158</v>
      </c>
      <c r="Q106" s="322"/>
      <c r="R106" s="192"/>
      <c r="S106" s="329"/>
      <c r="T106" s="193" t="str">
        <f t="shared" si="12"/>
        <v/>
      </c>
      <c r="V106" s="583"/>
      <c r="W106" s="392"/>
      <c r="X106" s="392"/>
      <c r="Y106" s="392"/>
      <c r="Z106" s="584"/>
    </row>
    <row r="107" spans="2:26" ht="39.75" customHeight="1">
      <c r="B107" s="545"/>
      <c r="D107" s="191" t="s">
        <v>2159</v>
      </c>
      <c r="E107" s="323"/>
      <c r="F107" s="189"/>
      <c r="G107" s="330"/>
      <c r="H107" s="195" t="str">
        <f t="shared" si="10"/>
        <v/>
      </c>
      <c r="J107" s="191" t="s">
        <v>2159</v>
      </c>
      <c r="K107" s="323"/>
      <c r="L107" s="189"/>
      <c r="M107" s="330"/>
      <c r="N107" s="195" t="str">
        <f t="shared" si="11"/>
        <v/>
      </c>
      <c r="P107" s="191" t="s">
        <v>2159</v>
      </c>
      <c r="Q107" s="323"/>
      <c r="R107" s="189"/>
      <c r="S107" s="330"/>
      <c r="T107" s="195" t="str">
        <f t="shared" si="12"/>
        <v/>
      </c>
      <c r="V107" s="583"/>
      <c r="W107" s="392"/>
      <c r="X107" s="392"/>
      <c r="Y107" s="392"/>
      <c r="Z107" s="584"/>
    </row>
    <row r="108" spans="2:26" ht="39.75" customHeight="1">
      <c r="B108" s="545"/>
      <c r="D108" s="191" t="s">
        <v>2160</v>
      </c>
      <c r="E108" s="322"/>
      <c r="F108" s="192"/>
      <c r="G108" s="329"/>
      <c r="H108" s="193" t="str">
        <f t="shared" si="10"/>
        <v/>
      </c>
      <c r="J108" s="191" t="s">
        <v>2160</v>
      </c>
      <c r="K108" s="322"/>
      <c r="L108" s="192"/>
      <c r="M108" s="329"/>
      <c r="N108" s="193" t="str">
        <f t="shared" si="11"/>
        <v/>
      </c>
      <c r="P108" s="191" t="s">
        <v>2160</v>
      </c>
      <c r="Q108" s="322"/>
      <c r="R108" s="192"/>
      <c r="S108" s="329"/>
      <c r="T108" s="193" t="str">
        <f t="shared" si="12"/>
        <v/>
      </c>
      <c r="V108" s="583"/>
      <c r="W108" s="392"/>
      <c r="X108" s="392"/>
      <c r="Y108" s="392"/>
      <c r="Z108" s="584"/>
    </row>
    <row r="109" spans="2:26" ht="39.75" customHeight="1">
      <c r="B109" s="545"/>
      <c r="D109" s="191" t="s">
        <v>2161</v>
      </c>
      <c r="E109" s="323"/>
      <c r="F109" s="189"/>
      <c r="G109" s="330"/>
      <c r="H109" s="195" t="str">
        <f t="shared" si="10"/>
        <v/>
      </c>
      <c r="J109" s="191" t="s">
        <v>2161</v>
      </c>
      <c r="K109" s="323"/>
      <c r="L109" s="189"/>
      <c r="M109" s="330"/>
      <c r="N109" s="195" t="str">
        <f t="shared" si="11"/>
        <v/>
      </c>
      <c r="P109" s="191" t="s">
        <v>2161</v>
      </c>
      <c r="Q109" s="323"/>
      <c r="R109" s="189"/>
      <c r="S109" s="330"/>
      <c r="T109" s="195" t="str">
        <f t="shared" si="12"/>
        <v/>
      </c>
      <c r="V109" s="583"/>
      <c r="W109" s="392"/>
      <c r="X109" s="392"/>
      <c r="Y109" s="392"/>
      <c r="Z109" s="584"/>
    </row>
    <row r="110" spans="2:26" ht="39.75" customHeight="1">
      <c r="B110" s="545"/>
      <c r="D110" s="191" t="s">
        <v>2162</v>
      </c>
      <c r="E110" s="322"/>
      <c r="F110" s="192"/>
      <c r="G110" s="329"/>
      <c r="H110" s="193" t="str">
        <f t="shared" si="10"/>
        <v/>
      </c>
      <c r="J110" s="191" t="s">
        <v>2162</v>
      </c>
      <c r="K110" s="322"/>
      <c r="L110" s="192"/>
      <c r="M110" s="329"/>
      <c r="N110" s="193" t="str">
        <f t="shared" si="11"/>
        <v/>
      </c>
      <c r="P110" s="191" t="s">
        <v>2162</v>
      </c>
      <c r="Q110" s="322"/>
      <c r="R110" s="192"/>
      <c r="S110" s="329"/>
      <c r="T110" s="193" t="str">
        <f t="shared" si="12"/>
        <v/>
      </c>
      <c r="V110" s="583"/>
      <c r="W110" s="392"/>
      <c r="X110" s="392"/>
      <c r="Y110" s="392"/>
      <c r="Z110" s="584"/>
    </row>
    <row r="111" spans="2:26" ht="39.75" customHeight="1" thickBot="1">
      <c r="B111" s="545"/>
      <c r="D111" s="196" t="s">
        <v>2163</v>
      </c>
      <c r="E111" s="324"/>
      <c r="F111" s="189"/>
      <c r="G111" s="331"/>
      <c r="H111" s="198" t="str">
        <f t="shared" si="10"/>
        <v/>
      </c>
      <c r="J111" s="196" t="s">
        <v>2163</v>
      </c>
      <c r="K111" s="324"/>
      <c r="L111" s="189"/>
      <c r="M111" s="331"/>
      <c r="N111" s="198" t="str">
        <f t="shared" si="11"/>
        <v/>
      </c>
      <c r="P111" s="196" t="s">
        <v>2163</v>
      </c>
      <c r="Q111" s="324"/>
      <c r="R111" s="189"/>
      <c r="S111" s="331"/>
      <c r="T111" s="198" t="str">
        <f t="shared" si="12"/>
        <v/>
      </c>
      <c r="V111" s="583"/>
      <c r="W111" s="392"/>
      <c r="X111" s="392"/>
      <c r="Y111" s="392"/>
      <c r="Z111" s="584"/>
    </row>
    <row r="112" spans="2:26" ht="60" customHeight="1" thickTop="1">
      <c r="B112" s="545"/>
      <c r="D112" s="199" t="s">
        <v>1277</v>
      </c>
      <c r="E112" s="547">
        <f ca="1">ROUNDUP(F117/(VLOOKUP(1,tblRPECoefficientWithoutColumnHeaders,2,0)*G117^2+VLOOKUP(2,tblRPECoefficientWithoutColumnHeaders,2,0)*G117+VLOOKUP(3,tblRPECoefficientWithoutColumnHeaders,2,0)),0)</f>
        <v>0</v>
      </c>
      <c r="F112" s="548"/>
      <c r="G112" s="548"/>
      <c r="H112" s="549"/>
      <c r="J112" s="199" t="s">
        <v>1277</v>
      </c>
      <c r="K112" s="547">
        <f ca="1">ROUNDUP(L117/(VLOOKUP(1,tblRPECoefficientWithoutColumnHeaders,2,0)*M117^2+VLOOKUP(2,tblRPECoefficientWithoutColumnHeaders,2,0)*M117+VLOOKUP(3,tblRPECoefficientWithoutColumnHeaders,2,0)),0)</f>
        <v>0</v>
      </c>
      <c r="L112" s="548"/>
      <c r="M112" s="548"/>
      <c r="N112" s="549"/>
      <c r="P112" s="199" t="s">
        <v>1277</v>
      </c>
      <c r="Q112" s="547">
        <f ca="1">ROUNDUP(R117/(VLOOKUP(1,tblRPECoefficientWithoutColumnHeaders,2,0)*S117^2+VLOOKUP(2,tblRPECoefficientWithoutColumnHeaders,2,0)*S117+VLOOKUP(3,tblRPECoefficientWithoutColumnHeaders,2,0)),0)</f>
        <v>0</v>
      </c>
      <c r="R112" s="548"/>
      <c r="S112" s="548"/>
      <c r="T112" s="549"/>
      <c r="V112" s="583"/>
      <c r="W112" s="392"/>
      <c r="X112" s="392"/>
      <c r="Y112" s="392"/>
      <c r="Z112" s="584"/>
    </row>
    <row r="113" spans="2:26" ht="60" customHeight="1">
      <c r="B113" s="545"/>
      <c r="D113" s="201"/>
      <c r="E113" s="216"/>
      <c r="F113" s="216"/>
      <c r="G113" s="216"/>
      <c r="H113" s="204"/>
      <c r="J113" s="201"/>
      <c r="K113" s="216"/>
      <c r="L113" s="216"/>
      <c r="M113" s="216"/>
      <c r="N113" s="204"/>
      <c r="P113" s="247" t="s">
        <v>2387</v>
      </c>
      <c r="Q113" s="248"/>
      <c r="R113" s="216" t="s">
        <v>2165</v>
      </c>
      <c r="S113" s="249"/>
      <c r="T113" s="250">
        <f>Q113*S113</f>
        <v>0</v>
      </c>
      <c r="V113" s="583"/>
      <c r="W113" s="392"/>
      <c r="X113" s="392"/>
      <c r="Y113" s="392"/>
      <c r="Z113" s="584"/>
    </row>
    <row r="114" spans="2:26" ht="60" customHeight="1">
      <c r="B114" s="545"/>
      <c r="D114" s="201" t="s">
        <v>1268</v>
      </c>
      <c r="E114" s="553">
        <f>IF(COUNT(H103:H111)&gt;0,AVERAGEIF(H103:H111,"&gt;0"),0)</f>
        <v>0</v>
      </c>
      <c r="F114" s="406"/>
      <c r="G114" s="406"/>
      <c r="H114" s="407"/>
      <c r="J114" s="201" t="s">
        <v>1268</v>
      </c>
      <c r="K114" s="553">
        <f>IF(COUNT(N103:N111)&gt;0,AVERAGEIF(N103:N111,"&gt;0"),0)</f>
        <v>0</v>
      </c>
      <c r="L114" s="406"/>
      <c r="M114" s="406"/>
      <c r="N114" s="407"/>
      <c r="P114" s="201" t="s">
        <v>1268</v>
      </c>
      <c r="Q114" s="553">
        <f>IF(COUNT(T103:T111)&gt;0,AVERAGEIF(T103:T111,"&gt;0"),0)</f>
        <v>0</v>
      </c>
      <c r="R114" s="406"/>
      <c r="S114" s="406"/>
      <c r="T114" s="407"/>
      <c r="V114" s="583"/>
      <c r="W114" s="392"/>
      <c r="X114" s="392"/>
      <c r="Y114" s="392"/>
      <c r="Z114" s="584"/>
    </row>
    <row r="115" spans="2:26" ht="60" customHeight="1">
      <c r="B115" s="545"/>
      <c r="D115" s="201" t="s">
        <v>1267</v>
      </c>
      <c r="E115" s="560">
        <f>SUM(F103:F111)</f>
        <v>0</v>
      </c>
      <c r="F115" s="406"/>
      <c r="G115" s="406"/>
      <c r="H115" s="407"/>
      <c r="J115" s="201" t="s">
        <v>1267</v>
      </c>
      <c r="K115" s="560">
        <f>SUM(L103:L111)</f>
        <v>0</v>
      </c>
      <c r="L115" s="406"/>
      <c r="M115" s="406"/>
      <c r="N115" s="407"/>
      <c r="P115" s="201" t="s">
        <v>1267</v>
      </c>
      <c r="Q115" s="560">
        <f>SUM(R103:R111)</f>
        <v>0</v>
      </c>
      <c r="R115" s="406"/>
      <c r="S115" s="406"/>
      <c r="T115" s="407"/>
      <c r="V115" s="583"/>
      <c r="W115" s="392"/>
      <c r="X115" s="392"/>
      <c r="Y115" s="392"/>
      <c r="Z115" s="584"/>
    </row>
    <row r="116" spans="2:26" ht="60" customHeight="1">
      <c r="B116" s="545"/>
      <c r="D116" s="211" t="s">
        <v>1258</v>
      </c>
      <c r="E116" s="550">
        <f>SUM(PRODUCT(E103:F103),PRODUCT(E104:F104),PRODUCT(E105:F105),PRODUCT(E106:F106),PRODUCT(E107:F107),PRODUCT(E108:F108),PRODUCT(E109:F109),PRODUCT(E110:F110),PRODUCT(E111:F111))</f>
        <v>0</v>
      </c>
      <c r="F116" s="551"/>
      <c r="G116" s="551"/>
      <c r="H116" s="552"/>
      <c r="J116" s="211" t="s">
        <v>1258</v>
      </c>
      <c r="K116" s="550">
        <f>SUM(PRODUCT(K103:L103),PRODUCT(K104:L104),PRODUCT(K105:L105),PRODUCT(K106:L106),PRODUCT(K107:L107),PRODUCT(K108:L108),PRODUCT(K109:L109),PRODUCT(K110:L110),PRODUCT(K111:L111))</f>
        <v>0</v>
      </c>
      <c r="L116" s="551"/>
      <c r="M116" s="551"/>
      <c r="N116" s="552"/>
      <c r="P116" s="211" t="s">
        <v>1258</v>
      </c>
      <c r="Q116" s="550">
        <f>SUM(PRODUCT(Q103:R103),PRODUCT(Q104:R104),PRODUCT(Q105:R105),PRODUCT(Q106:R106),PRODUCT(Q107:R107),PRODUCT(Q108:R108),PRODUCT(Q109:R109),PRODUCT(Q110:R110),PRODUCT(Q111:R111))</f>
        <v>0</v>
      </c>
      <c r="R116" s="551"/>
      <c r="S116" s="551"/>
      <c r="T116" s="552"/>
      <c r="V116" s="585"/>
      <c r="W116" s="417"/>
      <c r="X116" s="417"/>
      <c r="Y116" s="417"/>
      <c r="Z116" s="586"/>
    </row>
    <row r="117" spans="2:26" ht="21.75" customHeight="1">
      <c r="B117" s="546"/>
      <c r="D117" s="212"/>
      <c r="E117" s="213" t="str">
        <f ca="1">OFFSET(E102,COUNT(E103:E111),0)</f>
        <v>WEIGHT</v>
      </c>
      <c r="F117" s="214">
        <f ca="1">IF(COUNT(E103:E111)&gt;0,OFFSET(E102,MATCH(MAX(E103:E111),E103:E111,0),0),0)</f>
        <v>0</v>
      </c>
      <c r="G117" s="214">
        <f ca="1">IF(COUNT(E103:E111)&gt;0,OFFSET(F102,MATCH(MAX(E103:E111),E103:E111,0),0)+(10-OFFSET(G102,MATCH(MAX(E103:E111),E103:E111,0),0)),0)</f>
        <v>0</v>
      </c>
      <c r="H117" s="215">
        <f ca="1">IF(COUNT(E103:E111)&gt;0,OFFSET(F102,COUNT(E103:E111),0)+(10-(OFFSET(G102,COUNT(E103:E111),0))),0)</f>
        <v>0</v>
      </c>
      <c r="J117" s="212"/>
      <c r="K117" s="213" t="str">
        <f ca="1">OFFSET(K102,COUNT(K103:K111),0)</f>
        <v>WEIGHT</v>
      </c>
      <c r="L117" s="214">
        <f ca="1">IF(COUNT(K103:K111)&gt;0,OFFSET(K102,MATCH(MAX(K103:K111),K103:K111,0),0),0)</f>
        <v>0</v>
      </c>
      <c r="M117" s="214">
        <f ca="1">IF(COUNT(K103:K111)&gt;0,OFFSET(L102,MATCH(MAX(K103:K111),K103:K111,0),0)+(10-OFFSET(M102,MATCH(MAX(K103:K111),K103:K111,0),0)),0)</f>
        <v>0</v>
      </c>
      <c r="N117" s="215">
        <f ca="1">IF(COUNT(K103:K111)&gt;0,OFFSET(L102,COUNT(K103:K111),0)+(10-(OFFSET(M102,COUNT(K103:K111),0))),0)</f>
        <v>0</v>
      </c>
      <c r="P117" s="212"/>
      <c r="Q117" s="213" t="str">
        <f ca="1">OFFSET(Q102,COUNT(Q103:Q111),0)</f>
        <v>WEIGHT</v>
      </c>
      <c r="R117" s="214">
        <f ca="1">IF(COUNT(Q103:Q111)&gt;0,OFFSET(Q102,MATCH(MAX(Q103:Q111),Q103:Q111,0),0),0)</f>
        <v>0</v>
      </c>
      <c r="S117" s="214">
        <f ca="1">IF(COUNT(Q103:Q111)&gt;0,OFFSET(R102,MATCH(MAX(Q103:Q111),Q103:Q111,0),0)+(10-OFFSET(S102,MATCH(MAX(Q103:Q111),Q103:Q111,0),0)),0)</f>
        <v>0</v>
      </c>
      <c r="T117" s="215">
        <f ca="1">IF(COUNT(Q103:Q111)&gt;0,OFFSET(R102,COUNT(Q103:Q111),0)+(10-(OFFSET(S102,COUNT(Q103:Q111),0))),0)</f>
        <v>0</v>
      </c>
      <c r="V117" s="212"/>
      <c r="W117" s="213"/>
      <c r="X117" s="214"/>
      <c r="Y117" s="214"/>
      <c r="Z117" s="215"/>
    </row>
    <row r="118" spans="2:26" ht="15.75" customHeight="1"/>
    <row r="119" spans="2:26" ht="15.75" customHeight="1"/>
    <row r="120" spans="2:26" ht="99.75" customHeight="1">
      <c r="B120" s="544" t="s">
        <v>162</v>
      </c>
      <c r="D120" s="535" t="str">
        <f ca="1">OFFSET('PROGRAMMING SKELETON'!J3,F4-1,0)</f>
        <v>GPP Cardio</v>
      </c>
      <c r="E120" s="413"/>
      <c r="F120" s="413"/>
      <c r="G120" s="413"/>
      <c r="H120" s="414"/>
      <c r="J120" s="535" t="str">
        <f ca="1">OFFSET('PROGRAMMING SKELETON'!K3,F4-1,0)</f>
        <v>GPP Upper Back Work</v>
      </c>
      <c r="K120" s="413"/>
      <c r="L120" s="413"/>
      <c r="M120" s="413"/>
      <c r="N120" s="414"/>
      <c r="P120" s="535" t="str">
        <f ca="1">OFFSET('PROGRAMMING SKELETON'!L3,F4-1,0)</f>
        <v>GPP AB Work</v>
      </c>
      <c r="Q120" s="413"/>
      <c r="R120" s="413"/>
      <c r="S120" s="413"/>
      <c r="T120" s="414"/>
    </row>
    <row r="121" spans="2:26" ht="49.5" customHeight="1">
      <c r="B121" s="545"/>
      <c r="D121" s="531" t="s">
        <v>2154</v>
      </c>
      <c r="E121" s="561" t="str">
        <f ca="1">OFFSET('PROGRAMMING SKELETON'!J3,F2-1,0)</f>
        <v>25 min steady state @ RPE 6 1x/wk</v>
      </c>
      <c r="F121" s="526"/>
      <c r="G121" s="526"/>
      <c r="H121" s="527"/>
      <c r="J121" s="531" t="s">
        <v>2154</v>
      </c>
      <c r="K121" s="561" t="str">
        <f ca="1">OFFSET('PROGRAMMING SKELETON'!K3,F2-1,0)</f>
        <v>7 minutes upper back work AMRAP</v>
      </c>
      <c r="L121" s="526"/>
      <c r="M121" s="526"/>
      <c r="N121" s="527"/>
      <c r="P121" s="531" t="s">
        <v>2154</v>
      </c>
      <c r="Q121" s="561" t="str">
        <f ca="1">OFFSET('PROGRAMMING SKELETON'!L3,F2-1,0)</f>
        <v>7 min ab work AMRAP</v>
      </c>
      <c r="R121" s="526"/>
      <c r="S121" s="526"/>
      <c r="T121" s="527"/>
    </row>
    <row r="122" spans="2:26" ht="49.5" customHeight="1">
      <c r="B122" s="545"/>
      <c r="D122" s="532"/>
      <c r="E122" s="528"/>
      <c r="F122" s="529"/>
      <c r="G122" s="529"/>
      <c r="H122" s="530"/>
      <c r="J122" s="532"/>
      <c r="K122" s="528"/>
      <c r="L122" s="529"/>
      <c r="M122" s="529"/>
      <c r="N122" s="530"/>
      <c r="P122" s="532"/>
      <c r="Q122" s="528"/>
      <c r="R122" s="529"/>
      <c r="S122" s="529"/>
      <c r="T122" s="530"/>
    </row>
    <row r="123" spans="2:26" ht="15" customHeight="1">
      <c r="B123" s="545"/>
    </row>
    <row r="124" spans="2:26" ht="99.75" customHeight="1">
      <c r="B124" s="545"/>
      <c r="D124" s="535" t="str">
        <f ca="1">OFFSET('PROGRAMMING SKELETON'!M3,F4-1,0)</f>
        <v>GPP ARM Work</v>
      </c>
      <c r="E124" s="413"/>
      <c r="F124" s="413"/>
      <c r="G124" s="413"/>
      <c r="H124" s="414"/>
      <c r="J124" s="535" t="s">
        <v>2388</v>
      </c>
      <c r="K124" s="413"/>
      <c r="L124" s="413"/>
      <c r="M124" s="413"/>
      <c r="N124" s="414"/>
    </row>
    <row r="125" spans="2:26" ht="49.5" customHeight="1">
      <c r="B125" s="545"/>
      <c r="D125" s="531" t="s">
        <v>2154</v>
      </c>
      <c r="E125" s="561" t="str">
        <f ca="1">OFFSET('PROGRAMMING SKELETON'!M3,F2-1,0)</f>
        <v>3 sets of 12-15 reps @ RPE 8, triceps press downs 2x/wk
3 sets of 12-15 reps @ RPE 8, biceps curls 2x/wk</v>
      </c>
      <c r="F125" s="526"/>
      <c r="G125" s="526"/>
      <c r="H125" s="527"/>
      <c r="J125" s="563">
        <f>AVERAGE(T113,T89,T65,T41)</f>
        <v>0</v>
      </c>
      <c r="K125" s="526"/>
      <c r="L125" s="526"/>
      <c r="M125" s="526"/>
      <c r="N125" s="527"/>
    </row>
    <row r="126" spans="2:26" ht="49.5" customHeight="1">
      <c r="B126" s="546"/>
      <c r="D126" s="532"/>
      <c r="E126" s="528"/>
      <c r="F126" s="529"/>
      <c r="G126" s="529"/>
      <c r="H126" s="530"/>
      <c r="J126" s="564"/>
      <c r="K126" s="529"/>
      <c r="L126" s="529"/>
      <c r="M126" s="529"/>
      <c r="N126" s="530"/>
    </row>
    <row r="127" spans="2:26" ht="79.5" customHeight="1"/>
    <row r="128" spans="2:26" ht="21.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spans="2:2" ht="15.75" hidden="1" customHeight="1"/>
    <row r="146" spans="2:2" ht="15.75" hidden="1" customHeight="1">
      <c r="B146" s="251"/>
    </row>
    <row r="147" spans="2:2" ht="15.75" hidden="1" customHeight="1">
      <c r="B147" s="251"/>
    </row>
    <row r="148" spans="2:2" ht="15.75" hidden="1" customHeight="1">
      <c r="B148" s="251"/>
    </row>
    <row r="149" spans="2:2" ht="15.75" hidden="1" customHeight="1">
      <c r="B149" s="251"/>
    </row>
    <row r="150" spans="2:2" ht="15.75" hidden="1" customHeight="1">
      <c r="B150" s="251"/>
    </row>
    <row r="151" spans="2:2" ht="15.75" hidden="1" customHeight="1">
      <c r="B151" s="251"/>
    </row>
    <row r="152" spans="2:2" ht="15.75" hidden="1" customHeight="1">
      <c r="B152" s="251"/>
    </row>
    <row r="153" spans="2:2" ht="15.75" hidden="1" customHeight="1">
      <c r="B153" s="251"/>
    </row>
    <row r="154" spans="2:2" ht="15.75" hidden="1" customHeight="1">
      <c r="B154" s="251"/>
    </row>
    <row r="155" spans="2:2" ht="15.75" hidden="1" customHeight="1">
      <c r="B155" s="251"/>
    </row>
    <row r="156" spans="2:2" ht="15.75" hidden="1" customHeight="1">
      <c r="B156" s="251"/>
    </row>
    <row r="157" spans="2:2" ht="15.75" hidden="1" customHeight="1">
      <c r="B157" s="251"/>
    </row>
    <row r="158" spans="2:2" ht="15.75" hidden="1" customHeight="1">
      <c r="B158" s="251"/>
    </row>
    <row r="159" spans="2:2" ht="15.75" customHeight="1"/>
    <row r="160" spans="2:2"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1">
    <mergeCell ref="Q101:T101"/>
    <mergeCell ref="Q112:T112"/>
    <mergeCell ref="Q99:T100"/>
    <mergeCell ref="V103:Z116"/>
    <mergeCell ref="V98:Z98"/>
    <mergeCell ref="V102:Z102"/>
    <mergeCell ref="V96:Z96"/>
    <mergeCell ref="V99:Z101"/>
    <mergeCell ref="P120:T120"/>
    <mergeCell ref="P99:P100"/>
    <mergeCell ref="P96:T96"/>
    <mergeCell ref="V74:Z74"/>
    <mergeCell ref="V75:Z77"/>
    <mergeCell ref="Q64:T64"/>
    <mergeCell ref="K64:N64"/>
    <mergeCell ref="E67:H67"/>
    <mergeCell ref="E68:H68"/>
    <mergeCell ref="E66:H66"/>
    <mergeCell ref="D72:H72"/>
    <mergeCell ref="D74:H74"/>
    <mergeCell ref="Q68:T68"/>
    <mergeCell ref="K67:N67"/>
    <mergeCell ref="K68:N68"/>
    <mergeCell ref="V55:Z68"/>
    <mergeCell ref="K66:N66"/>
    <mergeCell ref="I9:J9"/>
    <mergeCell ref="I6:J6"/>
    <mergeCell ref="I7:J7"/>
    <mergeCell ref="I8:J8"/>
    <mergeCell ref="I11:J11"/>
    <mergeCell ref="I12:J12"/>
    <mergeCell ref="D9:E9"/>
    <mergeCell ref="D10:E10"/>
    <mergeCell ref="I13:J13"/>
    <mergeCell ref="I10:J10"/>
    <mergeCell ref="D7:E7"/>
    <mergeCell ref="I15:J15"/>
    <mergeCell ref="I16:J16"/>
    <mergeCell ref="Q29:T29"/>
    <mergeCell ref="Q27:T28"/>
    <mergeCell ref="P24:T24"/>
    <mergeCell ref="P50:T50"/>
    <mergeCell ref="E44:H44"/>
    <mergeCell ref="D48:H48"/>
    <mergeCell ref="K42:N42"/>
    <mergeCell ref="E43:H43"/>
    <mergeCell ref="E42:H42"/>
    <mergeCell ref="D50:H50"/>
    <mergeCell ref="I21:J21"/>
    <mergeCell ref="I18:J18"/>
    <mergeCell ref="D51:D52"/>
    <mergeCell ref="E51:H52"/>
    <mergeCell ref="D26:H26"/>
    <mergeCell ref="D27:D28"/>
    <mergeCell ref="E27:H28"/>
    <mergeCell ref="K44:N44"/>
    <mergeCell ref="J24:N24"/>
    <mergeCell ref="D24:H24"/>
    <mergeCell ref="K51:N52"/>
    <mergeCell ref="K40:N40"/>
    <mergeCell ref="Q91:T91"/>
    <mergeCell ref="Q92:T92"/>
    <mergeCell ref="J72:N72"/>
    <mergeCell ref="P72:T72"/>
    <mergeCell ref="J98:N98"/>
    <mergeCell ref="J99:J100"/>
    <mergeCell ref="Q77:T77"/>
    <mergeCell ref="J74:N74"/>
    <mergeCell ref="P98:T98"/>
    <mergeCell ref="Q88:T88"/>
    <mergeCell ref="Q90:T90"/>
    <mergeCell ref="B5:B21"/>
    <mergeCell ref="B24:B45"/>
    <mergeCell ref="B48:B69"/>
    <mergeCell ref="B72:B93"/>
    <mergeCell ref="D8:E8"/>
    <mergeCell ref="D6:E6"/>
    <mergeCell ref="E64:H64"/>
    <mergeCell ref="E53:H53"/>
    <mergeCell ref="E77:H77"/>
    <mergeCell ref="D75:D76"/>
    <mergeCell ref="E75:H76"/>
    <mergeCell ref="E29:H29"/>
    <mergeCell ref="E40:H40"/>
    <mergeCell ref="D14:E14"/>
    <mergeCell ref="D15:E15"/>
    <mergeCell ref="D13:E13"/>
    <mergeCell ref="D12:E12"/>
    <mergeCell ref="D11:E11"/>
    <mergeCell ref="D20:E20"/>
    <mergeCell ref="D21:E21"/>
    <mergeCell ref="D16:E16"/>
    <mergeCell ref="D17:E17"/>
    <mergeCell ref="D5:J5"/>
    <mergeCell ref="I14:J14"/>
    <mergeCell ref="V79:Z92"/>
    <mergeCell ref="V78:Z78"/>
    <mergeCell ref="V72:Z72"/>
    <mergeCell ref="P75:P76"/>
    <mergeCell ref="D18:E18"/>
    <mergeCell ref="I17:J17"/>
    <mergeCell ref="F19:J19"/>
    <mergeCell ref="F20:J20"/>
    <mergeCell ref="D19:E19"/>
    <mergeCell ref="J75:J76"/>
    <mergeCell ref="K75:N76"/>
    <mergeCell ref="Q75:T76"/>
    <mergeCell ref="P74:T74"/>
    <mergeCell ref="Q51:T52"/>
    <mergeCell ref="Q42:T42"/>
    <mergeCell ref="Q44:T44"/>
    <mergeCell ref="V27:Z29"/>
    <mergeCell ref="V26:Z26"/>
    <mergeCell ref="V51:Z53"/>
    <mergeCell ref="V48:Z48"/>
    <mergeCell ref="V50:Z50"/>
    <mergeCell ref="J26:N26"/>
    <mergeCell ref="E88:H88"/>
    <mergeCell ref="K88:N88"/>
    <mergeCell ref="E90:H90"/>
    <mergeCell ref="E112:H112"/>
    <mergeCell ref="K90:N90"/>
    <mergeCell ref="K91:N91"/>
    <mergeCell ref="E99:H100"/>
    <mergeCell ref="D98:H98"/>
    <mergeCell ref="K101:N101"/>
    <mergeCell ref="K92:N92"/>
    <mergeCell ref="J96:N96"/>
    <mergeCell ref="K112:N112"/>
    <mergeCell ref="K99:N100"/>
    <mergeCell ref="E121:H122"/>
    <mergeCell ref="E125:H126"/>
    <mergeCell ref="D124:H124"/>
    <mergeCell ref="D125:D126"/>
    <mergeCell ref="B120:B126"/>
    <mergeCell ref="E92:H92"/>
    <mergeCell ref="E91:H91"/>
    <mergeCell ref="D99:D100"/>
    <mergeCell ref="B96:B117"/>
    <mergeCell ref="D120:H120"/>
    <mergeCell ref="D121:D122"/>
    <mergeCell ref="E101:H101"/>
    <mergeCell ref="E116:H116"/>
    <mergeCell ref="E115:H115"/>
    <mergeCell ref="E114:H114"/>
    <mergeCell ref="D96:H96"/>
    <mergeCell ref="V24:Z24"/>
    <mergeCell ref="K29:N29"/>
    <mergeCell ref="J51:J52"/>
    <mergeCell ref="J125:N126"/>
    <mergeCell ref="J124:N124"/>
    <mergeCell ref="K121:N122"/>
    <mergeCell ref="J121:J122"/>
    <mergeCell ref="K115:N115"/>
    <mergeCell ref="K116:N116"/>
    <mergeCell ref="P121:P122"/>
    <mergeCell ref="Q121:T122"/>
    <mergeCell ref="K114:N114"/>
    <mergeCell ref="Q114:T114"/>
    <mergeCell ref="Q115:T115"/>
    <mergeCell ref="Q116:T116"/>
    <mergeCell ref="J120:N120"/>
    <mergeCell ref="K77:N77"/>
    <mergeCell ref="Q67:T67"/>
    <mergeCell ref="Q66:T66"/>
    <mergeCell ref="V54:Z54"/>
    <mergeCell ref="V31:Z44"/>
    <mergeCell ref="P48:T48"/>
    <mergeCell ref="Q53:T53"/>
    <mergeCell ref="P51:P52"/>
    <mergeCell ref="K53:N53"/>
    <mergeCell ref="Q43:T43"/>
    <mergeCell ref="K43:N43"/>
    <mergeCell ref="J48:N48"/>
    <mergeCell ref="J50:N50"/>
    <mergeCell ref="J27:J28"/>
    <mergeCell ref="K27:N28"/>
    <mergeCell ref="V30:Z30"/>
    <mergeCell ref="P26:T26"/>
    <mergeCell ref="P27:P28"/>
    <mergeCell ref="Q40:T40"/>
  </mergeCells>
  <conditionalFormatting sqref="E29:H29 E27">
    <cfRule type="cellIs" dxfId="480" priority="1" operator="equal">
      <formula>0</formula>
    </cfRule>
  </conditionalFormatting>
  <conditionalFormatting sqref="K29:N29 K27">
    <cfRule type="cellIs" dxfId="479" priority="2" operator="equal">
      <formula>0</formula>
    </cfRule>
  </conditionalFormatting>
  <conditionalFormatting sqref="Q29:T29 Q27">
    <cfRule type="cellIs" dxfId="478" priority="3" operator="equal">
      <formula>0</formula>
    </cfRule>
  </conditionalFormatting>
  <conditionalFormatting sqref="E53:H53 E51">
    <cfRule type="cellIs" dxfId="477" priority="4" operator="equal">
      <formula>0</formula>
    </cfRule>
  </conditionalFormatting>
  <conditionalFormatting sqref="K53:N53 K51">
    <cfRule type="cellIs" dxfId="476" priority="5" operator="equal">
      <formula>0</formula>
    </cfRule>
  </conditionalFormatting>
  <conditionalFormatting sqref="Q53:T53 Q51">
    <cfRule type="cellIs" dxfId="475" priority="6" operator="equal">
      <formula>0</formula>
    </cfRule>
  </conditionalFormatting>
  <conditionalFormatting sqref="E77:H77 E75">
    <cfRule type="cellIs" dxfId="474" priority="7" operator="equal">
      <formula>0</formula>
    </cfRule>
  </conditionalFormatting>
  <conditionalFormatting sqref="K77:N77 K75">
    <cfRule type="cellIs" dxfId="473" priority="8" operator="equal">
      <formula>0</formula>
    </cfRule>
  </conditionalFormatting>
  <conditionalFormatting sqref="E40:H44 K40:N44 Q40:T40 E64:H64 Q64:T64 E88:H88 K88:N88 E90:H92 K90:N92 E66:H68 Q66:T68 Q42:T44">
    <cfRule type="cellIs" dxfId="472" priority="9" operator="equal">
      <formula>0</formula>
    </cfRule>
  </conditionalFormatting>
  <conditionalFormatting sqref="U7:W19">
    <cfRule type="cellIs" dxfId="471" priority="10" operator="equal">
      <formula>0</formula>
    </cfRule>
  </conditionalFormatting>
  <conditionalFormatting sqref="U20:W21">
    <cfRule type="cellIs" dxfId="470" priority="11" operator="equal">
      <formula>0</formula>
    </cfRule>
  </conditionalFormatting>
  <conditionalFormatting sqref="Q77:T77 Q75">
    <cfRule type="cellIs" dxfId="469" priority="12" operator="equal">
      <formula>0</formula>
    </cfRule>
  </conditionalFormatting>
  <conditionalFormatting sqref="Q88:T88 Q90:T92">
    <cfRule type="cellIs" dxfId="468" priority="13" operator="equal">
      <formula>0</formula>
    </cfRule>
  </conditionalFormatting>
  <conditionalFormatting sqref="F21:J21">
    <cfRule type="cellIs" dxfId="467" priority="14" operator="equal">
      <formula>0</formula>
    </cfRule>
  </conditionalFormatting>
  <conditionalFormatting sqref="F7:I7">
    <cfRule type="cellIs" dxfId="466" priority="15" operator="equal">
      <formula>0</formula>
    </cfRule>
  </conditionalFormatting>
  <conditionalFormatting sqref="F7:I7">
    <cfRule type="expression" dxfId="465" priority="16">
      <formula>ISERROR(F7)</formula>
    </cfRule>
  </conditionalFormatting>
  <conditionalFormatting sqref="F8:I9 F10:F20">
    <cfRule type="cellIs" dxfId="464" priority="17" operator="equal">
      <formula>0</formula>
    </cfRule>
  </conditionalFormatting>
  <conditionalFormatting sqref="F8:I9 F10:F20">
    <cfRule type="expression" dxfId="463" priority="18">
      <formula>ISERROR(F8)</formula>
    </cfRule>
  </conditionalFormatting>
  <conditionalFormatting sqref="E101:H101 E99">
    <cfRule type="cellIs" dxfId="462" priority="19" operator="equal">
      <formula>0</formula>
    </cfRule>
  </conditionalFormatting>
  <conditionalFormatting sqref="K101:N101 K99">
    <cfRule type="cellIs" dxfId="461" priority="20" operator="equal">
      <formula>0</formula>
    </cfRule>
  </conditionalFormatting>
  <conditionalFormatting sqref="E112:H116">
    <cfRule type="cellIs" dxfId="460" priority="21" operator="equal">
      <formula>0</formula>
    </cfRule>
  </conditionalFormatting>
  <conditionalFormatting sqref="Q101:T101 Q99">
    <cfRule type="cellIs" dxfId="459" priority="22" operator="equal">
      <formula>0</formula>
    </cfRule>
  </conditionalFormatting>
  <conditionalFormatting sqref="Q112:T112 Q114:T116">
    <cfRule type="cellIs" dxfId="458" priority="23" operator="equal">
      <formula>0</formula>
    </cfRule>
  </conditionalFormatting>
  <conditionalFormatting sqref="K121">
    <cfRule type="cellIs" dxfId="457" priority="24" operator="equal">
      <formula>0</formula>
    </cfRule>
  </conditionalFormatting>
  <conditionalFormatting sqref="E125">
    <cfRule type="cellIs" dxfId="456" priority="25" operator="equal">
      <formula>0</formula>
    </cfRule>
  </conditionalFormatting>
  <conditionalFormatting sqref="E121">
    <cfRule type="cellIs" dxfId="455" priority="26" operator="equal">
      <formula>0</formula>
    </cfRule>
  </conditionalFormatting>
  <conditionalFormatting sqref="Q121">
    <cfRule type="cellIs" dxfId="454" priority="27" operator="equal">
      <formula>0</formula>
    </cfRule>
  </conditionalFormatting>
  <conditionalFormatting sqref="J125">
    <cfRule type="cellIs" dxfId="453" priority="28" operator="equal">
      <formula>0</formula>
    </cfRule>
  </conditionalFormatting>
  <conditionalFormatting sqref="E89:H89">
    <cfRule type="cellIs" dxfId="452" priority="29" operator="equal">
      <formula>0</formula>
    </cfRule>
  </conditionalFormatting>
  <conditionalFormatting sqref="K89:N89">
    <cfRule type="cellIs" dxfId="451" priority="30" operator="equal">
      <formula>0</formula>
    </cfRule>
  </conditionalFormatting>
  <conditionalFormatting sqref="Q89:T89">
    <cfRule type="cellIs" dxfId="450" priority="31" operator="equal">
      <formula>0</formula>
    </cfRule>
  </conditionalFormatting>
  <conditionalFormatting sqref="E65:H65">
    <cfRule type="cellIs" dxfId="449" priority="32" operator="equal">
      <formula>0</formula>
    </cfRule>
  </conditionalFormatting>
  <conditionalFormatting sqref="Q65:T65">
    <cfRule type="cellIs" dxfId="448" priority="33" operator="equal">
      <formula>0</formula>
    </cfRule>
  </conditionalFormatting>
  <conditionalFormatting sqref="Q41:T41">
    <cfRule type="cellIs" dxfId="447" priority="34" operator="equal">
      <formula>0</formula>
    </cfRule>
  </conditionalFormatting>
  <conditionalFormatting sqref="G10:G18">
    <cfRule type="cellIs" dxfId="446" priority="35" operator="equal">
      <formula>0</formula>
    </cfRule>
  </conditionalFormatting>
  <conditionalFormatting sqref="G10:G18">
    <cfRule type="expression" dxfId="445" priority="36">
      <formula>ISERROR(G10)</formula>
    </cfRule>
  </conditionalFormatting>
  <conditionalFormatting sqref="H10:H18">
    <cfRule type="cellIs" dxfId="444" priority="37" operator="equal">
      <formula>0</formula>
    </cfRule>
  </conditionalFormatting>
  <conditionalFormatting sqref="H10:H18">
    <cfRule type="expression" dxfId="443" priority="38">
      <formula>ISERROR(H10)</formula>
    </cfRule>
  </conditionalFormatting>
  <conditionalFormatting sqref="I10:I18">
    <cfRule type="cellIs" dxfId="442" priority="39" operator="equal">
      <formula>0</formula>
    </cfRule>
  </conditionalFormatting>
  <conditionalFormatting sqref="I10:I18">
    <cfRule type="expression" dxfId="441" priority="40">
      <formula>ISERROR(I10)</formula>
    </cfRule>
  </conditionalFormatting>
  <conditionalFormatting sqref="K65:N65">
    <cfRule type="cellIs" dxfId="440" priority="41" operator="equal">
      <formula>0</formula>
    </cfRule>
  </conditionalFormatting>
  <conditionalFormatting sqref="K112:N116">
    <cfRule type="cellIs" dxfId="439" priority="42" operator="equal">
      <formula>0</formula>
    </cfRule>
  </conditionalFormatting>
  <conditionalFormatting sqref="K64:N64 K66:N68">
    <cfRule type="cellIs" dxfId="438" priority="43" operator="equal">
      <formula>0</formula>
    </cfRule>
  </conditionalFormatting>
  <dataValidations count="3">
    <dataValidation type="decimal" operator="greaterThanOrEqual" allowBlank="1" showInputMessage="1" showErrorMessage="1" prompt="Enter number of reps as a whole number." sqref="F31:F39 L31:L39 R31:R39 F55:F63 L55:L63 R55:R63 F79:F87 L79:L87 R79:R87 F103:F111 L103:L111 R103:R111" xr:uid="{00000000-0002-0000-0A00-000000000000}">
      <formula1>0</formula1>
    </dataValidation>
    <dataValidation type="decimal" operator="greaterThanOrEqual" allowBlank="1" showInputMessage="1" showErrorMessage="1" prompt="Enter kilos (kg)" sqref="E31:E39 K31:K39 Q31:Q39 Q55:Q63 K55:K63 E55:E63 E79:E87 K79:K87 Q79:Q87 Q103:Q111 K103:K111 E103:E111" xr:uid="{168AF092-92BB-6845-B9F6-1EF0B010D872}">
      <formula1>0</formula1>
    </dataValidation>
    <dataValidation type="decimal" operator="greaterThanOrEqual" allowBlank="1" showInputMessage="1" showErrorMessage="1" prompt="Enter RPE." sqref="S103:S111 M103:M111 G103:G111 G79:G87 M79:M87 S79:S87 S55:S63 M55:M63 G55:G63 G31:G39 M31:M39 S31:S39" xr:uid="{26F42750-F043-EB45-8B56-6A98113E9F8D}">
      <formula1>0</formula1>
    </dataValidation>
  </dataValidations>
  <printOptions horizontalCentered="1"/>
  <pageMargins left="0.25" right="0.25" top="0.25" bottom="0.25" header="0" footer="0"/>
  <pageSetup orientation="landscape"/>
  <rowBreaks count="3" manualBreakCount="3">
    <brk id="70" man="1"/>
    <brk id="22" man="1"/>
    <brk id="46" man="1"/>
  </rowBreaks>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800F20"/>
  </sheetPr>
  <dimension ref="A1:Z1000"/>
  <sheetViews>
    <sheetView showGridLines="0" tabSelected="1" zoomScale="50" zoomScaleNormal="50" workbookViewId="0">
      <selection activeCell="Q121" sqref="Q121:T122"/>
    </sheetView>
  </sheetViews>
  <sheetFormatPr baseColWidth="10" defaultColWidth="11.1640625" defaultRowHeight="15" customHeight="1"/>
  <cols>
    <col min="1" max="1" width="10.83203125" customWidth="1"/>
    <col min="2" max="2" width="20.83203125" customWidth="1"/>
    <col min="3" max="3" width="2.83203125" customWidth="1"/>
    <col min="4" max="4" width="25.33203125" customWidth="1"/>
    <col min="5" max="8" width="20.83203125" customWidth="1"/>
    <col min="9" max="9" width="5.83203125" customWidth="1"/>
    <col min="10" max="10" width="25.83203125" customWidth="1"/>
    <col min="11" max="11" width="37" customWidth="1"/>
    <col min="12" max="14" width="20.83203125" customWidth="1"/>
    <col min="15" max="15" width="5.83203125" customWidth="1"/>
    <col min="16" max="16" width="25.83203125" customWidth="1"/>
    <col min="17" max="20" width="20.83203125" customWidth="1"/>
    <col min="21" max="21" width="5.83203125" customWidth="1"/>
    <col min="22" max="26" width="20.83203125" customWidth="1"/>
  </cols>
  <sheetData>
    <row r="1" spans="1:24" ht="15.75" customHeight="1"/>
    <row r="2" spans="1:24" ht="60" customHeight="1">
      <c r="A2" s="1"/>
      <c r="B2" s="163" t="s">
        <v>150</v>
      </c>
      <c r="D2" s="164">
        <f>'PROGRAMMING SKELETON'!B3+(F2-1)</f>
        <v>4</v>
      </c>
      <c r="F2" s="152">
        <v>4</v>
      </c>
      <c r="G2" s="165" t="s">
        <v>1173</v>
      </c>
      <c r="H2" s="166"/>
      <c r="I2" s="166"/>
      <c r="J2" s="163" t="s">
        <v>24</v>
      </c>
      <c r="K2" s="168">
        <f ca="1">OFFSET('PROGRAMMING SKELETON'!A3,F2-1,0)</f>
        <v>43555</v>
      </c>
      <c r="L2" s="166"/>
      <c r="M2" s="166"/>
      <c r="N2" s="166"/>
      <c r="O2" s="166"/>
      <c r="P2" s="166"/>
      <c r="Q2" s="166"/>
      <c r="R2" s="166"/>
      <c r="S2" s="166"/>
      <c r="T2" s="166"/>
      <c r="U2" s="169"/>
    </row>
    <row r="3" spans="1:24" ht="60" customHeight="1">
      <c r="A3" s="1"/>
      <c r="B3" s="163" t="s">
        <v>151</v>
      </c>
      <c r="D3" s="170" t="str">
        <f ca="1">OFFSET('PROGRAMMING SKELETON'!C3,F2-1,0)</f>
        <v>Developmental</v>
      </c>
      <c r="F3" s="165"/>
      <c r="H3" s="166"/>
      <c r="I3" s="166"/>
      <c r="J3" s="166"/>
      <c r="K3" s="166"/>
      <c r="L3" s="166"/>
      <c r="M3" s="166"/>
      <c r="N3" s="166"/>
      <c r="O3" s="166"/>
      <c r="P3" s="166"/>
      <c r="Q3" s="166"/>
      <c r="R3" s="166"/>
      <c r="S3" s="166"/>
      <c r="T3" s="166"/>
      <c r="U3" s="169"/>
    </row>
    <row r="4" spans="1:24" ht="30" customHeight="1">
      <c r="A4" s="1"/>
      <c r="B4" s="1"/>
      <c r="D4" s="1"/>
      <c r="E4" s="1"/>
      <c r="F4" s="1"/>
      <c r="G4" s="169"/>
      <c r="H4" s="169"/>
      <c r="I4" s="169"/>
      <c r="J4" s="169"/>
      <c r="K4" s="169"/>
      <c r="L4" s="166"/>
      <c r="M4" s="166"/>
      <c r="N4" s="166"/>
      <c r="O4" s="166"/>
      <c r="P4" s="166"/>
      <c r="Q4" s="166"/>
      <c r="R4" s="166"/>
      <c r="S4" s="166"/>
      <c r="T4" s="166"/>
      <c r="U4" s="169"/>
    </row>
    <row r="5" spans="1:24" ht="60" customHeight="1">
      <c r="A5" s="1"/>
      <c r="B5" s="578">
        <f>H2</f>
        <v>0</v>
      </c>
      <c r="C5" s="1"/>
      <c r="D5" s="565" t="s">
        <v>1192</v>
      </c>
      <c r="E5" s="381"/>
      <c r="F5" s="381"/>
      <c r="G5" s="381"/>
      <c r="H5" s="381"/>
      <c r="I5" s="381"/>
      <c r="J5" s="566"/>
      <c r="K5" s="129"/>
      <c r="L5" s="166"/>
      <c r="M5" s="166"/>
      <c r="N5" s="166"/>
      <c r="O5" s="166"/>
      <c r="P5" s="166"/>
      <c r="Q5" s="166"/>
      <c r="R5" s="166"/>
      <c r="S5" s="166"/>
      <c r="T5" s="166"/>
      <c r="U5" s="169"/>
      <c r="V5" s="169"/>
      <c r="W5" s="169"/>
      <c r="X5" s="169"/>
    </row>
    <row r="6" spans="1:24" ht="60" customHeight="1">
      <c r="A6" s="1"/>
      <c r="B6" s="545"/>
      <c r="C6" s="1"/>
      <c r="D6" s="579" t="s">
        <v>1232</v>
      </c>
      <c r="E6" s="580"/>
      <c r="F6" s="171" t="s">
        <v>1258</v>
      </c>
      <c r="G6" s="171" t="s">
        <v>1267</v>
      </c>
      <c r="H6" s="172" t="s">
        <v>1268</v>
      </c>
      <c r="I6" s="567" t="s">
        <v>1277</v>
      </c>
      <c r="J6" s="439"/>
      <c r="K6" s="129"/>
      <c r="L6" s="166"/>
      <c r="M6" s="166"/>
      <c r="N6" s="166"/>
      <c r="O6" s="166"/>
      <c r="P6" s="166"/>
      <c r="Q6" s="166"/>
      <c r="R6" s="166"/>
      <c r="S6" s="166"/>
      <c r="T6" s="166"/>
      <c r="U6" s="169"/>
      <c r="V6" s="169"/>
      <c r="W6" s="169"/>
      <c r="X6" s="169"/>
    </row>
    <row r="7" spans="1:24" ht="49.5" customHeight="1">
      <c r="A7" s="1"/>
      <c r="B7" s="545"/>
      <c r="C7" s="1"/>
      <c r="D7" s="536" t="str">
        <f ca="1">OFFSET('PROGRAMMING SKELETON'!D118,F2-1,0)</f>
        <v>Squat with belt</v>
      </c>
      <c r="E7" s="537"/>
      <c r="F7" s="325">
        <f>E44</f>
        <v>0</v>
      </c>
      <c r="G7" s="173">
        <f>E43</f>
        <v>0</v>
      </c>
      <c r="H7" s="174">
        <f>E42</f>
        <v>0</v>
      </c>
      <c r="I7" s="568">
        <f ca="1">E40</f>
        <v>0</v>
      </c>
      <c r="J7" s="569"/>
      <c r="K7" s="129"/>
      <c r="L7" s="166"/>
      <c r="M7" s="166"/>
      <c r="N7" s="166"/>
      <c r="O7" s="166"/>
      <c r="P7" s="166"/>
      <c r="Q7" s="166"/>
      <c r="R7" s="166"/>
      <c r="S7" s="166"/>
      <c r="T7" s="166"/>
      <c r="U7" s="169"/>
      <c r="V7" s="169"/>
      <c r="W7" s="169"/>
      <c r="X7" s="169"/>
    </row>
    <row r="8" spans="1:24" ht="49.5" customHeight="1">
      <c r="A8" s="1"/>
      <c r="B8" s="545"/>
      <c r="C8" s="1"/>
      <c r="D8" s="536" t="str">
        <f ca="1">OFFSET('PROGRAMMING SKELETON'!G118,F2-1,0)</f>
        <v>Overhead Press with belt</v>
      </c>
      <c r="E8" s="537"/>
      <c r="F8" s="326">
        <f>K44</f>
        <v>0</v>
      </c>
      <c r="G8" s="176">
        <f>K43</f>
        <v>0</v>
      </c>
      <c r="H8" s="177">
        <f>K42</f>
        <v>0</v>
      </c>
      <c r="I8" s="538">
        <f ca="1">K40</f>
        <v>0</v>
      </c>
      <c r="J8" s="539"/>
      <c r="K8" s="129"/>
      <c r="L8" s="166"/>
      <c r="M8" s="166"/>
      <c r="N8" s="166"/>
      <c r="O8" s="166"/>
      <c r="P8" s="166"/>
      <c r="Q8" s="166"/>
      <c r="R8" s="166"/>
      <c r="S8" s="166"/>
      <c r="T8" s="166"/>
      <c r="U8" s="169"/>
      <c r="V8" s="169"/>
      <c r="W8" s="169"/>
      <c r="X8" s="169"/>
    </row>
    <row r="9" spans="1:24" ht="49.5" customHeight="1">
      <c r="A9" s="1"/>
      <c r="B9" s="545"/>
      <c r="C9" s="1"/>
      <c r="D9" s="536" t="str">
        <f ca="1">OFFSET('PROGRAMMING SKELETON'!J118,F2-1,0)</f>
        <v>Pendlay Row</v>
      </c>
      <c r="E9" s="537"/>
      <c r="F9" s="326">
        <f>Q44</f>
        <v>0</v>
      </c>
      <c r="G9" s="176">
        <f>Q43</f>
        <v>0</v>
      </c>
      <c r="H9" s="177">
        <f>Q42</f>
        <v>0</v>
      </c>
      <c r="I9" s="538">
        <f ca="1">Q40</f>
        <v>0</v>
      </c>
      <c r="J9" s="539"/>
      <c r="K9" s="129"/>
      <c r="L9" s="166"/>
      <c r="M9" s="166"/>
      <c r="N9" s="166"/>
      <c r="O9" s="166"/>
      <c r="P9" s="166"/>
      <c r="Q9" s="166"/>
      <c r="R9" s="166"/>
      <c r="S9" s="166"/>
      <c r="T9" s="166"/>
      <c r="U9" s="169"/>
      <c r="V9" s="169"/>
      <c r="W9" s="169"/>
      <c r="X9" s="169"/>
    </row>
    <row r="10" spans="1:24" ht="49.5" customHeight="1">
      <c r="A10" s="1"/>
      <c r="B10" s="545"/>
      <c r="C10" s="1"/>
      <c r="D10" s="536" t="str">
        <f ca="1">OFFSET('PROGRAMMING SKELETON'!D173,F2-1,0)</f>
        <v>Deadlift with belt</v>
      </c>
      <c r="E10" s="537"/>
      <c r="F10" s="326">
        <f>E68</f>
        <v>0</v>
      </c>
      <c r="G10" s="178">
        <f>E67</f>
        <v>0</v>
      </c>
      <c r="H10" s="179">
        <f>E66</f>
        <v>0</v>
      </c>
      <c r="I10" s="538">
        <f ca="1">E64</f>
        <v>0</v>
      </c>
      <c r="J10" s="539"/>
      <c r="K10" s="129"/>
      <c r="L10" s="166"/>
      <c r="M10" s="166"/>
      <c r="N10" s="166"/>
      <c r="O10" s="166"/>
      <c r="P10" s="166"/>
      <c r="Q10" s="166"/>
      <c r="R10" s="166"/>
      <c r="S10" s="166"/>
      <c r="T10" s="166"/>
      <c r="U10" s="169"/>
      <c r="V10" s="169"/>
      <c r="W10" s="169"/>
      <c r="X10" s="169"/>
    </row>
    <row r="11" spans="1:24" ht="49.5" customHeight="1">
      <c r="A11" s="1"/>
      <c r="B11" s="545"/>
      <c r="C11" s="1"/>
      <c r="D11" s="536" t="str">
        <f ca="1">OFFSET('PROGRAMMING SKELETON'!G173,F2-1,0)</f>
        <v>1 count paused bench</v>
      </c>
      <c r="E11" s="537"/>
      <c r="F11" s="326">
        <f>K68</f>
        <v>0</v>
      </c>
      <c r="G11" s="178">
        <f>K67</f>
        <v>0</v>
      </c>
      <c r="H11" s="179">
        <f>K66</f>
        <v>0</v>
      </c>
      <c r="I11" s="538">
        <f ca="1">K64</f>
        <v>0</v>
      </c>
      <c r="J11" s="539"/>
      <c r="K11" s="129"/>
      <c r="L11" s="166"/>
      <c r="M11" s="166"/>
      <c r="N11" s="166"/>
      <c r="O11" s="166"/>
      <c r="P11" s="166"/>
      <c r="Q11" s="166"/>
      <c r="R11" s="166"/>
      <c r="S11" s="166"/>
      <c r="T11" s="166"/>
      <c r="U11" s="169"/>
      <c r="V11" s="169"/>
      <c r="W11" s="169"/>
      <c r="X11" s="169"/>
    </row>
    <row r="12" spans="1:24" ht="49.5" customHeight="1">
      <c r="A12" s="1"/>
      <c r="B12" s="545"/>
      <c r="C12" s="1"/>
      <c r="D12" s="536" t="str">
        <f ca="1">OFFSET('PROGRAMMING SKELETON'!J173,F2-1,0)</f>
        <v>3-0-3 Tempo Squat</v>
      </c>
      <c r="E12" s="537"/>
      <c r="F12" s="326">
        <f>Q68</f>
        <v>0</v>
      </c>
      <c r="G12" s="178">
        <f>Q67</f>
        <v>0</v>
      </c>
      <c r="H12" s="179">
        <f>Q66</f>
        <v>0</v>
      </c>
      <c r="I12" s="538">
        <f ca="1">Q64</f>
        <v>0</v>
      </c>
      <c r="J12" s="539"/>
      <c r="K12" s="129"/>
      <c r="L12" s="166"/>
      <c r="M12" s="166"/>
      <c r="N12" s="166"/>
      <c r="O12" s="166"/>
      <c r="P12" s="166"/>
      <c r="Q12" s="166"/>
      <c r="R12" s="166"/>
      <c r="S12" s="166"/>
      <c r="T12" s="166"/>
      <c r="U12" s="169"/>
      <c r="V12" s="169"/>
      <c r="W12" s="169"/>
      <c r="X12" s="169"/>
    </row>
    <row r="13" spans="1:24" ht="49.5" customHeight="1">
      <c r="A13" s="1"/>
      <c r="B13" s="545"/>
      <c r="C13" s="1"/>
      <c r="D13" s="536" t="str">
        <f ca="1">OFFSET('PROGRAMMING SKELETON'!D228,F2-1,0)</f>
        <v>Squat, no belt</v>
      </c>
      <c r="E13" s="537"/>
      <c r="F13" s="326">
        <f>E92</f>
        <v>0</v>
      </c>
      <c r="G13" s="178">
        <f>E91</f>
        <v>0</v>
      </c>
      <c r="H13" s="179">
        <f>E90</f>
        <v>0</v>
      </c>
      <c r="I13" s="538">
        <f ca="1">E88</f>
        <v>0</v>
      </c>
      <c r="J13" s="539"/>
      <c r="K13" s="129"/>
      <c r="L13" s="166"/>
      <c r="M13" s="166"/>
      <c r="N13" s="166"/>
      <c r="O13" s="166"/>
      <c r="P13" s="166"/>
      <c r="Q13" s="166"/>
      <c r="R13" s="166"/>
      <c r="S13" s="166"/>
      <c r="T13" s="166"/>
      <c r="U13" s="169"/>
      <c r="V13" s="169"/>
      <c r="W13" s="169"/>
      <c r="X13" s="169"/>
    </row>
    <row r="14" spans="1:24" ht="49.5" customHeight="1">
      <c r="A14" s="1"/>
      <c r="B14" s="545"/>
      <c r="C14" s="1"/>
      <c r="D14" s="536" t="str">
        <f ca="1">OFFSET('PROGRAMMING SKELETON'!G228,F2-1,0)</f>
        <v>Overload Bench 1
The overload bench is equipment dependent. I would prefer The overload bench is equipment dependent. I would prefer the slingshot bench to bench w/ chains, to bench w/ bands, to floor press or board press, but all are good options. Use the same variation each week.the slingshot bench to bench w/ chains, to bench w/ bands, to floor press or board press, but all are good options..</v>
      </c>
      <c r="E14" s="537"/>
      <c r="F14" s="326">
        <f>K92</f>
        <v>0</v>
      </c>
      <c r="G14" s="178">
        <f>K91</f>
        <v>0</v>
      </c>
      <c r="H14" s="179">
        <f>K90</f>
        <v>0</v>
      </c>
      <c r="I14" s="538">
        <f ca="1">K88</f>
        <v>0</v>
      </c>
      <c r="J14" s="539"/>
      <c r="K14" s="129"/>
      <c r="L14" s="166"/>
      <c r="M14" s="166"/>
      <c r="N14" s="166"/>
      <c r="O14" s="166"/>
      <c r="P14" s="166"/>
      <c r="Q14" s="166"/>
      <c r="R14" s="166"/>
      <c r="S14" s="166"/>
      <c r="T14" s="166"/>
      <c r="U14" s="169"/>
      <c r="V14" s="169"/>
      <c r="W14" s="169"/>
      <c r="X14" s="169"/>
    </row>
    <row r="15" spans="1:24" ht="49.5" customHeight="1">
      <c r="A15" s="1"/>
      <c r="B15" s="545"/>
      <c r="C15" s="1"/>
      <c r="D15" s="536" t="str">
        <f ca="1">OFFSET('PROGRAMMING SKELETON'!J228,F2-1,0)</f>
        <v>Press Accessory 1
Ideally the press accessory will be lighter or only very slightly heavier than the normal press.I prefer close grip incline&gt; incline bench touch n go &gt; pin press at shoulder level &gt; DB Incline &gt; DB press &gt; Dips (Do the same variation for the first 5 weeks)</v>
      </c>
      <c r="E15" s="537"/>
      <c r="F15" s="326">
        <f>Q92</f>
        <v>0</v>
      </c>
      <c r="G15" s="178">
        <f>Q91</f>
        <v>0</v>
      </c>
      <c r="H15" s="179">
        <f>Q90</f>
        <v>0</v>
      </c>
      <c r="I15" s="538">
        <f ca="1">Q88</f>
        <v>0</v>
      </c>
      <c r="J15" s="539"/>
      <c r="K15" s="129"/>
      <c r="L15" s="166"/>
      <c r="M15" s="166"/>
      <c r="N15" s="166"/>
      <c r="O15" s="166"/>
      <c r="P15" s="166"/>
      <c r="Q15" s="166"/>
      <c r="R15" s="166"/>
      <c r="S15" s="166"/>
      <c r="T15" s="166"/>
      <c r="U15" s="169"/>
      <c r="V15" s="169"/>
      <c r="W15" s="169"/>
      <c r="X15" s="169"/>
    </row>
    <row r="16" spans="1:24" ht="49.5" customHeight="1">
      <c r="A16" s="1"/>
      <c r="B16" s="545"/>
      <c r="C16" s="1"/>
      <c r="D16" s="536" t="str">
        <f ca="1">OFFSET('PROGRAMMING SKELETON'!D282,F2-1,0)</f>
        <v>Rack Pull, mid shin</v>
      </c>
      <c r="E16" s="537"/>
      <c r="F16" s="326">
        <f>E116</f>
        <v>0</v>
      </c>
      <c r="G16" s="178">
        <f>E115</f>
        <v>0</v>
      </c>
      <c r="H16" s="179">
        <f>E114</f>
        <v>0</v>
      </c>
      <c r="I16" s="538">
        <f ca="1">E112</f>
        <v>0</v>
      </c>
      <c r="J16" s="539"/>
      <c r="K16" s="129"/>
      <c r="L16" s="166"/>
      <c r="M16" s="166"/>
      <c r="N16" s="166"/>
      <c r="O16" s="166"/>
      <c r="P16" s="166"/>
      <c r="Q16" s="166"/>
      <c r="R16" s="166"/>
      <c r="S16" s="166"/>
      <c r="T16" s="166"/>
      <c r="U16" s="169"/>
      <c r="V16" s="169"/>
      <c r="W16" s="169"/>
      <c r="X16" s="169"/>
    </row>
    <row r="17" spans="1:26" ht="49.5" customHeight="1">
      <c r="A17" s="1"/>
      <c r="B17" s="545"/>
      <c r="C17" s="1"/>
      <c r="D17" s="536" t="str">
        <f ca="1">OFFSET('PROGRAMMING SKELETON'!G282,F2-1,0)</f>
        <v>Close Grip Bench</v>
      </c>
      <c r="E17" s="537"/>
      <c r="F17" s="326">
        <f>K116</f>
        <v>0</v>
      </c>
      <c r="G17" s="178">
        <f>K115</f>
        <v>0</v>
      </c>
      <c r="H17" s="179">
        <f>K114</f>
        <v>0</v>
      </c>
      <c r="I17" s="538">
        <f ca="1">K112</f>
        <v>0</v>
      </c>
      <c r="J17" s="539"/>
      <c r="K17" s="129"/>
      <c r="L17" s="166"/>
      <c r="M17" s="166"/>
      <c r="N17" s="166"/>
      <c r="O17" s="166"/>
      <c r="P17" s="166"/>
      <c r="Q17" s="166"/>
      <c r="R17" s="166"/>
      <c r="S17" s="166"/>
      <c r="T17" s="166"/>
      <c r="U17" s="169"/>
      <c r="V17" s="169"/>
      <c r="W17" s="169"/>
      <c r="X17" s="169"/>
    </row>
    <row r="18" spans="1:26" ht="49.5" customHeight="1">
      <c r="A18" s="1"/>
      <c r="B18" s="545"/>
      <c r="C18" s="1"/>
      <c r="D18" s="536" t="str">
        <f ca="1">OFFSET('PROGRAMMING SKELETON'!J282,F2-1,0)</f>
        <v>Leg Press or RDL
If you have access to a leg press and tend to have issues good morning your squats, I would prefer using leg press just to apply a bit of extra stress to  the legs without taxing the back as much. If no leg press, do RDL's. On the leg press, try and replicate your squat stance</v>
      </c>
      <c r="E18" s="537"/>
      <c r="F18" s="326">
        <f>Q116</f>
        <v>0</v>
      </c>
      <c r="G18" s="178">
        <f>Q115</f>
        <v>0</v>
      </c>
      <c r="H18" s="179">
        <f>Q114</f>
        <v>0</v>
      </c>
      <c r="I18" s="538">
        <f ca="1">Q112</f>
        <v>0</v>
      </c>
      <c r="J18" s="539"/>
      <c r="K18" s="129"/>
      <c r="L18" s="182"/>
      <c r="M18" s="182"/>
      <c r="N18" s="182"/>
      <c r="O18" s="182"/>
      <c r="P18" s="182"/>
      <c r="Q18" s="182"/>
      <c r="R18" s="182"/>
      <c r="S18" s="182"/>
      <c r="T18" s="182"/>
      <c r="U18" s="169"/>
      <c r="V18" s="169"/>
      <c r="W18" s="169"/>
      <c r="X18" s="169"/>
    </row>
    <row r="19" spans="1:26" ht="49.5" customHeight="1">
      <c r="A19" s="1"/>
      <c r="B19" s="545"/>
      <c r="C19" s="1"/>
      <c r="D19" s="536" t="s">
        <v>2145</v>
      </c>
      <c r="E19" s="537"/>
      <c r="F19" s="588">
        <f>J125</f>
        <v>0</v>
      </c>
      <c r="G19" s="413"/>
      <c r="H19" s="413"/>
      <c r="I19" s="413"/>
      <c r="J19" s="539"/>
      <c r="K19" s="129"/>
      <c r="L19" s="182"/>
      <c r="M19" s="182"/>
      <c r="N19" s="182"/>
      <c r="O19" s="182"/>
      <c r="P19" s="182"/>
      <c r="Q19" s="182"/>
      <c r="R19" s="182"/>
      <c r="S19" s="182"/>
      <c r="T19" s="182"/>
      <c r="U19" s="169"/>
      <c r="V19" s="169"/>
      <c r="W19" s="169"/>
      <c r="X19" s="169"/>
    </row>
    <row r="20" spans="1:26" ht="49.5" customHeight="1">
      <c r="A20" s="1"/>
      <c r="B20" s="545"/>
      <c r="C20" s="1"/>
      <c r="D20" s="536" t="s">
        <v>2146</v>
      </c>
      <c r="E20" s="537"/>
      <c r="F20" s="540"/>
      <c r="G20" s="541"/>
      <c r="H20" s="541"/>
      <c r="I20" s="541"/>
      <c r="J20" s="542"/>
      <c r="K20" s="129"/>
      <c r="L20" s="182"/>
      <c r="M20" s="182"/>
      <c r="N20" s="182"/>
      <c r="O20" s="182"/>
      <c r="P20" s="182"/>
      <c r="Q20" s="182"/>
      <c r="R20" s="182"/>
      <c r="S20" s="182"/>
      <c r="T20" s="182"/>
      <c r="U20" s="169"/>
      <c r="V20" s="169"/>
      <c r="W20" s="169"/>
      <c r="X20" s="169"/>
    </row>
    <row r="21" spans="1:26" ht="49.5" customHeight="1">
      <c r="A21" s="1"/>
      <c r="B21" s="546"/>
      <c r="C21" s="1"/>
      <c r="D21" s="536"/>
      <c r="E21" s="537"/>
      <c r="F21" s="183"/>
      <c r="G21" s="184"/>
      <c r="H21" s="185"/>
      <c r="I21" s="543"/>
      <c r="J21" s="537"/>
      <c r="K21" s="129"/>
      <c r="L21" s="182"/>
      <c r="M21" s="182"/>
      <c r="N21" s="182"/>
      <c r="O21" s="182"/>
      <c r="P21" s="182"/>
      <c r="Q21" s="182"/>
      <c r="R21" s="182"/>
      <c r="S21" s="182"/>
      <c r="T21" s="182"/>
      <c r="U21" s="169"/>
      <c r="V21" s="169"/>
      <c r="W21" s="169"/>
      <c r="X21" s="169"/>
    </row>
    <row r="22" spans="1:26" ht="15" customHeight="1">
      <c r="A22" s="1"/>
      <c r="B22" s="1"/>
      <c r="C22" s="1"/>
      <c r="D22" s="1"/>
      <c r="E22" s="1"/>
      <c r="F22" s="1"/>
      <c r="G22" s="169"/>
      <c r="H22" s="169"/>
      <c r="I22" s="169"/>
      <c r="J22" s="169"/>
      <c r="K22" s="169"/>
      <c r="L22" s="169"/>
      <c r="M22" s="169"/>
      <c r="N22" s="169"/>
      <c r="O22" s="169"/>
      <c r="P22" s="169"/>
      <c r="Q22" s="169"/>
      <c r="R22" s="169"/>
      <c r="S22" s="169"/>
      <c r="T22" s="169"/>
      <c r="U22" s="169"/>
    </row>
    <row r="23" spans="1:26" ht="15.75" customHeight="1"/>
    <row r="24" spans="1:26" ht="79.5" customHeight="1">
      <c r="B24" s="544">
        <v>1</v>
      </c>
      <c r="D24" s="533">
        <v>1</v>
      </c>
      <c r="E24" s="369"/>
      <c r="F24" s="369"/>
      <c r="G24" s="369"/>
      <c r="H24" s="370"/>
      <c r="J24" s="533">
        <v>2</v>
      </c>
      <c r="K24" s="369"/>
      <c r="L24" s="369"/>
      <c r="M24" s="369"/>
      <c r="N24" s="370"/>
      <c r="P24" s="533">
        <v>3</v>
      </c>
      <c r="Q24" s="369"/>
      <c r="R24" s="369"/>
      <c r="S24" s="369"/>
      <c r="T24" s="370"/>
      <c r="V24" s="533" t="s">
        <v>2147</v>
      </c>
      <c r="W24" s="369"/>
      <c r="X24" s="369"/>
      <c r="Y24" s="369"/>
      <c r="Z24" s="370"/>
    </row>
    <row r="25" spans="1:26" ht="15" customHeight="1">
      <c r="B25" s="545"/>
    </row>
    <row r="26" spans="1:26" ht="79.5" customHeight="1">
      <c r="B26" s="545"/>
      <c r="D26" s="535" t="str">
        <f ca="1">OFFSET('PROGRAMMING SKELETON'!D118,F2-1,0)</f>
        <v>Squat with belt</v>
      </c>
      <c r="E26" s="413"/>
      <c r="F26" s="413"/>
      <c r="G26" s="413"/>
      <c r="H26" s="414"/>
      <c r="I26" s="129"/>
      <c r="J26" s="535" t="str">
        <f ca="1">OFFSET('PROGRAMMING SKELETON'!G118,F2-1,0)</f>
        <v>Overhead Press with belt</v>
      </c>
      <c r="K26" s="413"/>
      <c r="L26" s="413"/>
      <c r="M26" s="413"/>
      <c r="N26" s="414"/>
      <c r="O26" s="129"/>
      <c r="P26" s="535" t="str">
        <f ca="1">OFFSET('PROGRAMMING SKELETON'!J118,F2-1,0)</f>
        <v>Pendlay Row</v>
      </c>
      <c r="Q26" s="413"/>
      <c r="R26" s="413"/>
      <c r="S26" s="413"/>
      <c r="T26" s="414"/>
      <c r="V26" s="535" t="str">
        <f ca="1">OFFSET('PROGRAMMING SKELETON'!M118,F2-1,0)</f>
        <v>GPP or None</v>
      </c>
      <c r="W26" s="413"/>
      <c r="X26" s="413"/>
      <c r="Y26" s="413"/>
      <c r="Z26" s="414"/>
    </row>
    <row r="27" spans="1:26" ht="49.5" customHeight="1">
      <c r="B27" s="545"/>
      <c r="D27" s="531" t="s">
        <v>2148</v>
      </c>
      <c r="E27" s="525" t="str">
        <f ca="1">OFFSET('PROGRAMMING SKELETON'!D3,F2-1,0)</f>
        <v>• 1 rep @ RPE 8 (90-93% 1RM)
•Take off 17% from 1 @ 8 for
4 reps x 5 sets (73-76% 1RM)</v>
      </c>
      <c r="F27" s="526"/>
      <c r="G27" s="526"/>
      <c r="H27" s="527"/>
      <c r="J27" s="531" t="s">
        <v>2148</v>
      </c>
      <c r="K27" s="525" t="str">
        <f ca="1">OFFSET('PROGRAMMING SKELETON'!E3,F2-1,0)</f>
        <v>• 1 rep @ RPE 8 (90-93% 1RM)
•Take off 17% from 1 @ 8 for
4 reps x 5 sets (73-76% 1RM)</v>
      </c>
      <c r="L27" s="526"/>
      <c r="M27" s="526"/>
      <c r="N27" s="527"/>
      <c r="P27" s="531" t="s">
        <v>2148</v>
      </c>
      <c r="Q27" s="525" t="str">
        <f ca="1">OFFSET('PROGRAMMING SKELETON'!F3,F2-1,0)</f>
        <v>• 10 reps @ RPE 7 
• 10 reps  @ RPE 8
• 10 reps @ RPE 9 
•Take off 5% from 10 @ 9 for 1 more set of 10</v>
      </c>
      <c r="R27" s="526"/>
      <c r="S27" s="526"/>
      <c r="T27" s="527"/>
      <c r="V27" s="582" t="str">
        <f ca="1">OFFSET('PROGRAMMING SKELETON'!N118,F2-1,0)</f>
        <v>GPP or None</v>
      </c>
      <c r="W27" s="526"/>
      <c r="X27" s="526"/>
      <c r="Y27" s="526"/>
      <c r="Z27" s="527"/>
    </row>
    <row r="28" spans="1:26" ht="49.5" customHeight="1">
      <c r="B28" s="545"/>
      <c r="D28" s="532"/>
      <c r="E28" s="528"/>
      <c r="F28" s="529"/>
      <c r="G28" s="529"/>
      <c r="H28" s="530"/>
      <c r="J28" s="532"/>
      <c r="K28" s="528"/>
      <c r="L28" s="529"/>
      <c r="M28" s="529"/>
      <c r="N28" s="530"/>
      <c r="P28" s="532"/>
      <c r="Q28" s="528"/>
      <c r="R28" s="529"/>
      <c r="S28" s="529"/>
      <c r="T28" s="530"/>
      <c r="V28" s="583"/>
      <c r="W28" s="392"/>
      <c r="X28" s="392"/>
      <c r="Y28" s="392"/>
      <c r="Z28" s="584"/>
    </row>
    <row r="29" spans="1:26" ht="124.5" customHeight="1">
      <c r="B29" s="545"/>
      <c r="D29" s="186" t="s">
        <v>2149</v>
      </c>
      <c r="E29" s="534" t="str">
        <f ca="1">OFFSET('PROGRAMMING SKELETON'!E118,F2-1,0)</f>
        <v>3-5 minute rest between work sets</v>
      </c>
      <c r="F29" s="410"/>
      <c r="G29" s="410"/>
      <c r="H29" s="411"/>
      <c r="J29" s="186" t="s">
        <v>2149</v>
      </c>
      <c r="K29" s="534" t="str">
        <f ca="1">OFFSET('PROGRAMMING SKELETON'!H118,F2-1,0)</f>
        <v>3-5 minute rest between work sets</v>
      </c>
      <c r="L29" s="410"/>
      <c r="M29" s="410"/>
      <c r="N29" s="411"/>
      <c r="P29" s="186" t="s">
        <v>2149</v>
      </c>
      <c r="Q29" s="534" t="str">
        <f ca="1">OFFSET('PROGRAMMING SKELETON'!K118,F2-1,0)</f>
        <v>2-4 min</v>
      </c>
      <c r="R29" s="410"/>
      <c r="S29" s="410"/>
      <c r="T29" s="411"/>
      <c r="V29" s="585"/>
      <c r="W29" s="417"/>
      <c r="X29" s="417"/>
      <c r="Y29" s="417"/>
      <c r="Z29" s="586"/>
    </row>
    <row r="30" spans="1:26" ht="60" customHeight="1">
      <c r="B30" s="545"/>
      <c r="D30" s="187" t="s">
        <v>2150</v>
      </c>
      <c r="E30" s="187" t="s">
        <v>2151</v>
      </c>
      <c r="F30" s="187" t="s">
        <v>1267</v>
      </c>
      <c r="G30" s="187" t="s">
        <v>2152</v>
      </c>
      <c r="H30" s="187" t="s">
        <v>2153</v>
      </c>
      <c r="J30" s="187" t="s">
        <v>2150</v>
      </c>
      <c r="K30" s="187" t="s">
        <v>2151</v>
      </c>
      <c r="L30" s="187" t="s">
        <v>1267</v>
      </c>
      <c r="M30" s="187" t="s">
        <v>2152</v>
      </c>
      <c r="N30" s="187" t="s">
        <v>2153</v>
      </c>
      <c r="P30" s="187" t="s">
        <v>2150</v>
      </c>
      <c r="Q30" s="187" t="s">
        <v>2151</v>
      </c>
      <c r="R30" s="187" t="s">
        <v>1267</v>
      </c>
      <c r="S30" s="187" t="s">
        <v>2152</v>
      </c>
      <c r="T30" s="187" t="s">
        <v>2153</v>
      </c>
      <c r="V30" s="581" t="s">
        <v>2154</v>
      </c>
      <c r="W30" s="413"/>
      <c r="X30" s="413"/>
      <c r="Y30" s="413"/>
      <c r="Z30" s="414"/>
    </row>
    <row r="31" spans="1:26" ht="39.75" customHeight="1">
      <c r="B31" s="545"/>
      <c r="D31" s="188" t="s">
        <v>2155</v>
      </c>
      <c r="E31" s="321"/>
      <c r="F31" s="189"/>
      <c r="G31" s="328"/>
      <c r="H31" s="190" t="str">
        <f t="shared" ref="H31:H39" si="0">IF(ISNUMBER(E31),E31/E$40,"")</f>
        <v/>
      </c>
      <c r="J31" s="188" t="s">
        <v>2155</v>
      </c>
      <c r="K31" s="321"/>
      <c r="L31" s="189"/>
      <c r="M31" s="328"/>
      <c r="N31" s="190" t="str">
        <f t="shared" ref="N31:N39" si="1">IF(ISNUMBER(K31),K31/K$40,"")</f>
        <v/>
      </c>
      <c r="P31" s="188" t="s">
        <v>2155</v>
      </c>
      <c r="Q31" s="321"/>
      <c r="R31" s="189"/>
      <c r="S31" s="328"/>
      <c r="T31" s="190" t="str">
        <f t="shared" ref="T31:T39" si="2">IF(ISNUMBER(Q31),Q31/Q$40,"")</f>
        <v/>
      </c>
      <c r="V31" s="587"/>
      <c r="W31" s="526"/>
      <c r="X31" s="526"/>
      <c r="Y31" s="526"/>
      <c r="Z31" s="527"/>
    </row>
    <row r="32" spans="1:26" ht="39.75" customHeight="1">
      <c r="B32" s="545"/>
      <c r="D32" s="191" t="s">
        <v>2156</v>
      </c>
      <c r="E32" s="322"/>
      <c r="F32" s="192"/>
      <c r="G32" s="329"/>
      <c r="H32" s="193" t="str">
        <f t="shared" si="0"/>
        <v/>
      </c>
      <c r="J32" s="191" t="s">
        <v>2156</v>
      </c>
      <c r="K32" s="322"/>
      <c r="L32" s="192"/>
      <c r="M32" s="329"/>
      <c r="N32" s="193" t="str">
        <f t="shared" si="1"/>
        <v/>
      </c>
      <c r="P32" s="191" t="s">
        <v>2156</v>
      </c>
      <c r="Q32" s="322"/>
      <c r="R32" s="192"/>
      <c r="S32" s="329"/>
      <c r="T32" s="193" t="str">
        <f t="shared" si="2"/>
        <v/>
      </c>
      <c r="V32" s="583"/>
      <c r="W32" s="392"/>
      <c r="X32" s="392"/>
      <c r="Y32" s="392"/>
      <c r="Z32" s="584"/>
    </row>
    <row r="33" spans="2:26" ht="39.75" customHeight="1">
      <c r="B33" s="545"/>
      <c r="D33" s="191" t="s">
        <v>2157</v>
      </c>
      <c r="E33" s="323"/>
      <c r="F33" s="194"/>
      <c r="G33" s="330"/>
      <c r="H33" s="195" t="str">
        <f t="shared" si="0"/>
        <v/>
      </c>
      <c r="J33" s="191" t="s">
        <v>2157</v>
      </c>
      <c r="K33" s="323"/>
      <c r="L33" s="194"/>
      <c r="M33" s="330"/>
      <c r="N33" s="195" t="str">
        <f t="shared" si="1"/>
        <v/>
      </c>
      <c r="P33" s="191" t="s">
        <v>2157</v>
      </c>
      <c r="Q33" s="323"/>
      <c r="R33" s="194"/>
      <c r="S33" s="330"/>
      <c r="T33" s="195" t="str">
        <f t="shared" si="2"/>
        <v/>
      </c>
      <c r="V33" s="583"/>
      <c r="W33" s="392"/>
      <c r="X33" s="392"/>
      <c r="Y33" s="392"/>
      <c r="Z33" s="584"/>
    </row>
    <row r="34" spans="2:26" ht="39.75" customHeight="1">
      <c r="B34" s="545"/>
      <c r="D34" s="191" t="s">
        <v>2158</v>
      </c>
      <c r="E34" s="322"/>
      <c r="F34" s="192"/>
      <c r="G34" s="329"/>
      <c r="H34" s="193" t="str">
        <f t="shared" si="0"/>
        <v/>
      </c>
      <c r="J34" s="191" t="s">
        <v>2158</v>
      </c>
      <c r="K34" s="322"/>
      <c r="L34" s="192"/>
      <c r="M34" s="329"/>
      <c r="N34" s="193" t="str">
        <f t="shared" si="1"/>
        <v/>
      </c>
      <c r="P34" s="191" t="s">
        <v>2158</v>
      </c>
      <c r="Q34" s="322"/>
      <c r="R34" s="192"/>
      <c r="S34" s="329"/>
      <c r="T34" s="193" t="str">
        <f t="shared" si="2"/>
        <v/>
      </c>
      <c r="V34" s="583"/>
      <c r="W34" s="392"/>
      <c r="X34" s="392"/>
      <c r="Y34" s="392"/>
      <c r="Z34" s="584"/>
    </row>
    <row r="35" spans="2:26" ht="39.75" customHeight="1">
      <c r="B35" s="545"/>
      <c r="D35" s="191" t="s">
        <v>2159</v>
      </c>
      <c r="E35" s="323"/>
      <c r="F35" s="194"/>
      <c r="G35" s="330"/>
      <c r="H35" s="195" t="str">
        <f t="shared" si="0"/>
        <v/>
      </c>
      <c r="J35" s="191" t="s">
        <v>2159</v>
      </c>
      <c r="K35" s="323"/>
      <c r="L35" s="194"/>
      <c r="M35" s="330"/>
      <c r="N35" s="195" t="str">
        <f t="shared" si="1"/>
        <v/>
      </c>
      <c r="P35" s="191" t="s">
        <v>2159</v>
      </c>
      <c r="Q35" s="323"/>
      <c r="R35" s="194"/>
      <c r="S35" s="330"/>
      <c r="T35" s="195" t="str">
        <f t="shared" si="2"/>
        <v/>
      </c>
      <c r="V35" s="583"/>
      <c r="W35" s="392"/>
      <c r="X35" s="392"/>
      <c r="Y35" s="392"/>
      <c r="Z35" s="584"/>
    </row>
    <row r="36" spans="2:26" ht="39.75" customHeight="1">
      <c r="B36" s="545"/>
      <c r="D36" s="191" t="s">
        <v>2160</v>
      </c>
      <c r="E36" s="322"/>
      <c r="F36" s="192"/>
      <c r="G36" s="329"/>
      <c r="H36" s="193" t="str">
        <f t="shared" si="0"/>
        <v/>
      </c>
      <c r="J36" s="191" t="s">
        <v>2160</v>
      </c>
      <c r="K36" s="322"/>
      <c r="L36" s="192"/>
      <c r="M36" s="329"/>
      <c r="N36" s="193" t="str">
        <f t="shared" si="1"/>
        <v/>
      </c>
      <c r="P36" s="191" t="s">
        <v>2160</v>
      </c>
      <c r="Q36" s="322"/>
      <c r="R36" s="192"/>
      <c r="S36" s="329"/>
      <c r="T36" s="193" t="str">
        <f t="shared" si="2"/>
        <v/>
      </c>
      <c r="V36" s="583"/>
      <c r="W36" s="392"/>
      <c r="X36" s="392"/>
      <c r="Y36" s="392"/>
      <c r="Z36" s="584"/>
    </row>
    <row r="37" spans="2:26" ht="39.75" customHeight="1">
      <c r="B37" s="545"/>
      <c r="D37" s="191" t="s">
        <v>2161</v>
      </c>
      <c r="E37" s="323"/>
      <c r="F37" s="194"/>
      <c r="G37" s="330"/>
      <c r="H37" s="195" t="str">
        <f t="shared" si="0"/>
        <v/>
      </c>
      <c r="J37" s="191" t="s">
        <v>2161</v>
      </c>
      <c r="K37" s="323"/>
      <c r="L37" s="194"/>
      <c r="M37" s="330"/>
      <c r="N37" s="195" t="str">
        <f t="shared" si="1"/>
        <v/>
      </c>
      <c r="P37" s="191" t="s">
        <v>2161</v>
      </c>
      <c r="Q37" s="323"/>
      <c r="R37" s="194"/>
      <c r="S37" s="330"/>
      <c r="T37" s="195" t="str">
        <f t="shared" si="2"/>
        <v/>
      </c>
      <c r="V37" s="583"/>
      <c r="W37" s="392"/>
      <c r="X37" s="392"/>
      <c r="Y37" s="392"/>
      <c r="Z37" s="584"/>
    </row>
    <row r="38" spans="2:26" ht="39.75" customHeight="1">
      <c r="B38" s="545"/>
      <c r="D38" s="191" t="s">
        <v>2162</v>
      </c>
      <c r="E38" s="322"/>
      <c r="F38" s="192"/>
      <c r="G38" s="329"/>
      <c r="H38" s="193" t="str">
        <f t="shared" si="0"/>
        <v/>
      </c>
      <c r="J38" s="191" t="s">
        <v>2162</v>
      </c>
      <c r="K38" s="322"/>
      <c r="L38" s="192"/>
      <c r="M38" s="329"/>
      <c r="N38" s="193" t="str">
        <f t="shared" si="1"/>
        <v/>
      </c>
      <c r="P38" s="191" t="s">
        <v>2162</v>
      </c>
      <c r="Q38" s="322"/>
      <c r="R38" s="192"/>
      <c r="S38" s="329"/>
      <c r="T38" s="193" t="str">
        <f t="shared" si="2"/>
        <v/>
      </c>
      <c r="V38" s="583"/>
      <c r="W38" s="392"/>
      <c r="X38" s="392"/>
      <c r="Y38" s="392"/>
      <c r="Z38" s="584"/>
    </row>
    <row r="39" spans="2:26" ht="39.75" customHeight="1">
      <c r="B39" s="545"/>
      <c r="D39" s="196" t="s">
        <v>2163</v>
      </c>
      <c r="E39" s="324"/>
      <c r="F39" s="197"/>
      <c r="G39" s="331"/>
      <c r="H39" s="198" t="str">
        <f t="shared" si="0"/>
        <v/>
      </c>
      <c r="J39" s="196" t="s">
        <v>2163</v>
      </c>
      <c r="K39" s="324"/>
      <c r="L39" s="197"/>
      <c r="M39" s="331"/>
      <c r="N39" s="198" t="str">
        <f t="shared" si="1"/>
        <v/>
      </c>
      <c r="P39" s="196" t="s">
        <v>2163</v>
      </c>
      <c r="Q39" s="324"/>
      <c r="R39" s="197"/>
      <c r="S39" s="331"/>
      <c r="T39" s="198" t="str">
        <f t="shared" si="2"/>
        <v/>
      </c>
      <c r="V39" s="583"/>
      <c r="W39" s="392"/>
      <c r="X39" s="392"/>
      <c r="Y39" s="392"/>
      <c r="Z39" s="584"/>
    </row>
    <row r="40" spans="2:26" ht="60" customHeight="1">
      <c r="B40" s="545"/>
      <c r="D40" s="199" t="s">
        <v>1277</v>
      </c>
      <c r="E40" s="547">
        <f ca="1">ROUNDUP(F45/(VLOOKUP(1,tblRPECoefficientWithoutColumnHeaders,2,0)*G45^2+VLOOKUP(2,tblRPECoefficientWithoutColumnHeaders,2,0)*G45+VLOOKUP(3,tblRPECoefficientWithoutColumnHeaders,2,0)),0)</f>
        <v>0</v>
      </c>
      <c r="F40" s="548"/>
      <c r="G40" s="548"/>
      <c r="H40" s="549"/>
      <c r="J40" s="199" t="s">
        <v>1277</v>
      </c>
      <c r="K40" s="547">
        <f ca="1">ROUNDUP(L45/(VLOOKUP(1,tblRPECoefficientWithoutColumnHeaders,2,0)*M45^2+VLOOKUP(2,tblRPECoefficientWithoutColumnHeaders,2,0)*M45+VLOOKUP(3,tblRPECoefficientWithoutColumnHeaders,2,0)),0)</f>
        <v>0</v>
      </c>
      <c r="L40" s="548"/>
      <c r="M40" s="548"/>
      <c r="N40" s="549"/>
      <c r="P40" s="200" t="s">
        <v>1277</v>
      </c>
      <c r="Q40" s="554">
        <f ca="1">ROUNDUP(R45/(VLOOKUP(1,tblRPECoefficientWithoutColumnHeaders,2,0)*S45^2+VLOOKUP(2,tblRPECoefficientWithoutColumnHeaders,2,0)*S45+VLOOKUP(3,tblRPECoefficientWithoutColumnHeaders,2,0)),0)</f>
        <v>0</v>
      </c>
      <c r="R40" s="555"/>
      <c r="S40" s="555"/>
      <c r="T40" s="556"/>
      <c r="V40" s="583"/>
      <c r="W40" s="392"/>
      <c r="X40" s="392"/>
      <c r="Y40" s="392"/>
      <c r="Z40" s="584"/>
    </row>
    <row r="41" spans="2:26" ht="60" customHeight="1">
      <c r="B41" s="545"/>
      <c r="D41" s="201"/>
      <c r="E41" s="202"/>
      <c r="F41" s="203"/>
      <c r="G41" s="203"/>
      <c r="H41" s="204"/>
      <c r="J41" s="201"/>
      <c r="K41" s="202"/>
      <c r="L41" s="203"/>
      <c r="M41" s="203"/>
      <c r="N41" s="204"/>
      <c r="P41" s="205" t="s">
        <v>2164</v>
      </c>
      <c r="Q41" s="206"/>
      <c r="R41" s="207" t="s">
        <v>2165</v>
      </c>
      <c r="S41" s="208"/>
      <c r="T41" s="209">
        <f>S41*Q41</f>
        <v>0</v>
      </c>
      <c r="V41" s="583"/>
      <c r="W41" s="392"/>
      <c r="X41" s="392"/>
      <c r="Y41" s="392"/>
      <c r="Z41" s="584"/>
    </row>
    <row r="42" spans="2:26" ht="60" customHeight="1">
      <c r="B42" s="545"/>
      <c r="D42" s="201" t="s">
        <v>1268</v>
      </c>
      <c r="E42" s="553">
        <f>IF(COUNT(H31:H39)&gt;0,AVERAGEIF(H31:H39,"&gt;0"),0)</f>
        <v>0</v>
      </c>
      <c r="F42" s="406"/>
      <c r="G42" s="406"/>
      <c r="H42" s="407"/>
      <c r="J42" s="201" t="s">
        <v>1268</v>
      </c>
      <c r="K42" s="553">
        <f>IF(COUNT(N31:N39)&gt;0,AVERAGEIF(N31:N39,"&gt;0"),0)</f>
        <v>0</v>
      </c>
      <c r="L42" s="406"/>
      <c r="M42" s="406"/>
      <c r="N42" s="407"/>
      <c r="P42" s="210" t="s">
        <v>1268</v>
      </c>
      <c r="Q42" s="557">
        <f>IF(COUNT(T31:T39)&gt;0,AVERAGEIF(T31:T39,"&gt;0"),0)</f>
        <v>0</v>
      </c>
      <c r="R42" s="558"/>
      <c r="S42" s="558"/>
      <c r="T42" s="559"/>
      <c r="V42" s="583"/>
      <c r="W42" s="392"/>
      <c r="X42" s="392"/>
      <c r="Y42" s="392"/>
      <c r="Z42" s="584"/>
    </row>
    <row r="43" spans="2:26" ht="60" customHeight="1">
      <c r="B43" s="545"/>
      <c r="D43" s="201" t="s">
        <v>1267</v>
      </c>
      <c r="E43" s="560">
        <f>SUM(F31:F39)</f>
        <v>0</v>
      </c>
      <c r="F43" s="406"/>
      <c r="G43" s="406"/>
      <c r="H43" s="407"/>
      <c r="J43" s="201" t="s">
        <v>1267</v>
      </c>
      <c r="K43" s="560">
        <f>SUM(L31:L39)</f>
        <v>0</v>
      </c>
      <c r="L43" s="406"/>
      <c r="M43" s="406"/>
      <c r="N43" s="407"/>
      <c r="P43" s="201" t="s">
        <v>1267</v>
      </c>
      <c r="Q43" s="560">
        <f>SUM(R31:R39)</f>
        <v>0</v>
      </c>
      <c r="R43" s="406"/>
      <c r="S43" s="406"/>
      <c r="T43" s="407"/>
      <c r="V43" s="583"/>
      <c r="W43" s="392"/>
      <c r="X43" s="392"/>
      <c r="Y43" s="392"/>
      <c r="Z43" s="584"/>
    </row>
    <row r="44" spans="2:26" ht="60" customHeight="1">
      <c r="B44" s="545"/>
      <c r="D44" s="211" t="s">
        <v>1258</v>
      </c>
      <c r="E44" s="550">
        <f>SUM(PRODUCT(E31:F31),PRODUCT(E32:F32),PRODUCT(E33:F33),PRODUCT(E34:F34),PRODUCT(E35:F35),PRODUCT(E36:F36),PRODUCT(E37:F37),PRODUCT(E38:F38),PRODUCT(E39:F39))</f>
        <v>0</v>
      </c>
      <c r="F44" s="551"/>
      <c r="G44" s="551"/>
      <c r="H44" s="552"/>
      <c r="J44" s="211" t="s">
        <v>1258</v>
      </c>
      <c r="K44" s="550">
        <f>SUM(PRODUCT(K31:L31),PRODUCT(K32:L32),PRODUCT(K33:L33),PRODUCT(K34:L34),PRODUCT(K35:L35),PRODUCT(K36:L36),PRODUCT(K37:L37),PRODUCT(K38:L38),PRODUCT(K39:L39))</f>
        <v>0</v>
      </c>
      <c r="L44" s="551"/>
      <c r="M44" s="551"/>
      <c r="N44" s="552"/>
      <c r="P44" s="211" t="s">
        <v>1258</v>
      </c>
      <c r="Q44" s="550">
        <f>SUM(PRODUCT(Q31:R31),PRODUCT(Q32:R32),PRODUCT(Q33:R33),PRODUCT(Q34:R34),PRODUCT(Q35:R35),PRODUCT(Q36:R36),PRODUCT(Q37:R37),PRODUCT(Q38:R38),PRODUCT(Q39:R39))</f>
        <v>0</v>
      </c>
      <c r="R44" s="551"/>
      <c r="S44" s="551"/>
      <c r="T44" s="552"/>
      <c r="V44" s="585"/>
      <c r="W44" s="417"/>
      <c r="X44" s="417"/>
      <c r="Y44" s="417"/>
      <c r="Z44" s="586"/>
    </row>
    <row r="45" spans="2:26" ht="39.75" customHeight="1">
      <c r="B45" s="546"/>
      <c r="D45" s="212"/>
      <c r="E45" s="213" t="str">
        <f ca="1">OFFSET(E30,COUNT(E31:E39),0)</f>
        <v>WEIGHT</v>
      </c>
      <c r="F45" s="214">
        <f ca="1">IF(COUNT(E31:E39)&gt;0,OFFSET(E30,MATCH(MAX(E31:E39),E31:E39,0),0),0)</f>
        <v>0</v>
      </c>
      <c r="G45" s="214">
        <f ca="1">IF(COUNT(E31:E39)&gt;0,OFFSET(F30,MATCH(MAX(E31:E39),E31:E39,0),0)+(10-OFFSET(G30,MATCH(MAX(E31:E39),E31:E39,0),0)),0)</f>
        <v>0</v>
      </c>
      <c r="H45" s="215">
        <f ca="1">IF(COUNT(E31:E39)&gt;0,OFFSET(F30,COUNT(E31:E39),0)+(10-(OFFSET(G30,COUNT(E31:E39),0))),0)</f>
        <v>0</v>
      </c>
      <c r="J45" s="212" t="s">
        <v>2166</v>
      </c>
      <c r="K45" s="213" t="str">
        <f ca="1">OFFSET(K30,COUNT(K31:K39),0)</f>
        <v>WEIGHT</v>
      </c>
      <c r="L45" s="214">
        <f ca="1">IF(COUNT(K31:K39)&gt;0,OFFSET(K30,MATCH(MAX(K31:K39),K31:K39,0),0),0)</f>
        <v>0</v>
      </c>
      <c r="M45" s="214">
        <f ca="1">IF(COUNT(K31:K39)&gt;0,OFFSET(L30,MATCH(MAX(K31:K39),K31:K39,0),0)+(10-OFFSET(M30,MATCH(MAX(K31:K39),K31:K39,0),0)),0)</f>
        <v>0</v>
      </c>
      <c r="N45" s="215">
        <f ca="1">IF(COUNT(K31:K39)&gt;0,OFFSET(L30,COUNT(K31:K39),0)+(10-(OFFSET(M30,COUNT(K31:K39),0))),0)</f>
        <v>0</v>
      </c>
      <c r="P45" s="212"/>
      <c r="Q45" s="213" t="str">
        <f ca="1">OFFSET(Q30,COUNT(Q31:Q39),0)</f>
        <v>WEIGHT</v>
      </c>
      <c r="R45" s="214">
        <f ca="1">IF(COUNT(Q31:Q39)&gt;0,OFFSET(Q30,MATCH(MAX(Q31:Q39),Q31:Q39,0),0),0)</f>
        <v>0</v>
      </c>
      <c r="S45" s="214">
        <f ca="1">IF(COUNT(Q31:Q39)&gt;0,OFFSET(R30,MATCH(MAX(Q31:Q39),Q31:Q39,0),0)+(10-OFFSET(S30,MATCH(MAX(Q31:Q39),Q31:Q39,0),0)),0)</f>
        <v>0</v>
      </c>
      <c r="T45" s="215">
        <f ca="1">IF(COUNT(Q31:Q39)&gt;0,OFFSET(R30,COUNT(Q31:Q39),0)+(10-(OFFSET(S30,COUNT(Q31:Q39),0))),0)</f>
        <v>0</v>
      </c>
      <c r="V45" s="212"/>
      <c r="W45" s="213"/>
      <c r="X45" s="214"/>
      <c r="Y45" s="214"/>
      <c r="Z45" s="215"/>
    </row>
    <row r="46" spans="2:26" ht="15.75" customHeight="1"/>
    <row r="47" spans="2:26" ht="15.75" customHeight="1"/>
    <row r="48" spans="2:26" ht="79.5" customHeight="1">
      <c r="B48" s="544">
        <v>2</v>
      </c>
      <c r="D48" s="533">
        <v>1</v>
      </c>
      <c r="E48" s="369"/>
      <c r="F48" s="369"/>
      <c r="G48" s="369"/>
      <c r="H48" s="370"/>
      <c r="J48" s="533">
        <v>2</v>
      </c>
      <c r="K48" s="369"/>
      <c r="L48" s="369"/>
      <c r="M48" s="369"/>
      <c r="N48" s="370"/>
      <c r="P48" s="533">
        <v>3</v>
      </c>
      <c r="Q48" s="369"/>
      <c r="R48" s="369"/>
      <c r="S48" s="369"/>
      <c r="T48" s="370"/>
      <c r="V48" s="533" t="s">
        <v>2147</v>
      </c>
      <c r="W48" s="369"/>
      <c r="X48" s="369"/>
      <c r="Y48" s="369"/>
      <c r="Z48" s="370"/>
    </row>
    <row r="49" spans="2:26" ht="15" customHeight="1">
      <c r="B49" s="545"/>
    </row>
    <row r="50" spans="2:26" ht="79.5" customHeight="1">
      <c r="B50" s="545"/>
      <c r="D50" s="535" t="str">
        <f ca="1">OFFSET('PROGRAMMING SKELETON'!D173,F2-1,0)</f>
        <v>Deadlift with belt</v>
      </c>
      <c r="E50" s="413"/>
      <c r="F50" s="413"/>
      <c r="G50" s="413"/>
      <c r="H50" s="414"/>
      <c r="J50" s="535" t="str">
        <f ca="1">OFFSET('PROGRAMMING SKELETON'!G173,F2-1,0)</f>
        <v>1 count paused bench</v>
      </c>
      <c r="K50" s="413"/>
      <c r="L50" s="413"/>
      <c r="M50" s="413"/>
      <c r="N50" s="414"/>
      <c r="P50" s="535" t="str">
        <f ca="1">OFFSET('PROGRAMMING SKELETON'!J173,F2-1,0)</f>
        <v>3-0-3 Tempo Squat</v>
      </c>
      <c r="Q50" s="413"/>
      <c r="R50" s="413"/>
      <c r="S50" s="413"/>
      <c r="T50" s="414"/>
      <c r="V50" s="535" t="str">
        <f ca="1">OFFSET('PROGRAMMING SKELETON'!M174,F26-1,0)</f>
        <v>GPP or None</v>
      </c>
      <c r="W50" s="413"/>
      <c r="X50" s="413"/>
      <c r="Y50" s="413"/>
      <c r="Z50" s="414"/>
    </row>
    <row r="51" spans="2:26" ht="49.5" customHeight="1">
      <c r="B51" s="545"/>
      <c r="D51" s="531" t="s">
        <v>2148</v>
      </c>
      <c r="E51" s="525" t="str">
        <f ca="1">OFFSET('PROGRAMMING SKELETON'!G3,F2-1,0)</f>
        <v>• 1 rep @ RPE 8 (90-93% 1RM)
•Take off 17% from 1 @ 8 for
4 reps x 5 sets (73-76% 1RM)</v>
      </c>
      <c r="F51" s="526"/>
      <c r="G51" s="526"/>
      <c r="H51" s="527"/>
      <c r="J51" s="531" t="s">
        <v>2148</v>
      </c>
      <c r="K51" s="525" t="str">
        <f ca="1">OFFSET('PROGRAMMING SKELETON'!H3,F2-1,0)</f>
        <v>• 1 rep @ RPE 8 (90-93% 1RM)
•Take off 17% from 1 @ 8 for
4 reps x 5 sets (73-76% 1RM)</v>
      </c>
      <c r="L51" s="526"/>
      <c r="M51" s="526"/>
      <c r="N51" s="527"/>
      <c r="P51" s="531" t="s">
        <v>2148</v>
      </c>
      <c r="Q51" s="525" t="str">
        <f ca="1">OFFSET('PROGRAMMING SKELETON'!I3,F2-1,0)</f>
        <v>• 10 reps @ RPE 7 
• 10 reps  @ RPE 8
• 10 reps @ RPE 9 
•Take off 5% from 10 @ 9 for 1 more set of 10</v>
      </c>
      <c r="R51" s="526"/>
      <c r="S51" s="526"/>
      <c r="T51" s="527"/>
      <c r="V51" s="582" t="str">
        <f ca="1">OFFSET('PROGRAMMING SKELETON'!N174,F26-1,0)</f>
        <v>GPP or None</v>
      </c>
      <c r="W51" s="526"/>
      <c r="X51" s="526"/>
      <c r="Y51" s="526"/>
      <c r="Z51" s="527"/>
    </row>
    <row r="52" spans="2:26" ht="49.5" customHeight="1">
      <c r="B52" s="545"/>
      <c r="D52" s="532"/>
      <c r="E52" s="528"/>
      <c r="F52" s="529"/>
      <c r="G52" s="529"/>
      <c r="H52" s="530"/>
      <c r="J52" s="532"/>
      <c r="K52" s="528"/>
      <c r="L52" s="529"/>
      <c r="M52" s="529"/>
      <c r="N52" s="530"/>
      <c r="P52" s="532"/>
      <c r="Q52" s="528"/>
      <c r="R52" s="529"/>
      <c r="S52" s="529"/>
      <c r="T52" s="530"/>
      <c r="V52" s="583"/>
      <c r="W52" s="392"/>
      <c r="X52" s="392"/>
      <c r="Y52" s="392"/>
      <c r="Z52" s="584"/>
    </row>
    <row r="53" spans="2:26" ht="99.75" customHeight="1">
      <c r="B53" s="545"/>
      <c r="D53" s="186" t="s">
        <v>2149</v>
      </c>
      <c r="E53" s="534" t="str">
        <f ca="1">OFFSET('PROGRAMMING SKELETON'!E173,F2-1,0)</f>
        <v>3-5 minute rest between work sets</v>
      </c>
      <c r="F53" s="410"/>
      <c r="G53" s="410"/>
      <c r="H53" s="411"/>
      <c r="J53" s="186" t="s">
        <v>2149</v>
      </c>
      <c r="K53" s="534" t="str">
        <f ca="1">OFFSET('PROGRAMMING SKELETON'!H173,F2-1,0)</f>
        <v>3-5 minute rest between work sets</v>
      </c>
      <c r="L53" s="410"/>
      <c r="M53" s="410"/>
      <c r="N53" s="411"/>
      <c r="P53" s="186" t="s">
        <v>2149</v>
      </c>
      <c r="Q53" s="534" t="str">
        <f ca="1">OFFSET('PROGRAMMING SKELETON'!K173,F2-1,0)</f>
        <v>2-4 min</v>
      </c>
      <c r="R53" s="410"/>
      <c r="S53" s="410"/>
      <c r="T53" s="411"/>
      <c r="V53" s="585"/>
      <c r="W53" s="417"/>
      <c r="X53" s="417"/>
      <c r="Y53" s="417"/>
      <c r="Z53" s="586"/>
    </row>
    <row r="54" spans="2:26" ht="60" customHeight="1">
      <c r="B54" s="545"/>
      <c r="D54" s="187" t="s">
        <v>2150</v>
      </c>
      <c r="E54" s="187" t="s">
        <v>2151</v>
      </c>
      <c r="F54" s="187" t="s">
        <v>1267</v>
      </c>
      <c r="G54" s="187" t="s">
        <v>2152</v>
      </c>
      <c r="H54" s="187" t="s">
        <v>2153</v>
      </c>
      <c r="J54" s="187" t="s">
        <v>2150</v>
      </c>
      <c r="K54" s="187" t="s">
        <v>2151</v>
      </c>
      <c r="L54" s="187" t="s">
        <v>1267</v>
      </c>
      <c r="M54" s="187" t="s">
        <v>2152</v>
      </c>
      <c r="N54" s="187" t="s">
        <v>2153</v>
      </c>
      <c r="P54" s="187" t="s">
        <v>2150</v>
      </c>
      <c r="Q54" s="187" t="s">
        <v>2151</v>
      </c>
      <c r="R54" s="187" t="s">
        <v>1267</v>
      </c>
      <c r="S54" s="187" t="s">
        <v>2152</v>
      </c>
      <c r="T54" s="187" t="s">
        <v>2153</v>
      </c>
      <c r="V54" s="581" t="s">
        <v>2154</v>
      </c>
      <c r="W54" s="413"/>
      <c r="X54" s="413"/>
      <c r="Y54" s="413"/>
      <c r="Z54" s="414"/>
    </row>
    <row r="55" spans="2:26" ht="39.75" customHeight="1">
      <c r="B55" s="545"/>
      <c r="D55" s="188" t="s">
        <v>2155</v>
      </c>
      <c r="E55" s="321"/>
      <c r="F55" s="189"/>
      <c r="G55" s="328"/>
      <c r="H55" s="190" t="str">
        <f t="shared" ref="H55:H63" si="3">IF(ISNUMBER(E55),E55/E$64,"")</f>
        <v/>
      </c>
      <c r="J55" s="188" t="s">
        <v>2155</v>
      </c>
      <c r="K55" s="321"/>
      <c r="L55" s="189"/>
      <c r="M55" s="328"/>
      <c r="N55" s="190" t="str">
        <f t="shared" ref="N55:N63" si="4">IF(ISNUMBER(K55),K55/K$64,"")</f>
        <v/>
      </c>
      <c r="P55" s="188" t="s">
        <v>2155</v>
      </c>
      <c r="Q55" s="321"/>
      <c r="R55" s="189"/>
      <c r="S55" s="328"/>
      <c r="T55" s="190" t="str">
        <f t="shared" ref="T55:T63" si="5">IF(ISNUMBER(Q55),Q55/Q$64,"")</f>
        <v/>
      </c>
      <c r="V55" s="587"/>
      <c r="W55" s="526"/>
      <c r="X55" s="526"/>
      <c r="Y55" s="526"/>
      <c r="Z55" s="527"/>
    </row>
    <row r="56" spans="2:26" ht="39.75" customHeight="1">
      <c r="B56" s="545"/>
      <c r="D56" s="191" t="s">
        <v>2156</v>
      </c>
      <c r="E56" s="322"/>
      <c r="F56" s="192"/>
      <c r="G56" s="329"/>
      <c r="H56" s="193" t="str">
        <f t="shared" si="3"/>
        <v/>
      </c>
      <c r="J56" s="191" t="s">
        <v>2156</v>
      </c>
      <c r="K56" s="322"/>
      <c r="L56" s="192"/>
      <c r="M56" s="329"/>
      <c r="N56" s="193" t="str">
        <f t="shared" si="4"/>
        <v/>
      </c>
      <c r="P56" s="191" t="s">
        <v>2156</v>
      </c>
      <c r="Q56" s="322"/>
      <c r="R56" s="192"/>
      <c r="S56" s="329"/>
      <c r="T56" s="193" t="str">
        <f t="shared" si="5"/>
        <v/>
      </c>
      <c r="V56" s="583"/>
      <c r="W56" s="392"/>
      <c r="X56" s="392"/>
      <c r="Y56" s="392"/>
      <c r="Z56" s="584"/>
    </row>
    <row r="57" spans="2:26" ht="39.75" customHeight="1">
      <c r="B57" s="545"/>
      <c r="D57" s="191" t="s">
        <v>2157</v>
      </c>
      <c r="E57" s="323"/>
      <c r="F57" s="194"/>
      <c r="G57" s="330"/>
      <c r="H57" s="195" t="str">
        <f t="shared" si="3"/>
        <v/>
      </c>
      <c r="J57" s="191" t="s">
        <v>2157</v>
      </c>
      <c r="K57" s="323"/>
      <c r="L57" s="194"/>
      <c r="M57" s="330"/>
      <c r="N57" s="195" t="str">
        <f t="shared" si="4"/>
        <v/>
      </c>
      <c r="P57" s="191" t="s">
        <v>2157</v>
      </c>
      <c r="Q57" s="323"/>
      <c r="R57" s="194"/>
      <c r="S57" s="330"/>
      <c r="T57" s="195" t="str">
        <f t="shared" si="5"/>
        <v/>
      </c>
      <c r="V57" s="583"/>
      <c r="W57" s="392"/>
      <c r="X57" s="392"/>
      <c r="Y57" s="392"/>
      <c r="Z57" s="584"/>
    </row>
    <row r="58" spans="2:26" ht="39.75" customHeight="1">
      <c r="B58" s="545"/>
      <c r="D58" s="191" t="s">
        <v>2158</v>
      </c>
      <c r="E58" s="322"/>
      <c r="F58" s="192"/>
      <c r="G58" s="329"/>
      <c r="H58" s="193" t="str">
        <f t="shared" si="3"/>
        <v/>
      </c>
      <c r="J58" s="191" t="s">
        <v>2158</v>
      </c>
      <c r="K58" s="322"/>
      <c r="L58" s="192"/>
      <c r="M58" s="329"/>
      <c r="N58" s="193" t="str">
        <f t="shared" si="4"/>
        <v/>
      </c>
      <c r="P58" s="191" t="s">
        <v>2158</v>
      </c>
      <c r="Q58" s="322"/>
      <c r="R58" s="192"/>
      <c r="S58" s="329"/>
      <c r="T58" s="193" t="str">
        <f t="shared" si="5"/>
        <v/>
      </c>
      <c r="V58" s="583"/>
      <c r="W58" s="392"/>
      <c r="X58" s="392"/>
      <c r="Y58" s="392"/>
      <c r="Z58" s="584"/>
    </row>
    <row r="59" spans="2:26" ht="39.75" customHeight="1">
      <c r="B59" s="545"/>
      <c r="D59" s="191" t="s">
        <v>2159</v>
      </c>
      <c r="E59" s="323"/>
      <c r="F59" s="194"/>
      <c r="G59" s="330"/>
      <c r="H59" s="195" t="str">
        <f t="shared" si="3"/>
        <v/>
      </c>
      <c r="J59" s="191" t="s">
        <v>2159</v>
      </c>
      <c r="K59" s="323"/>
      <c r="L59" s="194"/>
      <c r="M59" s="330"/>
      <c r="N59" s="195" t="str">
        <f t="shared" si="4"/>
        <v/>
      </c>
      <c r="P59" s="191" t="s">
        <v>2159</v>
      </c>
      <c r="Q59" s="323"/>
      <c r="R59" s="194"/>
      <c r="S59" s="330"/>
      <c r="T59" s="195" t="str">
        <f t="shared" si="5"/>
        <v/>
      </c>
      <c r="V59" s="583"/>
      <c r="W59" s="392"/>
      <c r="X59" s="392"/>
      <c r="Y59" s="392"/>
      <c r="Z59" s="584"/>
    </row>
    <row r="60" spans="2:26" ht="39.75" customHeight="1">
      <c r="B60" s="545"/>
      <c r="D60" s="191" t="s">
        <v>2160</v>
      </c>
      <c r="E60" s="322"/>
      <c r="F60" s="192"/>
      <c r="G60" s="329"/>
      <c r="H60" s="193" t="str">
        <f t="shared" si="3"/>
        <v/>
      </c>
      <c r="J60" s="191" t="s">
        <v>2160</v>
      </c>
      <c r="K60" s="322"/>
      <c r="L60" s="192"/>
      <c r="M60" s="329"/>
      <c r="N60" s="193" t="str">
        <f t="shared" si="4"/>
        <v/>
      </c>
      <c r="P60" s="191" t="s">
        <v>2160</v>
      </c>
      <c r="Q60" s="322"/>
      <c r="R60" s="192"/>
      <c r="S60" s="329"/>
      <c r="T60" s="193" t="str">
        <f t="shared" si="5"/>
        <v/>
      </c>
      <c r="V60" s="583"/>
      <c r="W60" s="392"/>
      <c r="X60" s="392"/>
      <c r="Y60" s="392"/>
      <c r="Z60" s="584"/>
    </row>
    <row r="61" spans="2:26" ht="39.75" customHeight="1">
      <c r="B61" s="545"/>
      <c r="D61" s="191" t="s">
        <v>2161</v>
      </c>
      <c r="E61" s="323"/>
      <c r="F61" s="194"/>
      <c r="G61" s="330"/>
      <c r="H61" s="195" t="str">
        <f t="shared" si="3"/>
        <v/>
      </c>
      <c r="J61" s="191" t="s">
        <v>2161</v>
      </c>
      <c r="K61" s="323"/>
      <c r="L61" s="194"/>
      <c r="M61" s="330"/>
      <c r="N61" s="195" t="str">
        <f t="shared" si="4"/>
        <v/>
      </c>
      <c r="P61" s="191" t="s">
        <v>2161</v>
      </c>
      <c r="Q61" s="323"/>
      <c r="R61" s="194"/>
      <c r="S61" s="330"/>
      <c r="T61" s="195" t="str">
        <f t="shared" si="5"/>
        <v/>
      </c>
      <c r="V61" s="583"/>
      <c r="W61" s="392"/>
      <c r="X61" s="392"/>
      <c r="Y61" s="392"/>
      <c r="Z61" s="584"/>
    </row>
    <row r="62" spans="2:26" ht="39.75" customHeight="1">
      <c r="B62" s="545"/>
      <c r="D62" s="191" t="s">
        <v>2162</v>
      </c>
      <c r="E62" s="322"/>
      <c r="F62" s="192"/>
      <c r="G62" s="329"/>
      <c r="H62" s="193" t="str">
        <f t="shared" si="3"/>
        <v/>
      </c>
      <c r="J62" s="191" t="s">
        <v>2162</v>
      </c>
      <c r="K62" s="322"/>
      <c r="L62" s="192"/>
      <c r="M62" s="329"/>
      <c r="N62" s="193" t="str">
        <f t="shared" si="4"/>
        <v/>
      </c>
      <c r="P62" s="191" t="s">
        <v>2162</v>
      </c>
      <c r="Q62" s="322"/>
      <c r="R62" s="192"/>
      <c r="S62" s="329"/>
      <c r="T62" s="193" t="str">
        <f t="shared" si="5"/>
        <v/>
      </c>
      <c r="V62" s="583"/>
      <c r="W62" s="392"/>
      <c r="X62" s="392"/>
      <c r="Y62" s="392"/>
      <c r="Z62" s="584"/>
    </row>
    <row r="63" spans="2:26" ht="39.75" customHeight="1">
      <c r="B63" s="545"/>
      <c r="D63" s="196" t="s">
        <v>2163</v>
      </c>
      <c r="E63" s="324"/>
      <c r="F63" s="197"/>
      <c r="G63" s="331"/>
      <c r="H63" s="198" t="str">
        <f t="shared" si="3"/>
        <v/>
      </c>
      <c r="J63" s="196" t="s">
        <v>2163</v>
      </c>
      <c r="K63" s="324"/>
      <c r="L63" s="197"/>
      <c r="M63" s="331"/>
      <c r="N63" s="198" t="str">
        <f t="shared" si="4"/>
        <v/>
      </c>
      <c r="P63" s="196" t="s">
        <v>2163</v>
      </c>
      <c r="Q63" s="324"/>
      <c r="R63" s="197"/>
      <c r="S63" s="331"/>
      <c r="T63" s="198" t="str">
        <f t="shared" si="5"/>
        <v/>
      </c>
      <c r="V63" s="583"/>
      <c r="W63" s="392"/>
      <c r="X63" s="392"/>
      <c r="Y63" s="392"/>
      <c r="Z63" s="584"/>
    </row>
    <row r="64" spans="2:26" ht="60" customHeight="1">
      <c r="B64" s="545"/>
      <c r="D64" s="199" t="s">
        <v>1277</v>
      </c>
      <c r="E64" s="547">
        <f ca="1">ROUNDUP(F69/(VLOOKUP(1,tblRPECoefficientWithoutColumnHeaders,2,0)*G69^2+VLOOKUP(2,tblRPECoefficientWithoutColumnHeaders,2,0)*G69+VLOOKUP(3,tblRPECoefficientWithoutColumnHeaders,2,0)),0)</f>
        <v>0</v>
      </c>
      <c r="F64" s="548"/>
      <c r="G64" s="548"/>
      <c r="H64" s="549"/>
      <c r="J64" s="199" t="s">
        <v>1277</v>
      </c>
      <c r="K64" s="547">
        <f ca="1">ROUNDUP(L69/(VLOOKUP(1,tblRPECoefficientWithoutColumnHeaders,2,0)*M69^2+VLOOKUP(2,tblRPECoefficientWithoutColumnHeaders,2,0)*M69+VLOOKUP(3,tblRPECoefficientWithoutColumnHeaders,2,0)),0)</f>
        <v>0</v>
      </c>
      <c r="L64" s="548"/>
      <c r="M64" s="548"/>
      <c r="N64" s="549"/>
      <c r="P64" s="200" t="s">
        <v>1277</v>
      </c>
      <c r="Q64" s="554">
        <f ca="1">ROUNDUP(R69/(VLOOKUP(1,tblRPECoefficientWithoutColumnHeaders,2,0)*S69^2+VLOOKUP(2,tblRPECoefficientWithoutColumnHeaders,2,0)*S69+VLOOKUP(3,tblRPECoefficientWithoutColumnHeaders,2,0)),0)</f>
        <v>0</v>
      </c>
      <c r="R64" s="555"/>
      <c r="S64" s="555"/>
      <c r="T64" s="556"/>
      <c r="V64" s="583"/>
      <c r="W64" s="392"/>
      <c r="X64" s="392"/>
      <c r="Y64" s="392"/>
      <c r="Z64" s="584"/>
    </row>
    <row r="65" spans="2:26" ht="60" customHeight="1">
      <c r="B65" s="545"/>
      <c r="D65" s="201"/>
      <c r="E65" s="204"/>
      <c r="F65" s="204"/>
      <c r="G65" s="204"/>
      <c r="H65" s="204"/>
      <c r="J65" s="201"/>
      <c r="K65" s="204"/>
      <c r="L65" s="204"/>
      <c r="M65" s="204"/>
      <c r="N65" s="204"/>
      <c r="P65" s="205" t="s">
        <v>2164</v>
      </c>
      <c r="Q65" s="206"/>
      <c r="R65" s="218" t="s">
        <v>2165</v>
      </c>
      <c r="S65" s="208"/>
      <c r="T65" s="209">
        <f>S65*Q65</f>
        <v>0</v>
      </c>
      <c r="V65" s="583"/>
      <c r="W65" s="392"/>
      <c r="X65" s="392"/>
      <c r="Y65" s="392"/>
      <c r="Z65" s="584"/>
    </row>
    <row r="66" spans="2:26" ht="60" customHeight="1">
      <c r="B66" s="545"/>
      <c r="D66" s="201" t="s">
        <v>1268</v>
      </c>
      <c r="E66" s="553">
        <f>IF(COUNT(H55:H63)&gt;0,AVERAGEIF(H55:H63,"&gt;0"),0)</f>
        <v>0</v>
      </c>
      <c r="F66" s="406"/>
      <c r="G66" s="406"/>
      <c r="H66" s="407"/>
      <c r="J66" s="201" t="s">
        <v>1268</v>
      </c>
      <c r="K66" s="553">
        <f>IF(COUNT(N55:N63)&gt;0,AVERAGEIF(N55:N63,"&gt;0"),0)</f>
        <v>0</v>
      </c>
      <c r="L66" s="406"/>
      <c r="M66" s="406"/>
      <c r="N66" s="407"/>
      <c r="P66" s="210" t="s">
        <v>1268</v>
      </c>
      <c r="Q66" s="557">
        <f>IF(COUNT(T55:T63)&gt;0,AVERAGEIF(T55:T63,"&gt;0"),0)</f>
        <v>0</v>
      </c>
      <c r="R66" s="558"/>
      <c r="S66" s="558"/>
      <c r="T66" s="559"/>
      <c r="V66" s="583"/>
      <c r="W66" s="392"/>
      <c r="X66" s="392"/>
      <c r="Y66" s="392"/>
      <c r="Z66" s="584"/>
    </row>
    <row r="67" spans="2:26" ht="60" customHeight="1">
      <c r="B67" s="545"/>
      <c r="D67" s="201" t="s">
        <v>1267</v>
      </c>
      <c r="E67" s="560">
        <f>SUM(F55:F63)</f>
        <v>0</v>
      </c>
      <c r="F67" s="406"/>
      <c r="G67" s="406"/>
      <c r="H67" s="407"/>
      <c r="J67" s="201" t="s">
        <v>1267</v>
      </c>
      <c r="K67" s="560">
        <f>SUM(L55:L63)</f>
        <v>0</v>
      </c>
      <c r="L67" s="406"/>
      <c r="M67" s="406"/>
      <c r="N67" s="407"/>
      <c r="P67" s="201" t="s">
        <v>1267</v>
      </c>
      <c r="Q67" s="560">
        <f>SUM(R55:R63)</f>
        <v>0</v>
      </c>
      <c r="R67" s="406"/>
      <c r="S67" s="406"/>
      <c r="T67" s="407"/>
      <c r="V67" s="583"/>
      <c r="W67" s="392"/>
      <c r="X67" s="392"/>
      <c r="Y67" s="392"/>
      <c r="Z67" s="584"/>
    </row>
    <row r="68" spans="2:26" ht="60" customHeight="1">
      <c r="B68" s="545"/>
      <c r="D68" s="211" t="s">
        <v>1258</v>
      </c>
      <c r="E68" s="550">
        <f>SUM(PRODUCT(E55:F55),PRODUCT(E56:F56),PRODUCT(E57:F57),PRODUCT(E58:F58),PRODUCT(E59:F59),PRODUCT(E60:F60),PRODUCT(E61:F61),PRODUCT(E62:F62),PRODUCT(E63:F63))</f>
        <v>0</v>
      </c>
      <c r="F68" s="551"/>
      <c r="G68" s="551"/>
      <c r="H68" s="552"/>
      <c r="J68" s="211" t="s">
        <v>1258</v>
      </c>
      <c r="K68" s="550">
        <f>SUM(PRODUCT(K55:L55),PRODUCT(K56:L56),PRODUCT(K57:L57),PRODUCT(K58:L58),PRODUCT(K59:L59),PRODUCT(K60:L60),PRODUCT(K61:L61),PRODUCT(K62:L62),PRODUCT(K63:L63))</f>
        <v>0</v>
      </c>
      <c r="L68" s="551"/>
      <c r="M68" s="551"/>
      <c r="N68" s="552"/>
      <c r="P68" s="211" t="s">
        <v>1258</v>
      </c>
      <c r="Q68" s="550">
        <f>SUM(PRODUCT(Q55:R55),PRODUCT(Q56:R56),PRODUCT(Q57:R57),PRODUCT(Q58:R58),PRODUCT(Q59:R59),PRODUCT(Q60:R60),PRODUCT(Q61:R61),PRODUCT(Q62:R62),PRODUCT(Q63:R63))</f>
        <v>0</v>
      </c>
      <c r="R68" s="551"/>
      <c r="S68" s="551"/>
      <c r="T68" s="552"/>
      <c r="V68" s="585"/>
      <c r="W68" s="417"/>
      <c r="X68" s="417"/>
      <c r="Y68" s="417"/>
      <c r="Z68" s="586"/>
    </row>
    <row r="69" spans="2:26" ht="39.75" customHeight="1">
      <c r="B69" s="546"/>
      <c r="D69" s="212"/>
      <c r="E69" s="213" t="str">
        <f ca="1">OFFSET(E54,COUNT(E55:E63),0)</f>
        <v>WEIGHT</v>
      </c>
      <c r="F69" s="214">
        <f ca="1">IF(COUNT(E55:E63)&gt;0,OFFSET(E54,MATCH(MAX(E55:E63),E55:E63,0),0),0)</f>
        <v>0</v>
      </c>
      <c r="G69" s="214">
        <f ca="1">IF(COUNT(E55:E63)&gt;0,OFFSET(F54,MATCH(MAX(E55:E63),E55:E63,0),0)+(10-OFFSET(G54,MATCH(MAX(E55:E63),E55:E63,0),0)),0)</f>
        <v>0</v>
      </c>
      <c r="H69" s="215">
        <f ca="1">IF(COUNT(E55:E63)&gt;0,OFFSET(F54,COUNT(E55:E63),0)+(10-(OFFSET(G54,COUNT(E55:E63),0))),0)</f>
        <v>0</v>
      </c>
      <c r="J69" s="212"/>
      <c r="K69" s="213" t="str">
        <f ca="1">OFFSET(K54,COUNT(K55:K63),0)</f>
        <v>WEIGHT</v>
      </c>
      <c r="L69" s="214">
        <f ca="1">IF(COUNT(K55:K63)&gt;0,OFFSET(K54,MATCH(MAX(K55:K63),K55:K63,0),0),0)</f>
        <v>0</v>
      </c>
      <c r="M69" s="214">
        <f ca="1">IF(COUNT(K55:K63)&gt;0,OFFSET(L54,MATCH(MAX(K55:K63),K55:K63,0),0)+(10-OFFSET(M54,MATCH(MAX(K55:K63),K55:K63,0),0)),0)</f>
        <v>0</v>
      </c>
      <c r="N69" s="215">
        <f ca="1">IF(COUNT(K55:K63)&gt;0,OFFSET(L54,COUNT(K55:K63),0)+(10-(OFFSET(M54,COUNT(K55:K63),0))),0)</f>
        <v>0</v>
      </c>
      <c r="P69" s="212"/>
      <c r="Q69" s="213" t="str">
        <f ca="1">OFFSET(Q54,COUNT(Q55:Q63),0)</f>
        <v>WEIGHT</v>
      </c>
      <c r="R69" s="214">
        <f ca="1">IF(COUNT(Q55:Q63)&gt;0,OFFSET(Q54,MATCH(MAX(Q55:Q63),Q55:Q63,0),0),0)</f>
        <v>0</v>
      </c>
      <c r="S69" s="214">
        <f ca="1">IF(COUNT(Q55:Q63)&gt;0,OFFSET(R54,MATCH(MAX(Q55:Q63),Q55:Q63,0),0)+(10-OFFSET(S54,MATCH(MAX(Q55:Q63),Q55:Q63,0),0)),0)</f>
        <v>0</v>
      </c>
      <c r="T69" s="215">
        <f ca="1">IF(COUNT(Q55:Q63)&gt;0,OFFSET(R54,COUNT(Q55:Q63),0)+(10-(OFFSET(S54,COUNT(Q55:Q63),0))),0)</f>
        <v>0</v>
      </c>
      <c r="V69" s="212"/>
      <c r="W69" s="213"/>
      <c r="X69" s="214"/>
      <c r="Y69" s="214"/>
      <c r="Z69" s="215"/>
    </row>
    <row r="70" spans="2:26" ht="15.75" customHeight="1"/>
    <row r="71" spans="2:26" ht="15.75" customHeight="1"/>
    <row r="72" spans="2:26" ht="79.5" customHeight="1">
      <c r="B72" s="544">
        <v>3</v>
      </c>
      <c r="D72" s="533">
        <v>1</v>
      </c>
      <c r="E72" s="369"/>
      <c r="F72" s="369"/>
      <c r="G72" s="369"/>
      <c r="H72" s="370"/>
      <c r="J72" s="533">
        <v>2</v>
      </c>
      <c r="K72" s="369"/>
      <c r="L72" s="369"/>
      <c r="M72" s="369"/>
      <c r="N72" s="370"/>
      <c r="P72" s="533">
        <v>3</v>
      </c>
      <c r="Q72" s="369"/>
      <c r="R72" s="369"/>
      <c r="S72" s="369"/>
      <c r="T72" s="370"/>
      <c r="V72" s="533" t="s">
        <v>2147</v>
      </c>
      <c r="W72" s="369"/>
      <c r="X72" s="369"/>
      <c r="Y72" s="369"/>
      <c r="Z72" s="370"/>
    </row>
    <row r="73" spans="2:26" ht="15" customHeight="1">
      <c r="B73" s="545"/>
    </row>
    <row r="74" spans="2:26" ht="79.5" customHeight="1">
      <c r="B74" s="545"/>
      <c r="D74" s="535" t="str">
        <f ca="1">OFFSET('PROGRAMMING SKELETON'!D228,F2-1,0)</f>
        <v>Squat, no belt</v>
      </c>
      <c r="E74" s="413"/>
      <c r="F74" s="413"/>
      <c r="G74" s="413"/>
      <c r="H74" s="414"/>
      <c r="J74" s="535" t="str">
        <f ca="1">OFFSET('PROGRAMMING SKELETON'!G228,F2-1,0)</f>
        <v>Overload Bench 1
The overload bench is equipment dependent. I would prefer The overload bench is equipment dependent. I would prefer the slingshot bench to bench w/ chains, to bench w/ bands, to floor press or board press, but all are good options. Use the same variation each week.the slingshot bench to bench w/ chains, to bench w/ bands, to floor press or board press, but all are good options..</v>
      </c>
      <c r="K74" s="413"/>
      <c r="L74" s="413"/>
      <c r="M74" s="413"/>
      <c r="N74" s="414"/>
      <c r="P74" s="535" t="str">
        <f ca="1">OFFSET('PROGRAMMING SKELETON'!J228,F2-1,0)</f>
        <v>Press Accessory 1
Ideally the press accessory will be lighter or only very slightly heavier than the normal press.I prefer close grip incline&gt; incline bench touch n go &gt; pin press at shoulder level &gt; DB Incline &gt; DB press &gt; Dips (Do the same variation for the first 5 weeks)</v>
      </c>
      <c r="Q74" s="413"/>
      <c r="R74" s="413"/>
      <c r="S74" s="413"/>
      <c r="T74" s="414"/>
      <c r="V74" s="535" t="str">
        <f ca="1">OFFSET('PROGRAMMING SKELETON'!M229,F50-1,0)</f>
        <v>GPP or None</v>
      </c>
      <c r="W74" s="413"/>
      <c r="X74" s="413"/>
      <c r="Y74" s="413"/>
      <c r="Z74" s="414"/>
    </row>
    <row r="75" spans="2:26" ht="49.5" customHeight="1">
      <c r="B75" s="545"/>
      <c r="D75" s="531" t="s">
        <v>2148</v>
      </c>
      <c r="E75" s="525" t="str">
        <f ca="1">OFFSET('PROGRAMMING SKELETON'!D57,F2-1,0)</f>
        <v>•4 reps @ RPE 7
•4 reps @ RPE 8
• 4 reps @ RPE 9
•Take 5% off from the 4 @ RPE 9 set and do 2-3 sets of 4 (until effort is ~ RPE 9 again)</v>
      </c>
      <c r="F75" s="526"/>
      <c r="G75" s="526"/>
      <c r="H75" s="527"/>
      <c r="J75" s="531" t="s">
        <v>2148</v>
      </c>
      <c r="K75" s="561" t="str">
        <f ca="1">OFFSET('PROGRAMMING SKELETON'!E57,F2-1,0)</f>
        <v>•4 reps @ RPE 7
•4 reps @ RPE 8
• 4 reps @ RPE 9
•Take 5% off from the 4 @ RPE 9 set and do 2-3 sets of 4 (until effort is ~ RPE 9 again)</v>
      </c>
      <c r="L75" s="526"/>
      <c r="M75" s="526"/>
      <c r="N75" s="527"/>
      <c r="P75" s="531" t="s">
        <v>2148</v>
      </c>
      <c r="Q75" s="561" t="str">
        <f ca="1">OFFSET('PROGRAMMING SKELETON'!F57,F2-1,0)</f>
        <v>• 10 reps @ RPE 7 
• 10 reps  @ RPE 8
• 10 reps @ RPE 9 
•Take off 5% from 10 @ 9 for 1 more set of 10</v>
      </c>
      <c r="R75" s="526"/>
      <c r="S75" s="526"/>
      <c r="T75" s="527"/>
      <c r="V75" s="582" t="str">
        <f ca="1">OFFSET('PROGRAMMING SKELETON'!N229,F50-1,0)</f>
        <v>GPP or None</v>
      </c>
      <c r="W75" s="526"/>
      <c r="X75" s="526"/>
      <c r="Y75" s="526"/>
      <c r="Z75" s="527"/>
    </row>
    <row r="76" spans="2:26" ht="49.5" customHeight="1">
      <c r="B76" s="545"/>
      <c r="D76" s="532"/>
      <c r="E76" s="528"/>
      <c r="F76" s="529"/>
      <c r="G76" s="529"/>
      <c r="H76" s="530"/>
      <c r="J76" s="532"/>
      <c r="K76" s="528"/>
      <c r="L76" s="529"/>
      <c r="M76" s="529"/>
      <c r="N76" s="530"/>
      <c r="P76" s="532"/>
      <c r="Q76" s="528"/>
      <c r="R76" s="529"/>
      <c r="S76" s="529"/>
      <c r="T76" s="530"/>
      <c r="V76" s="583"/>
      <c r="W76" s="392"/>
      <c r="X76" s="392"/>
      <c r="Y76" s="392"/>
      <c r="Z76" s="584"/>
    </row>
    <row r="77" spans="2:26" ht="139.5" customHeight="1">
      <c r="B77" s="545"/>
      <c r="D77" s="186" t="s">
        <v>2149</v>
      </c>
      <c r="E77" s="534" t="str">
        <f ca="1">OFFSET('PROGRAMMING SKELETON'!E228,F2-1,0)</f>
        <v>3-5 minute rest between work sets</v>
      </c>
      <c r="F77" s="410"/>
      <c r="G77" s="410"/>
      <c r="H77" s="411"/>
      <c r="J77" s="186" t="s">
        <v>2149</v>
      </c>
      <c r="K77" s="562" t="str">
        <f ca="1">OFFSET('PROGRAMMING SKELETON'!H228,F2-1,0)</f>
        <v>3-5 minute rest between work sets</v>
      </c>
      <c r="L77" s="410"/>
      <c r="M77" s="410"/>
      <c r="N77" s="411"/>
      <c r="P77" s="186" t="s">
        <v>2149</v>
      </c>
      <c r="Q77" s="562" t="str">
        <f ca="1">OFFSET('PROGRAMMING SKELETON'!K228,F2-1,0)</f>
        <v>2-4 min</v>
      </c>
      <c r="R77" s="410"/>
      <c r="S77" s="410"/>
      <c r="T77" s="411"/>
      <c r="V77" s="585"/>
      <c r="W77" s="417"/>
      <c r="X77" s="417"/>
      <c r="Y77" s="417"/>
      <c r="Z77" s="586"/>
    </row>
    <row r="78" spans="2:26" ht="60" customHeight="1">
      <c r="B78" s="545"/>
      <c r="D78" s="187" t="s">
        <v>2150</v>
      </c>
      <c r="E78" s="187" t="s">
        <v>2151</v>
      </c>
      <c r="F78" s="187" t="s">
        <v>1267</v>
      </c>
      <c r="G78" s="187" t="s">
        <v>2152</v>
      </c>
      <c r="H78" s="187" t="s">
        <v>2153</v>
      </c>
      <c r="J78" s="187" t="s">
        <v>2150</v>
      </c>
      <c r="K78" s="187" t="s">
        <v>2151</v>
      </c>
      <c r="L78" s="187" t="s">
        <v>1267</v>
      </c>
      <c r="M78" s="187" t="s">
        <v>2152</v>
      </c>
      <c r="N78" s="187" t="s">
        <v>2153</v>
      </c>
      <c r="P78" s="187" t="s">
        <v>2150</v>
      </c>
      <c r="Q78" s="187" t="s">
        <v>2151</v>
      </c>
      <c r="R78" s="187" t="s">
        <v>1267</v>
      </c>
      <c r="S78" s="187" t="s">
        <v>2152</v>
      </c>
      <c r="T78" s="187" t="s">
        <v>2153</v>
      </c>
      <c r="V78" s="581" t="s">
        <v>2154</v>
      </c>
      <c r="W78" s="413"/>
      <c r="X78" s="413"/>
      <c r="Y78" s="413"/>
      <c r="Z78" s="414"/>
    </row>
    <row r="79" spans="2:26" ht="39.75" customHeight="1">
      <c r="B79" s="545"/>
      <c r="D79" s="188" t="s">
        <v>2155</v>
      </c>
      <c r="E79" s="321"/>
      <c r="F79" s="189"/>
      <c r="G79" s="328"/>
      <c r="H79" s="190" t="str">
        <f t="shared" ref="H79:H87" si="6">IF(ISNUMBER(E79),E79/E$88,"")</f>
        <v/>
      </c>
      <c r="J79" s="188" t="s">
        <v>2155</v>
      </c>
      <c r="K79" s="321"/>
      <c r="L79" s="189"/>
      <c r="M79" s="328"/>
      <c r="N79" s="190" t="str">
        <f t="shared" ref="N79:N87" si="7">IF(ISNUMBER(K79),K79/K$88,"")</f>
        <v/>
      </c>
      <c r="P79" s="188" t="s">
        <v>2155</v>
      </c>
      <c r="Q79" s="321"/>
      <c r="R79" s="189"/>
      <c r="S79" s="328"/>
      <c r="T79" s="190" t="str">
        <f t="shared" ref="T79:T87" si="8">IF(ISNUMBER(Q79),Q79/Q$88,"")</f>
        <v/>
      </c>
      <c r="V79" s="587"/>
      <c r="W79" s="526"/>
      <c r="X79" s="526"/>
      <c r="Y79" s="526"/>
      <c r="Z79" s="527"/>
    </row>
    <row r="80" spans="2:26" ht="39.75" customHeight="1">
      <c r="B80" s="545"/>
      <c r="D80" s="191" t="s">
        <v>2156</v>
      </c>
      <c r="E80" s="322"/>
      <c r="F80" s="192"/>
      <c r="G80" s="329"/>
      <c r="H80" s="193" t="str">
        <f t="shared" si="6"/>
        <v/>
      </c>
      <c r="J80" s="191" t="s">
        <v>2156</v>
      </c>
      <c r="K80" s="322"/>
      <c r="L80" s="192"/>
      <c r="M80" s="329"/>
      <c r="N80" s="193" t="str">
        <f t="shared" si="7"/>
        <v/>
      </c>
      <c r="P80" s="191" t="s">
        <v>2156</v>
      </c>
      <c r="Q80" s="322"/>
      <c r="R80" s="192"/>
      <c r="S80" s="329"/>
      <c r="T80" s="193" t="str">
        <f t="shared" si="8"/>
        <v/>
      </c>
      <c r="V80" s="583"/>
      <c r="W80" s="392"/>
      <c r="X80" s="392"/>
      <c r="Y80" s="392"/>
      <c r="Z80" s="584"/>
    </row>
    <row r="81" spans="2:26" ht="39.75" customHeight="1">
      <c r="B81" s="545"/>
      <c r="D81" s="191" t="s">
        <v>2157</v>
      </c>
      <c r="E81" s="323"/>
      <c r="F81" s="194"/>
      <c r="G81" s="330"/>
      <c r="H81" s="195" t="str">
        <f t="shared" si="6"/>
        <v/>
      </c>
      <c r="J81" s="191" t="s">
        <v>2157</v>
      </c>
      <c r="K81" s="323"/>
      <c r="L81" s="194"/>
      <c r="M81" s="330"/>
      <c r="N81" s="195" t="str">
        <f t="shared" si="7"/>
        <v/>
      </c>
      <c r="P81" s="191" t="s">
        <v>2157</v>
      </c>
      <c r="Q81" s="323"/>
      <c r="R81" s="194"/>
      <c r="S81" s="330"/>
      <c r="T81" s="195" t="str">
        <f t="shared" si="8"/>
        <v/>
      </c>
      <c r="V81" s="583"/>
      <c r="W81" s="392"/>
      <c r="X81" s="392"/>
      <c r="Y81" s="392"/>
      <c r="Z81" s="584"/>
    </row>
    <row r="82" spans="2:26" ht="39.75" customHeight="1">
      <c r="B82" s="545"/>
      <c r="D82" s="191" t="s">
        <v>2158</v>
      </c>
      <c r="E82" s="322"/>
      <c r="F82" s="192"/>
      <c r="G82" s="329"/>
      <c r="H82" s="193" t="str">
        <f t="shared" si="6"/>
        <v/>
      </c>
      <c r="J82" s="191" t="s">
        <v>2158</v>
      </c>
      <c r="K82" s="322"/>
      <c r="L82" s="192"/>
      <c r="M82" s="329"/>
      <c r="N82" s="193" t="str">
        <f t="shared" si="7"/>
        <v/>
      </c>
      <c r="P82" s="191" t="s">
        <v>2158</v>
      </c>
      <c r="Q82" s="322"/>
      <c r="R82" s="192"/>
      <c r="S82" s="329"/>
      <c r="T82" s="193" t="str">
        <f t="shared" si="8"/>
        <v/>
      </c>
      <c r="V82" s="583"/>
      <c r="W82" s="392"/>
      <c r="X82" s="392"/>
      <c r="Y82" s="392"/>
      <c r="Z82" s="584"/>
    </row>
    <row r="83" spans="2:26" ht="39.75" customHeight="1">
      <c r="B83" s="545"/>
      <c r="D83" s="191" t="s">
        <v>2159</v>
      </c>
      <c r="E83" s="323"/>
      <c r="F83" s="194"/>
      <c r="G83" s="330"/>
      <c r="H83" s="195" t="str">
        <f t="shared" si="6"/>
        <v/>
      </c>
      <c r="J83" s="191" t="s">
        <v>2159</v>
      </c>
      <c r="K83" s="323"/>
      <c r="L83" s="194"/>
      <c r="M83" s="330"/>
      <c r="N83" s="195" t="str">
        <f t="shared" si="7"/>
        <v/>
      </c>
      <c r="P83" s="191" t="s">
        <v>2159</v>
      </c>
      <c r="Q83" s="323"/>
      <c r="R83" s="194"/>
      <c r="S83" s="330"/>
      <c r="T83" s="195" t="str">
        <f t="shared" si="8"/>
        <v/>
      </c>
      <c r="V83" s="583"/>
      <c r="W83" s="392"/>
      <c r="X83" s="392"/>
      <c r="Y83" s="392"/>
      <c r="Z83" s="584"/>
    </row>
    <row r="84" spans="2:26" ht="39.75" customHeight="1">
      <c r="B84" s="545"/>
      <c r="D84" s="191" t="s">
        <v>2160</v>
      </c>
      <c r="E84" s="322"/>
      <c r="F84" s="192"/>
      <c r="G84" s="329"/>
      <c r="H84" s="193" t="str">
        <f t="shared" si="6"/>
        <v/>
      </c>
      <c r="J84" s="191" t="s">
        <v>2160</v>
      </c>
      <c r="K84" s="322"/>
      <c r="L84" s="192"/>
      <c r="M84" s="329"/>
      <c r="N84" s="193" t="str">
        <f t="shared" si="7"/>
        <v/>
      </c>
      <c r="P84" s="191" t="s">
        <v>2160</v>
      </c>
      <c r="Q84" s="322"/>
      <c r="R84" s="192"/>
      <c r="S84" s="329"/>
      <c r="T84" s="193" t="str">
        <f t="shared" si="8"/>
        <v/>
      </c>
      <c r="V84" s="583"/>
      <c r="W84" s="392"/>
      <c r="X84" s="392"/>
      <c r="Y84" s="392"/>
      <c r="Z84" s="584"/>
    </row>
    <row r="85" spans="2:26" ht="39.75" customHeight="1">
      <c r="B85" s="545"/>
      <c r="D85" s="191" t="s">
        <v>2161</v>
      </c>
      <c r="E85" s="323"/>
      <c r="F85" s="194"/>
      <c r="G85" s="330"/>
      <c r="H85" s="195" t="str">
        <f t="shared" si="6"/>
        <v/>
      </c>
      <c r="J85" s="191" t="s">
        <v>2161</v>
      </c>
      <c r="K85" s="323"/>
      <c r="L85" s="194"/>
      <c r="M85" s="330"/>
      <c r="N85" s="195" t="str">
        <f t="shared" si="7"/>
        <v/>
      </c>
      <c r="P85" s="191" t="s">
        <v>2161</v>
      </c>
      <c r="Q85" s="323"/>
      <c r="R85" s="194"/>
      <c r="S85" s="330"/>
      <c r="T85" s="195" t="str">
        <f t="shared" si="8"/>
        <v/>
      </c>
      <c r="V85" s="583"/>
      <c r="W85" s="392"/>
      <c r="X85" s="392"/>
      <c r="Y85" s="392"/>
      <c r="Z85" s="584"/>
    </row>
    <row r="86" spans="2:26" ht="39.75" customHeight="1">
      <c r="B86" s="545"/>
      <c r="D86" s="191" t="s">
        <v>2162</v>
      </c>
      <c r="E86" s="322"/>
      <c r="F86" s="192"/>
      <c r="G86" s="329"/>
      <c r="H86" s="193" t="str">
        <f t="shared" si="6"/>
        <v/>
      </c>
      <c r="J86" s="191" t="s">
        <v>2162</v>
      </c>
      <c r="K86" s="322"/>
      <c r="L86" s="192"/>
      <c r="M86" s="329"/>
      <c r="N86" s="193" t="str">
        <f t="shared" si="7"/>
        <v/>
      </c>
      <c r="P86" s="191" t="s">
        <v>2162</v>
      </c>
      <c r="Q86" s="322"/>
      <c r="R86" s="192"/>
      <c r="S86" s="329"/>
      <c r="T86" s="193" t="str">
        <f t="shared" si="8"/>
        <v/>
      </c>
      <c r="V86" s="583"/>
      <c r="W86" s="392"/>
      <c r="X86" s="392"/>
      <c r="Y86" s="392"/>
      <c r="Z86" s="584"/>
    </row>
    <row r="87" spans="2:26" ht="39.75" customHeight="1">
      <c r="B87" s="545"/>
      <c r="D87" s="196" t="s">
        <v>2163</v>
      </c>
      <c r="E87" s="324"/>
      <c r="F87" s="197"/>
      <c r="G87" s="331"/>
      <c r="H87" s="198" t="str">
        <f t="shared" si="6"/>
        <v/>
      </c>
      <c r="J87" s="196" t="s">
        <v>2163</v>
      </c>
      <c r="K87" s="324"/>
      <c r="L87" s="197"/>
      <c r="M87" s="331"/>
      <c r="N87" s="198" t="str">
        <f t="shared" si="7"/>
        <v/>
      </c>
      <c r="P87" s="196" t="s">
        <v>2163</v>
      </c>
      <c r="Q87" s="324"/>
      <c r="R87" s="197"/>
      <c r="S87" s="331"/>
      <c r="T87" s="198" t="str">
        <f t="shared" si="8"/>
        <v/>
      </c>
      <c r="V87" s="583"/>
      <c r="W87" s="392"/>
      <c r="X87" s="392"/>
      <c r="Y87" s="392"/>
      <c r="Z87" s="584"/>
    </row>
    <row r="88" spans="2:26" ht="60" customHeight="1">
      <c r="B88" s="545"/>
      <c r="D88" s="199" t="s">
        <v>1277</v>
      </c>
      <c r="E88" s="547">
        <f ca="1">ROUNDUP(F93/(VLOOKUP(1,tblRPECoefficientWithoutColumnHeaders,2,0)*G93^2+VLOOKUP(2,tblRPECoefficientWithoutColumnHeaders,2,0)*G93+VLOOKUP(3,tblRPECoefficientWithoutColumnHeaders,2,0)),0)</f>
        <v>0</v>
      </c>
      <c r="F88" s="548"/>
      <c r="G88" s="548"/>
      <c r="H88" s="549"/>
      <c r="J88" s="199" t="s">
        <v>1277</v>
      </c>
      <c r="K88" s="547">
        <f ca="1">ROUNDUP(L93/(VLOOKUP(1,tblRPECoefficientWithoutColumnHeaders,2,0)*M93^2+VLOOKUP(2,tblRPECoefficientWithoutColumnHeaders,2,0)*M93+VLOOKUP(3,tblRPECoefficientWithoutColumnHeaders,2,0)),0)</f>
        <v>0</v>
      </c>
      <c r="L88" s="548"/>
      <c r="M88" s="548"/>
      <c r="N88" s="549"/>
      <c r="P88" s="200" t="s">
        <v>1277</v>
      </c>
      <c r="Q88" s="554">
        <f ca="1">ROUNDUP(R93/(VLOOKUP(1,tblRPECoefficientWithoutColumnHeaders,2,0)*S93^2+VLOOKUP(2,tblRPECoefficientWithoutColumnHeaders,2,0)*S93+VLOOKUP(3,tblRPECoefficientWithoutColumnHeaders,2,0)),0)</f>
        <v>0</v>
      </c>
      <c r="R88" s="555"/>
      <c r="S88" s="555"/>
      <c r="T88" s="556"/>
      <c r="V88" s="583"/>
      <c r="W88" s="392"/>
      <c r="X88" s="392"/>
      <c r="Y88" s="392"/>
      <c r="Z88" s="584"/>
    </row>
    <row r="89" spans="2:26" ht="60" customHeight="1">
      <c r="B89" s="545"/>
      <c r="D89" s="201"/>
      <c r="E89" s="204">
        <f t="shared" ref="E89:H89" si="9">D89*B89</f>
        <v>0</v>
      </c>
      <c r="F89" s="204">
        <f t="shared" si="9"/>
        <v>0</v>
      </c>
      <c r="G89" s="204">
        <f t="shared" si="9"/>
        <v>0</v>
      </c>
      <c r="H89" s="204">
        <f t="shared" si="9"/>
        <v>0</v>
      </c>
      <c r="J89" s="201"/>
      <c r="K89" s="216"/>
      <c r="L89" s="216"/>
      <c r="M89" s="216"/>
      <c r="N89" s="204">
        <f>M89*K89</f>
        <v>0</v>
      </c>
      <c r="P89" s="205" t="s">
        <v>2164</v>
      </c>
      <c r="Q89" s="206"/>
      <c r="R89" s="207" t="s">
        <v>2165</v>
      </c>
      <c r="S89" s="208"/>
      <c r="T89" s="209">
        <f>S89*Q89</f>
        <v>0</v>
      </c>
      <c r="V89" s="583"/>
      <c r="W89" s="392"/>
      <c r="X89" s="392"/>
      <c r="Y89" s="392"/>
      <c r="Z89" s="584"/>
    </row>
    <row r="90" spans="2:26" ht="60" customHeight="1">
      <c r="B90" s="545"/>
      <c r="D90" s="201" t="s">
        <v>1268</v>
      </c>
      <c r="E90" s="553">
        <f>IF(COUNT(H79:H87)&gt;0,AVERAGEIF(H79:H87,"&gt;0"),0)</f>
        <v>0</v>
      </c>
      <c r="F90" s="406"/>
      <c r="G90" s="406"/>
      <c r="H90" s="407"/>
      <c r="J90" s="201" t="s">
        <v>1268</v>
      </c>
      <c r="K90" s="553">
        <f>IF(COUNT(N79:N87)&gt;0,AVERAGEIF(N79:N87,"&gt;0"),0)</f>
        <v>0</v>
      </c>
      <c r="L90" s="406"/>
      <c r="M90" s="406"/>
      <c r="N90" s="407"/>
      <c r="P90" s="210" t="s">
        <v>1268</v>
      </c>
      <c r="Q90" s="557">
        <f>IF(COUNT(T79:T87)&gt;0,AVERAGEIF(T79:T87,"&gt;0"),0)</f>
        <v>0</v>
      </c>
      <c r="R90" s="558"/>
      <c r="S90" s="558"/>
      <c r="T90" s="559"/>
      <c r="V90" s="583"/>
      <c r="W90" s="392"/>
      <c r="X90" s="392"/>
      <c r="Y90" s="392"/>
      <c r="Z90" s="584"/>
    </row>
    <row r="91" spans="2:26" ht="60" customHeight="1">
      <c r="B91" s="545"/>
      <c r="D91" s="201" t="s">
        <v>1267</v>
      </c>
      <c r="E91" s="560">
        <f>SUM(F79:F87)</f>
        <v>0</v>
      </c>
      <c r="F91" s="406"/>
      <c r="G91" s="406"/>
      <c r="H91" s="407"/>
      <c r="J91" s="201" t="s">
        <v>1267</v>
      </c>
      <c r="K91" s="560">
        <f>SUM(L79:L87)</f>
        <v>0</v>
      </c>
      <c r="L91" s="406"/>
      <c r="M91" s="406"/>
      <c r="N91" s="407"/>
      <c r="P91" s="201" t="s">
        <v>1267</v>
      </c>
      <c r="Q91" s="560">
        <f>SUM(R79:R87)</f>
        <v>0</v>
      </c>
      <c r="R91" s="406"/>
      <c r="S91" s="406"/>
      <c r="T91" s="407"/>
      <c r="V91" s="583"/>
      <c r="W91" s="392"/>
      <c r="X91" s="392"/>
      <c r="Y91" s="392"/>
      <c r="Z91" s="584"/>
    </row>
    <row r="92" spans="2:26" ht="60" customHeight="1">
      <c r="B92" s="545"/>
      <c r="D92" s="211" t="s">
        <v>1258</v>
      </c>
      <c r="E92" s="550">
        <f>SUM(PRODUCT(E79:F79),PRODUCT(E80:F80),PRODUCT(E81:F81),PRODUCT(E82:F82),PRODUCT(E83:F83),PRODUCT(E84:F84),PRODUCT(E85:F85),PRODUCT(E86:F86),PRODUCT(E87:F87))</f>
        <v>0</v>
      </c>
      <c r="F92" s="551"/>
      <c r="G92" s="551"/>
      <c r="H92" s="552"/>
      <c r="J92" s="211" t="s">
        <v>1258</v>
      </c>
      <c r="K92" s="550">
        <f>SUM(PRODUCT(K79:L79),PRODUCT(K80:L80),PRODUCT(K81:L81),PRODUCT(K82:L82),PRODUCT(K83:L83),PRODUCT(K84:L84),PRODUCT(K85:L85),PRODUCT(K86:L86),PRODUCT(K87:L87))</f>
        <v>0</v>
      </c>
      <c r="L92" s="551"/>
      <c r="M92" s="551"/>
      <c r="N92" s="552"/>
      <c r="P92" s="211" t="s">
        <v>1258</v>
      </c>
      <c r="Q92" s="550">
        <f>SUM(PRODUCT(Q79:R79),PRODUCT(Q80:R80),PRODUCT(Q81:R81),PRODUCT(Q82:R82),PRODUCT(Q83:R83),PRODUCT(Q84:R84),PRODUCT(Q85:R85),PRODUCT(Q86:R86),PRODUCT(Q87:R87))</f>
        <v>0</v>
      </c>
      <c r="R92" s="551"/>
      <c r="S92" s="551"/>
      <c r="T92" s="552"/>
      <c r="V92" s="585"/>
      <c r="W92" s="417"/>
      <c r="X92" s="417"/>
      <c r="Y92" s="417"/>
      <c r="Z92" s="586"/>
    </row>
    <row r="93" spans="2:26" ht="39.75" customHeight="1">
      <c r="B93" s="546"/>
      <c r="D93" s="212"/>
      <c r="E93" s="213" t="str">
        <f ca="1">OFFSET(E78,COUNT(E79:E87),0)</f>
        <v>WEIGHT</v>
      </c>
      <c r="F93" s="214">
        <f ca="1">IF(COUNT(E79:E87)&gt;0,OFFSET(E78,MATCH(MAX(E79:E87),E79:E87,0),0),0)</f>
        <v>0</v>
      </c>
      <c r="G93" s="214">
        <f ca="1">IF(COUNT(E79:E87)&gt;0,OFFSET(F78,MATCH(MAX(E79:E87),E79:E87,0),0)+(10-OFFSET(G78,MATCH(MAX(E79:E87),E79:E87,0),0)),0)</f>
        <v>0</v>
      </c>
      <c r="H93" s="215">
        <f ca="1">IF(COUNT(E79:E87)&gt;0,OFFSET(F78,COUNT(E79:E87),0)+(10-(OFFSET(G78,COUNT(E79:E87),0))),0)</f>
        <v>0</v>
      </c>
      <c r="J93" s="212"/>
      <c r="K93" s="213" t="str">
        <f ca="1">OFFSET(K78,COUNT(K79:K87),0)</f>
        <v>WEIGHT</v>
      </c>
      <c r="L93" s="214">
        <f ca="1">IF(COUNT(K79:K87)&gt;0,OFFSET(K78,MATCH(MAX(K79:K87),K79:K87,0),0),0)</f>
        <v>0</v>
      </c>
      <c r="M93" s="214">
        <f ca="1">IF(COUNT(K79:K87)&gt;0,OFFSET(L78,MATCH(MAX(K79:K87),K79:K87,0),0)+(10-OFFSET(M78,MATCH(MAX(K79:K87),K79:K87,0),0)),0)</f>
        <v>0</v>
      </c>
      <c r="N93" s="215">
        <f ca="1">IF(COUNT(K79:K87)&gt;0,OFFSET(L78,COUNT(K79:K87),0)+(10-(OFFSET(M78,COUNT(K79:K87),0))),0)</f>
        <v>0</v>
      </c>
      <c r="P93" s="212"/>
      <c r="Q93" s="213" t="str">
        <f ca="1">OFFSET(Q78,COUNT(Q79:Q87),0)</f>
        <v>WEIGHT</v>
      </c>
      <c r="R93" s="214">
        <f ca="1">IF(COUNT(Q79:Q87)&gt;0,OFFSET(Q78,MATCH(MAX(Q79:Q87),Q79:Q87,0),0),0)</f>
        <v>0</v>
      </c>
      <c r="S93" s="214">
        <f ca="1">IF(COUNT(Q79:Q87)&gt;0,OFFSET(R78,MATCH(MAX(Q79:Q87),Q79:Q87,0),0)+(10-OFFSET(S78,MATCH(MAX(Q79:Q87),Q79:Q87,0),0)),0)</f>
        <v>0</v>
      </c>
      <c r="T93" s="215">
        <f ca="1">IF(COUNT(Q79:Q87)&gt;0,OFFSET(R78,COUNT(Q79:Q87),0)+(10-(OFFSET(S78,COUNT(Q79:Q87),0))),0)</f>
        <v>0</v>
      </c>
      <c r="V93" s="212"/>
      <c r="W93" s="213"/>
      <c r="X93" s="214"/>
      <c r="Y93" s="214"/>
      <c r="Z93" s="215"/>
    </row>
    <row r="94" spans="2:26" ht="15.75" customHeight="1"/>
    <row r="95" spans="2:26" ht="22.5" customHeight="1"/>
    <row r="96" spans="2:26" ht="75" customHeight="1">
      <c r="B96" s="544">
        <v>4</v>
      </c>
      <c r="D96" s="533">
        <v>1</v>
      </c>
      <c r="E96" s="369"/>
      <c r="F96" s="369"/>
      <c r="G96" s="369"/>
      <c r="H96" s="370"/>
      <c r="J96" s="533">
        <v>2</v>
      </c>
      <c r="K96" s="369"/>
      <c r="L96" s="369"/>
      <c r="M96" s="369"/>
      <c r="N96" s="370"/>
      <c r="P96" s="533">
        <v>3</v>
      </c>
      <c r="Q96" s="369"/>
      <c r="R96" s="369"/>
      <c r="S96" s="369"/>
      <c r="T96" s="370"/>
      <c r="V96" s="533" t="s">
        <v>2147</v>
      </c>
      <c r="W96" s="369"/>
      <c r="X96" s="369"/>
      <c r="Y96" s="369"/>
      <c r="Z96" s="370"/>
    </row>
    <row r="97" spans="2:26" ht="15" customHeight="1">
      <c r="B97" s="545"/>
    </row>
    <row r="98" spans="2:26" ht="75" customHeight="1">
      <c r="B98" s="545"/>
      <c r="D98" s="535" t="str">
        <f ca="1">OFFSET('PROGRAMMING SKELETON'!D282,F2-1,0)</f>
        <v>Rack Pull, mid shin</v>
      </c>
      <c r="E98" s="413"/>
      <c r="F98" s="413"/>
      <c r="G98" s="413"/>
      <c r="H98" s="414"/>
      <c r="J98" s="535" t="str">
        <f ca="1">OFFSET('PROGRAMMING SKELETON'!G282,F2-1,0)</f>
        <v>Close Grip Bench</v>
      </c>
      <c r="K98" s="413"/>
      <c r="L98" s="413"/>
      <c r="M98" s="413"/>
      <c r="N98" s="414"/>
      <c r="P98" s="535" t="str">
        <f ca="1">OFFSET('PROGRAMMING SKELETON'!J282,F2-1,0)</f>
        <v>Leg Press or RDL
If you have access to a leg press and tend to have issues good morning your squats, I would prefer using leg press just to apply a bit of extra stress to  the legs without taxing the back as much. If no leg press, do RDL's. On the leg press, try and replicate your squat stance</v>
      </c>
      <c r="Q98" s="413"/>
      <c r="R98" s="413"/>
      <c r="S98" s="413"/>
      <c r="T98" s="414"/>
      <c r="V98" s="535" t="str">
        <f ca="1">OFFSET('PROGRAMMING SKELETON'!M283,F74-1,0)</f>
        <v>GPP or None</v>
      </c>
      <c r="W98" s="413"/>
      <c r="X98" s="413"/>
      <c r="Y98" s="413"/>
      <c r="Z98" s="414"/>
    </row>
    <row r="99" spans="2:26" ht="49.5" customHeight="1">
      <c r="B99" s="545"/>
      <c r="D99" s="531" t="s">
        <v>2148</v>
      </c>
      <c r="E99" s="561" t="str">
        <f ca="1">OFFSET('PROGRAMMING SKELETON'!G57,F2-1,0)</f>
        <v>•4 reps @ RPE 7
•4 reps @ RPE 8
• 4 reps @ RPE 9
•Take 5% off from the 4 @ RPE 9 set and do 2-3 sets of 4 (until effort is ~ RPE 9 again)</v>
      </c>
      <c r="F99" s="526"/>
      <c r="G99" s="526"/>
      <c r="H99" s="527"/>
      <c r="J99" s="531" t="s">
        <v>2148</v>
      </c>
      <c r="K99" s="561" t="str">
        <f ca="1">OFFSET('PROGRAMMING SKELETON'!H57,F2-1,0)</f>
        <v>•4 reps @ RPE 7
•4 reps @ RPE 8
• 4 reps @ RPE 9
•Take 5% off from the 4 @ RPE 9 set and do 2-3 sets of 4 (until effort is ~ RPE 9 again)</v>
      </c>
      <c r="L99" s="526"/>
      <c r="M99" s="526"/>
      <c r="N99" s="527"/>
      <c r="P99" s="531" t="s">
        <v>2148</v>
      </c>
      <c r="Q99" s="561" t="str">
        <f ca="1">OFFSET('PROGRAMMING SKELETON'!I57,F2-1,0)</f>
        <v>• 10 reps @ RPE 7 
• 10 reps  @ RPE 8
• 10 reps @ RPE 9 
•Take off 5% from 10 @ 9 for 1 more set of 10</v>
      </c>
      <c r="R99" s="526"/>
      <c r="S99" s="526"/>
      <c r="T99" s="527"/>
      <c r="V99" s="582" t="str">
        <f ca="1">OFFSET('PROGRAMMING SKELETON'!N283,F74-1,0)</f>
        <v>GPP or None</v>
      </c>
      <c r="W99" s="526"/>
      <c r="X99" s="526"/>
      <c r="Y99" s="526"/>
      <c r="Z99" s="527"/>
    </row>
    <row r="100" spans="2:26" ht="49.5" customHeight="1">
      <c r="B100" s="545"/>
      <c r="D100" s="532"/>
      <c r="E100" s="528"/>
      <c r="F100" s="529"/>
      <c r="G100" s="529"/>
      <c r="H100" s="530"/>
      <c r="J100" s="532"/>
      <c r="K100" s="528"/>
      <c r="L100" s="529"/>
      <c r="M100" s="529"/>
      <c r="N100" s="530"/>
      <c r="P100" s="532"/>
      <c r="Q100" s="528"/>
      <c r="R100" s="529"/>
      <c r="S100" s="529"/>
      <c r="T100" s="530"/>
      <c r="V100" s="583"/>
      <c r="W100" s="392"/>
      <c r="X100" s="392"/>
      <c r="Y100" s="392"/>
      <c r="Z100" s="584"/>
    </row>
    <row r="101" spans="2:26" ht="124.5" customHeight="1">
      <c r="B101" s="545"/>
      <c r="D101" s="186" t="s">
        <v>2149</v>
      </c>
      <c r="E101" s="562" t="str">
        <f ca="1">OFFSET('PROGRAMMING SKELETON'!E282,F2-1,0)</f>
        <v>3-5 minute rest between work sets</v>
      </c>
      <c r="F101" s="410"/>
      <c r="G101" s="410"/>
      <c r="H101" s="411"/>
      <c r="J101" s="186" t="s">
        <v>2149</v>
      </c>
      <c r="K101" s="562" t="str">
        <f ca="1">OFFSET('PROGRAMMING SKELETON'!H282,F2-1,0)</f>
        <v>3-5 minute rest between work sets</v>
      </c>
      <c r="L101" s="410"/>
      <c r="M101" s="410"/>
      <c r="N101" s="411"/>
      <c r="P101" s="186" t="s">
        <v>2149</v>
      </c>
      <c r="Q101" s="562" t="str">
        <f ca="1">OFFSET('PROGRAMMING SKELETON'!K282,F2-1,0)</f>
        <v>2-4 min</v>
      </c>
      <c r="R101" s="410"/>
      <c r="S101" s="410"/>
      <c r="T101" s="411"/>
      <c r="V101" s="585"/>
      <c r="W101" s="417"/>
      <c r="X101" s="417"/>
      <c r="Y101" s="417"/>
      <c r="Z101" s="586"/>
    </row>
    <row r="102" spans="2:26" ht="75" customHeight="1">
      <c r="B102" s="545"/>
      <c r="D102" s="187" t="s">
        <v>2150</v>
      </c>
      <c r="E102" s="187" t="s">
        <v>2151</v>
      </c>
      <c r="F102" s="187" t="s">
        <v>1267</v>
      </c>
      <c r="G102" s="187" t="s">
        <v>2152</v>
      </c>
      <c r="H102" s="187" t="s">
        <v>2153</v>
      </c>
      <c r="J102" s="187" t="s">
        <v>2150</v>
      </c>
      <c r="K102" s="187" t="s">
        <v>2151</v>
      </c>
      <c r="L102" s="187" t="s">
        <v>1267</v>
      </c>
      <c r="M102" s="187" t="s">
        <v>2152</v>
      </c>
      <c r="N102" s="187" t="s">
        <v>2153</v>
      </c>
      <c r="P102" s="187" t="s">
        <v>2150</v>
      </c>
      <c r="Q102" s="187" t="s">
        <v>2151</v>
      </c>
      <c r="R102" s="187" t="s">
        <v>1267</v>
      </c>
      <c r="S102" s="187" t="s">
        <v>2152</v>
      </c>
      <c r="T102" s="187" t="s">
        <v>2153</v>
      </c>
      <c r="V102" s="581" t="s">
        <v>2154</v>
      </c>
      <c r="W102" s="413"/>
      <c r="X102" s="413"/>
      <c r="Y102" s="413"/>
      <c r="Z102" s="414"/>
    </row>
    <row r="103" spans="2:26" ht="39.75" customHeight="1">
      <c r="B103" s="545"/>
      <c r="D103" s="188" t="s">
        <v>2155</v>
      </c>
      <c r="E103" s="321"/>
      <c r="F103" s="189"/>
      <c r="G103" s="328"/>
      <c r="H103" s="190" t="str">
        <f t="shared" ref="H103:H111" si="10">IF(ISNUMBER(E103),E103/E$112,"")</f>
        <v/>
      </c>
      <c r="J103" s="188" t="s">
        <v>2155</v>
      </c>
      <c r="K103" s="321"/>
      <c r="L103" s="189"/>
      <c r="M103" s="328"/>
      <c r="N103" s="190" t="str">
        <f t="shared" ref="N103:N111" si="11">IF(ISNUMBER(K103),K103/K$112,"")</f>
        <v/>
      </c>
      <c r="P103" s="188" t="s">
        <v>2155</v>
      </c>
      <c r="Q103" s="321"/>
      <c r="R103" s="189"/>
      <c r="S103" s="328"/>
      <c r="T103" s="190" t="str">
        <f t="shared" ref="T103:T111" si="12">IF(ISNUMBER(Q103),Q103/Q$112,"")</f>
        <v/>
      </c>
      <c r="V103" s="587"/>
      <c r="W103" s="526"/>
      <c r="X103" s="526"/>
      <c r="Y103" s="526"/>
      <c r="Z103" s="527"/>
    </row>
    <row r="104" spans="2:26" ht="39.75" customHeight="1">
      <c r="B104" s="545"/>
      <c r="D104" s="191" t="s">
        <v>2156</v>
      </c>
      <c r="E104" s="322"/>
      <c r="F104" s="192"/>
      <c r="G104" s="329"/>
      <c r="H104" s="190" t="str">
        <f t="shared" si="10"/>
        <v/>
      </c>
      <c r="J104" s="191" t="s">
        <v>2156</v>
      </c>
      <c r="K104" s="322"/>
      <c r="L104" s="192"/>
      <c r="M104" s="329"/>
      <c r="N104" s="190" t="str">
        <f t="shared" si="11"/>
        <v/>
      </c>
      <c r="P104" s="191" t="s">
        <v>2156</v>
      </c>
      <c r="Q104" s="322"/>
      <c r="R104" s="192"/>
      <c r="S104" s="329"/>
      <c r="T104" s="193" t="str">
        <f t="shared" si="12"/>
        <v/>
      </c>
      <c r="V104" s="583"/>
      <c r="W104" s="392"/>
      <c r="X104" s="392"/>
      <c r="Y104" s="392"/>
      <c r="Z104" s="584"/>
    </row>
    <row r="105" spans="2:26" ht="39.75" customHeight="1">
      <c r="B105" s="545"/>
      <c r="D105" s="191" t="s">
        <v>2157</v>
      </c>
      <c r="E105" s="323"/>
      <c r="F105" s="189"/>
      <c r="G105" s="330"/>
      <c r="H105" s="190" t="str">
        <f t="shared" si="10"/>
        <v/>
      </c>
      <c r="J105" s="191" t="s">
        <v>2157</v>
      </c>
      <c r="K105" s="323"/>
      <c r="L105" s="189"/>
      <c r="M105" s="330"/>
      <c r="N105" s="190" t="str">
        <f t="shared" si="11"/>
        <v/>
      </c>
      <c r="P105" s="191" t="s">
        <v>2157</v>
      </c>
      <c r="Q105" s="323"/>
      <c r="R105" s="189"/>
      <c r="S105" s="330"/>
      <c r="T105" s="195" t="str">
        <f t="shared" si="12"/>
        <v/>
      </c>
      <c r="V105" s="583"/>
      <c r="W105" s="392"/>
      <c r="X105" s="392"/>
      <c r="Y105" s="392"/>
      <c r="Z105" s="584"/>
    </row>
    <row r="106" spans="2:26" ht="39.75" customHeight="1">
      <c r="B106" s="545"/>
      <c r="D106" s="191" t="s">
        <v>2158</v>
      </c>
      <c r="E106" s="322"/>
      <c r="F106" s="192"/>
      <c r="G106" s="329"/>
      <c r="H106" s="193" t="str">
        <f t="shared" si="10"/>
        <v/>
      </c>
      <c r="J106" s="191" t="s">
        <v>2158</v>
      </c>
      <c r="K106" s="322"/>
      <c r="L106" s="192"/>
      <c r="M106" s="329"/>
      <c r="N106" s="193" t="str">
        <f t="shared" si="11"/>
        <v/>
      </c>
      <c r="P106" s="191" t="s">
        <v>2158</v>
      </c>
      <c r="Q106" s="322"/>
      <c r="R106" s="192"/>
      <c r="S106" s="329"/>
      <c r="T106" s="193" t="str">
        <f t="shared" si="12"/>
        <v/>
      </c>
      <c r="V106" s="583"/>
      <c r="W106" s="392"/>
      <c r="X106" s="392"/>
      <c r="Y106" s="392"/>
      <c r="Z106" s="584"/>
    </row>
    <row r="107" spans="2:26" ht="39.75" customHeight="1">
      <c r="B107" s="545"/>
      <c r="D107" s="191" t="s">
        <v>2159</v>
      </c>
      <c r="E107" s="323"/>
      <c r="F107" s="189"/>
      <c r="G107" s="330"/>
      <c r="H107" s="195" t="str">
        <f t="shared" si="10"/>
        <v/>
      </c>
      <c r="J107" s="191" t="s">
        <v>2159</v>
      </c>
      <c r="K107" s="323"/>
      <c r="L107" s="189"/>
      <c r="M107" s="330"/>
      <c r="N107" s="195" t="str">
        <f t="shared" si="11"/>
        <v/>
      </c>
      <c r="P107" s="191" t="s">
        <v>2159</v>
      </c>
      <c r="Q107" s="323"/>
      <c r="R107" s="189"/>
      <c r="S107" s="330"/>
      <c r="T107" s="195" t="str">
        <f t="shared" si="12"/>
        <v/>
      </c>
      <c r="V107" s="583"/>
      <c r="W107" s="392"/>
      <c r="X107" s="392"/>
      <c r="Y107" s="392"/>
      <c r="Z107" s="584"/>
    </row>
    <row r="108" spans="2:26" ht="39.75" customHeight="1">
      <c r="B108" s="545"/>
      <c r="D108" s="191" t="s">
        <v>2160</v>
      </c>
      <c r="E108" s="322"/>
      <c r="F108" s="192"/>
      <c r="G108" s="329"/>
      <c r="H108" s="193" t="str">
        <f t="shared" si="10"/>
        <v/>
      </c>
      <c r="J108" s="191" t="s">
        <v>2160</v>
      </c>
      <c r="K108" s="322"/>
      <c r="L108" s="192"/>
      <c r="M108" s="329"/>
      <c r="N108" s="193" t="str">
        <f t="shared" si="11"/>
        <v/>
      </c>
      <c r="P108" s="191" t="s">
        <v>2160</v>
      </c>
      <c r="Q108" s="322"/>
      <c r="R108" s="192"/>
      <c r="S108" s="329"/>
      <c r="T108" s="193" t="str">
        <f t="shared" si="12"/>
        <v/>
      </c>
      <c r="V108" s="583"/>
      <c r="W108" s="392"/>
      <c r="X108" s="392"/>
      <c r="Y108" s="392"/>
      <c r="Z108" s="584"/>
    </row>
    <row r="109" spans="2:26" ht="39.75" customHeight="1">
      <c r="B109" s="545"/>
      <c r="D109" s="191" t="s">
        <v>2161</v>
      </c>
      <c r="E109" s="323"/>
      <c r="F109" s="189"/>
      <c r="G109" s="330"/>
      <c r="H109" s="195" t="str">
        <f t="shared" si="10"/>
        <v/>
      </c>
      <c r="J109" s="191" t="s">
        <v>2161</v>
      </c>
      <c r="K109" s="323"/>
      <c r="L109" s="189"/>
      <c r="M109" s="330"/>
      <c r="N109" s="195" t="str">
        <f t="shared" si="11"/>
        <v/>
      </c>
      <c r="P109" s="191" t="s">
        <v>2161</v>
      </c>
      <c r="Q109" s="323"/>
      <c r="R109" s="189"/>
      <c r="S109" s="330"/>
      <c r="T109" s="195" t="str">
        <f t="shared" si="12"/>
        <v/>
      </c>
      <c r="V109" s="583"/>
      <c r="W109" s="392"/>
      <c r="X109" s="392"/>
      <c r="Y109" s="392"/>
      <c r="Z109" s="584"/>
    </row>
    <row r="110" spans="2:26" ht="39.75" customHeight="1">
      <c r="B110" s="545"/>
      <c r="D110" s="191" t="s">
        <v>2162</v>
      </c>
      <c r="E110" s="322"/>
      <c r="F110" s="192"/>
      <c r="G110" s="329"/>
      <c r="H110" s="193" t="str">
        <f t="shared" si="10"/>
        <v/>
      </c>
      <c r="J110" s="191" t="s">
        <v>2162</v>
      </c>
      <c r="K110" s="322"/>
      <c r="L110" s="192"/>
      <c r="M110" s="329"/>
      <c r="N110" s="193" t="str">
        <f t="shared" si="11"/>
        <v/>
      </c>
      <c r="P110" s="191" t="s">
        <v>2162</v>
      </c>
      <c r="Q110" s="322"/>
      <c r="R110" s="192"/>
      <c r="S110" s="329"/>
      <c r="T110" s="193" t="str">
        <f t="shared" si="12"/>
        <v/>
      </c>
      <c r="V110" s="583"/>
      <c r="W110" s="392"/>
      <c r="X110" s="392"/>
      <c r="Y110" s="392"/>
      <c r="Z110" s="584"/>
    </row>
    <row r="111" spans="2:26" ht="39.75" customHeight="1" thickBot="1">
      <c r="B111" s="545"/>
      <c r="D111" s="196" t="s">
        <v>2163</v>
      </c>
      <c r="E111" s="324"/>
      <c r="F111" s="189"/>
      <c r="G111" s="331"/>
      <c r="H111" s="198" t="str">
        <f t="shared" si="10"/>
        <v/>
      </c>
      <c r="J111" s="196" t="s">
        <v>2163</v>
      </c>
      <c r="K111" s="324"/>
      <c r="L111" s="189"/>
      <c r="M111" s="331"/>
      <c r="N111" s="198" t="str">
        <f t="shared" si="11"/>
        <v/>
      </c>
      <c r="P111" s="196" t="s">
        <v>2163</v>
      </c>
      <c r="Q111" s="324"/>
      <c r="R111" s="189"/>
      <c r="S111" s="331"/>
      <c r="T111" s="198" t="str">
        <f t="shared" si="12"/>
        <v/>
      </c>
      <c r="V111" s="583"/>
      <c r="W111" s="392"/>
      <c r="X111" s="392"/>
      <c r="Y111" s="392"/>
      <c r="Z111" s="584"/>
    </row>
    <row r="112" spans="2:26" ht="60" customHeight="1" thickTop="1">
      <c r="B112" s="545"/>
      <c r="D112" s="199" t="s">
        <v>1277</v>
      </c>
      <c r="E112" s="547">
        <f ca="1">ROUNDUP(F117/(VLOOKUP(1,tblRPECoefficientWithoutColumnHeaders,2,0)*G117^2+VLOOKUP(2,tblRPECoefficientWithoutColumnHeaders,2,0)*G117+VLOOKUP(3,tblRPECoefficientWithoutColumnHeaders,2,0)),0)</f>
        <v>0</v>
      </c>
      <c r="F112" s="548"/>
      <c r="G112" s="548"/>
      <c r="H112" s="549"/>
      <c r="J112" s="199" t="s">
        <v>1277</v>
      </c>
      <c r="K112" s="547">
        <f ca="1">ROUNDUP(L117/(VLOOKUP(1,tblRPECoefficientWithoutColumnHeaders,2,0)*M117^2+VLOOKUP(2,tblRPECoefficientWithoutColumnHeaders,2,0)*M117+VLOOKUP(3,tblRPECoefficientWithoutColumnHeaders,2,0)),0)</f>
        <v>0</v>
      </c>
      <c r="L112" s="548"/>
      <c r="M112" s="548"/>
      <c r="N112" s="549"/>
      <c r="P112" s="199" t="s">
        <v>1277</v>
      </c>
      <c r="Q112" s="547">
        <f ca="1">ROUNDUP(R117/(VLOOKUP(1,tblRPECoefficientWithoutColumnHeaders,2,0)*S117^2+VLOOKUP(2,tblRPECoefficientWithoutColumnHeaders,2,0)*S117+VLOOKUP(3,tblRPECoefficientWithoutColumnHeaders,2,0)),0)</f>
        <v>0</v>
      </c>
      <c r="R112" s="548"/>
      <c r="S112" s="548"/>
      <c r="T112" s="549"/>
      <c r="V112" s="583"/>
      <c r="W112" s="392"/>
      <c r="X112" s="392"/>
      <c r="Y112" s="392"/>
      <c r="Z112" s="584"/>
    </row>
    <row r="113" spans="2:26" ht="60" customHeight="1">
      <c r="B113" s="545"/>
      <c r="D113" s="201"/>
      <c r="E113" s="216"/>
      <c r="F113" s="216"/>
      <c r="G113" s="216"/>
      <c r="H113" s="204"/>
      <c r="J113" s="201"/>
      <c r="K113" s="216"/>
      <c r="L113" s="216"/>
      <c r="M113" s="216"/>
      <c r="N113" s="204"/>
      <c r="P113" s="247" t="s">
        <v>2387</v>
      </c>
      <c r="Q113" s="248"/>
      <c r="R113" s="216" t="s">
        <v>2165</v>
      </c>
      <c r="S113" s="249"/>
      <c r="T113" s="250">
        <f>Q113*S113</f>
        <v>0</v>
      </c>
      <c r="V113" s="583"/>
      <c r="W113" s="392"/>
      <c r="X113" s="392"/>
      <c r="Y113" s="392"/>
      <c r="Z113" s="584"/>
    </row>
    <row r="114" spans="2:26" ht="60" customHeight="1">
      <c r="B114" s="545"/>
      <c r="D114" s="201" t="s">
        <v>1268</v>
      </c>
      <c r="E114" s="553">
        <f>IF(COUNT(H103:H111)&gt;0,AVERAGEIF(H103:H111,"&gt;0"),0)</f>
        <v>0</v>
      </c>
      <c r="F114" s="406"/>
      <c r="G114" s="406"/>
      <c r="H114" s="407"/>
      <c r="J114" s="201" t="s">
        <v>1268</v>
      </c>
      <c r="K114" s="553">
        <f>IF(COUNT(N103:N111)&gt;0,AVERAGEIF(N103:N111,"&gt;0"),0)</f>
        <v>0</v>
      </c>
      <c r="L114" s="406"/>
      <c r="M114" s="406"/>
      <c r="N114" s="407"/>
      <c r="P114" s="201" t="s">
        <v>1268</v>
      </c>
      <c r="Q114" s="553">
        <f>IF(COUNT(T103:T111)&gt;0,AVERAGEIF(T103:T111,"&gt;0"),0)</f>
        <v>0</v>
      </c>
      <c r="R114" s="406"/>
      <c r="S114" s="406"/>
      <c r="T114" s="407"/>
      <c r="V114" s="583"/>
      <c r="W114" s="392"/>
      <c r="X114" s="392"/>
      <c r="Y114" s="392"/>
      <c r="Z114" s="584"/>
    </row>
    <row r="115" spans="2:26" ht="60" customHeight="1">
      <c r="B115" s="545"/>
      <c r="D115" s="201" t="s">
        <v>1267</v>
      </c>
      <c r="E115" s="560">
        <f>SUM(F103:F111)</f>
        <v>0</v>
      </c>
      <c r="F115" s="406"/>
      <c r="G115" s="406"/>
      <c r="H115" s="407"/>
      <c r="J115" s="201" t="s">
        <v>1267</v>
      </c>
      <c r="K115" s="560">
        <f>SUM(L103:L111)</f>
        <v>0</v>
      </c>
      <c r="L115" s="406"/>
      <c r="M115" s="406"/>
      <c r="N115" s="407"/>
      <c r="P115" s="201" t="s">
        <v>1267</v>
      </c>
      <c r="Q115" s="560">
        <f>SUM(R103:R111)</f>
        <v>0</v>
      </c>
      <c r="R115" s="406"/>
      <c r="S115" s="406"/>
      <c r="T115" s="407"/>
      <c r="V115" s="583"/>
      <c r="W115" s="392"/>
      <c r="X115" s="392"/>
      <c r="Y115" s="392"/>
      <c r="Z115" s="584"/>
    </row>
    <row r="116" spans="2:26" ht="60" customHeight="1">
      <c r="B116" s="545"/>
      <c r="D116" s="211" t="s">
        <v>1258</v>
      </c>
      <c r="E116" s="550">
        <f>SUM(PRODUCT(E103:F103),PRODUCT(E104:F104),PRODUCT(E105:F105),PRODUCT(E106:F106),PRODUCT(E107:F107),PRODUCT(E108:F108),PRODUCT(E109:F109),PRODUCT(E110:F110),PRODUCT(E111:F111))</f>
        <v>0</v>
      </c>
      <c r="F116" s="551"/>
      <c r="G116" s="551"/>
      <c r="H116" s="552"/>
      <c r="J116" s="211" t="s">
        <v>1258</v>
      </c>
      <c r="K116" s="550">
        <f>SUM(PRODUCT(K103:L103),PRODUCT(K104:L104),PRODUCT(K105:L105),PRODUCT(K106:L106),PRODUCT(K107:L107),PRODUCT(K108:L108),PRODUCT(K109:L109),PRODUCT(K110:L110),PRODUCT(K111:L111))</f>
        <v>0</v>
      </c>
      <c r="L116" s="551"/>
      <c r="M116" s="551"/>
      <c r="N116" s="552"/>
      <c r="P116" s="211" t="s">
        <v>1258</v>
      </c>
      <c r="Q116" s="550">
        <f>SUM(PRODUCT(Q103:R103),PRODUCT(Q104:R104),PRODUCT(Q105:R105),PRODUCT(Q106:R106),PRODUCT(Q107:R107),PRODUCT(Q108:R108),PRODUCT(Q109:R109),PRODUCT(Q110:R110),PRODUCT(Q111:R111))</f>
        <v>0</v>
      </c>
      <c r="R116" s="551"/>
      <c r="S116" s="551"/>
      <c r="T116" s="552"/>
      <c r="V116" s="585"/>
      <c r="W116" s="417"/>
      <c r="X116" s="417"/>
      <c r="Y116" s="417"/>
      <c r="Z116" s="586"/>
    </row>
    <row r="117" spans="2:26" ht="21.75" customHeight="1">
      <c r="B117" s="546"/>
      <c r="D117" s="212"/>
      <c r="E117" s="213" t="str">
        <f ca="1">OFFSET(E102,COUNT(E103:E111),0)</f>
        <v>WEIGHT</v>
      </c>
      <c r="F117" s="214">
        <f ca="1">IF(COUNT(E103:E111)&gt;0,OFFSET(E102,MATCH(MAX(E103:E111),E103:E111,0),0),0)</f>
        <v>0</v>
      </c>
      <c r="G117" s="214">
        <f ca="1">IF(COUNT(E103:E111)&gt;0,OFFSET(F102,MATCH(MAX(E103:E111),E103:E111,0),0)+(10-OFFSET(G102,MATCH(MAX(E103:E111),E103:E111,0),0)),0)</f>
        <v>0</v>
      </c>
      <c r="H117" s="215">
        <f ca="1">IF(COUNT(E103:E111)&gt;0,OFFSET(F102,COUNT(E103:E111),0)+(10-(OFFSET(G102,COUNT(E103:E111),0))),0)</f>
        <v>0</v>
      </c>
      <c r="J117" s="212"/>
      <c r="K117" s="213" t="str">
        <f ca="1">OFFSET(K102,COUNT(K103:K111),0)</f>
        <v>WEIGHT</v>
      </c>
      <c r="L117" s="214">
        <f ca="1">IF(COUNT(K103:K111)&gt;0,OFFSET(K102,MATCH(MAX(K103:K111),K103:K111,0),0),0)</f>
        <v>0</v>
      </c>
      <c r="M117" s="214">
        <f ca="1">IF(COUNT(K103:K111)&gt;0,OFFSET(L102,MATCH(MAX(K103:K111),K103:K111,0),0)+(10-OFFSET(M102,MATCH(MAX(K103:K111),K103:K111,0),0)),0)</f>
        <v>0</v>
      </c>
      <c r="N117" s="215">
        <f ca="1">IF(COUNT(K103:K111)&gt;0,OFFSET(L102,COUNT(K103:K111),0)+(10-(OFFSET(M102,COUNT(K103:K111),0))),0)</f>
        <v>0</v>
      </c>
      <c r="P117" s="212"/>
      <c r="Q117" s="213" t="str">
        <f ca="1">OFFSET(Q102,COUNT(Q103:Q111),0)</f>
        <v>WEIGHT</v>
      </c>
      <c r="R117" s="214">
        <f ca="1">IF(COUNT(Q103:Q111)&gt;0,OFFSET(Q102,MATCH(MAX(Q103:Q111),Q103:Q111,0),0),0)</f>
        <v>0</v>
      </c>
      <c r="S117" s="214">
        <f ca="1">IF(COUNT(Q103:Q111)&gt;0,OFFSET(R102,MATCH(MAX(Q103:Q111),Q103:Q111,0),0)+(10-OFFSET(S102,MATCH(MAX(Q103:Q111),Q103:Q111,0),0)),0)</f>
        <v>0</v>
      </c>
      <c r="T117" s="215">
        <f ca="1">IF(COUNT(Q103:Q111)&gt;0,OFFSET(R102,COUNT(Q103:Q111),0)+(10-(OFFSET(S102,COUNT(Q103:Q111),0))),0)</f>
        <v>0</v>
      </c>
      <c r="V117" s="212"/>
      <c r="W117" s="213"/>
      <c r="X117" s="214"/>
      <c r="Y117" s="214"/>
      <c r="Z117" s="215"/>
    </row>
    <row r="118" spans="2:26" ht="15.75" customHeight="1"/>
    <row r="119" spans="2:26" ht="15.75" customHeight="1"/>
    <row r="120" spans="2:26" ht="99.75" customHeight="1">
      <c r="B120" s="544" t="s">
        <v>162</v>
      </c>
      <c r="D120" s="535" t="str">
        <f ca="1">OFFSET('PROGRAMMING SKELETON'!J3,F4-1,0)</f>
        <v>GPP Cardio</v>
      </c>
      <c r="E120" s="413"/>
      <c r="F120" s="413"/>
      <c r="G120" s="413"/>
      <c r="H120" s="414"/>
      <c r="J120" s="535" t="str">
        <f ca="1">OFFSET('PROGRAMMING SKELETON'!K3,F4-1,0)</f>
        <v>GPP Upper Back Work</v>
      </c>
      <c r="K120" s="413"/>
      <c r="L120" s="413"/>
      <c r="M120" s="413"/>
      <c r="N120" s="414"/>
      <c r="P120" s="535" t="str">
        <f ca="1">OFFSET('PROGRAMMING SKELETON'!L3,F4-1,0)</f>
        <v>GPP AB Work</v>
      </c>
      <c r="Q120" s="413"/>
      <c r="R120" s="413"/>
      <c r="S120" s="413"/>
      <c r="T120" s="414"/>
    </row>
    <row r="121" spans="2:26" ht="49.5" customHeight="1">
      <c r="B121" s="545"/>
      <c r="D121" s="531" t="s">
        <v>2154</v>
      </c>
      <c r="E121" s="561" t="str">
        <f ca="1">OFFSET('PROGRAMMING SKELETON'!J3,F2-1,0)</f>
        <v>30 min steady state @ RPE 6 1x/wk
20 sec sprint every 2 min x 14 minutes 1x/wk</v>
      </c>
      <c r="F121" s="526"/>
      <c r="G121" s="526"/>
      <c r="H121" s="527"/>
      <c r="J121" s="531" t="s">
        <v>2154</v>
      </c>
      <c r="K121" s="561" t="str">
        <f ca="1">OFFSET('PROGRAMMING SKELETON'!K3,F2-1,0)</f>
        <v>8 minutes upper back work AMRAP</v>
      </c>
      <c r="L121" s="526"/>
      <c r="M121" s="526"/>
      <c r="N121" s="527"/>
      <c r="P121" s="531" t="s">
        <v>2154</v>
      </c>
      <c r="Q121" s="561" t="str">
        <f ca="1">OFFSET('PROGRAMMING SKELETON'!L3,F2-1,0)</f>
        <v>8 minutes ab work AMRAP</v>
      </c>
      <c r="R121" s="526"/>
      <c r="S121" s="526"/>
      <c r="T121" s="527"/>
    </row>
    <row r="122" spans="2:26" ht="49.5" customHeight="1">
      <c r="B122" s="545"/>
      <c r="D122" s="532"/>
      <c r="E122" s="528"/>
      <c r="F122" s="529"/>
      <c r="G122" s="529"/>
      <c r="H122" s="530"/>
      <c r="J122" s="532"/>
      <c r="K122" s="528"/>
      <c r="L122" s="529"/>
      <c r="M122" s="529"/>
      <c r="N122" s="530"/>
      <c r="P122" s="532"/>
      <c r="Q122" s="528"/>
      <c r="R122" s="529"/>
      <c r="S122" s="529"/>
      <c r="T122" s="530"/>
    </row>
    <row r="123" spans="2:26" ht="15" customHeight="1">
      <c r="B123" s="545"/>
    </row>
    <row r="124" spans="2:26" ht="99.75" customHeight="1">
      <c r="B124" s="545"/>
      <c r="D124" s="535" t="str">
        <f ca="1">OFFSET('PROGRAMMING SKELETON'!M3,F4-1,0)</f>
        <v>GPP ARM Work</v>
      </c>
      <c r="E124" s="413"/>
      <c r="F124" s="413"/>
      <c r="G124" s="413"/>
      <c r="H124" s="414"/>
      <c r="J124" s="535" t="s">
        <v>2388</v>
      </c>
      <c r="K124" s="413"/>
      <c r="L124" s="413"/>
      <c r="M124" s="413"/>
      <c r="N124" s="414"/>
    </row>
    <row r="125" spans="2:26" ht="49.5" customHeight="1">
      <c r="B125" s="545"/>
      <c r="D125" s="531" t="s">
        <v>2154</v>
      </c>
      <c r="E125" s="561" t="str">
        <f ca="1">OFFSET('PROGRAMMING SKELETON'!M3,F2-1,0)</f>
        <v>4 sets of 12-15 reps @ RPE 8, triceps press downs 2x/wk 
4 sets of 12-15 reps @ RPE 8, biceps curls 2x/wk</v>
      </c>
      <c r="F125" s="526"/>
      <c r="G125" s="526"/>
      <c r="H125" s="527"/>
      <c r="J125" s="563">
        <f>AVERAGE(T113,T89,T65,T41)</f>
        <v>0</v>
      </c>
      <c r="K125" s="526"/>
      <c r="L125" s="526"/>
      <c r="M125" s="526"/>
      <c r="N125" s="527"/>
    </row>
    <row r="126" spans="2:26" ht="49.5" customHeight="1">
      <c r="B126" s="546"/>
      <c r="D126" s="532"/>
      <c r="E126" s="528"/>
      <c r="F126" s="529"/>
      <c r="G126" s="529"/>
      <c r="H126" s="530"/>
      <c r="J126" s="564"/>
      <c r="K126" s="529"/>
      <c r="L126" s="529"/>
      <c r="M126" s="529"/>
      <c r="N126" s="530"/>
    </row>
    <row r="127" spans="2:26" ht="79.5" customHeight="1"/>
    <row r="128" spans="2:26" ht="21.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spans="2:2" ht="15.75" hidden="1" customHeight="1"/>
    <row r="146" spans="2:2" ht="15.75" hidden="1" customHeight="1">
      <c r="B146" s="251"/>
    </row>
    <row r="147" spans="2:2" ht="15.75" hidden="1" customHeight="1">
      <c r="B147" s="251"/>
    </row>
    <row r="148" spans="2:2" ht="15.75" hidden="1" customHeight="1">
      <c r="B148" s="251"/>
    </row>
    <row r="149" spans="2:2" ht="15.75" hidden="1" customHeight="1">
      <c r="B149" s="251"/>
    </row>
    <row r="150" spans="2:2" ht="15.75" hidden="1" customHeight="1">
      <c r="B150" s="251"/>
    </row>
    <row r="151" spans="2:2" ht="15.75" hidden="1" customHeight="1">
      <c r="B151" s="251"/>
    </row>
    <row r="152" spans="2:2" ht="15.75" hidden="1" customHeight="1">
      <c r="B152" s="251"/>
    </row>
    <row r="153" spans="2:2" ht="15.75" hidden="1" customHeight="1">
      <c r="B153" s="251"/>
    </row>
    <row r="154" spans="2:2" ht="15.75" hidden="1" customHeight="1">
      <c r="B154" s="251"/>
    </row>
    <row r="155" spans="2:2" ht="15.75" hidden="1" customHeight="1">
      <c r="B155" s="251"/>
    </row>
    <row r="156" spans="2:2" ht="15.75" hidden="1" customHeight="1">
      <c r="B156" s="251"/>
    </row>
    <row r="157" spans="2:2" ht="15.75" hidden="1" customHeight="1">
      <c r="B157" s="251"/>
    </row>
    <row r="158" spans="2:2" ht="15.75" hidden="1" customHeight="1">
      <c r="B158" s="251"/>
    </row>
    <row r="159" spans="2:2" ht="15.75" customHeight="1"/>
    <row r="160" spans="2:2"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1">
    <mergeCell ref="Q101:T101"/>
    <mergeCell ref="Q112:T112"/>
    <mergeCell ref="Q99:T100"/>
    <mergeCell ref="V103:Z116"/>
    <mergeCell ref="V98:Z98"/>
    <mergeCell ref="V102:Z102"/>
    <mergeCell ref="V96:Z96"/>
    <mergeCell ref="V99:Z101"/>
    <mergeCell ref="P120:T120"/>
    <mergeCell ref="P99:P100"/>
    <mergeCell ref="P96:T96"/>
    <mergeCell ref="V74:Z74"/>
    <mergeCell ref="V75:Z77"/>
    <mergeCell ref="Q64:T64"/>
    <mergeCell ref="K64:N64"/>
    <mergeCell ref="E67:H67"/>
    <mergeCell ref="E68:H68"/>
    <mergeCell ref="E66:H66"/>
    <mergeCell ref="D72:H72"/>
    <mergeCell ref="D74:H74"/>
    <mergeCell ref="Q68:T68"/>
    <mergeCell ref="K67:N67"/>
    <mergeCell ref="K68:N68"/>
    <mergeCell ref="V55:Z68"/>
    <mergeCell ref="K66:N66"/>
    <mergeCell ref="I9:J9"/>
    <mergeCell ref="I6:J6"/>
    <mergeCell ref="I7:J7"/>
    <mergeCell ref="I8:J8"/>
    <mergeCell ref="I11:J11"/>
    <mergeCell ref="I12:J12"/>
    <mergeCell ref="D9:E9"/>
    <mergeCell ref="D10:E10"/>
    <mergeCell ref="I13:J13"/>
    <mergeCell ref="I10:J10"/>
    <mergeCell ref="D7:E7"/>
    <mergeCell ref="I15:J15"/>
    <mergeCell ref="I16:J16"/>
    <mergeCell ref="Q29:T29"/>
    <mergeCell ref="Q27:T28"/>
    <mergeCell ref="P24:T24"/>
    <mergeCell ref="P50:T50"/>
    <mergeCell ref="E44:H44"/>
    <mergeCell ref="D48:H48"/>
    <mergeCell ref="K42:N42"/>
    <mergeCell ref="E43:H43"/>
    <mergeCell ref="E42:H42"/>
    <mergeCell ref="D50:H50"/>
    <mergeCell ref="I21:J21"/>
    <mergeCell ref="I18:J18"/>
    <mergeCell ref="D51:D52"/>
    <mergeCell ref="E51:H52"/>
    <mergeCell ref="D26:H26"/>
    <mergeCell ref="D27:D28"/>
    <mergeCell ref="E27:H28"/>
    <mergeCell ref="K44:N44"/>
    <mergeCell ref="J24:N24"/>
    <mergeCell ref="D24:H24"/>
    <mergeCell ref="K51:N52"/>
    <mergeCell ref="K40:N40"/>
    <mergeCell ref="Q91:T91"/>
    <mergeCell ref="Q92:T92"/>
    <mergeCell ref="J72:N72"/>
    <mergeCell ref="P72:T72"/>
    <mergeCell ref="J98:N98"/>
    <mergeCell ref="J99:J100"/>
    <mergeCell ref="Q77:T77"/>
    <mergeCell ref="J74:N74"/>
    <mergeCell ref="P98:T98"/>
    <mergeCell ref="Q88:T88"/>
    <mergeCell ref="Q90:T90"/>
    <mergeCell ref="B5:B21"/>
    <mergeCell ref="B24:B45"/>
    <mergeCell ref="B48:B69"/>
    <mergeCell ref="B72:B93"/>
    <mergeCell ref="D8:E8"/>
    <mergeCell ref="D6:E6"/>
    <mergeCell ref="E64:H64"/>
    <mergeCell ref="E53:H53"/>
    <mergeCell ref="E77:H77"/>
    <mergeCell ref="D75:D76"/>
    <mergeCell ref="E75:H76"/>
    <mergeCell ref="E29:H29"/>
    <mergeCell ref="E40:H40"/>
    <mergeCell ref="D14:E14"/>
    <mergeCell ref="D15:E15"/>
    <mergeCell ref="D13:E13"/>
    <mergeCell ref="D12:E12"/>
    <mergeCell ref="D11:E11"/>
    <mergeCell ref="D20:E20"/>
    <mergeCell ref="D21:E21"/>
    <mergeCell ref="D16:E16"/>
    <mergeCell ref="D17:E17"/>
    <mergeCell ref="D5:J5"/>
    <mergeCell ref="I14:J14"/>
    <mergeCell ref="V79:Z92"/>
    <mergeCell ref="V78:Z78"/>
    <mergeCell ref="V72:Z72"/>
    <mergeCell ref="P75:P76"/>
    <mergeCell ref="D18:E18"/>
    <mergeCell ref="I17:J17"/>
    <mergeCell ref="F19:J19"/>
    <mergeCell ref="F20:J20"/>
    <mergeCell ref="D19:E19"/>
    <mergeCell ref="J75:J76"/>
    <mergeCell ref="K75:N76"/>
    <mergeCell ref="Q75:T76"/>
    <mergeCell ref="P74:T74"/>
    <mergeCell ref="Q51:T52"/>
    <mergeCell ref="Q42:T42"/>
    <mergeCell ref="Q44:T44"/>
    <mergeCell ref="V27:Z29"/>
    <mergeCell ref="V26:Z26"/>
    <mergeCell ref="V51:Z53"/>
    <mergeCell ref="V48:Z48"/>
    <mergeCell ref="V50:Z50"/>
    <mergeCell ref="J26:N26"/>
    <mergeCell ref="E88:H88"/>
    <mergeCell ref="K88:N88"/>
    <mergeCell ref="E90:H90"/>
    <mergeCell ref="E112:H112"/>
    <mergeCell ref="K90:N90"/>
    <mergeCell ref="K91:N91"/>
    <mergeCell ref="E99:H100"/>
    <mergeCell ref="D98:H98"/>
    <mergeCell ref="K101:N101"/>
    <mergeCell ref="K92:N92"/>
    <mergeCell ref="J96:N96"/>
    <mergeCell ref="K112:N112"/>
    <mergeCell ref="K99:N100"/>
    <mergeCell ref="E121:H122"/>
    <mergeCell ref="E125:H126"/>
    <mergeCell ref="D124:H124"/>
    <mergeCell ref="D125:D126"/>
    <mergeCell ref="B120:B126"/>
    <mergeCell ref="E92:H92"/>
    <mergeCell ref="E91:H91"/>
    <mergeCell ref="D99:D100"/>
    <mergeCell ref="B96:B117"/>
    <mergeCell ref="D120:H120"/>
    <mergeCell ref="D121:D122"/>
    <mergeCell ref="E101:H101"/>
    <mergeCell ref="E116:H116"/>
    <mergeCell ref="E115:H115"/>
    <mergeCell ref="E114:H114"/>
    <mergeCell ref="D96:H96"/>
    <mergeCell ref="V24:Z24"/>
    <mergeCell ref="K29:N29"/>
    <mergeCell ref="J51:J52"/>
    <mergeCell ref="J125:N126"/>
    <mergeCell ref="J124:N124"/>
    <mergeCell ref="K121:N122"/>
    <mergeCell ref="J121:J122"/>
    <mergeCell ref="K115:N115"/>
    <mergeCell ref="K116:N116"/>
    <mergeCell ref="P121:P122"/>
    <mergeCell ref="Q121:T122"/>
    <mergeCell ref="K114:N114"/>
    <mergeCell ref="Q114:T114"/>
    <mergeCell ref="Q115:T115"/>
    <mergeCell ref="Q116:T116"/>
    <mergeCell ref="J120:N120"/>
    <mergeCell ref="K77:N77"/>
    <mergeCell ref="Q67:T67"/>
    <mergeCell ref="Q66:T66"/>
    <mergeCell ref="V54:Z54"/>
    <mergeCell ref="V31:Z44"/>
    <mergeCell ref="P48:T48"/>
    <mergeCell ref="Q53:T53"/>
    <mergeCell ref="P51:P52"/>
    <mergeCell ref="K53:N53"/>
    <mergeCell ref="Q43:T43"/>
    <mergeCell ref="K43:N43"/>
    <mergeCell ref="J48:N48"/>
    <mergeCell ref="J50:N50"/>
    <mergeCell ref="J27:J28"/>
    <mergeCell ref="K27:N28"/>
    <mergeCell ref="V30:Z30"/>
    <mergeCell ref="P26:T26"/>
    <mergeCell ref="P27:P28"/>
    <mergeCell ref="Q40:T40"/>
  </mergeCells>
  <conditionalFormatting sqref="E29:H29 E27">
    <cfRule type="cellIs" dxfId="437" priority="1" operator="equal">
      <formula>0</formula>
    </cfRule>
  </conditionalFormatting>
  <conditionalFormatting sqref="K29:N29 K27">
    <cfRule type="cellIs" dxfId="436" priority="2" operator="equal">
      <formula>0</formula>
    </cfRule>
  </conditionalFormatting>
  <conditionalFormatting sqref="Q29:T29 Q27">
    <cfRule type="cellIs" dxfId="435" priority="3" operator="equal">
      <formula>0</formula>
    </cfRule>
  </conditionalFormatting>
  <conditionalFormatting sqref="E53:H53 E51">
    <cfRule type="cellIs" dxfId="434" priority="4" operator="equal">
      <formula>0</formula>
    </cfRule>
  </conditionalFormatting>
  <conditionalFormatting sqref="K53:N53 K51">
    <cfRule type="cellIs" dxfId="433" priority="5" operator="equal">
      <formula>0</formula>
    </cfRule>
  </conditionalFormatting>
  <conditionalFormatting sqref="Q53:T53 Q51">
    <cfRule type="cellIs" dxfId="432" priority="6" operator="equal">
      <formula>0</formula>
    </cfRule>
  </conditionalFormatting>
  <conditionalFormatting sqref="E77:H77 E75">
    <cfRule type="cellIs" dxfId="431" priority="7" operator="equal">
      <formula>0</formula>
    </cfRule>
  </conditionalFormatting>
  <conditionalFormatting sqref="K77:N77 K75">
    <cfRule type="cellIs" dxfId="430" priority="8" operator="equal">
      <formula>0</formula>
    </cfRule>
  </conditionalFormatting>
  <conditionalFormatting sqref="E40:H44 K40:N44 Q40:T40 E64:H64 Q64:T64 E88:H88 K88:N88 E90:H92 K90:N92 E66:H68 Q66:T68 Q42:T44">
    <cfRule type="cellIs" dxfId="429" priority="9" operator="equal">
      <formula>0</formula>
    </cfRule>
  </conditionalFormatting>
  <conditionalFormatting sqref="U7:W19">
    <cfRule type="cellIs" dxfId="428" priority="10" operator="equal">
      <formula>0</formula>
    </cfRule>
  </conditionalFormatting>
  <conditionalFormatting sqref="U20:W21">
    <cfRule type="cellIs" dxfId="427" priority="11" operator="equal">
      <formula>0</formula>
    </cfRule>
  </conditionalFormatting>
  <conditionalFormatting sqref="Q77:T77 Q75">
    <cfRule type="cellIs" dxfId="426" priority="12" operator="equal">
      <formula>0</formula>
    </cfRule>
  </conditionalFormatting>
  <conditionalFormatting sqref="Q88:T88 Q90:T92">
    <cfRule type="cellIs" dxfId="425" priority="13" operator="equal">
      <formula>0</formula>
    </cfRule>
  </conditionalFormatting>
  <conditionalFormatting sqref="F21:J21">
    <cfRule type="cellIs" dxfId="424" priority="14" operator="equal">
      <formula>0</formula>
    </cfRule>
  </conditionalFormatting>
  <conditionalFormatting sqref="F7:I7">
    <cfRule type="cellIs" dxfId="423" priority="15" operator="equal">
      <formula>0</formula>
    </cfRule>
  </conditionalFormatting>
  <conditionalFormatting sqref="F7:I7">
    <cfRule type="expression" dxfId="422" priority="16">
      <formula>ISERROR(F7)</formula>
    </cfRule>
  </conditionalFormatting>
  <conditionalFormatting sqref="F8:I9 F10:F20">
    <cfRule type="cellIs" dxfId="421" priority="17" operator="equal">
      <formula>0</formula>
    </cfRule>
  </conditionalFormatting>
  <conditionalFormatting sqref="F8:I9 F10:F20">
    <cfRule type="expression" dxfId="420" priority="18">
      <formula>ISERROR(F8)</formula>
    </cfRule>
  </conditionalFormatting>
  <conditionalFormatting sqref="E101:H101 E99">
    <cfRule type="cellIs" dxfId="419" priority="19" operator="equal">
      <formula>0</formula>
    </cfRule>
  </conditionalFormatting>
  <conditionalFormatting sqref="K101:N101 K99">
    <cfRule type="cellIs" dxfId="418" priority="20" operator="equal">
      <formula>0</formula>
    </cfRule>
  </conditionalFormatting>
  <conditionalFormatting sqref="E112:H116">
    <cfRule type="cellIs" dxfId="417" priority="21" operator="equal">
      <formula>0</formula>
    </cfRule>
  </conditionalFormatting>
  <conditionalFormatting sqref="Q101:T101 Q99">
    <cfRule type="cellIs" dxfId="416" priority="22" operator="equal">
      <formula>0</formula>
    </cfRule>
  </conditionalFormatting>
  <conditionalFormatting sqref="Q112:T112 Q114:T116">
    <cfRule type="cellIs" dxfId="415" priority="23" operator="equal">
      <formula>0</formula>
    </cfRule>
  </conditionalFormatting>
  <conditionalFormatting sqref="K121">
    <cfRule type="cellIs" dxfId="414" priority="24" operator="equal">
      <formula>0</formula>
    </cfRule>
  </conditionalFormatting>
  <conditionalFormatting sqref="E125">
    <cfRule type="cellIs" dxfId="413" priority="25" operator="equal">
      <formula>0</formula>
    </cfRule>
  </conditionalFormatting>
  <conditionalFormatting sqref="E121">
    <cfRule type="cellIs" dxfId="412" priority="26" operator="equal">
      <formula>0</formula>
    </cfRule>
  </conditionalFormatting>
  <conditionalFormatting sqref="Q121">
    <cfRule type="cellIs" dxfId="411" priority="27" operator="equal">
      <formula>0</formula>
    </cfRule>
  </conditionalFormatting>
  <conditionalFormatting sqref="J125">
    <cfRule type="cellIs" dxfId="410" priority="28" operator="equal">
      <formula>0</formula>
    </cfRule>
  </conditionalFormatting>
  <conditionalFormatting sqref="E89:H89">
    <cfRule type="cellIs" dxfId="409" priority="29" operator="equal">
      <formula>0</formula>
    </cfRule>
  </conditionalFormatting>
  <conditionalFormatting sqref="K89:N89">
    <cfRule type="cellIs" dxfId="408" priority="30" operator="equal">
      <formula>0</formula>
    </cfRule>
  </conditionalFormatting>
  <conditionalFormatting sqref="Q89:T89">
    <cfRule type="cellIs" dxfId="407" priority="31" operator="equal">
      <formula>0</formula>
    </cfRule>
  </conditionalFormatting>
  <conditionalFormatting sqref="E65:H65">
    <cfRule type="cellIs" dxfId="406" priority="32" operator="equal">
      <formula>0</formula>
    </cfRule>
  </conditionalFormatting>
  <conditionalFormatting sqref="Q65:T65">
    <cfRule type="cellIs" dxfId="405" priority="33" operator="equal">
      <formula>0</formula>
    </cfRule>
  </conditionalFormatting>
  <conditionalFormatting sqref="Q41:T41">
    <cfRule type="cellIs" dxfId="404" priority="34" operator="equal">
      <formula>0</formula>
    </cfRule>
  </conditionalFormatting>
  <conditionalFormatting sqref="G10:G18">
    <cfRule type="cellIs" dxfId="403" priority="35" operator="equal">
      <formula>0</formula>
    </cfRule>
  </conditionalFormatting>
  <conditionalFormatting sqref="G10:G18">
    <cfRule type="expression" dxfId="402" priority="36">
      <formula>ISERROR(G10)</formula>
    </cfRule>
  </conditionalFormatting>
  <conditionalFormatting sqref="H10:H18">
    <cfRule type="cellIs" dxfId="401" priority="37" operator="equal">
      <formula>0</formula>
    </cfRule>
  </conditionalFormatting>
  <conditionalFormatting sqref="H10:H18">
    <cfRule type="expression" dxfId="400" priority="38">
      <formula>ISERROR(H10)</formula>
    </cfRule>
  </conditionalFormatting>
  <conditionalFormatting sqref="I10:I18">
    <cfRule type="cellIs" dxfId="399" priority="39" operator="equal">
      <formula>0</formula>
    </cfRule>
  </conditionalFormatting>
  <conditionalFormatting sqref="I10:I18">
    <cfRule type="expression" dxfId="398" priority="40">
      <formula>ISERROR(I10)</formula>
    </cfRule>
  </conditionalFormatting>
  <conditionalFormatting sqref="K65:N65">
    <cfRule type="cellIs" dxfId="397" priority="41" operator="equal">
      <formula>0</formula>
    </cfRule>
  </conditionalFormatting>
  <conditionalFormatting sqref="K112:N116">
    <cfRule type="cellIs" dxfId="396" priority="42" operator="equal">
      <formula>0</formula>
    </cfRule>
  </conditionalFormatting>
  <conditionalFormatting sqref="K64:N64 K66:N68">
    <cfRule type="cellIs" dxfId="395" priority="43" operator="equal">
      <formula>0</formula>
    </cfRule>
  </conditionalFormatting>
  <dataValidations count="3">
    <dataValidation type="decimal" operator="greaterThanOrEqual" allowBlank="1" showInputMessage="1" showErrorMessage="1" prompt="Enter number of reps as a whole number." sqref="F31:F39 L31:L39 R31:R39 F55:F63 L55:L63 R55:R63 F79:F87 L79:L87 R79:R87 F103:F111 L103:L111 R103:R111" xr:uid="{00000000-0002-0000-0B00-000000000000}">
      <formula1>0</formula1>
    </dataValidation>
    <dataValidation type="decimal" operator="greaterThanOrEqual" allowBlank="1" showInputMessage="1" showErrorMessage="1" prompt="Enter kilos (kg)" sqref="E31:E39 K31:K39 Q31:Q39 Q55:Q63 K55:K63 E55:E63 E79:E87 K79:K87 Q79:Q87 Q103:Q111 K103:K111 E103:E111" xr:uid="{2ADDD732-30C8-554C-902C-73396848B602}">
      <formula1>0</formula1>
    </dataValidation>
    <dataValidation type="decimal" operator="greaterThanOrEqual" allowBlank="1" showInputMessage="1" showErrorMessage="1" prompt="Enter RPE." sqref="S103:S111 M103:M111 G103:G111 G79:G87 M79:M87 S79:S87 S55:S63 M55:M63 G55:G63 G31:G39 M31:M39 S31:S39" xr:uid="{A1FB196E-F0A4-F548-964F-FA449E132E3C}">
      <formula1>0</formula1>
    </dataValidation>
  </dataValidations>
  <printOptions horizontalCentered="1"/>
  <pageMargins left="0.25" right="0.25" top="0.25" bottom="0.25" header="0" footer="0"/>
  <pageSetup orientation="landscape"/>
  <rowBreaks count="3" manualBreakCount="3">
    <brk id="70" man="1"/>
    <brk id="22" man="1"/>
    <brk id="46" man="1"/>
  </rowBreaks>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800F20"/>
  </sheetPr>
  <dimension ref="A1:Z1000"/>
  <sheetViews>
    <sheetView showGridLines="0" tabSelected="1" zoomScale="50" zoomScaleNormal="50" workbookViewId="0">
      <selection activeCell="Q121" sqref="Q121:T122"/>
    </sheetView>
  </sheetViews>
  <sheetFormatPr baseColWidth="10" defaultColWidth="11.1640625" defaultRowHeight="15" customHeight="1"/>
  <cols>
    <col min="1" max="1" width="10.83203125" customWidth="1"/>
    <col min="2" max="2" width="20.83203125" customWidth="1"/>
    <col min="3" max="3" width="2.83203125" customWidth="1"/>
    <col min="4" max="4" width="25.33203125" customWidth="1"/>
    <col min="5" max="8" width="20.83203125" customWidth="1"/>
    <col min="9" max="9" width="5.83203125" customWidth="1"/>
    <col min="10" max="10" width="25.83203125" customWidth="1"/>
    <col min="11" max="11" width="37" customWidth="1"/>
    <col min="12" max="14" width="20.83203125" customWidth="1"/>
    <col min="15" max="15" width="5.83203125" customWidth="1"/>
    <col min="16" max="16" width="25.83203125" customWidth="1"/>
    <col min="17" max="20" width="20.83203125" customWidth="1"/>
    <col min="21" max="21" width="5.83203125" customWidth="1"/>
    <col min="22" max="26" width="20.83203125" customWidth="1"/>
  </cols>
  <sheetData>
    <row r="1" spans="1:24" ht="15.75" customHeight="1"/>
    <row r="2" spans="1:24" ht="60" customHeight="1">
      <c r="A2" s="1"/>
      <c r="B2" s="163" t="s">
        <v>150</v>
      </c>
      <c r="D2" s="164">
        <f>'PROGRAMMING SKELETON'!B3+(F2-1)</f>
        <v>5</v>
      </c>
      <c r="F2" s="152">
        <v>5</v>
      </c>
      <c r="G2" s="165" t="s">
        <v>1173</v>
      </c>
      <c r="H2" s="166"/>
      <c r="I2" s="166"/>
      <c r="J2" s="163" t="s">
        <v>24</v>
      </c>
      <c r="K2" s="168">
        <f ca="1">OFFSET('PROGRAMMING SKELETON'!A3,F2-1,0)</f>
        <v>43562</v>
      </c>
      <c r="L2" s="166"/>
      <c r="M2" s="166"/>
      <c r="N2" s="166"/>
      <c r="O2" s="166"/>
      <c r="P2" s="166"/>
      <c r="Q2" s="166"/>
      <c r="R2" s="166"/>
      <c r="S2" s="166"/>
      <c r="T2" s="166"/>
      <c r="U2" s="169"/>
    </row>
    <row r="3" spans="1:24" ht="60" customHeight="1">
      <c r="A3" s="1"/>
      <c r="B3" s="163" t="s">
        <v>151</v>
      </c>
      <c r="D3" s="170" t="str">
        <f ca="1">OFFSET('PROGRAMMING SKELETON'!C3,F2-1,0)</f>
        <v>Developmental</v>
      </c>
      <c r="F3" s="165"/>
      <c r="H3" s="166"/>
      <c r="I3" s="166"/>
      <c r="J3" s="166"/>
      <c r="K3" s="166"/>
      <c r="L3" s="166"/>
      <c r="M3" s="166"/>
      <c r="N3" s="166"/>
      <c r="O3" s="166"/>
      <c r="P3" s="166"/>
      <c r="Q3" s="166"/>
      <c r="R3" s="166"/>
      <c r="S3" s="166"/>
      <c r="T3" s="166"/>
      <c r="U3" s="169"/>
    </row>
    <row r="4" spans="1:24" ht="30" customHeight="1">
      <c r="A4" s="1"/>
      <c r="B4" s="1"/>
      <c r="D4" s="1"/>
      <c r="E4" s="1"/>
      <c r="F4" s="1"/>
      <c r="G4" s="169"/>
      <c r="H4" s="169"/>
      <c r="I4" s="169"/>
      <c r="J4" s="169"/>
      <c r="K4" s="169"/>
      <c r="L4" s="166"/>
      <c r="M4" s="166"/>
      <c r="N4" s="166"/>
      <c r="O4" s="166"/>
      <c r="P4" s="166"/>
      <c r="Q4" s="166"/>
      <c r="R4" s="166"/>
      <c r="S4" s="166"/>
      <c r="T4" s="166"/>
      <c r="U4" s="169"/>
    </row>
    <row r="5" spans="1:24" ht="60" customHeight="1">
      <c r="A5" s="1"/>
      <c r="B5" s="578">
        <f>H2</f>
        <v>0</v>
      </c>
      <c r="C5" s="1"/>
      <c r="D5" s="565" t="s">
        <v>1192</v>
      </c>
      <c r="E5" s="381"/>
      <c r="F5" s="381"/>
      <c r="G5" s="381"/>
      <c r="H5" s="381"/>
      <c r="I5" s="381"/>
      <c r="J5" s="566"/>
      <c r="K5" s="129"/>
      <c r="L5" s="166"/>
      <c r="M5" s="166"/>
      <c r="N5" s="166"/>
      <c r="O5" s="166"/>
      <c r="P5" s="166"/>
      <c r="Q5" s="166"/>
      <c r="R5" s="166"/>
      <c r="S5" s="166"/>
      <c r="T5" s="166"/>
      <c r="U5" s="169"/>
      <c r="V5" s="169"/>
      <c r="W5" s="169"/>
      <c r="X5" s="169"/>
    </row>
    <row r="6" spans="1:24" ht="60" customHeight="1">
      <c r="A6" s="1"/>
      <c r="B6" s="545"/>
      <c r="C6" s="1"/>
      <c r="D6" s="579" t="s">
        <v>1232</v>
      </c>
      <c r="E6" s="580"/>
      <c r="F6" s="171" t="s">
        <v>1258</v>
      </c>
      <c r="G6" s="171" t="s">
        <v>1267</v>
      </c>
      <c r="H6" s="172" t="s">
        <v>1268</v>
      </c>
      <c r="I6" s="567" t="s">
        <v>1277</v>
      </c>
      <c r="J6" s="439"/>
      <c r="K6" s="129"/>
      <c r="L6" s="166"/>
      <c r="M6" s="166"/>
      <c r="N6" s="166"/>
      <c r="O6" s="166"/>
      <c r="P6" s="166"/>
      <c r="Q6" s="166"/>
      <c r="R6" s="166"/>
      <c r="S6" s="166"/>
      <c r="T6" s="166"/>
      <c r="U6" s="169"/>
      <c r="V6" s="169"/>
      <c r="W6" s="169"/>
      <c r="X6" s="169"/>
    </row>
    <row r="7" spans="1:24" ht="49.5" customHeight="1">
      <c r="A7" s="1"/>
      <c r="B7" s="545"/>
      <c r="C7" s="1"/>
      <c r="D7" s="536" t="str">
        <f ca="1">OFFSET('PROGRAMMING SKELETON'!D118,F2-1,0)</f>
        <v>Squat with belt</v>
      </c>
      <c r="E7" s="537"/>
      <c r="F7" s="325">
        <f>E44</f>
        <v>0</v>
      </c>
      <c r="G7" s="173">
        <f>E43</f>
        <v>0</v>
      </c>
      <c r="H7" s="174">
        <f>E42</f>
        <v>0</v>
      </c>
      <c r="I7" s="568">
        <f ca="1">E40</f>
        <v>0</v>
      </c>
      <c r="J7" s="569"/>
      <c r="K7" s="129"/>
      <c r="L7" s="166"/>
      <c r="M7" s="166"/>
      <c r="N7" s="166"/>
      <c r="O7" s="166"/>
      <c r="P7" s="166"/>
      <c r="Q7" s="166"/>
      <c r="R7" s="166"/>
      <c r="S7" s="166"/>
      <c r="T7" s="166"/>
      <c r="U7" s="169"/>
      <c r="V7" s="169"/>
      <c r="W7" s="169"/>
      <c r="X7" s="169"/>
    </row>
    <row r="8" spans="1:24" ht="49.5" customHeight="1">
      <c r="A8" s="1"/>
      <c r="B8" s="545"/>
      <c r="C8" s="1"/>
      <c r="D8" s="536" t="str">
        <f ca="1">OFFSET('PROGRAMMING SKELETON'!G118,F2-1,0)</f>
        <v>Overhead Press with belt</v>
      </c>
      <c r="E8" s="537"/>
      <c r="F8" s="326">
        <f>K44</f>
        <v>0</v>
      </c>
      <c r="G8" s="176">
        <f>K43</f>
        <v>0</v>
      </c>
      <c r="H8" s="177">
        <f>K42</f>
        <v>0</v>
      </c>
      <c r="I8" s="538">
        <f ca="1">K40</f>
        <v>0</v>
      </c>
      <c r="J8" s="539"/>
      <c r="K8" s="129"/>
      <c r="L8" s="166"/>
      <c r="M8" s="166"/>
      <c r="N8" s="166"/>
      <c r="O8" s="166"/>
      <c r="P8" s="166"/>
      <c r="Q8" s="166"/>
      <c r="R8" s="166"/>
      <c r="S8" s="166"/>
      <c r="T8" s="166"/>
      <c r="U8" s="169"/>
      <c r="V8" s="169"/>
      <c r="W8" s="169"/>
      <c r="X8" s="169"/>
    </row>
    <row r="9" spans="1:24" ht="49.5" customHeight="1">
      <c r="A9" s="1"/>
      <c r="B9" s="545"/>
      <c r="C9" s="1"/>
      <c r="D9" s="536" t="str">
        <f ca="1">OFFSET('PROGRAMMING SKELETON'!J118,F2-1,0)</f>
        <v>3 count paused bench</v>
      </c>
      <c r="E9" s="537"/>
      <c r="F9" s="326">
        <f>Q44</f>
        <v>0</v>
      </c>
      <c r="G9" s="176">
        <f>Q43</f>
        <v>0</v>
      </c>
      <c r="H9" s="177">
        <f>Q42</f>
        <v>0</v>
      </c>
      <c r="I9" s="538">
        <f ca="1">Q40</f>
        <v>0</v>
      </c>
      <c r="J9" s="539"/>
      <c r="K9" s="129"/>
      <c r="L9" s="166"/>
      <c r="M9" s="166"/>
      <c r="N9" s="166"/>
      <c r="O9" s="166"/>
      <c r="P9" s="166"/>
      <c r="Q9" s="166"/>
      <c r="R9" s="166"/>
      <c r="S9" s="166"/>
      <c r="T9" s="166"/>
      <c r="U9" s="169"/>
      <c r="V9" s="169"/>
      <c r="W9" s="169"/>
      <c r="X9" s="169"/>
    </row>
    <row r="10" spans="1:24" ht="49.5" customHeight="1">
      <c r="A10" s="1"/>
      <c r="B10" s="545"/>
      <c r="C10" s="1"/>
      <c r="D10" s="536" t="str">
        <f ca="1">OFFSET('PROGRAMMING SKELETON'!D173,F2-1,0)</f>
        <v>Deadlift with belt</v>
      </c>
      <c r="E10" s="537"/>
      <c r="F10" s="326">
        <f>E68</f>
        <v>0</v>
      </c>
      <c r="G10" s="178">
        <f>E67</f>
        <v>0</v>
      </c>
      <c r="H10" s="179">
        <f>E66</f>
        <v>0</v>
      </c>
      <c r="I10" s="538">
        <f ca="1">E64</f>
        <v>0</v>
      </c>
      <c r="J10" s="539"/>
      <c r="K10" s="129"/>
      <c r="L10" s="166"/>
      <c r="M10" s="166"/>
      <c r="N10" s="166"/>
      <c r="O10" s="166"/>
      <c r="P10" s="166"/>
      <c r="Q10" s="166"/>
      <c r="R10" s="166"/>
      <c r="S10" s="166"/>
      <c r="T10" s="166"/>
      <c r="U10" s="169"/>
      <c r="V10" s="169"/>
      <c r="W10" s="169"/>
      <c r="X10" s="169"/>
    </row>
    <row r="11" spans="1:24" ht="49.5" customHeight="1">
      <c r="A11" s="1"/>
      <c r="B11" s="545"/>
      <c r="C11" s="1"/>
      <c r="D11" s="536" t="str">
        <f ca="1">OFFSET('PROGRAMMING SKELETON'!G173,F2-1,0)</f>
        <v>1 count paused bench</v>
      </c>
      <c r="E11" s="537"/>
      <c r="F11" s="326">
        <f>K68</f>
        <v>0</v>
      </c>
      <c r="G11" s="178">
        <f>K67</f>
        <v>0</v>
      </c>
      <c r="H11" s="179">
        <f>K66</f>
        <v>0</v>
      </c>
      <c r="I11" s="538">
        <f ca="1">K64</f>
        <v>0</v>
      </c>
      <c r="J11" s="539"/>
      <c r="K11" s="129"/>
      <c r="L11" s="166"/>
      <c r="M11" s="166"/>
      <c r="N11" s="166"/>
      <c r="O11" s="166"/>
      <c r="P11" s="166"/>
      <c r="Q11" s="166"/>
      <c r="R11" s="166"/>
      <c r="S11" s="166"/>
      <c r="T11" s="166"/>
      <c r="U11" s="169"/>
      <c r="V11" s="169"/>
      <c r="W11" s="169"/>
      <c r="X11" s="169"/>
    </row>
    <row r="12" spans="1:24" ht="49.5" customHeight="1">
      <c r="A12" s="1"/>
      <c r="B12" s="545"/>
      <c r="C12" s="1"/>
      <c r="D12" s="536" t="str">
        <f ca="1">OFFSET('PROGRAMMING SKELETON'!J173,F2-1,0)</f>
        <v>5-3-0 Tempo Squat</v>
      </c>
      <c r="E12" s="537"/>
      <c r="F12" s="326">
        <f>Q68</f>
        <v>0</v>
      </c>
      <c r="G12" s="178">
        <f>Q67</f>
        <v>0</v>
      </c>
      <c r="H12" s="179">
        <f>Q66</f>
        <v>0</v>
      </c>
      <c r="I12" s="538">
        <f ca="1">Q64</f>
        <v>0</v>
      </c>
      <c r="J12" s="539"/>
      <c r="K12" s="129"/>
      <c r="L12" s="166"/>
      <c r="M12" s="166"/>
      <c r="N12" s="166"/>
      <c r="O12" s="166"/>
      <c r="P12" s="166"/>
      <c r="Q12" s="166"/>
      <c r="R12" s="166"/>
      <c r="S12" s="166"/>
      <c r="T12" s="166"/>
      <c r="U12" s="169"/>
      <c r="V12" s="169"/>
      <c r="W12" s="169"/>
      <c r="X12" s="169"/>
    </row>
    <row r="13" spans="1:24" ht="49.5" customHeight="1">
      <c r="A13" s="1"/>
      <c r="B13" s="545"/>
      <c r="C13" s="1"/>
      <c r="D13" s="536" t="str">
        <f ca="1">OFFSET('PROGRAMMING SKELETON'!D228,F2-1,0)</f>
        <v>5-3-0 Tempo Squat</v>
      </c>
      <c r="E13" s="537"/>
      <c r="F13" s="326">
        <f>E92</f>
        <v>0</v>
      </c>
      <c r="G13" s="178">
        <f>E91</f>
        <v>0</v>
      </c>
      <c r="H13" s="179">
        <f>E90</f>
        <v>0</v>
      </c>
      <c r="I13" s="538">
        <f ca="1">E88</f>
        <v>0</v>
      </c>
      <c r="J13" s="539"/>
      <c r="K13" s="129"/>
      <c r="L13" s="166"/>
      <c r="M13" s="166"/>
      <c r="N13" s="166"/>
      <c r="O13" s="166"/>
      <c r="P13" s="166"/>
      <c r="Q13" s="166"/>
      <c r="R13" s="166"/>
      <c r="S13" s="166"/>
      <c r="T13" s="166"/>
      <c r="U13" s="169"/>
      <c r="V13" s="169"/>
      <c r="W13" s="169"/>
      <c r="X13" s="169"/>
    </row>
    <row r="14" spans="1:24" ht="49.5" customHeight="1">
      <c r="A14" s="1"/>
      <c r="B14" s="545"/>
      <c r="C14" s="1"/>
      <c r="D14" s="536" t="str">
        <f ca="1">OFFSET('PROGRAMMING SKELETON'!G228,F2-1,0)</f>
        <v>Floor Press</v>
      </c>
      <c r="E14" s="537"/>
      <c r="F14" s="326">
        <f>K92</f>
        <v>0</v>
      </c>
      <c r="G14" s="178">
        <f>K91</f>
        <v>0</v>
      </c>
      <c r="H14" s="179">
        <f>K90</f>
        <v>0</v>
      </c>
      <c r="I14" s="538">
        <f ca="1">K88</f>
        <v>0</v>
      </c>
      <c r="J14" s="539"/>
      <c r="K14" s="129"/>
      <c r="L14" s="166"/>
      <c r="M14" s="166"/>
      <c r="N14" s="166"/>
      <c r="O14" s="166"/>
      <c r="P14" s="166"/>
      <c r="Q14" s="166"/>
      <c r="R14" s="166"/>
      <c r="S14" s="166"/>
      <c r="T14" s="166"/>
      <c r="U14" s="169"/>
      <c r="V14" s="169"/>
      <c r="W14" s="169"/>
      <c r="X14" s="169"/>
    </row>
    <row r="15" spans="1:24" ht="49.5" customHeight="1">
      <c r="A15" s="1"/>
      <c r="B15" s="545"/>
      <c r="C15" s="1"/>
      <c r="D15" s="536" t="str">
        <f ca="1">OFFSET('PROGRAMMING SKELETON'!J228,F2-1,0)</f>
        <v>Press Accessory 1
Ideally the press accessory will be lighter or only very slightly heavier than the normal press.I prefer close grip incline&gt; incline bench touch n go &gt; pin press at shoulder level &gt; DB Incline &gt; DB press &gt; Dips (Do the same variation for the first 5 weeks)</v>
      </c>
      <c r="E15" s="537"/>
      <c r="F15" s="326">
        <f>Q92</f>
        <v>0</v>
      </c>
      <c r="G15" s="178">
        <f>Q91</f>
        <v>0</v>
      </c>
      <c r="H15" s="179">
        <f>Q90</f>
        <v>0</v>
      </c>
      <c r="I15" s="538">
        <f ca="1">Q88</f>
        <v>0</v>
      </c>
      <c r="J15" s="539"/>
      <c r="K15" s="129"/>
      <c r="L15" s="166"/>
      <c r="M15" s="166"/>
      <c r="N15" s="166"/>
      <c r="O15" s="166"/>
      <c r="P15" s="166"/>
      <c r="Q15" s="166"/>
      <c r="R15" s="166"/>
      <c r="S15" s="166"/>
      <c r="T15" s="166"/>
      <c r="U15" s="169"/>
      <c r="V15" s="169"/>
      <c r="W15" s="169"/>
      <c r="X15" s="169"/>
    </row>
    <row r="16" spans="1:24" ht="49.5" customHeight="1">
      <c r="A16" s="1"/>
      <c r="B16" s="545"/>
      <c r="C16" s="1"/>
      <c r="D16" s="536" t="str">
        <f ca="1">OFFSET('PROGRAMMING SKELETON'!D282,F2-1,0)</f>
        <v>2 count paused deadlift @ 1" off floor</v>
      </c>
      <c r="E16" s="537"/>
      <c r="F16" s="326">
        <f>E116</f>
        <v>0</v>
      </c>
      <c r="G16" s="178">
        <f>E115</f>
        <v>0</v>
      </c>
      <c r="H16" s="179">
        <f>E114</f>
        <v>0</v>
      </c>
      <c r="I16" s="538">
        <f ca="1">E112</f>
        <v>0</v>
      </c>
      <c r="J16" s="539"/>
      <c r="K16" s="129"/>
      <c r="L16" s="166"/>
      <c r="M16" s="166"/>
      <c r="N16" s="166"/>
      <c r="O16" s="166"/>
      <c r="P16" s="166"/>
      <c r="Q16" s="166"/>
      <c r="R16" s="166"/>
      <c r="S16" s="166"/>
      <c r="T16" s="166"/>
      <c r="U16" s="169"/>
      <c r="V16" s="169"/>
      <c r="W16" s="169"/>
      <c r="X16" s="169"/>
    </row>
    <row r="17" spans="1:26" ht="49.5" customHeight="1">
      <c r="A17" s="1"/>
      <c r="B17" s="545"/>
      <c r="C17" s="1"/>
      <c r="D17" s="536" t="str">
        <f ca="1">OFFSET('PROGRAMMING SKELETON'!G282,F2-1,0)</f>
        <v>Touch n Go bench</v>
      </c>
      <c r="E17" s="537"/>
      <c r="F17" s="326">
        <f>K116</f>
        <v>0</v>
      </c>
      <c r="G17" s="178">
        <f>K115</f>
        <v>0</v>
      </c>
      <c r="H17" s="179">
        <f>K114</f>
        <v>0</v>
      </c>
      <c r="I17" s="538">
        <f ca="1">K112</f>
        <v>0</v>
      </c>
      <c r="J17" s="539"/>
      <c r="K17" s="129"/>
      <c r="L17" s="166"/>
      <c r="M17" s="166"/>
      <c r="N17" s="166"/>
      <c r="O17" s="166"/>
      <c r="P17" s="166"/>
      <c r="Q17" s="166"/>
      <c r="R17" s="166"/>
      <c r="S17" s="166"/>
      <c r="T17" s="166"/>
      <c r="U17" s="169"/>
      <c r="V17" s="169"/>
      <c r="W17" s="169"/>
      <c r="X17" s="169"/>
    </row>
    <row r="18" spans="1:26" ht="49.5" customHeight="1">
      <c r="A18" s="1"/>
      <c r="B18" s="545"/>
      <c r="C18" s="1"/>
      <c r="D18" s="536" t="str">
        <f ca="1">OFFSET('PROGRAMMING SKELETON'!J282,F2-1,0)</f>
        <v>SLDL</v>
      </c>
      <c r="E18" s="537"/>
      <c r="F18" s="326">
        <f>Q116</f>
        <v>0</v>
      </c>
      <c r="G18" s="178">
        <f>Q115</f>
        <v>0</v>
      </c>
      <c r="H18" s="179">
        <f>Q114</f>
        <v>0</v>
      </c>
      <c r="I18" s="538">
        <f ca="1">Q112</f>
        <v>0</v>
      </c>
      <c r="J18" s="539"/>
      <c r="K18" s="129"/>
      <c r="L18" s="182"/>
      <c r="M18" s="182"/>
      <c r="N18" s="182"/>
      <c r="O18" s="182"/>
      <c r="P18" s="182"/>
      <c r="Q18" s="182"/>
      <c r="R18" s="182"/>
      <c r="S18" s="182"/>
      <c r="T18" s="182"/>
      <c r="U18" s="169"/>
      <c r="V18" s="169"/>
      <c r="W18" s="169"/>
      <c r="X18" s="169"/>
    </row>
    <row r="19" spans="1:26" ht="49.5" customHeight="1">
      <c r="A19" s="1"/>
      <c r="B19" s="545"/>
      <c r="C19" s="1"/>
      <c r="D19" s="536" t="s">
        <v>2145</v>
      </c>
      <c r="E19" s="537"/>
      <c r="F19" s="588">
        <f>J125</f>
        <v>0</v>
      </c>
      <c r="G19" s="413"/>
      <c r="H19" s="413"/>
      <c r="I19" s="413"/>
      <c r="J19" s="539"/>
      <c r="K19" s="129"/>
      <c r="L19" s="182"/>
      <c r="M19" s="182"/>
      <c r="N19" s="182"/>
      <c r="O19" s="182"/>
      <c r="P19" s="182"/>
      <c r="Q19" s="182"/>
      <c r="R19" s="182"/>
      <c r="S19" s="182"/>
      <c r="T19" s="182"/>
      <c r="U19" s="169"/>
      <c r="V19" s="169"/>
      <c r="W19" s="169"/>
      <c r="X19" s="169"/>
    </row>
    <row r="20" spans="1:26" ht="49.5" customHeight="1">
      <c r="A20" s="1"/>
      <c r="B20" s="545"/>
      <c r="C20" s="1"/>
      <c r="D20" s="536" t="s">
        <v>2146</v>
      </c>
      <c r="E20" s="537"/>
      <c r="F20" s="540" t="e">
        <f>F19/(('WEEK 4'!F19+'WEEK 3'!F19+'WEEK 2'!F19+'WEEK 1'!F19)/4)</f>
        <v>#DIV/0!</v>
      </c>
      <c r="G20" s="541"/>
      <c r="H20" s="541"/>
      <c r="I20" s="541"/>
      <c r="J20" s="542"/>
      <c r="K20" s="129"/>
      <c r="L20" s="182"/>
      <c r="M20" s="182"/>
      <c r="N20" s="182"/>
      <c r="O20" s="182"/>
      <c r="P20" s="182"/>
      <c r="Q20" s="182"/>
      <c r="R20" s="182"/>
      <c r="S20" s="182"/>
      <c r="T20" s="182"/>
      <c r="U20" s="169"/>
      <c r="V20" s="169"/>
      <c r="W20" s="169"/>
      <c r="X20" s="169"/>
    </row>
    <row r="21" spans="1:26" ht="49.5" customHeight="1">
      <c r="A21" s="1"/>
      <c r="B21" s="546"/>
      <c r="C21" s="1"/>
      <c r="D21" s="536"/>
      <c r="E21" s="537"/>
      <c r="F21" s="183"/>
      <c r="G21" s="184"/>
      <c r="H21" s="185"/>
      <c r="I21" s="543"/>
      <c r="J21" s="537"/>
      <c r="K21" s="129"/>
      <c r="L21" s="182"/>
      <c r="M21" s="182"/>
      <c r="N21" s="182"/>
      <c r="O21" s="182"/>
      <c r="P21" s="182"/>
      <c r="Q21" s="182"/>
      <c r="R21" s="182"/>
      <c r="S21" s="182"/>
      <c r="T21" s="182"/>
      <c r="U21" s="169"/>
      <c r="V21" s="169"/>
      <c r="W21" s="169"/>
      <c r="X21" s="169"/>
    </row>
    <row r="22" spans="1:26" ht="15" customHeight="1">
      <c r="A22" s="1"/>
      <c r="B22" s="1"/>
      <c r="C22" s="1"/>
      <c r="D22" s="1"/>
      <c r="E22" s="1"/>
      <c r="F22" s="1"/>
      <c r="G22" s="169"/>
      <c r="H22" s="169"/>
      <c r="I22" s="169"/>
      <c r="J22" s="169"/>
      <c r="K22" s="169"/>
      <c r="L22" s="169"/>
      <c r="M22" s="169"/>
      <c r="N22" s="169"/>
      <c r="O22" s="169"/>
      <c r="P22" s="169"/>
      <c r="Q22" s="169"/>
      <c r="R22" s="169"/>
      <c r="S22" s="169"/>
      <c r="T22" s="169"/>
      <c r="U22" s="169"/>
    </row>
    <row r="23" spans="1:26" ht="15.75" customHeight="1"/>
    <row r="24" spans="1:26" ht="79.5" customHeight="1">
      <c r="B24" s="544">
        <v>1</v>
      </c>
      <c r="D24" s="533">
        <v>1</v>
      </c>
      <c r="E24" s="369"/>
      <c r="F24" s="369"/>
      <c r="G24" s="369"/>
      <c r="H24" s="370"/>
      <c r="J24" s="533">
        <v>2</v>
      </c>
      <c r="K24" s="369"/>
      <c r="L24" s="369"/>
      <c r="M24" s="369"/>
      <c r="N24" s="370"/>
      <c r="P24" s="533">
        <v>3</v>
      </c>
      <c r="Q24" s="369"/>
      <c r="R24" s="369"/>
      <c r="S24" s="369"/>
      <c r="T24" s="370"/>
      <c r="V24" s="533" t="s">
        <v>2147</v>
      </c>
      <c r="W24" s="369"/>
      <c r="X24" s="369"/>
      <c r="Y24" s="369"/>
      <c r="Z24" s="370"/>
    </row>
    <row r="25" spans="1:26" ht="15" customHeight="1">
      <c r="B25" s="545"/>
    </row>
    <row r="26" spans="1:26" ht="79.5" customHeight="1">
      <c r="B26" s="545"/>
      <c r="D26" s="535" t="str">
        <f ca="1">OFFSET('PROGRAMMING SKELETON'!D118,F2-1,0)</f>
        <v>Squat with belt</v>
      </c>
      <c r="E26" s="413"/>
      <c r="F26" s="413"/>
      <c r="G26" s="413"/>
      <c r="H26" s="414"/>
      <c r="I26" s="129"/>
      <c r="J26" s="535" t="str">
        <f ca="1">OFFSET('PROGRAMMING SKELETON'!G118,F2-1,0)</f>
        <v>Overhead Press with belt</v>
      </c>
      <c r="K26" s="413"/>
      <c r="L26" s="413"/>
      <c r="M26" s="413"/>
      <c r="N26" s="414"/>
      <c r="O26" s="129"/>
      <c r="P26" s="535" t="str">
        <f ca="1">OFFSET('PROGRAMMING SKELETON'!J118,F2-1,0)</f>
        <v>3 count paused bench</v>
      </c>
      <c r="Q26" s="413"/>
      <c r="R26" s="413"/>
      <c r="S26" s="413"/>
      <c r="T26" s="414"/>
      <c r="V26" s="535" t="str">
        <f ca="1">OFFSET('PROGRAMMING SKELETON'!M118,F2-1,0)</f>
        <v>GPP or None</v>
      </c>
      <c r="W26" s="413"/>
      <c r="X26" s="413"/>
      <c r="Y26" s="413"/>
      <c r="Z26" s="414"/>
    </row>
    <row r="27" spans="1:26" ht="49.5" customHeight="1">
      <c r="B27" s="545"/>
      <c r="D27" s="531" t="s">
        <v>2148</v>
      </c>
      <c r="E27" s="525" t="str">
        <f ca="1">OFFSET('PROGRAMMING SKELETON'!D3,F2-1,0)</f>
        <v>• 1 rep @ RPE 8 (90-93% 1RM)
• Take off 17% from 1 @ 8 for
4 reps x 5 sets (73-76% 1RM)</v>
      </c>
      <c r="F27" s="526"/>
      <c r="G27" s="526"/>
      <c r="H27" s="527"/>
      <c r="J27" s="531" t="s">
        <v>2148</v>
      </c>
      <c r="K27" s="525" t="str">
        <f ca="1">OFFSET('PROGRAMMING SKELETON'!E3,F2-1,0)</f>
        <v>• 1 rep @ RPE 8 (90-93% 1RM)
• Take off 17% from 1 @ 8 for
4 reps x 5 sets (73-76% 1RM)</v>
      </c>
      <c r="L27" s="526"/>
      <c r="M27" s="526"/>
      <c r="N27" s="527"/>
      <c r="P27" s="531" t="s">
        <v>2148</v>
      </c>
      <c r="Q27" s="525" t="str">
        <f ca="1">OFFSET('PROGRAMMING SKELETON'!F3,F2-1,0)</f>
        <v>• 10 reps @ RPE 7 
• 10 reps  @ RPE 8
• 10 reps @ RPE 9 
•Take off 5% from 10 @ 9 for 1 more set of 10</v>
      </c>
      <c r="R27" s="526"/>
      <c r="S27" s="526"/>
      <c r="T27" s="527"/>
      <c r="V27" s="582" t="str">
        <f ca="1">OFFSET('PROGRAMMING SKELETON'!N118,F2-1,0)</f>
        <v>GPP or None</v>
      </c>
      <c r="W27" s="526"/>
      <c r="X27" s="526"/>
      <c r="Y27" s="526"/>
      <c r="Z27" s="527"/>
    </row>
    <row r="28" spans="1:26" ht="49.5" customHeight="1">
      <c r="B28" s="545"/>
      <c r="D28" s="532"/>
      <c r="E28" s="528"/>
      <c r="F28" s="529"/>
      <c r="G28" s="529"/>
      <c r="H28" s="530"/>
      <c r="J28" s="532"/>
      <c r="K28" s="528"/>
      <c r="L28" s="529"/>
      <c r="M28" s="529"/>
      <c r="N28" s="530"/>
      <c r="P28" s="532"/>
      <c r="Q28" s="528"/>
      <c r="R28" s="529"/>
      <c r="S28" s="529"/>
      <c r="T28" s="530"/>
      <c r="V28" s="583"/>
      <c r="W28" s="392"/>
      <c r="X28" s="392"/>
      <c r="Y28" s="392"/>
      <c r="Z28" s="584"/>
    </row>
    <row r="29" spans="1:26" ht="124.5" customHeight="1">
      <c r="B29" s="545"/>
      <c r="D29" s="186" t="s">
        <v>2149</v>
      </c>
      <c r="E29" s="534" t="str">
        <f ca="1">OFFSET('PROGRAMMING SKELETON'!E118,F2-1,0)</f>
        <v>3-5 minute rest between work sets</v>
      </c>
      <c r="F29" s="410"/>
      <c r="G29" s="410"/>
      <c r="H29" s="411"/>
      <c r="J29" s="186" t="s">
        <v>2149</v>
      </c>
      <c r="K29" s="534" t="str">
        <f ca="1">OFFSET('PROGRAMMING SKELETON'!H118,F2-1,0)</f>
        <v>3-5 minute rest between work sets</v>
      </c>
      <c r="L29" s="410"/>
      <c r="M29" s="410"/>
      <c r="N29" s="411"/>
      <c r="P29" s="186" t="s">
        <v>2149</v>
      </c>
      <c r="Q29" s="534" t="str">
        <f ca="1">OFFSET('PROGRAMMING SKELETON'!K118,F2-1,0)</f>
        <v>2-4 min</v>
      </c>
      <c r="R29" s="410"/>
      <c r="S29" s="410"/>
      <c r="T29" s="411"/>
      <c r="V29" s="585"/>
      <c r="W29" s="417"/>
      <c r="X29" s="417"/>
      <c r="Y29" s="417"/>
      <c r="Z29" s="586"/>
    </row>
    <row r="30" spans="1:26" ht="60" customHeight="1">
      <c r="B30" s="545"/>
      <c r="D30" s="187" t="s">
        <v>2150</v>
      </c>
      <c r="E30" s="187" t="s">
        <v>2151</v>
      </c>
      <c r="F30" s="187" t="s">
        <v>1267</v>
      </c>
      <c r="G30" s="187" t="s">
        <v>2152</v>
      </c>
      <c r="H30" s="187" t="s">
        <v>2153</v>
      </c>
      <c r="J30" s="187" t="s">
        <v>2150</v>
      </c>
      <c r="K30" s="187" t="s">
        <v>2151</v>
      </c>
      <c r="L30" s="187" t="s">
        <v>1267</v>
      </c>
      <c r="M30" s="187" t="s">
        <v>2152</v>
      </c>
      <c r="N30" s="187" t="s">
        <v>2153</v>
      </c>
      <c r="P30" s="187" t="s">
        <v>2150</v>
      </c>
      <c r="Q30" s="187" t="s">
        <v>2151</v>
      </c>
      <c r="R30" s="187" t="s">
        <v>1267</v>
      </c>
      <c r="S30" s="187" t="s">
        <v>2152</v>
      </c>
      <c r="T30" s="187" t="s">
        <v>2153</v>
      </c>
      <c r="V30" s="581" t="s">
        <v>2154</v>
      </c>
      <c r="W30" s="413"/>
      <c r="X30" s="413"/>
      <c r="Y30" s="413"/>
      <c r="Z30" s="414"/>
    </row>
    <row r="31" spans="1:26" ht="39.75" customHeight="1">
      <c r="B31" s="545"/>
      <c r="D31" s="188" t="s">
        <v>2155</v>
      </c>
      <c r="E31" s="321"/>
      <c r="F31" s="189"/>
      <c r="G31" s="328"/>
      <c r="H31" s="190" t="str">
        <f t="shared" ref="H31:H39" si="0">IF(ISNUMBER(E31),E31/E$40,"")</f>
        <v/>
      </c>
      <c r="J31" s="188" t="s">
        <v>2155</v>
      </c>
      <c r="K31" s="321"/>
      <c r="L31" s="189"/>
      <c r="M31" s="328"/>
      <c r="N31" s="190" t="str">
        <f t="shared" ref="N31:N39" si="1">IF(ISNUMBER(K31),K31/K$40,"")</f>
        <v/>
      </c>
      <c r="P31" s="188" t="s">
        <v>2155</v>
      </c>
      <c r="Q31" s="321"/>
      <c r="R31" s="189"/>
      <c r="S31" s="328"/>
      <c r="T31" s="190" t="str">
        <f t="shared" ref="T31:T39" si="2">IF(ISNUMBER(Q31),Q31/Q$40,"")</f>
        <v/>
      </c>
      <c r="V31" s="587"/>
      <c r="W31" s="526"/>
      <c r="X31" s="526"/>
      <c r="Y31" s="526"/>
      <c r="Z31" s="527"/>
    </row>
    <row r="32" spans="1:26" ht="39.75" customHeight="1">
      <c r="B32" s="545"/>
      <c r="D32" s="191" t="s">
        <v>2156</v>
      </c>
      <c r="E32" s="322"/>
      <c r="F32" s="192"/>
      <c r="G32" s="329"/>
      <c r="H32" s="193" t="str">
        <f t="shared" si="0"/>
        <v/>
      </c>
      <c r="J32" s="191" t="s">
        <v>2156</v>
      </c>
      <c r="K32" s="322"/>
      <c r="L32" s="192"/>
      <c r="M32" s="329"/>
      <c r="N32" s="193" t="str">
        <f t="shared" si="1"/>
        <v/>
      </c>
      <c r="P32" s="191" t="s">
        <v>2156</v>
      </c>
      <c r="Q32" s="322"/>
      <c r="R32" s="192"/>
      <c r="S32" s="329"/>
      <c r="T32" s="193" t="str">
        <f t="shared" si="2"/>
        <v/>
      </c>
      <c r="V32" s="583"/>
      <c r="W32" s="392"/>
      <c r="X32" s="392"/>
      <c r="Y32" s="392"/>
      <c r="Z32" s="584"/>
    </row>
    <row r="33" spans="2:26" ht="39.75" customHeight="1">
      <c r="B33" s="545"/>
      <c r="D33" s="191" t="s">
        <v>2157</v>
      </c>
      <c r="E33" s="323"/>
      <c r="F33" s="194"/>
      <c r="G33" s="330"/>
      <c r="H33" s="195" t="str">
        <f t="shared" si="0"/>
        <v/>
      </c>
      <c r="J33" s="191" t="s">
        <v>2157</v>
      </c>
      <c r="K33" s="323"/>
      <c r="L33" s="194"/>
      <c r="M33" s="330"/>
      <c r="N33" s="195" t="str">
        <f t="shared" si="1"/>
        <v/>
      </c>
      <c r="P33" s="191" t="s">
        <v>2157</v>
      </c>
      <c r="Q33" s="323"/>
      <c r="R33" s="194"/>
      <c r="S33" s="330"/>
      <c r="T33" s="195" t="str">
        <f t="shared" si="2"/>
        <v/>
      </c>
      <c r="V33" s="583"/>
      <c r="W33" s="392"/>
      <c r="X33" s="392"/>
      <c r="Y33" s="392"/>
      <c r="Z33" s="584"/>
    </row>
    <row r="34" spans="2:26" ht="39.75" customHeight="1">
      <c r="B34" s="545"/>
      <c r="D34" s="191" t="s">
        <v>2158</v>
      </c>
      <c r="E34" s="322"/>
      <c r="F34" s="192"/>
      <c r="G34" s="329"/>
      <c r="H34" s="193" t="str">
        <f t="shared" si="0"/>
        <v/>
      </c>
      <c r="J34" s="191" t="s">
        <v>2158</v>
      </c>
      <c r="K34" s="322"/>
      <c r="L34" s="192"/>
      <c r="M34" s="329"/>
      <c r="N34" s="193" t="str">
        <f t="shared" si="1"/>
        <v/>
      </c>
      <c r="P34" s="191" t="s">
        <v>2158</v>
      </c>
      <c r="Q34" s="322"/>
      <c r="R34" s="192"/>
      <c r="S34" s="329"/>
      <c r="T34" s="193" t="str">
        <f t="shared" si="2"/>
        <v/>
      </c>
      <c r="V34" s="583"/>
      <c r="W34" s="392"/>
      <c r="X34" s="392"/>
      <c r="Y34" s="392"/>
      <c r="Z34" s="584"/>
    </row>
    <row r="35" spans="2:26" ht="39.75" customHeight="1">
      <c r="B35" s="545"/>
      <c r="D35" s="191" t="s">
        <v>2159</v>
      </c>
      <c r="E35" s="323"/>
      <c r="F35" s="194"/>
      <c r="G35" s="330"/>
      <c r="H35" s="195" t="str">
        <f t="shared" si="0"/>
        <v/>
      </c>
      <c r="J35" s="191" t="s">
        <v>2159</v>
      </c>
      <c r="K35" s="323"/>
      <c r="L35" s="194"/>
      <c r="M35" s="330"/>
      <c r="N35" s="195" t="str">
        <f t="shared" si="1"/>
        <v/>
      </c>
      <c r="P35" s="191" t="s">
        <v>2159</v>
      </c>
      <c r="Q35" s="323"/>
      <c r="R35" s="194"/>
      <c r="S35" s="330"/>
      <c r="T35" s="195" t="str">
        <f t="shared" si="2"/>
        <v/>
      </c>
      <c r="V35" s="583"/>
      <c r="W35" s="392"/>
      <c r="X35" s="392"/>
      <c r="Y35" s="392"/>
      <c r="Z35" s="584"/>
    </row>
    <row r="36" spans="2:26" ht="39.75" customHeight="1">
      <c r="B36" s="545"/>
      <c r="D36" s="191" t="s">
        <v>2160</v>
      </c>
      <c r="E36" s="322"/>
      <c r="F36" s="192"/>
      <c r="G36" s="329"/>
      <c r="H36" s="193" t="str">
        <f t="shared" si="0"/>
        <v/>
      </c>
      <c r="J36" s="191" t="s">
        <v>2160</v>
      </c>
      <c r="K36" s="322"/>
      <c r="L36" s="192"/>
      <c r="M36" s="329"/>
      <c r="N36" s="193" t="str">
        <f t="shared" si="1"/>
        <v/>
      </c>
      <c r="P36" s="191" t="s">
        <v>2160</v>
      </c>
      <c r="Q36" s="322"/>
      <c r="R36" s="192"/>
      <c r="S36" s="329"/>
      <c r="T36" s="193" t="str">
        <f t="shared" si="2"/>
        <v/>
      </c>
      <c r="V36" s="583"/>
      <c r="W36" s="392"/>
      <c r="X36" s="392"/>
      <c r="Y36" s="392"/>
      <c r="Z36" s="584"/>
    </row>
    <row r="37" spans="2:26" ht="39.75" customHeight="1">
      <c r="B37" s="545"/>
      <c r="D37" s="191" t="s">
        <v>2161</v>
      </c>
      <c r="E37" s="323"/>
      <c r="F37" s="194"/>
      <c r="G37" s="330"/>
      <c r="H37" s="195" t="str">
        <f t="shared" si="0"/>
        <v/>
      </c>
      <c r="J37" s="191" t="s">
        <v>2161</v>
      </c>
      <c r="K37" s="323"/>
      <c r="L37" s="194"/>
      <c r="M37" s="330"/>
      <c r="N37" s="195" t="str">
        <f t="shared" si="1"/>
        <v/>
      </c>
      <c r="P37" s="191" t="s">
        <v>2161</v>
      </c>
      <c r="Q37" s="323"/>
      <c r="R37" s="194"/>
      <c r="S37" s="330"/>
      <c r="T37" s="195" t="str">
        <f t="shared" si="2"/>
        <v/>
      </c>
      <c r="V37" s="583"/>
      <c r="W37" s="392"/>
      <c r="X37" s="392"/>
      <c r="Y37" s="392"/>
      <c r="Z37" s="584"/>
    </row>
    <row r="38" spans="2:26" ht="39.75" customHeight="1">
      <c r="B38" s="545"/>
      <c r="D38" s="191" t="s">
        <v>2162</v>
      </c>
      <c r="E38" s="322"/>
      <c r="F38" s="192"/>
      <c r="G38" s="329"/>
      <c r="H38" s="193" t="str">
        <f t="shared" si="0"/>
        <v/>
      </c>
      <c r="J38" s="191" t="s">
        <v>2162</v>
      </c>
      <c r="K38" s="322"/>
      <c r="L38" s="192"/>
      <c r="M38" s="329"/>
      <c r="N38" s="193" t="str">
        <f t="shared" si="1"/>
        <v/>
      </c>
      <c r="P38" s="191" t="s">
        <v>2162</v>
      </c>
      <c r="Q38" s="322"/>
      <c r="R38" s="192"/>
      <c r="S38" s="329"/>
      <c r="T38" s="193" t="str">
        <f t="shared" si="2"/>
        <v/>
      </c>
      <c r="V38" s="583"/>
      <c r="W38" s="392"/>
      <c r="X38" s="392"/>
      <c r="Y38" s="392"/>
      <c r="Z38" s="584"/>
    </row>
    <row r="39" spans="2:26" ht="39.75" customHeight="1">
      <c r="B39" s="545"/>
      <c r="D39" s="196" t="s">
        <v>2163</v>
      </c>
      <c r="E39" s="324"/>
      <c r="F39" s="197"/>
      <c r="G39" s="331"/>
      <c r="H39" s="198" t="str">
        <f t="shared" si="0"/>
        <v/>
      </c>
      <c r="J39" s="196" t="s">
        <v>2163</v>
      </c>
      <c r="K39" s="324"/>
      <c r="L39" s="197"/>
      <c r="M39" s="331"/>
      <c r="N39" s="198" t="str">
        <f t="shared" si="1"/>
        <v/>
      </c>
      <c r="P39" s="196" t="s">
        <v>2163</v>
      </c>
      <c r="Q39" s="324"/>
      <c r="R39" s="197"/>
      <c r="S39" s="331"/>
      <c r="T39" s="198" t="str">
        <f t="shared" si="2"/>
        <v/>
      </c>
      <c r="V39" s="583"/>
      <c r="W39" s="392"/>
      <c r="X39" s="392"/>
      <c r="Y39" s="392"/>
      <c r="Z39" s="584"/>
    </row>
    <row r="40" spans="2:26" ht="60" customHeight="1">
      <c r="B40" s="545"/>
      <c r="D40" s="199" t="s">
        <v>1277</v>
      </c>
      <c r="E40" s="547">
        <f ca="1">ROUNDUP(F45/(VLOOKUP(1,tblRPECoefficientWithoutColumnHeaders,2,0)*G45^2+VLOOKUP(2,tblRPECoefficientWithoutColumnHeaders,2,0)*G45+VLOOKUP(3,tblRPECoefficientWithoutColumnHeaders,2,0)),0)</f>
        <v>0</v>
      </c>
      <c r="F40" s="548"/>
      <c r="G40" s="548"/>
      <c r="H40" s="549"/>
      <c r="J40" s="199" t="s">
        <v>1277</v>
      </c>
      <c r="K40" s="547">
        <f ca="1">ROUNDUP(L45/(VLOOKUP(1,tblRPECoefficientWithoutColumnHeaders,2,0)*M45^2+VLOOKUP(2,tblRPECoefficientWithoutColumnHeaders,2,0)*M45+VLOOKUP(3,tblRPECoefficientWithoutColumnHeaders,2,0)),0)</f>
        <v>0</v>
      </c>
      <c r="L40" s="548"/>
      <c r="M40" s="548"/>
      <c r="N40" s="549"/>
      <c r="P40" s="200" t="s">
        <v>1277</v>
      </c>
      <c r="Q40" s="554">
        <f ca="1">ROUNDUP(R45/(VLOOKUP(1,tblRPECoefficientWithoutColumnHeaders,2,0)*S45^2+VLOOKUP(2,tblRPECoefficientWithoutColumnHeaders,2,0)*S45+VLOOKUP(3,tblRPECoefficientWithoutColumnHeaders,2,0)),0)</f>
        <v>0</v>
      </c>
      <c r="R40" s="555"/>
      <c r="S40" s="555"/>
      <c r="T40" s="556"/>
      <c r="V40" s="583"/>
      <c r="W40" s="392"/>
      <c r="X40" s="392"/>
      <c r="Y40" s="392"/>
      <c r="Z40" s="584"/>
    </row>
    <row r="41" spans="2:26" ht="60" customHeight="1">
      <c r="B41" s="545"/>
      <c r="D41" s="201"/>
      <c r="E41" s="202"/>
      <c r="F41" s="203"/>
      <c r="G41" s="203"/>
      <c r="H41" s="204"/>
      <c r="J41" s="201"/>
      <c r="K41" s="202"/>
      <c r="L41" s="203"/>
      <c r="M41" s="203"/>
      <c r="N41" s="204"/>
      <c r="P41" s="205" t="s">
        <v>2164</v>
      </c>
      <c r="Q41" s="206"/>
      <c r="R41" s="207" t="s">
        <v>2165</v>
      </c>
      <c r="S41" s="208"/>
      <c r="T41" s="209">
        <f>S41*Q41</f>
        <v>0</v>
      </c>
      <c r="V41" s="583"/>
      <c r="W41" s="392"/>
      <c r="X41" s="392"/>
      <c r="Y41" s="392"/>
      <c r="Z41" s="584"/>
    </row>
    <row r="42" spans="2:26" ht="60" customHeight="1">
      <c r="B42" s="545"/>
      <c r="D42" s="201" t="s">
        <v>1268</v>
      </c>
      <c r="E42" s="553">
        <f>IF(COUNT(H31:H39)&gt;0,AVERAGEIF(H31:H39,"&gt;0"),0)</f>
        <v>0</v>
      </c>
      <c r="F42" s="406"/>
      <c r="G42" s="406"/>
      <c r="H42" s="407"/>
      <c r="J42" s="201" t="s">
        <v>1268</v>
      </c>
      <c r="K42" s="553">
        <f>IF(COUNT(N31:N39)&gt;0,AVERAGEIF(N31:N39,"&gt;0"),0)</f>
        <v>0</v>
      </c>
      <c r="L42" s="406"/>
      <c r="M42" s="406"/>
      <c r="N42" s="407"/>
      <c r="P42" s="210" t="s">
        <v>1268</v>
      </c>
      <c r="Q42" s="557">
        <f>IF(COUNT(T31:T39)&gt;0,AVERAGEIF(T31:T39,"&gt;0"),0)</f>
        <v>0</v>
      </c>
      <c r="R42" s="558"/>
      <c r="S42" s="558"/>
      <c r="T42" s="559"/>
      <c r="V42" s="583"/>
      <c r="W42" s="392"/>
      <c r="X42" s="392"/>
      <c r="Y42" s="392"/>
      <c r="Z42" s="584"/>
    </row>
    <row r="43" spans="2:26" ht="60" customHeight="1">
      <c r="B43" s="545"/>
      <c r="D43" s="201" t="s">
        <v>1267</v>
      </c>
      <c r="E43" s="560">
        <f>SUM(F31:F39)</f>
        <v>0</v>
      </c>
      <c r="F43" s="406"/>
      <c r="G43" s="406"/>
      <c r="H43" s="407"/>
      <c r="J43" s="201" t="s">
        <v>1267</v>
      </c>
      <c r="K43" s="560">
        <f>SUM(L31:L39)</f>
        <v>0</v>
      </c>
      <c r="L43" s="406"/>
      <c r="M43" s="406"/>
      <c r="N43" s="407"/>
      <c r="P43" s="201" t="s">
        <v>1267</v>
      </c>
      <c r="Q43" s="560">
        <f>SUM(R31:R39)</f>
        <v>0</v>
      </c>
      <c r="R43" s="406"/>
      <c r="S43" s="406"/>
      <c r="T43" s="407"/>
      <c r="V43" s="583"/>
      <c r="W43" s="392"/>
      <c r="X43" s="392"/>
      <c r="Y43" s="392"/>
      <c r="Z43" s="584"/>
    </row>
    <row r="44" spans="2:26" ht="60" customHeight="1">
      <c r="B44" s="545"/>
      <c r="D44" s="211" t="s">
        <v>1258</v>
      </c>
      <c r="E44" s="550">
        <f>SUM(PRODUCT(E31:F31),PRODUCT(E32:F32),PRODUCT(E33:F33),PRODUCT(E34:F34),PRODUCT(E35:F35),PRODUCT(E36:F36),PRODUCT(E37:F37),PRODUCT(E38:F38),PRODUCT(E39:F39))</f>
        <v>0</v>
      </c>
      <c r="F44" s="551"/>
      <c r="G44" s="551"/>
      <c r="H44" s="552"/>
      <c r="J44" s="211" t="s">
        <v>1258</v>
      </c>
      <c r="K44" s="550">
        <f>SUM(PRODUCT(K31:L31),PRODUCT(K32:L32),PRODUCT(K33:L33),PRODUCT(K34:L34),PRODUCT(K35:L35),PRODUCT(K36:L36),PRODUCT(K37:L37),PRODUCT(K38:L38),PRODUCT(K39:L39))</f>
        <v>0</v>
      </c>
      <c r="L44" s="551"/>
      <c r="M44" s="551"/>
      <c r="N44" s="552"/>
      <c r="P44" s="211" t="s">
        <v>1258</v>
      </c>
      <c r="Q44" s="550">
        <f>SUM(PRODUCT(Q31:R31),PRODUCT(Q32:R32),PRODUCT(Q33:R33),PRODUCT(Q34:R34),PRODUCT(Q35:R35),PRODUCT(Q36:R36),PRODUCT(Q37:R37),PRODUCT(Q38:R38),PRODUCT(Q39:R39))</f>
        <v>0</v>
      </c>
      <c r="R44" s="551"/>
      <c r="S44" s="551"/>
      <c r="T44" s="552"/>
      <c r="V44" s="585"/>
      <c r="W44" s="417"/>
      <c r="X44" s="417"/>
      <c r="Y44" s="417"/>
      <c r="Z44" s="586"/>
    </row>
    <row r="45" spans="2:26" ht="39.75" customHeight="1">
      <c r="B45" s="546"/>
      <c r="D45" s="212"/>
      <c r="E45" s="213" t="str">
        <f ca="1">OFFSET(E30,COUNT(E31:E39),0)</f>
        <v>WEIGHT</v>
      </c>
      <c r="F45" s="214">
        <f ca="1">IF(COUNT(E31:E39)&gt;0,OFFSET(E30,MATCH(MAX(E31:E39),E31:E39,0),0),0)</f>
        <v>0</v>
      </c>
      <c r="G45" s="214">
        <f ca="1">IF(COUNT(E31:E39)&gt;0,OFFSET(F30,MATCH(MAX(E31:E39),E31:E39,0),0)+(10-OFFSET(G30,MATCH(MAX(E31:E39),E31:E39,0),0)),0)</f>
        <v>0</v>
      </c>
      <c r="H45" s="215">
        <f ca="1">IF(COUNT(E31:E39)&gt;0,OFFSET(F30,COUNT(E31:E39),0)+(10-(OFFSET(G30,COUNT(E31:E39),0))),0)</f>
        <v>0</v>
      </c>
      <c r="J45" s="212" t="s">
        <v>2166</v>
      </c>
      <c r="K45" s="213" t="str">
        <f ca="1">OFFSET(K30,COUNT(K31:K39),0)</f>
        <v>WEIGHT</v>
      </c>
      <c r="L45" s="214">
        <f ca="1">IF(COUNT(K31:K39)&gt;0,OFFSET(K30,MATCH(MAX(K31:K39),K31:K39,0),0),0)</f>
        <v>0</v>
      </c>
      <c r="M45" s="214">
        <f ca="1">IF(COUNT(K31:K39)&gt;0,OFFSET(L30,MATCH(MAX(K31:K39),K31:K39,0),0)+(10-OFFSET(M30,MATCH(MAX(K31:K39),K31:K39,0),0)),0)</f>
        <v>0</v>
      </c>
      <c r="N45" s="215">
        <f ca="1">IF(COUNT(K31:K39)&gt;0,OFFSET(L30,COUNT(K31:K39),0)+(10-(OFFSET(M30,COUNT(K31:K39),0))),0)</f>
        <v>0</v>
      </c>
      <c r="P45" s="212"/>
      <c r="Q45" s="213" t="str">
        <f ca="1">OFFSET(Q30,COUNT(Q31:Q39),0)</f>
        <v>WEIGHT</v>
      </c>
      <c r="R45" s="214">
        <f ca="1">IF(COUNT(Q31:Q39)&gt;0,OFFSET(Q30,MATCH(MAX(Q31:Q39),Q31:Q39,0),0),0)</f>
        <v>0</v>
      </c>
      <c r="S45" s="214">
        <f ca="1">IF(COUNT(Q31:Q39)&gt;0,OFFSET(R30,MATCH(MAX(Q31:Q39),Q31:Q39,0),0)+(10-OFFSET(S30,MATCH(MAX(Q31:Q39),Q31:Q39,0),0)),0)</f>
        <v>0</v>
      </c>
      <c r="T45" s="215">
        <f ca="1">IF(COUNT(Q31:Q39)&gt;0,OFFSET(R30,COUNT(Q31:Q39),0)+(10-(OFFSET(S30,COUNT(Q31:Q39),0))),0)</f>
        <v>0</v>
      </c>
      <c r="V45" s="212"/>
      <c r="W45" s="213"/>
      <c r="X45" s="214"/>
      <c r="Y45" s="214"/>
      <c r="Z45" s="215"/>
    </row>
    <row r="46" spans="2:26" ht="15.75" customHeight="1"/>
    <row r="47" spans="2:26" ht="15.75" customHeight="1"/>
    <row r="48" spans="2:26" ht="79.5" customHeight="1">
      <c r="B48" s="544">
        <v>2</v>
      </c>
      <c r="D48" s="533">
        <v>1</v>
      </c>
      <c r="E48" s="369"/>
      <c r="F48" s="369"/>
      <c r="G48" s="369"/>
      <c r="H48" s="370"/>
      <c r="J48" s="533">
        <v>2</v>
      </c>
      <c r="K48" s="369"/>
      <c r="L48" s="369"/>
      <c r="M48" s="369"/>
      <c r="N48" s="370"/>
      <c r="P48" s="533">
        <v>3</v>
      </c>
      <c r="Q48" s="369"/>
      <c r="R48" s="369"/>
      <c r="S48" s="369"/>
      <c r="T48" s="370"/>
      <c r="V48" s="533" t="s">
        <v>2147</v>
      </c>
      <c r="W48" s="369"/>
      <c r="X48" s="369"/>
      <c r="Y48" s="369"/>
      <c r="Z48" s="370"/>
    </row>
    <row r="49" spans="2:26" ht="15" customHeight="1">
      <c r="B49" s="545"/>
    </row>
    <row r="50" spans="2:26" ht="79.5" customHeight="1">
      <c r="B50" s="545"/>
      <c r="D50" s="535" t="str">
        <f ca="1">OFFSET('PROGRAMMING SKELETON'!D173,F2-1,0)</f>
        <v>Deadlift with belt</v>
      </c>
      <c r="E50" s="413"/>
      <c r="F50" s="413"/>
      <c r="G50" s="413"/>
      <c r="H50" s="414"/>
      <c r="J50" s="535" t="str">
        <f ca="1">OFFSET('PROGRAMMING SKELETON'!G173,F2-1,0)</f>
        <v>1 count paused bench</v>
      </c>
      <c r="K50" s="413"/>
      <c r="L50" s="413"/>
      <c r="M50" s="413"/>
      <c r="N50" s="414"/>
      <c r="P50" s="535" t="str">
        <f ca="1">OFFSET('PROGRAMMING SKELETON'!J173,F2-1,0)</f>
        <v>5-3-0 Tempo Squat</v>
      </c>
      <c r="Q50" s="413"/>
      <c r="R50" s="413"/>
      <c r="S50" s="413"/>
      <c r="T50" s="414"/>
      <c r="V50" s="535" t="str">
        <f ca="1">OFFSET('PROGRAMMING SKELETON'!M174,F26-1,0)</f>
        <v>GPP or None</v>
      </c>
      <c r="W50" s="413"/>
      <c r="X50" s="413"/>
      <c r="Y50" s="413"/>
      <c r="Z50" s="414"/>
    </row>
    <row r="51" spans="2:26" ht="49.5" customHeight="1">
      <c r="B51" s="545"/>
      <c r="D51" s="531" t="s">
        <v>2148</v>
      </c>
      <c r="E51" s="525" t="str">
        <f ca="1">OFFSET('PROGRAMMING SKELETON'!G3,F2-1,0)</f>
        <v>• 1 rep @ RPE 8 (90-93% 1RM)
• Take off 17% from 1 @ 8 for
4 reps x 6 sets (73-76% 1RM)</v>
      </c>
      <c r="F51" s="526"/>
      <c r="G51" s="526"/>
      <c r="H51" s="527"/>
      <c r="J51" s="531" t="s">
        <v>2148</v>
      </c>
      <c r="K51" s="525" t="str">
        <f ca="1">OFFSET('PROGRAMMING SKELETON'!H3,F2-1,0)</f>
        <v>• 1 rep @ RPE 8 (90-93% 1RM)
• Take off 17% from 1 @ 8 for
4 reps x 6 sets (73-76% 1RM)</v>
      </c>
      <c r="L51" s="526"/>
      <c r="M51" s="526"/>
      <c r="N51" s="527"/>
      <c r="P51" s="531" t="s">
        <v>2148</v>
      </c>
      <c r="Q51" s="525" t="str">
        <f ca="1">OFFSET('PROGRAMMING SKELETON'!I3,F2-1,0)</f>
        <v>• 10 reps @ RPE 7 
• 10 reps  @ RPE 8
• 10 reps @ RPE 9 
•Take off 5% from 10 @ 9 for 1 more set of 10</v>
      </c>
      <c r="R51" s="526"/>
      <c r="S51" s="526"/>
      <c r="T51" s="527"/>
      <c r="V51" s="582" t="str">
        <f ca="1">OFFSET('PROGRAMMING SKELETON'!N174,F26-1,0)</f>
        <v>GPP or None</v>
      </c>
      <c r="W51" s="526"/>
      <c r="X51" s="526"/>
      <c r="Y51" s="526"/>
      <c r="Z51" s="527"/>
    </row>
    <row r="52" spans="2:26" ht="49.5" customHeight="1">
      <c r="B52" s="545"/>
      <c r="D52" s="532"/>
      <c r="E52" s="528"/>
      <c r="F52" s="529"/>
      <c r="G52" s="529"/>
      <c r="H52" s="530"/>
      <c r="J52" s="532"/>
      <c r="K52" s="528"/>
      <c r="L52" s="529"/>
      <c r="M52" s="529"/>
      <c r="N52" s="530"/>
      <c r="P52" s="532"/>
      <c r="Q52" s="528"/>
      <c r="R52" s="529"/>
      <c r="S52" s="529"/>
      <c r="T52" s="530"/>
      <c r="V52" s="583"/>
      <c r="W52" s="392"/>
      <c r="X52" s="392"/>
      <c r="Y52" s="392"/>
      <c r="Z52" s="584"/>
    </row>
    <row r="53" spans="2:26" ht="99.75" customHeight="1">
      <c r="B53" s="545"/>
      <c r="D53" s="186" t="s">
        <v>2149</v>
      </c>
      <c r="E53" s="534" t="str">
        <f ca="1">OFFSET('PROGRAMMING SKELETON'!E173,F2-1,0)</f>
        <v>3-5 minute rest between work sets</v>
      </c>
      <c r="F53" s="410"/>
      <c r="G53" s="410"/>
      <c r="H53" s="411"/>
      <c r="J53" s="186" t="s">
        <v>2149</v>
      </c>
      <c r="K53" s="534" t="str">
        <f ca="1">OFFSET('PROGRAMMING SKELETON'!H173,F2-1,0)</f>
        <v>3-5 minute rest between work sets</v>
      </c>
      <c r="L53" s="410"/>
      <c r="M53" s="410"/>
      <c r="N53" s="411"/>
      <c r="P53" s="186" t="s">
        <v>2149</v>
      </c>
      <c r="Q53" s="534" t="str">
        <f ca="1">OFFSET('PROGRAMMING SKELETON'!K173,F2-1,0)</f>
        <v>2-4 min</v>
      </c>
      <c r="R53" s="410"/>
      <c r="S53" s="410"/>
      <c r="T53" s="411"/>
      <c r="V53" s="585"/>
      <c r="W53" s="417"/>
      <c r="X53" s="417"/>
      <c r="Y53" s="417"/>
      <c r="Z53" s="586"/>
    </row>
    <row r="54" spans="2:26" ht="60" customHeight="1">
      <c r="B54" s="545"/>
      <c r="D54" s="187" t="s">
        <v>2150</v>
      </c>
      <c r="E54" s="187" t="s">
        <v>2151</v>
      </c>
      <c r="F54" s="187" t="s">
        <v>1267</v>
      </c>
      <c r="G54" s="187" t="s">
        <v>2152</v>
      </c>
      <c r="H54" s="187" t="s">
        <v>2153</v>
      </c>
      <c r="J54" s="187" t="s">
        <v>2150</v>
      </c>
      <c r="K54" s="187" t="s">
        <v>2151</v>
      </c>
      <c r="L54" s="187" t="s">
        <v>1267</v>
      </c>
      <c r="M54" s="187" t="s">
        <v>2152</v>
      </c>
      <c r="N54" s="187" t="s">
        <v>2153</v>
      </c>
      <c r="P54" s="187" t="s">
        <v>2150</v>
      </c>
      <c r="Q54" s="187" t="s">
        <v>2151</v>
      </c>
      <c r="R54" s="187" t="s">
        <v>1267</v>
      </c>
      <c r="S54" s="187" t="s">
        <v>2152</v>
      </c>
      <c r="T54" s="187" t="s">
        <v>2153</v>
      </c>
      <c r="V54" s="581" t="s">
        <v>2154</v>
      </c>
      <c r="W54" s="413"/>
      <c r="X54" s="413"/>
      <c r="Y54" s="413"/>
      <c r="Z54" s="414"/>
    </row>
    <row r="55" spans="2:26" ht="39.75" customHeight="1">
      <c r="B55" s="545"/>
      <c r="D55" s="188" t="s">
        <v>2155</v>
      </c>
      <c r="E55" s="321"/>
      <c r="F55" s="189"/>
      <c r="G55" s="328"/>
      <c r="H55" s="190" t="str">
        <f t="shared" ref="H55:H63" si="3">IF(ISNUMBER(E55),E55/E$64,"")</f>
        <v/>
      </c>
      <c r="J55" s="188" t="s">
        <v>2155</v>
      </c>
      <c r="K55" s="321"/>
      <c r="L55" s="189"/>
      <c r="M55" s="328"/>
      <c r="N55" s="190" t="str">
        <f t="shared" ref="N55:N63" si="4">IF(ISNUMBER(K55),K55/K$64,"")</f>
        <v/>
      </c>
      <c r="P55" s="188" t="s">
        <v>2155</v>
      </c>
      <c r="Q55" s="321"/>
      <c r="R55" s="189"/>
      <c r="S55" s="328"/>
      <c r="T55" s="190" t="str">
        <f t="shared" ref="T55:T63" si="5">IF(ISNUMBER(Q55),Q55/Q$64,"")</f>
        <v/>
      </c>
      <c r="V55" s="587"/>
      <c r="W55" s="526"/>
      <c r="X55" s="526"/>
      <c r="Y55" s="526"/>
      <c r="Z55" s="527"/>
    </row>
    <row r="56" spans="2:26" ht="39.75" customHeight="1">
      <c r="B56" s="545"/>
      <c r="D56" s="191" t="s">
        <v>2156</v>
      </c>
      <c r="E56" s="322"/>
      <c r="F56" s="192"/>
      <c r="G56" s="329"/>
      <c r="H56" s="193" t="str">
        <f t="shared" si="3"/>
        <v/>
      </c>
      <c r="J56" s="191" t="s">
        <v>2156</v>
      </c>
      <c r="K56" s="322"/>
      <c r="L56" s="192"/>
      <c r="M56" s="329"/>
      <c r="N56" s="193" t="str">
        <f t="shared" si="4"/>
        <v/>
      </c>
      <c r="P56" s="191" t="s">
        <v>2156</v>
      </c>
      <c r="Q56" s="322"/>
      <c r="R56" s="192"/>
      <c r="S56" s="329"/>
      <c r="T56" s="193" t="str">
        <f t="shared" si="5"/>
        <v/>
      </c>
      <c r="V56" s="583"/>
      <c r="W56" s="392"/>
      <c r="X56" s="392"/>
      <c r="Y56" s="392"/>
      <c r="Z56" s="584"/>
    </row>
    <row r="57" spans="2:26" ht="39.75" customHeight="1">
      <c r="B57" s="545"/>
      <c r="D57" s="191" t="s">
        <v>2157</v>
      </c>
      <c r="E57" s="323"/>
      <c r="F57" s="194"/>
      <c r="G57" s="330"/>
      <c r="H57" s="195" t="str">
        <f t="shared" si="3"/>
        <v/>
      </c>
      <c r="J57" s="191" t="s">
        <v>2157</v>
      </c>
      <c r="K57" s="323"/>
      <c r="L57" s="194"/>
      <c r="M57" s="330"/>
      <c r="N57" s="195" t="str">
        <f t="shared" si="4"/>
        <v/>
      </c>
      <c r="P57" s="191" t="s">
        <v>2157</v>
      </c>
      <c r="Q57" s="323"/>
      <c r="R57" s="194"/>
      <c r="S57" s="330"/>
      <c r="T57" s="195" t="str">
        <f t="shared" si="5"/>
        <v/>
      </c>
      <c r="V57" s="583"/>
      <c r="W57" s="392"/>
      <c r="X57" s="392"/>
      <c r="Y57" s="392"/>
      <c r="Z57" s="584"/>
    </row>
    <row r="58" spans="2:26" ht="39.75" customHeight="1">
      <c r="B58" s="545"/>
      <c r="D58" s="191" t="s">
        <v>2158</v>
      </c>
      <c r="E58" s="322"/>
      <c r="F58" s="192"/>
      <c r="G58" s="329"/>
      <c r="H58" s="193" t="str">
        <f t="shared" si="3"/>
        <v/>
      </c>
      <c r="J58" s="191" t="s">
        <v>2158</v>
      </c>
      <c r="K58" s="322"/>
      <c r="L58" s="192"/>
      <c r="M58" s="329"/>
      <c r="N58" s="193" t="str">
        <f t="shared" si="4"/>
        <v/>
      </c>
      <c r="P58" s="191" t="s">
        <v>2158</v>
      </c>
      <c r="Q58" s="322"/>
      <c r="R58" s="192"/>
      <c r="S58" s="329"/>
      <c r="T58" s="193" t="str">
        <f t="shared" si="5"/>
        <v/>
      </c>
      <c r="V58" s="583"/>
      <c r="W58" s="392"/>
      <c r="X58" s="392"/>
      <c r="Y58" s="392"/>
      <c r="Z58" s="584"/>
    </row>
    <row r="59" spans="2:26" ht="39.75" customHeight="1">
      <c r="B59" s="545"/>
      <c r="D59" s="191" t="s">
        <v>2159</v>
      </c>
      <c r="E59" s="323"/>
      <c r="F59" s="194"/>
      <c r="G59" s="330"/>
      <c r="H59" s="195" t="str">
        <f t="shared" si="3"/>
        <v/>
      </c>
      <c r="J59" s="191" t="s">
        <v>2159</v>
      </c>
      <c r="K59" s="323"/>
      <c r="L59" s="194"/>
      <c r="M59" s="330"/>
      <c r="N59" s="195" t="str">
        <f t="shared" si="4"/>
        <v/>
      </c>
      <c r="P59" s="191" t="s">
        <v>2159</v>
      </c>
      <c r="Q59" s="323"/>
      <c r="R59" s="194"/>
      <c r="S59" s="330"/>
      <c r="T59" s="195" t="str">
        <f t="shared" si="5"/>
        <v/>
      </c>
      <c r="V59" s="583"/>
      <c r="W59" s="392"/>
      <c r="X59" s="392"/>
      <c r="Y59" s="392"/>
      <c r="Z59" s="584"/>
    </row>
    <row r="60" spans="2:26" ht="39.75" customHeight="1">
      <c r="B60" s="545"/>
      <c r="D60" s="191" t="s">
        <v>2160</v>
      </c>
      <c r="E60" s="322"/>
      <c r="F60" s="192"/>
      <c r="G60" s="329"/>
      <c r="H60" s="193" t="str">
        <f t="shared" si="3"/>
        <v/>
      </c>
      <c r="J60" s="191" t="s">
        <v>2160</v>
      </c>
      <c r="K60" s="322"/>
      <c r="L60" s="192"/>
      <c r="M60" s="329"/>
      <c r="N60" s="193" t="str">
        <f t="shared" si="4"/>
        <v/>
      </c>
      <c r="P60" s="191" t="s">
        <v>2160</v>
      </c>
      <c r="Q60" s="322"/>
      <c r="R60" s="192"/>
      <c r="S60" s="329"/>
      <c r="T60" s="193" t="str">
        <f t="shared" si="5"/>
        <v/>
      </c>
      <c r="V60" s="583"/>
      <c r="W60" s="392"/>
      <c r="X60" s="392"/>
      <c r="Y60" s="392"/>
      <c r="Z60" s="584"/>
    </row>
    <row r="61" spans="2:26" ht="39.75" customHeight="1">
      <c r="B61" s="545"/>
      <c r="D61" s="191" t="s">
        <v>2161</v>
      </c>
      <c r="E61" s="323"/>
      <c r="F61" s="194"/>
      <c r="G61" s="330"/>
      <c r="H61" s="195" t="str">
        <f t="shared" si="3"/>
        <v/>
      </c>
      <c r="J61" s="191" t="s">
        <v>2161</v>
      </c>
      <c r="K61" s="323"/>
      <c r="L61" s="194"/>
      <c r="M61" s="330"/>
      <c r="N61" s="195" t="str">
        <f t="shared" si="4"/>
        <v/>
      </c>
      <c r="P61" s="191" t="s">
        <v>2161</v>
      </c>
      <c r="Q61" s="323"/>
      <c r="R61" s="194"/>
      <c r="S61" s="330"/>
      <c r="T61" s="195" t="str">
        <f t="shared" si="5"/>
        <v/>
      </c>
      <c r="V61" s="583"/>
      <c r="W61" s="392"/>
      <c r="X61" s="392"/>
      <c r="Y61" s="392"/>
      <c r="Z61" s="584"/>
    </row>
    <row r="62" spans="2:26" ht="39.75" customHeight="1">
      <c r="B62" s="545"/>
      <c r="D62" s="191" t="s">
        <v>2162</v>
      </c>
      <c r="E62" s="322"/>
      <c r="F62" s="192"/>
      <c r="G62" s="329"/>
      <c r="H62" s="193" t="str">
        <f t="shared" si="3"/>
        <v/>
      </c>
      <c r="J62" s="191" t="s">
        <v>2162</v>
      </c>
      <c r="K62" s="322"/>
      <c r="L62" s="192"/>
      <c r="M62" s="329"/>
      <c r="N62" s="193" t="str">
        <f t="shared" si="4"/>
        <v/>
      </c>
      <c r="P62" s="191" t="s">
        <v>2162</v>
      </c>
      <c r="Q62" s="322"/>
      <c r="R62" s="192"/>
      <c r="S62" s="329"/>
      <c r="T62" s="193" t="str">
        <f t="shared" si="5"/>
        <v/>
      </c>
      <c r="V62" s="583"/>
      <c r="W62" s="392"/>
      <c r="X62" s="392"/>
      <c r="Y62" s="392"/>
      <c r="Z62" s="584"/>
    </row>
    <row r="63" spans="2:26" ht="39.75" customHeight="1">
      <c r="B63" s="545"/>
      <c r="D63" s="196" t="s">
        <v>2163</v>
      </c>
      <c r="E63" s="324"/>
      <c r="F63" s="197"/>
      <c r="G63" s="331"/>
      <c r="H63" s="198" t="str">
        <f t="shared" si="3"/>
        <v/>
      </c>
      <c r="J63" s="196" t="s">
        <v>2163</v>
      </c>
      <c r="K63" s="324"/>
      <c r="L63" s="197"/>
      <c r="M63" s="331"/>
      <c r="N63" s="198" t="str">
        <f t="shared" si="4"/>
        <v/>
      </c>
      <c r="P63" s="196" t="s">
        <v>2163</v>
      </c>
      <c r="Q63" s="324"/>
      <c r="R63" s="197"/>
      <c r="S63" s="331"/>
      <c r="T63" s="198" t="str">
        <f t="shared" si="5"/>
        <v/>
      </c>
      <c r="V63" s="583"/>
      <c r="W63" s="392"/>
      <c r="X63" s="392"/>
      <c r="Y63" s="392"/>
      <c r="Z63" s="584"/>
    </row>
    <row r="64" spans="2:26" ht="60" customHeight="1">
      <c r="B64" s="545"/>
      <c r="D64" s="199" t="s">
        <v>1277</v>
      </c>
      <c r="E64" s="547">
        <f ca="1">ROUNDUP(F69/(VLOOKUP(1,tblRPECoefficientWithoutColumnHeaders,2,0)*G69^2+VLOOKUP(2,tblRPECoefficientWithoutColumnHeaders,2,0)*G69+VLOOKUP(3,tblRPECoefficientWithoutColumnHeaders,2,0)),0)</f>
        <v>0</v>
      </c>
      <c r="F64" s="548"/>
      <c r="G64" s="548"/>
      <c r="H64" s="549"/>
      <c r="J64" s="199" t="s">
        <v>1277</v>
      </c>
      <c r="K64" s="547">
        <f ca="1">ROUNDUP(L69/(VLOOKUP(1,tblRPECoefficientWithoutColumnHeaders,2,0)*M69^2+VLOOKUP(2,tblRPECoefficientWithoutColumnHeaders,2,0)*M69+VLOOKUP(3,tblRPECoefficientWithoutColumnHeaders,2,0)),0)</f>
        <v>0</v>
      </c>
      <c r="L64" s="548"/>
      <c r="M64" s="548"/>
      <c r="N64" s="549"/>
      <c r="P64" s="200" t="s">
        <v>1277</v>
      </c>
      <c r="Q64" s="554">
        <f ca="1">ROUNDUP(R69/(VLOOKUP(1,tblRPECoefficientWithoutColumnHeaders,2,0)*S69^2+VLOOKUP(2,tblRPECoefficientWithoutColumnHeaders,2,0)*S69+VLOOKUP(3,tblRPECoefficientWithoutColumnHeaders,2,0)),0)</f>
        <v>0</v>
      </c>
      <c r="R64" s="555"/>
      <c r="S64" s="555"/>
      <c r="T64" s="556"/>
      <c r="V64" s="583"/>
      <c r="W64" s="392"/>
      <c r="X64" s="392"/>
      <c r="Y64" s="392"/>
      <c r="Z64" s="584"/>
    </row>
    <row r="65" spans="2:26" ht="60" customHeight="1">
      <c r="B65" s="545"/>
      <c r="D65" s="201"/>
      <c r="E65" s="204"/>
      <c r="F65" s="204"/>
      <c r="G65" s="204"/>
      <c r="H65" s="204"/>
      <c r="J65" s="201"/>
      <c r="K65" s="204"/>
      <c r="L65" s="204"/>
      <c r="M65" s="204"/>
      <c r="N65" s="204"/>
      <c r="P65" s="205" t="s">
        <v>2164</v>
      </c>
      <c r="Q65" s="206"/>
      <c r="R65" s="218" t="s">
        <v>2165</v>
      </c>
      <c r="S65" s="208"/>
      <c r="T65" s="209">
        <f>S65*Q65</f>
        <v>0</v>
      </c>
      <c r="V65" s="583"/>
      <c r="W65" s="392"/>
      <c r="X65" s="392"/>
      <c r="Y65" s="392"/>
      <c r="Z65" s="584"/>
    </row>
    <row r="66" spans="2:26" ht="60" customHeight="1">
      <c r="B66" s="545"/>
      <c r="D66" s="201" t="s">
        <v>1268</v>
      </c>
      <c r="E66" s="553">
        <f>IF(COUNT(H55:H63)&gt;0,AVERAGEIF(H55:H63,"&gt;0"),0)</f>
        <v>0</v>
      </c>
      <c r="F66" s="406"/>
      <c r="G66" s="406"/>
      <c r="H66" s="407"/>
      <c r="J66" s="201" t="s">
        <v>1268</v>
      </c>
      <c r="K66" s="553">
        <f>IF(COUNT(N55:N63)&gt;0,AVERAGEIF(N55:N63,"&gt;0"),0)</f>
        <v>0</v>
      </c>
      <c r="L66" s="406"/>
      <c r="M66" s="406"/>
      <c r="N66" s="407"/>
      <c r="P66" s="210" t="s">
        <v>1268</v>
      </c>
      <c r="Q66" s="557">
        <f>IF(COUNT(T55:T63)&gt;0,AVERAGEIF(T55:T63,"&gt;0"),0)</f>
        <v>0</v>
      </c>
      <c r="R66" s="558"/>
      <c r="S66" s="558"/>
      <c r="T66" s="559"/>
      <c r="V66" s="583"/>
      <c r="W66" s="392"/>
      <c r="X66" s="392"/>
      <c r="Y66" s="392"/>
      <c r="Z66" s="584"/>
    </row>
    <row r="67" spans="2:26" ht="60" customHeight="1">
      <c r="B67" s="545"/>
      <c r="D67" s="201" t="s">
        <v>1267</v>
      </c>
      <c r="E67" s="560">
        <f>SUM(F55:F63)</f>
        <v>0</v>
      </c>
      <c r="F67" s="406"/>
      <c r="G67" s="406"/>
      <c r="H67" s="407"/>
      <c r="J67" s="201" t="s">
        <v>1267</v>
      </c>
      <c r="K67" s="560">
        <f>SUM(L55:L63)</f>
        <v>0</v>
      </c>
      <c r="L67" s="406"/>
      <c r="M67" s="406"/>
      <c r="N67" s="407"/>
      <c r="P67" s="201" t="s">
        <v>1267</v>
      </c>
      <c r="Q67" s="560">
        <f>SUM(R55:R63)</f>
        <v>0</v>
      </c>
      <c r="R67" s="406"/>
      <c r="S67" s="406"/>
      <c r="T67" s="407"/>
      <c r="V67" s="583"/>
      <c r="W67" s="392"/>
      <c r="X67" s="392"/>
      <c r="Y67" s="392"/>
      <c r="Z67" s="584"/>
    </row>
    <row r="68" spans="2:26" ht="60" customHeight="1">
      <c r="B68" s="545"/>
      <c r="D68" s="211" t="s">
        <v>1258</v>
      </c>
      <c r="E68" s="550">
        <f>SUM(PRODUCT(E55:F55),PRODUCT(E56:F56),PRODUCT(E57:F57),PRODUCT(E58:F58),PRODUCT(E59:F59),PRODUCT(E60:F60),PRODUCT(E61:F61),PRODUCT(E62:F62),PRODUCT(E63:F63))</f>
        <v>0</v>
      </c>
      <c r="F68" s="551"/>
      <c r="G68" s="551"/>
      <c r="H68" s="552"/>
      <c r="J68" s="211" t="s">
        <v>1258</v>
      </c>
      <c r="K68" s="550">
        <f>SUM(PRODUCT(K55:L55),PRODUCT(K56:L56),PRODUCT(K57:L57),PRODUCT(K58:L58),PRODUCT(K59:L59),PRODUCT(K60:L60),PRODUCT(K61:L61),PRODUCT(K62:L62),PRODUCT(K63:L63))</f>
        <v>0</v>
      </c>
      <c r="L68" s="551"/>
      <c r="M68" s="551"/>
      <c r="N68" s="552"/>
      <c r="P68" s="211" t="s">
        <v>1258</v>
      </c>
      <c r="Q68" s="550">
        <f>SUM(PRODUCT(Q55:R55),PRODUCT(Q56:R56),PRODUCT(Q57:R57),PRODUCT(Q58:R58),PRODUCT(Q59:R59),PRODUCT(Q60:R60),PRODUCT(Q61:R61),PRODUCT(Q62:R62),PRODUCT(Q63:R63))</f>
        <v>0</v>
      </c>
      <c r="R68" s="551"/>
      <c r="S68" s="551"/>
      <c r="T68" s="552"/>
      <c r="V68" s="585"/>
      <c r="W68" s="417"/>
      <c r="X68" s="417"/>
      <c r="Y68" s="417"/>
      <c r="Z68" s="586"/>
    </row>
    <row r="69" spans="2:26" ht="39.75" customHeight="1">
      <c r="B69" s="546"/>
      <c r="D69" s="212"/>
      <c r="E69" s="213" t="str">
        <f ca="1">OFFSET(E54,COUNT(E55:E63),0)</f>
        <v>WEIGHT</v>
      </c>
      <c r="F69" s="214">
        <f ca="1">IF(COUNT(E55:E63)&gt;0,OFFSET(E54,MATCH(MAX(E55:E63),E55:E63,0),0),0)</f>
        <v>0</v>
      </c>
      <c r="G69" s="214">
        <f ca="1">IF(COUNT(E55:E63)&gt;0,OFFSET(F54,MATCH(MAX(E55:E63),E55:E63,0),0)+(10-OFFSET(G54,MATCH(MAX(E55:E63),E55:E63,0),0)),0)</f>
        <v>0</v>
      </c>
      <c r="H69" s="215">
        <f ca="1">IF(COUNT(E55:E63)&gt;0,OFFSET(F54,COUNT(E55:E63),0)+(10-(OFFSET(G54,COUNT(E55:E63),0))),0)</f>
        <v>0</v>
      </c>
      <c r="J69" s="212"/>
      <c r="K69" s="213" t="str">
        <f ca="1">OFFSET(K54,COUNT(K55:K63),0)</f>
        <v>WEIGHT</v>
      </c>
      <c r="L69" s="214">
        <f ca="1">IF(COUNT(K55:K63)&gt;0,OFFSET(K54,MATCH(MAX(K55:K63),K55:K63,0),0),0)</f>
        <v>0</v>
      </c>
      <c r="M69" s="214">
        <f ca="1">IF(COUNT(K55:K63)&gt;0,OFFSET(L54,MATCH(MAX(K55:K63),K55:K63,0),0)+(10-OFFSET(M54,MATCH(MAX(K55:K63),K55:K63,0),0)),0)</f>
        <v>0</v>
      </c>
      <c r="N69" s="215">
        <f ca="1">IF(COUNT(K55:K63)&gt;0,OFFSET(L54,COUNT(K55:K63),0)+(10-(OFFSET(M54,COUNT(K55:K63),0))),0)</f>
        <v>0</v>
      </c>
      <c r="P69" s="212"/>
      <c r="Q69" s="213" t="str">
        <f ca="1">OFFSET(Q54,COUNT(Q55:Q63),0)</f>
        <v>WEIGHT</v>
      </c>
      <c r="R69" s="214">
        <f ca="1">IF(COUNT(Q55:Q63)&gt;0,OFFSET(Q54,MATCH(MAX(Q55:Q63),Q55:Q63,0),0),0)</f>
        <v>0</v>
      </c>
      <c r="S69" s="214">
        <f ca="1">IF(COUNT(Q55:Q63)&gt;0,OFFSET(R54,MATCH(MAX(Q55:Q63),Q55:Q63,0),0)+(10-OFFSET(S54,MATCH(MAX(Q55:Q63),Q55:Q63,0),0)),0)</f>
        <v>0</v>
      </c>
      <c r="T69" s="215">
        <f ca="1">IF(COUNT(Q55:Q63)&gt;0,OFFSET(R54,COUNT(Q55:Q63),0)+(10-(OFFSET(S54,COUNT(Q55:Q63),0))),0)</f>
        <v>0</v>
      </c>
      <c r="V69" s="212"/>
      <c r="W69" s="213"/>
      <c r="X69" s="214"/>
      <c r="Y69" s="214"/>
      <c r="Z69" s="215"/>
    </row>
    <row r="70" spans="2:26" ht="15.75" customHeight="1"/>
    <row r="71" spans="2:26" ht="15.75" customHeight="1"/>
    <row r="72" spans="2:26" ht="79.5" customHeight="1">
      <c r="B72" s="544">
        <v>3</v>
      </c>
      <c r="D72" s="533">
        <v>1</v>
      </c>
      <c r="E72" s="369"/>
      <c r="F72" s="369"/>
      <c r="G72" s="369"/>
      <c r="H72" s="370"/>
      <c r="J72" s="533">
        <v>2</v>
      </c>
      <c r="K72" s="369"/>
      <c r="L72" s="369"/>
      <c r="M72" s="369"/>
      <c r="N72" s="370"/>
      <c r="P72" s="533">
        <v>3</v>
      </c>
      <c r="Q72" s="369"/>
      <c r="R72" s="369"/>
      <c r="S72" s="369"/>
      <c r="T72" s="370"/>
      <c r="V72" s="533" t="s">
        <v>2147</v>
      </c>
      <c r="W72" s="369"/>
      <c r="X72" s="369"/>
      <c r="Y72" s="369"/>
      <c r="Z72" s="370"/>
    </row>
    <row r="73" spans="2:26" ht="15" customHeight="1">
      <c r="B73" s="545"/>
    </row>
    <row r="74" spans="2:26" ht="79.5" customHeight="1">
      <c r="B74" s="545"/>
      <c r="D74" s="535" t="str">
        <f ca="1">OFFSET('PROGRAMMING SKELETON'!D228,F2-1,0)</f>
        <v>5-3-0 Tempo Squat</v>
      </c>
      <c r="E74" s="413"/>
      <c r="F74" s="413"/>
      <c r="G74" s="413"/>
      <c r="H74" s="414"/>
      <c r="J74" s="535" t="str">
        <f ca="1">OFFSET('PROGRAMMING SKELETON'!G228,F2-1,0)</f>
        <v>Floor Press</v>
      </c>
      <c r="K74" s="413"/>
      <c r="L74" s="413"/>
      <c r="M74" s="413"/>
      <c r="N74" s="414"/>
      <c r="P74" s="535" t="str">
        <f ca="1">OFFSET('PROGRAMMING SKELETON'!J228,F2-1,0)</f>
        <v>Press Accessory 1
Ideally the press accessory will be lighter or only very slightly heavier than the normal press.I prefer close grip incline&gt; incline bench touch n go &gt; pin press at shoulder level &gt; DB Incline &gt; DB press &gt; Dips (Do the same variation for the first 5 weeks)</v>
      </c>
      <c r="Q74" s="413"/>
      <c r="R74" s="413"/>
      <c r="S74" s="413"/>
      <c r="T74" s="414"/>
      <c r="V74" s="535" t="str">
        <f ca="1">OFFSET('PROGRAMMING SKELETON'!M229,F50-1,0)</f>
        <v>GPP or None</v>
      </c>
      <c r="W74" s="413"/>
      <c r="X74" s="413"/>
      <c r="Y74" s="413"/>
      <c r="Z74" s="414"/>
    </row>
    <row r="75" spans="2:26" ht="49.5" customHeight="1">
      <c r="B75" s="545"/>
      <c r="D75" s="531" t="s">
        <v>2148</v>
      </c>
      <c r="E75" s="525" t="str">
        <f ca="1">OFFSET('PROGRAMMING SKELETON'!D57,F2-1,0)</f>
        <v>•4 reps @ RPE 7
•4 reps @ RPE 8
• 4 reps @ RPE 9
•Take 5% off from the 4 @ RPE 9 set and do 2-3 sets of 4 (until effort is ~ RPE 9 again)</v>
      </c>
      <c r="F75" s="526"/>
      <c r="G75" s="526"/>
      <c r="H75" s="527"/>
      <c r="J75" s="531" t="s">
        <v>2148</v>
      </c>
      <c r="K75" s="561" t="str">
        <f ca="1">OFFSET('PROGRAMMING SKELETON'!E57,F2-1,0)</f>
        <v>•4 reps @ RPE 7
•4 reps @ RPE 8
• 4 reps @ RPE 9
•Take 5% off from the 4 @ RPE 9 set and do 2-3 sets of 4 (until effort is ~ RPE 9 again)</v>
      </c>
      <c r="L75" s="526"/>
      <c r="M75" s="526"/>
      <c r="N75" s="527"/>
      <c r="P75" s="531" t="s">
        <v>2148</v>
      </c>
      <c r="Q75" s="561" t="str">
        <f ca="1">OFFSET('PROGRAMMING SKELETON'!F57,F2-1,0)</f>
        <v>• 10 reps @ RPE 7 
• 10 reps  @ RPE 8
• 10 reps @ RPE 9 
•Take off 5% from 10 @ 9 for 1 more set of 10</v>
      </c>
      <c r="R75" s="526"/>
      <c r="S75" s="526"/>
      <c r="T75" s="527"/>
      <c r="V75" s="582" t="str">
        <f ca="1">OFFSET('PROGRAMMING SKELETON'!N229,F50-1,0)</f>
        <v>GPP or None</v>
      </c>
      <c r="W75" s="526"/>
      <c r="X75" s="526"/>
      <c r="Y75" s="526"/>
      <c r="Z75" s="527"/>
    </row>
    <row r="76" spans="2:26" ht="49.5" customHeight="1">
      <c r="B76" s="545"/>
      <c r="D76" s="532"/>
      <c r="E76" s="528"/>
      <c r="F76" s="529"/>
      <c r="G76" s="529"/>
      <c r="H76" s="530"/>
      <c r="J76" s="532"/>
      <c r="K76" s="528"/>
      <c r="L76" s="529"/>
      <c r="M76" s="529"/>
      <c r="N76" s="530"/>
      <c r="P76" s="532"/>
      <c r="Q76" s="528"/>
      <c r="R76" s="529"/>
      <c r="S76" s="529"/>
      <c r="T76" s="530"/>
      <c r="V76" s="583"/>
      <c r="W76" s="392"/>
      <c r="X76" s="392"/>
      <c r="Y76" s="392"/>
      <c r="Z76" s="584"/>
    </row>
    <row r="77" spans="2:26" ht="139.5" customHeight="1">
      <c r="B77" s="545"/>
      <c r="D77" s="186" t="s">
        <v>2149</v>
      </c>
      <c r="E77" s="534" t="str">
        <f ca="1">OFFSET('PROGRAMMING SKELETON'!E228,F2-1,0)</f>
        <v>3-5 minute rest between work sets</v>
      </c>
      <c r="F77" s="410"/>
      <c r="G77" s="410"/>
      <c r="H77" s="411"/>
      <c r="J77" s="186" t="s">
        <v>2149</v>
      </c>
      <c r="K77" s="562" t="str">
        <f ca="1">OFFSET('PROGRAMMING SKELETON'!H228,F2-1,0)</f>
        <v>3-5 minute rest between work sets</v>
      </c>
      <c r="L77" s="410"/>
      <c r="M77" s="410"/>
      <c r="N77" s="411"/>
      <c r="P77" s="186" t="s">
        <v>2149</v>
      </c>
      <c r="Q77" s="562" t="str">
        <f ca="1">OFFSET('PROGRAMMING SKELETON'!K228,F2-1,0)</f>
        <v>2-4 min</v>
      </c>
      <c r="R77" s="410"/>
      <c r="S77" s="410"/>
      <c r="T77" s="411"/>
      <c r="V77" s="585"/>
      <c r="W77" s="417"/>
      <c r="X77" s="417"/>
      <c r="Y77" s="417"/>
      <c r="Z77" s="586"/>
    </row>
    <row r="78" spans="2:26" ht="60" customHeight="1">
      <c r="B78" s="545"/>
      <c r="D78" s="187" t="s">
        <v>2150</v>
      </c>
      <c r="E78" s="187" t="s">
        <v>2151</v>
      </c>
      <c r="F78" s="187" t="s">
        <v>1267</v>
      </c>
      <c r="G78" s="187" t="s">
        <v>2152</v>
      </c>
      <c r="H78" s="187" t="s">
        <v>2153</v>
      </c>
      <c r="J78" s="187" t="s">
        <v>2150</v>
      </c>
      <c r="K78" s="187" t="s">
        <v>2151</v>
      </c>
      <c r="L78" s="187" t="s">
        <v>1267</v>
      </c>
      <c r="M78" s="187" t="s">
        <v>2152</v>
      </c>
      <c r="N78" s="187" t="s">
        <v>2153</v>
      </c>
      <c r="P78" s="187" t="s">
        <v>2150</v>
      </c>
      <c r="Q78" s="187" t="s">
        <v>2151</v>
      </c>
      <c r="R78" s="187" t="s">
        <v>1267</v>
      </c>
      <c r="S78" s="187" t="s">
        <v>2152</v>
      </c>
      <c r="T78" s="187" t="s">
        <v>2153</v>
      </c>
      <c r="V78" s="581" t="s">
        <v>2154</v>
      </c>
      <c r="W78" s="413"/>
      <c r="X78" s="413"/>
      <c r="Y78" s="413"/>
      <c r="Z78" s="414"/>
    </row>
    <row r="79" spans="2:26" ht="39.75" customHeight="1">
      <c r="B79" s="545"/>
      <c r="D79" s="188" t="s">
        <v>2155</v>
      </c>
      <c r="E79" s="321"/>
      <c r="F79" s="189"/>
      <c r="G79" s="328"/>
      <c r="H79" s="190" t="str">
        <f t="shared" ref="H79:H87" si="6">IF(ISNUMBER(E79),E79/E$88,"")</f>
        <v/>
      </c>
      <c r="J79" s="188" t="s">
        <v>2155</v>
      </c>
      <c r="K79" s="321"/>
      <c r="L79" s="189"/>
      <c r="M79" s="328"/>
      <c r="N79" s="190" t="str">
        <f t="shared" ref="N79:N87" si="7">IF(ISNUMBER(K79),K79/K$88,"")</f>
        <v/>
      </c>
      <c r="P79" s="188" t="s">
        <v>2155</v>
      </c>
      <c r="Q79" s="321"/>
      <c r="R79" s="189"/>
      <c r="S79" s="328"/>
      <c r="T79" s="190" t="str">
        <f t="shared" ref="T79:T87" si="8">IF(ISNUMBER(Q79),Q79/Q$88,"")</f>
        <v/>
      </c>
      <c r="V79" s="587"/>
      <c r="W79" s="526"/>
      <c r="X79" s="526"/>
      <c r="Y79" s="526"/>
      <c r="Z79" s="527"/>
    </row>
    <row r="80" spans="2:26" ht="39.75" customHeight="1">
      <c r="B80" s="545"/>
      <c r="D80" s="191" t="s">
        <v>2156</v>
      </c>
      <c r="E80" s="322"/>
      <c r="F80" s="192"/>
      <c r="G80" s="329"/>
      <c r="H80" s="193" t="str">
        <f t="shared" si="6"/>
        <v/>
      </c>
      <c r="J80" s="191" t="s">
        <v>2156</v>
      </c>
      <c r="K80" s="322"/>
      <c r="L80" s="192"/>
      <c r="M80" s="329"/>
      <c r="N80" s="193" t="str">
        <f t="shared" si="7"/>
        <v/>
      </c>
      <c r="P80" s="191" t="s">
        <v>2156</v>
      </c>
      <c r="Q80" s="322"/>
      <c r="R80" s="192"/>
      <c r="S80" s="329"/>
      <c r="T80" s="193" t="str">
        <f t="shared" si="8"/>
        <v/>
      </c>
      <c r="V80" s="583"/>
      <c r="W80" s="392"/>
      <c r="X80" s="392"/>
      <c r="Y80" s="392"/>
      <c r="Z80" s="584"/>
    </row>
    <row r="81" spans="2:26" ht="39.75" customHeight="1">
      <c r="B81" s="545"/>
      <c r="D81" s="191" t="s">
        <v>2157</v>
      </c>
      <c r="E81" s="323"/>
      <c r="F81" s="194"/>
      <c r="G81" s="330"/>
      <c r="H81" s="195" t="str">
        <f t="shared" si="6"/>
        <v/>
      </c>
      <c r="J81" s="191" t="s">
        <v>2157</v>
      </c>
      <c r="K81" s="323"/>
      <c r="L81" s="194"/>
      <c r="M81" s="330"/>
      <c r="N81" s="195" t="str">
        <f t="shared" si="7"/>
        <v/>
      </c>
      <c r="P81" s="191" t="s">
        <v>2157</v>
      </c>
      <c r="Q81" s="323"/>
      <c r="R81" s="194"/>
      <c r="S81" s="330"/>
      <c r="T81" s="195" t="str">
        <f t="shared" si="8"/>
        <v/>
      </c>
      <c r="V81" s="583"/>
      <c r="W81" s="392"/>
      <c r="X81" s="392"/>
      <c r="Y81" s="392"/>
      <c r="Z81" s="584"/>
    </row>
    <row r="82" spans="2:26" ht="39.75" customHeight="1">
      <c r="B82" s="545"/>
      <c r="D82" s="191" t="s">
        <v>2158</v>
      </c>
      <c r="E82" s="322"/>
      <c r="F82" s="192"/>
      <c r="G82" s="329"/>
      <c r="H82" s="193" t="str">
        <f t="shared" si="6"/>
        <v/>
      </c>
      <c r="J82" s="191" t="s">
        <v>2158</v>
      </c>
      <c r="K82" s="322"/>
      <c r="L82" s="192"/>
      <c r="M82" s="329"/>
      <c r="N82" s="193" t="str">
        <f t="shared" si="7"/>
        <v/>
      </c>
      <c r="P82" s="191" t="s">
        <v>2158</v>
      </c>
      <c r="Q82" s="322"/>
      <c r="R82" s="192"/>
      <c r="S82" s="329"/>
      <c r="T82" s="193" t="str">
        <f t="shared" si="8"/>
        <v/>
      </c>
      <c r="V82" s="583"/>
      <c r="W82" s="392"/>
      <c r="X82" s="392"/>
      <c r="Y82" s="392"/>
      <c r="Z82" s="584"/>
    </row>
    <row r="83" spans="2:26" ht="39.75" customHeight="1">
      <c r="B83" s="545"/>
      <c r="D83" s="191" t="s">
        <v>2159</v>
      </c>
      <c r="E83" s="323"/>
      <c r="F83" s="194"/>
      <c r="G83" s="330"/>
      <c r="H83" s="195" t="str">
        <f t="shared" si="6"/>
        <v/>
      </c>
      <c r="J83" s="191" t="s">
        <v>2159</v>
      </c>
      <c r="K83" s="323"/>
      <c r="L83" s="194"/>
      <c r="M83" s="330"/>
      <c r="N83" s="195" t="str">
        <f t="shared" si="7"/>
        <v/>
      </c>
      <c r="P83" s="191" t="s">
        <v>2159</v>
      </c>
      <c r="Q83" s="323"/>
      <c r="R83" s="194"/>
      <c r="S83" s="330"/>
      <c r="T83" s="195" t="str">
        <f t="shared" si="8"/>
        <v/>
      </c>
      <c r="V83" s="583"/>
      <c r="W83" s="392"/>
      <c r="X83" s="392"/>
      <c r="Y83" s="392"/>
      <c r="Z83" s="584"/>
    </row>
    <row r="84" spans="2:26" ht="39.75" customHeight="1">
      <c r="B84" s="545"/>
      <c r="D84" s="191" t="s">
        <v>2160</v>
      </c>
      <c r="E84" s="322"/>
      <c r="F84" s="192"/>
      <c r="G84" s="329"/>
      <c r="H84" s="193" t="str">
        <f t="shared" si="6"/>
        <v/>
      </c>
      <c r="J84" s="191" t="s">
        <v>2160</v>
      </c>
      <c r="K84" s="322"/>
      <c r="L84" s="192"/>
      <c r="M84" s="329"/>
      <c r="N84" s="193" t="str">
        <f t="shared" si="7"/>
        <v/>
      </c>
      <c r="P84" s="191" t="s">
        <v>2160</v>
      </c>
      <c r="Q84" s="322"/>
      <c r="R84" s="192"/>
      <c r="S84" s="329"/>
      <c r="T84" s="193" t="str">
        <f t="shared" si="8"/>
        <v/>
      </c>
      <c r="V84" s="583"/>
      <c r="W84" s="392"/>
      <c r="X84" s="392"/>
      <c r="Y84" s="392"/>
      <c r="Z84" s="584"/>
    </row>
    <row r="85" spans="2:26" ht="39.75" customHeight="1">
      <c r="B85" s="545"/>
      <c r="D85" s="191" t="s">
        <v>2161</v>
      </c>
      <c r="E85" s="323"/>
      <c r="F85" s="194"/>
      <c r="G85" s="330"/>
      <c r="H85" s="195" t="str">
        <f t="shared" si="6"/>
        <v/>
      </c>
      <c r="J85" s="191" t="s">
        <v>2161</v>
      </c>
      <c r="K85" s="323"/>
      <c r="L85" s="194"/>
      <c r="M85" s="330"/>
      <c r="N85" s="195" t="str">
        <f t="shared" si="7"/>
        <v/>
      </c>
      <c r="P85" s="191" t="s">
        <v>2161</v>
      </c>
      <c r="Q85" s="323"/>
      <c r="R85" s="194"/>
      <c r="S85" s="330"/>
      <c r="T85" s="195" t="str">
        <f t="shared" si="8"/>
        <v/>
      </c>
      <c r="V85" s="583"/>
      <c r="W85" s="392"/>
      <c r="X85" s="392"/>
      <c r="Y85" s="392"/>
      <c r="Z85" s="584"/>
    </row>
    <row r="86" spans="2:26" ht="39.75" customHeight="1">
      <c r="B86" s="545"/>
      <c r="D86" s="191" t="s">
        <v>2162</v>
      </c>
      <c r="E86" s="322"/>
      <c r="F86" s="192"/>
      <c r="G86" s="329"/>
      <c r="H86" s="193" t="str">
        <f t="shared" si="6"/>
        <v/>
      </c>
      <c r="J86" s="191" t="s">
        <v>2162</v>
      </c>
      <c r="K86" s="322"/>
      <c r="L86" s="192"/>
      <c r="M86" s="329"/>
      <c r="N86" s="193" t="str">
        <f t="shared" si="7"/>
        <v/>
      </c>
      <c r="P86" s="191" t="s">
        <v>2162</v>
      </c>
      <c r="Q86" s="322"/>
      <c r="R86" s="192"/>
      <c r="S86" s="329"/>
      <c r="T86" s="193" t="str">
        <f t="shared" si="8"/>
        <v/>
      </c>
      <c r="V86" s="583"/>
      <c r="W86" s="392"/>
      <c r="X86" s="392"/>
      <c r="Y86" s="392"/>
      <c r="Z86" s="584"/>
    </row>
    <row r="87" spans="2:26" ht="39.75" customHeight="1">
      <c r="B87" s="545"/>
      <c r="D87" s="196" t="s">
        <v>2163</v>
      </c>
      <c r="E87" s="324"/>
      <c r="F87" s="197"/>
      <c r="G87" s="331"/>
      <c r="H87" s="198" t="str">
        <f t="shared" si="6"/>
        <v/>
      </c>
      <c r="J87" s="196" t="s">
        <v>2163</v>
      </c>
      <c r="K87" s="324"/>
      <c r="L87" s="197"/>
      <c r="M87" s="331"/>
      <c r="N87" s="198" t="str">
        <f t="shared" si="7"/>
        <v/>
      </c>
      <c r="P87" s="196" t="s">
        <v>2163</v>
      </c>
      <c r="Q87" s="324"/>
      <c r="R87" s="197"/>
      <c r="S87" s="331"/>
      <c r="T87" s="198" t="str">
        <f t="shared" si="8"/>
        <v/>
      </c>
      <c r="V87" s="583"/>
      <c r="W87" s="392"/>
      <c r="X87" s="392"/>
      <c r="Y87" s="392"/>
      <c r="Z87" s="584"/>
    </row>
    <row r="88" spans="2:26" ht="60" customHeight="1">
      <c r="B88" s="545"/>
      <c r="D88" s="199" t="s">
        <v>1277</v>
      </c>
      <c r="E88" s="547">
        <f ca="1">ROUNDUP(F93/(VLOOKUP(1,tblRPECoefficientWithoutColumnHeaders,2,0)*G93^2+VLOOKUP(2,tblRPECoefficientWithoutColumnHeaders,2,0)*G93+VLOOKUP(3,tblRPECoefficientWithoutColumnHeaders,2,0)),0)</f>
        <v>0</v>
      </c>
      <c r="F88" s="548"/>
      <c r="G88" s="548"/>
      <c r="H88" s="549"/>
      <c r="J88" s="199" t="s">
        <v>1277</v>
      </c>
      <c r="K88" s="547">
        <f ca="1">ROUNDUP(L93/(VLOOKUP(1,tblRPECoefficientWithoutColumnHeaders,2,0)*M93^2+VLOOKUP(2,tblRPECoefficientWithoutColumnHeaders,2,0)*M93+VLOOKUP(3,tblRPECoefficientWithoutColumnHeaders,2,0)),0)</f>
        <v>0</v>
      </c>
      <c r="L88" s="548"/>
      <c r="M88" s="548"/>
      <c r="N88" s="549"/>
      <c r="P88" s="200" t="s">
        <v>1277</v>
      </c>
      <c r="Q88" s="554">
        <f ca="1">ROUNDUP(R93/(VLOOKUP(1,tblRPECoefficientWithoutColumnHeaders,2,0)*S93^2+VLOOKUP(2,tblRPECoefficientWithoutColumnHeaders,2,0)*S93+VLOOKUP(3,tblRPECoefficientWithoutColumnHeaders,2,0)),0)</f>
        <v>0</v>
      </c>
      <c r="R88" s="555"/>
      <c r="S88" s="555"/>
      <c r="T88" s="556"/>
      <c r="V88" s="583"/>
      <c r="W88" s="392"/>
      <c r="X88" s="392"/>
      <c r="Y88" s="392"/>
      <c r="Z88" s="584"/>
    </row>
    <row r="89" spans="2:26" ht="60" customHeight="1">
      <c r="B89" s="545"/>
      <c r="D89" s="201"/>
      <c r="E89" s="204">
        <f t="shared" ref="E89:H89" si="9">D89*B89</f>
        <v>0</v>
      </c>
      <c r="F89" s="204">
        <f t="shared" si="9"/>
        <v>0</v>
      </c>
      <c r="G89" s="204">
        <f t="shared" si="9"/>
        <v>0</v>
      </c>
      <c r="H89" s="204">
        <f t="shared" si="9"/>
        <v>0</v>
      </c>
      <c r="J89" s="201"/>
      <c r="K89" s="216"/>
      <c r="L89" s="216"/>
      <c r="M89" s="216"/>
      <c r="N89" s="204">
        <f>M89*K89</f>
        <v>0</v>
      </c>
      <c r="P89" s="205" t="s">
        <v>2164</v>
      </c>
      <c r="Q89" s="206"/>
      <c r="R89" s="207" t="s">
        <v>2165</v>
      </c>
      <c r="S89" s="208"/>
      <c r="T89" s="209">
        <f>S89*Q89</f>
        <v>0</v>
      </c>
      <c r="V89" s="583"/>
      <c r="W89" s="392"/>
      <c r="X89" s="392"/>
      <c r="Y89" s="392"/>
      <c r="Z89" s="584"/>
    </row>
    <row r="90" spans="2:26" ht="60" customHeight="1">
      <c r="B90" s="545"/>
      <c r="D90" s="201" t="s">
        <v>1268</v>
      </c>
      <c r="E90" s="553">
        <f>IF(COUNT(H79:H87)&gt;0,AVERAGEIF(H79:H87,"&gt;0"),0)</f>
        <v>0</v>
      </c>
      <c r="F90" s="406"/>
      <c r="G90" s="406"/>
      <c r="H90" s="407"/>
      <c r="J90" s="201" t="s">
        <v>1268</v>
      </c>
      <c r="K90" s="553">
        <f>IF(COUNT(N79:N87)&gt;0,AVERAGEIF(N79:N87,"&gt;0"),0)</f>
        <v>0</v>
      </c>
      <c r="L90" s="406"/>
      <c r="M90" s="406"/>
      <c r="N90" s="407"/>
      <c r="P90" s="210" t="s">
        <v>1268</v>
      </c>
      <c r="Q90" s="557">
        <f>IF(COUNT(T79:T87)&gt;0,AVERAGEIF(T79:T87,"&gt;0"),0)</f>
        <v>0</v>
      </c>
      <c r="R90" s="558"/>
      <c r="S90" s="558"/>
      <c r="T90" s="559"/>
      <c r="V90" s="583"/>
      <c r="W90" s="392"/>
      <c r="X90" s="392"/>
      <c r="Y90" s="392"/>
      <c r="Z90" s="584"/>
    </row>
    <row r="91" spans="2:26" ht="60" customHeight="1">
      <c r="B91" s="545"/>
      <c r="D91" s="201" t="s">
        <v>1267</v>
      </c>
      <c r="E91" s="560">
        <f>SUM(F79:F87)</f>
        <v>0</v>
      </c>
      <c r="F91" s="406"/>
      <c r="G91" s="406"/>
      <c r="H91" s="407"/>
      <c r="J91" s="201" t="s">
        <v>1267</v>
      </c>
      <c r="K91" s="560">
        <f>SUM(L79:L87)</f>
        <v>0</v>
      </c>
      <c r="L91" s="406"/>
      <c r="M91" s="406"/>
      <c r="N91" s="407"/>
      <c r="P91" s="201" t="s">
        <v>1267</v>
      </c>
      <c r="Q91" s="560">
        <f>SUM(R79:R87)</f>
        <v>0</v>
      </c>
      <c r="R91" s="406"/>
      <c r="S91" s="406"/>
      <c r="T91" s="407"/>
      <c r="V91" s="583"/>
      <c r="W91" s="392"/>
      <c r="X91" s="392"/>
      <c r="Y91" s="392"/>
      <c r="Z91" s="584"/>
    </row>
    <row r="92" spans="2:26" ht="60" customHeight="1">
      <c r="B92" s="545"/>
      <c r="D92" s="211" t="s">
        <v>1258</v>
      </c>
      <c r="E92" s="550">
        <f>SUM(PRODUCT(E79:F79),PRODUCT(E80:F80),PRODUCT(E81:F81),PRODUCT(E82:F82),PRODUCT(E83:F83),PRODUCT(E84:F84),PRODUCT(E85:F85),PRODUCT(E86:F86),PRODUCT(E87:F87))</f>
        <v>0</v>
      </c>
      <c r="F92" s="551"/>
      <c r="G92" s="551"/>
      <c r="H92" s="552"/>
      <c r="J92" s="211" t="s">
        <v>1258</v>
      </c>
      <c r="K92" s="550">
        <f>SUM(PRODUCT(K79:L79),PRODUCT(K80:L80),PRODUCT(K81:L81),PRODUCT(K82:L82),PRODUCT(K83:L83),PRODUCT(K84:L84),PRODUCT(K85:L85),PRODUCT(K86:L86),PRODUCT(K87:L87))</f>
        <v>0</v>
      </c>
      <c r="L92" s="551"/>
      <c r="M92" s="551"/>
      <c r="N92" s="552"/>
      <c r="P92" s="211" t="s">
        <v>1258</v>
      </c>
      <c r="Q92" s="550">
        <f>SUM(PRODUCT(Q79:R79),PRODUCT(Q80:R80),PRODUCT(Q81:R81),PRODUCT(Q82:R82),PRODUCT(Q83:R83),PRODUCT(Q84:R84),PRODUCT(Q85:R85),PRODUCT(Q86:R86),PRODUCT(Q87:R87))</f>
        <v>0</v>
      </c>
      <c r="R92" s="551"/>
      <c r="S92" s="551"/>
      <c r="T92" s="552"/>
      <c r="V92" s="585"/>
      <c r="W92" s="417"/>
      <c r="X92" s="417"/>
      <c r="Y92" s="417"/>
      <c r="Z92" s="586"/>
    </row>
    <row r="93" spans="2:26" ht="39.75" customHeight="1">
      <c r="B93" s="546"/>
      <c r="D93" s="212"/>
      <c r="E93" s="213" t="str">
        <f ca="1">OFFSET(E78,COUNT(E79:E87),0)</f>
        <v>WEIGHT</v>
      </c>
      <c r="F93" s="214">
        <f ca="1">IF(COUNT(E79:E87)&gt;0,OFFSET(E78,MATCH(MAX(E79:E87),E79:E87,0),0),0)</f>
        <v>0</v>
      </c>
      <c r="G93" s="214">
        <f ca="1">IF(COUNT(E79:E87)&gt;0,OFFSET(F78,MATCH(MAX(E79:E87),E79:E87,0),0)+(10-OFFSET(G78,MATCH(MAX(E79:E87),E79:E87,0),0)),0)</f>
        <v>0</v>
      </c>
      <c r="H93" s="215">
        <f ca="1">IF(COUNT(E79:E87)&gt;0,OFFSET(F78,COUNT(E79:E87),0)+(10-(OFFSET(G78,COUNT(E79:E87),0))),0)</f>
        <v>0</v>
      </c>
      <c r="J93" s="212"/>
      <c r="K93" s="213" t="str">
        <f ca="1">OFFSET(K78,COUNT(K79:K87),0)</f>
        <v>WEIGHT</v>
      </c>
      <c r="L93" s="214">
        <f ca="1">IF(COUNT(K79:K87)&gt;0,OFFSET(K78,MATCH(MAX(K79:K87),K79:K87,0),0),0)</f>
        <v>0</v>
      </c>
      <c r="M93" s="214">
        <f ca="1">IF(COUNT(K79:K87)&gt;0,OFFSET(L78,MATCH(MAX(K79:K87),K79:K87,0),0)+(10-OFFSET(M78,MATCH(MAX(K79:K87),K79:K87,0),0)),0)</f>
        <v>0</v>
      </c>
      <c r="N93" s="215">
        <f ca="1">IF(COUNT(K79:K87)&gt;0,OFFSET(L78,COUNT(K79:K87),0)+(10-(OFFSET(M78,COUNT(K79:K87),0))),0)</f>
        <v>0</v>
      </c>
      <c r="P93" s="212"/>
      <c r="Q93" s="213" t="str">
        <f ca="1">OFFSET(Q78,COUNT(Q79:Q87),0)</f>
        <v>WEIGHT</v>
      </c>
      <c r="R93" s="214">
        <f ca="1">IF(COUNT(Q79:Q87)&gt;0,OFFSET(Q78,MATCH(MAX(Q79:Q87),Q79:Q87,0),0),0)</f>
        <v>0</v>
      </c>
      <c r="S93" s="214">
        <f ca="1">IF(COUNT(Q79:Q87)&gt;0,OFFSET(R78,MATCH(MAX(Q79:Q87),Q79:Q87,0),0)+(10-OFFSET(S78,MATCH(MAX(Q79:Q87),Q79:Q87,0),0)),0)</f>
        <v>0</v>
      </c>
      <c r="T93" s="215">
        <f ca="1">IF(COUNT(Q79:Q87)&gt;0,OFFSET(R78,COUNT(Q79:Q87),0)+(10-(OFFSET(S78,COUNT(Q79:Q87),0))),0)</f>
        <v>0</v>
      </c>
      <c r="V93" s="212"/>
      <c r="W93" s="213"/>
      <c r="X93" s="214"/>
      <c r="Y93" s="214"/>
      <c r="Z93" s="215"/>
    </row>
    <row r="94" spans="2:26" ht="15.75" customHeight="1"/>
    <row r="95" spans="2:26" ht="22.5" customHeight="1"/>
    <row r="96" spans="2:26" ht="75" customHeight="1">
      <c r="B96" s="544">
        <v>4</v>
      </c>
      <c r="D96" s="533">
        <v>1</v>
      </c>
      <c r="E96" s="369"/>
      <c r="F96" s="369"/>
      <c r="G96" s="369"/>
      <c r="H96" s="370"/>
      <c r="J96" s="533">
        <v>2</v>
      </c>
      <c r="K96" s="369"/>
      <c r="L96" s="369"/>
      <c r="M96" s="369"/>
      <c r="N96" s="370"/>
      <c r="P96" s="533">
        <v>3</v>
      </c>
      <c r="Q96" s="369"/>
      <c r="R96" s="369"/>
      <c r="S96" s="369"/>
      <c r="T96" s="370"/>
      <c r="V96" s="533" t="s">
        <v>2147</v>
      </c>
      <c r="W96" s="369"/>
      <c r="X96" s="369"/>
      <c r="Y96" s="369"/>
      <c r="Z96" s="370"/>
    </row>
    <row r="97" spans="2:26" ht="15" customHeight="1">
      <c r="B97" s="545"/>
    </row>
    <row r="98" spans="2:26" ht="75" customHeight="1">
      <c r="B98" s="545"/>
      <c r="D98" s="535" t="str">
        <f ca="1">OFFSET('PROGRAMMING SKELETON'!D282,F2-1,0)</f>
        <v>2 count paused deadlift @ 1" off floor</v>
      </c>
      <c r="E98" s="413"/>
      <c r="F98" s="413"/>
      <c r="G98" s="413"/>
      <c r="H98" s="414"/>
      <c r="J98" s="535" t="str">
        <f ca="1">OFFSET('PROGRAMMING SKELETON'!G282,F2-1,0)</f>
        <v>Touch n Go bench</v>
      </c>
      <c r="K98" s="413"/>
      <c r="L98" s="413"/>
      <c r="M98" s="413"/>
      <c r="N98" s="414"/>
      <c r="P98" s="535" t="str">
        <f ca="1">OFFSET('PROGRAMMING SKELETON'!J282,F2-1,0)</f>
        <v>SLDL</v>
      </c>
      <c r="Q98" s="413"/>
      <c r="R98" s="413"/>
      <c r="S98" s="413"/>
      <c r="T98" s="414"/>
      <c r="V98" s="535" t="str">
        <f ca="1">OFFSET('PROGRAMMING SKELETON'!M283,F74-1,0)</f>
        <v>GPP or None</v>
      </c>
      <c r="W98" s="413"/>
      <c r="X98" s="413"/>
      <c r="Y98" s="413"/>
      <c r="Z98" s="414"/>
    </row>
    <row r="99" spans="2:26" ht="49.5" customHeight="1">
      <c r="B99" s="545"/>
      <c r="D99" s="531" t="s">
        <v>2148</v>
      </c>
      <c r="E99" s="561" t="str">
        <f ca="1">OFFSET('PROGRAMMING SKELETON'!G57,F2-1,0)</f>
        <v>•4 reps @ RPE 7
•4 reps @ RPE 8
• 4 reps @ RPE 9
•Take 5% off from the 4 @ RPE 9 set and do 2-3 sets of 4 (until effort is ~ RPE 9 again)</v>
      </c>
      <c r="F99" s="526"/>
      <c r="G99" s="526"/>
      <c r="H99" s="527"/>
      <c r="J99" s="531" t="s">
        <v>2148</v>
      </c>
      <c r="K99" s="561" t="str">
        <f ca="1">OFFSET('PROGRAMMING SKELETON'!H57,F2-1,0)</f>
        <v>•4 reps @ RPE 7
•4 reps @ RPE 8
• 4 reps @ RPE 9
•Take 5% off from the 4 @ RPE 9 set and do 2-3 sets of 4 (until effort is ~ RPE 9 again)</v>
      </c>
      <c r="L99" s="526"/>
      <c r="M99" s="526"/>
      <c r="N99" s="527"/>
      <c r="P99" s="531" t="s">
        <v>2148</v>
      </c>
      <c r="Q99" s="561" t="str">
        <f ca="1">OFFSET('PROGRAMMING SKELETON'!I57,F2-1,0)</f>
        <v>• 10 reps @ RPE 7 
• 10 reps  @ RPE 8
• 10 reps @ RPE 9 
•Take off 5% from 10 @ 9 for 1 more set of 10</v>
      </c>
      <c r="R99" s="526"/>
      <c r="S99" s="526"/>
      <c r="T99" s="527"/>
      <c r="V99" s="582" t="str">
        <f ca="1">OFFSET('PROGRAMMING SKELETON'!N283,F74-1,0)</f>
        <v>GPP or None</v>
      </c>
      <c r="W99" s="526"/>
      <c r="X99" s="526"/>
      <c r="Y99" s="526"/>
      <c r="Z99" s="527"/>
    </row>
    <row r="100" spans="2:26" ht="49.5" customHeight="1">
      <c r="B100" s="545"/>
      <c r="D100" s="532"/>
      <c r="E100" s="528"/>
      <c r="F100" s="529"/>
      <c r="G100" s="529"/>
      <c r="H100" s="530"/>
      <c r="J100" s="532"/>
      <c r="K100" s="528"/>
      <c r="L100" s="529"/>
      <c r="M100" s="529"/>
      <c r="N100" s="530"/>
      <c r="P100" s="532"/>
      <c r="Q100" s="528"/>
      <c r="R100" s="529"/>
      <c r="S100" s="529"/>
      <c r="T100" s="530"/>
      <c r="V100" s="583"/>
      <c r="W100" s="392"/>
      <c r="X100" s="392"/>
      <c r="Y100" s="392"/>
      <c r="Z100" s="584"/>
    </row>
    <row r="101" spans="2:26" ht="124.5" customHeight="1">
      <c r="B101" s="545"/>
      <c r="D101" s="186" t="s">
        <v>2149</v>
      </c>
      <c r="E101" s="562" t="str">
        <f ca="1">OFFSET('PROGRAMMING SKELETON'!E282,F2-1,0)</f>
        <v>3-5 minute rest between work sets</v>
      </c>
      <c r="F101" s="410"/>
      <c r="G101" s="410"/>
      <c r="H101" s="411"/>
      <c r="J101" s="186" t="s">
        <v>2149</v>
      </c>
      <c r="K101" s="562" t="str">
        <f ca="1">OFFSET('PROGRAMMING SKELETON'!H282,F2-1,0)</f>
        <v>3-5 minute rest between work sets</v>
      </c>
      <c r="L101" s="410"/>
      <c r="M101" s="410"/>
      <c r="N101" s="411"/>
      <c r="P101" s="186" t="s">
        <v>2149</v>
      </c>
      <c r="Q101" s="562" t="str">
        <f ca="1">OFFSET('PROGRAMMING SKELETON'!K282,F2-1,0)</f>
        <v>2-4 min</v>
      </c>
      <c r="R101" s="410"/>
      <c r="S101" s="410"/>
      <c r="T101" s="411"/>
      <c r="V101" s="585"/>
      <c r="W101" s="417"/>
      <c r="X101" s="417"/>
      <c r="Y101" s="417"/>
      <c r="Z101" s="586"/>
    </row>
    <row r="102" spans="2:26" ht="75" customHeight="1">
      <c r="B102" s="545"/>
      <c r="D102" s="187" t="s">
        <v>2150</v>
      </c>
      <c r="E102" s="187" t="s">
        <v>2151</v>
      </c>
      <c r="F102" s="187" t="s">
        <v>1267</v>
      </c>
      <c r="G102" s="187" t="s">
        <v>2152</v>
      </c>
      <c r="H102" s="187" t="s">
        <v>2153</v>
      </c>
      <c r="J102" s="187" t="s">
        <v>2150</v>
      </c>
      <c r="K102" s="187" t="s">
        <v>2151</v>
      </c>
      <c r="L102" s="187" t="s">
        <v>1267</v>
      </c>
      <c r="M102" s="187" t="s">
        <v>2152</v>
      </c>
      <c r="N102" s="187" t="s">
        <v>2153</v>
      </c>
      <c r="P102" s="187" t="s">
        <v>2150</v>
      </c>
      <c r="Q102" s="187" t="s">
        <v>2151</v>
      </c>
      <c r="R102" s="187" t="s">
        <v>1267</v>
      </c>
      <c r="S102" s="187" t="s">
        <v>2152</v>
      </c>
      <c r="T102" s="187" t="s">
        <v>2153</v>
      </c>
      <c r="V102" s="581" t="s">
        <v>2154</v>
      </c>
      <c r="W102" s="413"/>
      <c r="X102" s="413"/>
      <c r="Y102" s="413"/>
      <c r="Z102" s="414"/>
    </row>
    <row r="103" spans="2:26" ht="39.75" customHeight="1">
      <c r="B103" s="545"/>
      <c r="D103" s="188" t="s">
        <v>2155</v>
      </c>
      <c r="E103" s="321"/>
      <c r="F103" s="189"/>
      <c r="G103" s="328"/>
      <c r="H103" s="190" t="str">
        <f t="shared" ref="H103:H111" si="10">IF(ISNUMBER(E103),E103/E$112,"")</f>
        <v/>
      </c>
      <c r="J103" s="188" t="s">
        <v>2155</v>
      </c>
      <c r="K103" s="321"/>
      <c r="L103" s="189"/>
      <c r="M103" s="328"/>
      <c r="N103" s="190" t="str">
        <f t="shared" ref="N103:N111" si="11">IF(ISNUMBER(K103),K103/K$112,"")</f>
        <v/>
      </c>
      <c r="P103" s="188" t="s">
        <v>2155</v>
      </c>
      <c r="Q103" s="321"/>
      <c r="R103" s="189"/>
      <c r="S103" s="328"/>
      <c r="T103" s="190" t="str">
        <f t="shared" ref="T103:T111" si="12">IF(ISNUMBER(Q103),Q103/Q$112,"")</f>
        <v/>
      </c>
      <c r="V103" s="587"/>
      <c r="W103" s="526"/>
      <c r="X103" s="526"/>
      <c r="Y103" s="526"/>
      <c r="Z103" s="527"/>
    </row>
    <row r="104" spans="2:26" ht="39.75" customHeight="1">
      <c r="B104" s="545"/>
      <c r="D104" s="191" t="s">
        <v>2156</v>
      </c>
      <c r="E104" s="322"/>
      <c r="F104" s="192"/>
      <c r="G104" s="329"/>
      <c r="H104" s="190" t="str">
        <f t="shared" si="10"/>
        <v/>
      </c>
      <c r="J104" s="191" t="s">
        <v>2156</v>
      </c>
      <c r="K104" s="322"/>
      <c r="L104" s="192"/>
      <c r="M104" s="329"/>
      <c r="N104" s="190" t="str">
        <f t="shared" si="11"/>
        <v/>
      </c>
      <c r="P104" s="191" t="s">
        <v>2156</v>
      </c>
      <c r="Q104" s="322"/>
      <c r="R104" s="192"/>
      <c r="S104" s="329"/>
      <c r="T104" s="193" t="str">
        <f t="shared" si="12"/>
        <v/>
      </c>
      <c r="V104" s="583"/>
      <c r="W104" s="392"/>
      <c r="X104" s="392"/>
      <c r="Y104" s="392"/>
      <c r="Z104" s="584"/>
    </row>
    <row r="105" spans="2:26" ht="39.75" customHeight="1">
      <c r="B105" s="545"/>
      <c r="D105" s="191" t="s">
        <v>2157</v>
      </c>
      <c r="E105" s="323"/>
      <c r="F105" s="189"/>
      <c r="G105" s="330"/>
      <c r="H105" s="190" t="str">
        <f t="shared" si="10"/>
        <v/>
      </c>
      <c r="J105" s="191" t="s">
        <v>2157</v>
      </c>
      <c r="K105" s="323"/>
      <c r="L105" s="189"/>
      <c r="M105" s="330"/>
      <c r="N105" s="190" t="str">
        <f t="shared" si="11"/>
        <v/>
      </c>
      <c r="P105" s="191" t="s">
        <v>2157</v>
      </c>
      <c r="Q105" s="323"/>
      <c r="R105" s="189"/>
      <c r="S105" s="330"/>
      <c r="T105" s="195" t="str">
        <f t="shared" si="12"/>
        <v/>
      </c>
      <c r="V105" s="583"/>
      <c r="W105" s="392"/>
      <c r="X105" s="392"/>
      <c r="Y105" s="392"/>
      <c r="Z105" s="584"/>
    </row>
    <row r="106" spans="2:26" ht="39.75" customHeight="1">
      <c r="B106" s="545"/>
      <c r="D106" s="191" t="s">
        <v>2158</v>
      </c>
      <c r="E106" s="322"/>
      <c r="F106" s="192"/>
      <c r="G106" s="329"/>
      <c r="H106" s="193" t="str">
        <f t="shared" si="10"/>
        <v/>
      </c>
      <c r="J106" s="191" t="s">
        <v>2158</v>
      </c>
      <c r="K106" s="322"/>
      <c r="L106" s="192"/>
      <c r="M106" s="329"/>
      <c r="N106" s="193" t="str">
        <f t="shared" si="11"/>
        <v/>
      </c>
      <c r="P106" s="191" t="s">
        <v>2158</v>
      </c>
      <c r="Q106" s="322"/>
      <c r="R106" s="192"/>
      <c r="S106" s="329"/>
      <c r="T106" s="193" t="str">
        <f t="shared" si="12"/>
        <v/>
      </c>
      <c r="V106" s="583"/>
      <c r="W106" s="392"/>
      <c r="X106" s="392"/>
      <c r="Y106" s="392"/>
      <c r="Z106" s="584"/>
    </row>
    <row r="107" spans="2:26" ht="39.75" customHeight="1">
      <c r="B107" s="545"/>
      <c r="D107" s="191" t="s">
        <v>2159</v>
      </c>
      <c r="E107" s="323"/>
      <c r="F107" s="189"/>
      <c r="G107" s="330"/>
      <c r="H107" s="195" t="str">
        <f t="shared" si="10"/>
        <v/>
      </c>
      <c r="J107" s="191" t="s">
        <v>2159</v>
      </c>
      <c r="K107" s="323"/>
      <c r="L107" s="189"/>
      <c r="M107" s="330"/>
      <c r="N107" s="195" t="str">
        <f t="shared" si="11"/>
        <v/>
      </c>
      <c r="P107" s="191" t="s">
        <v>2159</v>
      </c>
      <c r="Q107" s="323"/>
      <c r="R107" s="189"/>
      <c r="S107" s="330"/>
      <c r="T107" s="195" t="str">
        <f t="shared" si="12"/>
        <v/>
      </c>
      <c r="V107" s="583"/>
      <c r="W107" s="392"/>
      <c r="X107" s="392"/>
      <c r="Y107" s="392"/>
      <c r="Z107" s="584"/>
    </row>
    <row r="108" spans="2:26" ht="39.75" customHeight="1">
      <c r="B108" s="545"/>
      <c r="D108" s="191" t="s">
        <v>2160</v>
      </c>
      <c r="E108" s="322"/>
      <c r="F108" s="192"/>
      <c r="G108" s="329"/>
      <c r="H108" s="193" t="str">
        <f t="shared" si="10"/>
        <v/>
      </c>
      <c r="J108" s="191" t="s">
        <v>2160</v>
      </c>
      <c r="K108" s="322"/>
      <c r="L108" s="192"/>
      <c r="M108" s="329"/>
      <c r="N108" s="193" t="str">
        <f t="shared" si="11"/>
        <v/>
      </c>
      <c r="P108" s="191" t="s">
        <v>2160</v>
      </c>
      <c r="Q108" s="322"/>
      <c r="R108" s="192"/>
      <c r="S108" s="329"/>
      <c r="T108" s="193" t="str">
        <f t="shared" si="12"/>
        <v/>
      </c>
      <c r="V108" s="583"/>
      <c r="W108" s="392"/>
      <c r="X108" s="392"/>
      <c r="Y108" s="392"/>
      <c r="Z108" s="584"/>
    </row>
    <row r="109" spans="2:26" ht="39.75" customHeight="1">
      <c r="B109" s="545"/>
      <c r="D109" s="191" t="s">
        <v>2161</v>
      </c>
      <c r="E109" s="323"/>
      <c r="F109" s="189"/>
      <c r="G109" s="330"/>
      <c r="H109" s="195" t="str">
        <f t="shared" si="10"/>
        <v/>
      </c>
      <c r="J109" s="191" t="s">
        <v>2161</v>
      </c>
      <c r="K109" s="323"/>
      <c r="L109" s="189"/>
      <c r="M109" s="330"/>
      <c r="N109" s="195" t="str">
        <f t="shared" si="11"/>
        <v/>
      </c>
      <c r="P109" s="191" t="s">
        <v>2161</v>
      </c>
      <c r="Q109" s="323"/>
      <c r="R109" s="189"/>
      <c r="S109" s="330"/>
      <c r="T109" s="195" t="str">
        <f t="shared" si="12"/>
        <v/>
      </c>
      <c r="V109" s="583"/>
      <c r="W109" s="392"/>
      <c r="X109" s="392"/>
      <c r="Y109" s="392"/>
      <c r="Z109" s="584"/>
    </row>
    <row r="110" spans="2:26" ht="39.75" customHeight="1">
      <c r="B110" s="545"/>
      <c r="D110" s="191" t="s">
        <v>2162</v>
      </c>
      <c r="E110" s="322"/>
      <c r="F110" s="192"/>
      <c r="G110" s="329"/>
      <c r="H110" s="193" t="str">
        <f t="shared" si="10"/>
        <v/>
      </c>
      <c r="J110" s="191" t="s">
        <v>2162</v>
      </c>
      <c r="K110" s="322"/>
      <c r="L110" s="192"/>
      <c r="M110" s="329"/>
      <c r="N110" s="193" t="str">
        <f t="shared" si="11"/>
        <v/>
      </c>
      <c r="P110" s="191" t="s">
        <v>2162</v>
      </c>
      <c r="Q110" s="322"/>
      <c r="R110" s="192"/>
      <c r="S110" s="329"/>
      <c r="T110" s="193" t="str">
        <f t="shared" si="12"/>
        <v/>
      </c>
      <c r="V110" s="583"/>
      <c r="W110" s="392"/>
      <c r="X110" s="392"/>
      <c r="Y110" s="392"/>
      <c r="Z110" s="584"/>
    </row>
    <row r="111" spans="2:26" ht="39.75" customHeight="1" thickBot="1">
      <c r="B111" s="545"/>
      <c r="D111" s="196" t="s">
        <v>2163</v>
      </c>
      <c r="E111" s="324"/>
      <c r="F111" s="189"/>
      <c r="G111" s="331"/>
      <c r="H111" s="198" t="str">
        <f t="shared" si="10"/>
        <v/>
      </c>
      <c r="J111" s="196" t="s">
        <v>2163</v>
      </c>
      <c r="K111" s="324"/>
      <c r="L111" s="189"/>
      <c r="M111" s="331"/>
      <c r="N111" s="198" t="str">
        <f t="shared" si="11"/>
        <v/>
      </c>
      <c r="P111" s="196" t="s">
        <v>2163</v>
      </c>
      <c r="Q111" s="324"/>
      <c r="R111" s="189"/>
      <c r="S111" s="331"/>
      <c r="T111" s="198" t="str">
        <f t="shared" si="12"/>
        <v/>
      </c>
      <c r="V111" s="583"/>
      <c r="W111" s="392"/>
      <c r="X111" s="392"/>
      <c r="Y111" s="392"/>
      <c r="Z111" s="584"/>
    </row>
    <row r="112" spans="2:26" ht="60" customHeight="1" thickTop="1">
      <c r="B112" s="545"/>
      <c r="D112" s="199" t="s">
        <v>1277</v>
      </c>
      <c r="E112" s="547">
        <f ca="1">ROUNDUP(F117/(VLOOKUP(1,tblRPECoefficientWithoutColumnHeaders,2,0)*G117^2+VLOOKUP(2,tblRPECoefficientWithoutColumnHeaders,2,0)*G117+VLOOKUP(3,tblRPECoefficientWithoutColumnHeaders,2,0)),0)</f>
        <v>0</v>
      </c>
      <c r="F112" s="548"/>
      <c r="G112" s="548"/>
      <c r="H112" s="549"/>
      <c r="J112" s="199" t="s">
        <v>1277</v>
      </c>
      <c r="K112" s="547">
        <f ca="1">ROUNDUP(L117/(VLOOKUP(1,tblRPECoefficientWithoutColumnHeaders,2,0)*M117^2+VLOOKUP(2,tblRPECoefficientWithoutColumnHeaders,2,0)*M117+VLOOKUP(3,tblRPECoefficientWithoutColumnHeaders,2,0)),0)</f>
        <v>0</v>
      </c>
      <c r="L112" s="548"/>
      <c r="M112" s="548"/>
      <c r="N112" s="549"/>
      <c r="P112" s="199" t="s">
        <v>1277</v>
      </c>
      <c r="Q112" s="547">
        <f ca="1">ROUNDUP(R117/(VLOOKUP(1,tblRPECoefficientWithoutColumnHeaders,2,0)*S117^2+VLOOKUP(2,tblRPECoefficientWithoutColumnHeaders,2,0)*S117+VLOOKUP(3,tblRPECoefficientWithoutColumnHeaders,2,0)),0)</f>
        <v>0</v>
      </c>
      <c r="R112" s="548"/>
      <c r="S112" s="548"/>
      <c r="T112" s="549"/>
      <c r="V112" s="583"/>
      <c r="W112" s="392"/>
      <c r="X112" s="392"/>
      <c r="Y112" s="392"/>
      <c r="Z112" s="584"/>
    </row>
    <row r="113" spans="2:26" ht="60" customHeight="1">
      <c r="B113" s="545"/>
      <c r="D113" s="201"/>
      <c r="E113" s="216"/>
      <c r="F113" s="216"/>
      <c r="G113" s="216"/>
      <c r="H113" s="204"/>
      <c r="J113" s="201"/>
      <c r="K113" s="216"/>
      <c r="L113" s="216"/>
      <c r="M113" s="216"/>
      <c r="N113" s="204"/>
      <c r="P113" s="247" t="s">
        <v>2387</v>
      </c>
      <c r="Q113" s="248"/>
      <c r="R113" s="216" t="s">
        <v>2165</v>
      </c>
      <c r="S113" s="249"/>
      <c r="T113" s="250">
        <f>Q113*S113</f>
        <v>0</v>
      </c>
      <c r="V113" s="583"/>
      <c r="W113" s="392"/>
      <c r="X113" s="392"/>
      <c r="Y113" s="392"/>
      <c r="Z113" s="584"/>
    </row>
    <row r="114" spans="2:26" ht="60" customHeight="1">
      <c r="B114" s="545"/>
      <c r="D114" s="201" t="s">
        <v>1268</v>
      </c>
      <c r="E114" s="553">
        <f>IF(COUNT(H103:H111)&gt;0,AVERAGEIF(H103:H111,"&gt;0"),0)</f>
        <v>0</v>
      </c>
      <c r="F114" s="406"/>
      <c r="G114" s="406"/>
      <c r="H114" s="407"/>
      <c r="J114" s="201" t="s">
        <v>1268</v>
      </c>
      <c r="K114" s="553">
        <f>IF(COUNT(N103:N111)&gt;0,AVERAGEIF(N103:N111,"&gt;0"),0)</f>
        <v>0</v>
      </c>
      <c r="L114" s="406"/>
      <c r="M114" s="406"/>
      <c r="N114" s="407"/>
      <c r="P114" s="201" t="s">
        <v>1268</v>
      </c>
      <c r="Q114" s="553">
        <f>IF(COUNT(T103:T111)&gt;0,AVERAGEIF(T103:T111,"&gt;0"),0)</f>
        <v>0</v>
      </c>
      <c r="R114" s="406"/>
      <c r="S114" s="406"/>
      <c r="T114" s="407"/>
      <c r="V114" s="583"/>
      <c r="W114" s="392"/>
      <c r="X114" s="392"/>
      <c r="Y114" s="392"/>
      <c r="Z114" s="584"/>
    </row>
    <row r="115" spans="2:26" ht="60" customHeight="1">
      <c r="B115" s="545"/>
      <c r="D115" s="201" t="s">
        <v>1267</v>
      </c>
      <c r="E115" s="560">
        <f>SUM(F103:F111)</f>
        <v>0</v>
      </c>
      <c r="F115" s="406"/>
      <c r="G115" s="406"/>
      <c r="H115" s="407"/>
      <c r="J115" s="201" t="s">
        <v>1267</v>
      </c>
      <c r="K115" s="560">
        <f>SUM(L103:L111)</f>
        <v>0</v>
      </c>
      <c r="L115" s="406"/>
      <c r="M115" s="406"/>
      <c r="N115" s="407"/>
      <c r="P115" s="201" t="s">
        <v>1267</v>
      </c>
      <c r="Q115" s="560">
        <f>SUM(R103:R111)</f>
        <v>0</v>
      </c>
      <c r="R115" s="406"/>
      <c r="S115" s="406"/>
      <c r="T115" s="407"/>
      <c r="V115" s="583"/>
      <c r="W115" s="392"/>
      <c r="X115" s="392"/>
      <c r="Y115" s="392"/>
      <c r="Z115" s="584"/>
    </row>
    <row r="116" spans="2:26" ht="60" customHeight="1">
      <c r="B116" s="545"/>
      <c r="D116" s="211" t="s">
        <v>1258</v>
      </c>
      <c r="E116" s="550">
        <f>SUM(PRODUCT(E103:F103),PRODUCT(E104:F104),PRODUCT(E105:F105),PRODUCT(E106:F106),PRODUCT(E107:F107),PRODUCT(E108:F108),PRODUCT(E109:F109),PRODUCT(E110:F110),PRODUCT(E111:F111))</f>
        <v>0</v>
      </c>
      <c r="F116" s="551"/>
      <c r="G116" s="551"/>
      <c r="H116" s="552"/>
      <c r="J116" s="211" t="s">
        <v>1258</v>
      </c>
      <c r="K116" s="550">
        <f>SUM(PRODUCT(K103:L103),PRODUCT(K104:L104),PRODUCT(K105:L105),PRODUCT(K106:L106),PRODUCT(K107:L107),PRODUCT(K108:L108),PRODUCT(K109:L109),PRODUCT(K110:L110),PRODUCT(K111:L111))</f>
        <v>0</v>
      </c>
      <c r="L116" s="551"/>
      <c r="M116" s="551"/>
      <c r="N116" s="552"/>
      <c r="P116" s="211" t="s">
        <v>1258</v>
      </c>
      <c r="Q116" s="550">
        <f>SUM(PRODUCT(Q103:R103),PRODUCT(Q104:R104),PRODUCT(Q105:R105),PRODUCT(Q106:R106),PRODUCT(Q107:R107),PRODUCT(Q108:R108),PRODUCT(Q109:R109),PRODUCT(Q110:R110),PRODUCT(Q111:R111))</f>
        <v>0</v>
      </c>
      <c r="R116" s="551"/>
      <c r="S116" s="551"/>
      <c r="T116" s="552"/>
      <c r="V116" s="585"/>
      <c r="W116" s="417"/>
      <c r="X116" s="417"/>
      <c r="Y116" s="417"/>
      <c r="Z116" s="586"/>
    </row>
    <row r="117" spans="2:26" ht="21.75" customHeight="1">
      <c r="B117" s="546"/>
      <c r="D117" s="212"/>
      <c r="E117" s="213" t="str">
        <f ca="1">OFFSET(E102,COUNT(E103:E111),0)</f>
        <v>WEIGHT</v>
      </c>
      <c r="F117" s="214">
        <f ca="1">IF(COUNT(E103:E111)&gt;0,OFFSET(E102,MATCH(MAX(E103:E111),E103:E111,0),0),0)</f>
        <v>0</v>
      </c>
      <c r="G117" s="214">
        <f ca="1">IF(COUNT(E103:E111)&gt;0,OFFSET(F102,MATCH(MAX(E103:E111),E103:E111,0),0)+(10-OFFSET(G102,MATCH(MAX(E103:E111),E103:E111,0),0)),0)</f>
        <v>0</v>
      </c>
      <c r="H117" s="215">
        <f ca="1">IF(COUNT(E103:E111)&gt;0,OFFSET(F102,COUNT(E103:E111),0)+(10-(OFFSET(G102,COUNT(E103:E111),0))),0)</f>
        <v>0</v>
      </c>
      <c r="J117" s="212"/>
      <c r="K117" s="213" t="str">
        <f ca="1">OFFSET(K102,COUNT(K103:K111),0)</f>
        <v>WEIGHT</v>
      </c>
      <c r="L117" s="214">
        <f ca="1">IF(COUNT(K103:K111)&gt;0,OFFSET(K102,MATCH(MAX(K103:K111),K103:K111,0),0),0)</f>
        <v>0</v>
      </c>
      <c r="M117" s="214">
        <f ca="1">IF(COUNT(K103:K111)&gt;0,OFFSET(L102,MATCH(MAX(K103:K111),K103:K111,0),0)+(10-OFFSET(M102,MATCH(MAX(K103:K111),K103:K111,0),0)),0)</f>
        <v>0</v>
      </c>
      <c r="N117" s="215">
        <f ca="1">IF(COUNT(K103:K111)&gt;0,OFFSET(L102,COUNT(K103:K111),0)+(10-(OFFSET(M102,COUNT(K103:K111),0))),0)</f>
        <v>0</v>
      </c>
      <c r="P117" s="212"/>
      <c r="Q117" s="213" t="str">
        <f ca="1">OFFSET(Q102,COUNT(Q103:Q111),0)</f>
        <v>WEIGHT</v>
      </c>
      <c r="R117" s="214">
        <f ca="1">IF(COUNT(Q103:Q111)&gt;0,OFFSET(Q102,MATCH(MAX(Q103:Q111),Q103:Q111,0),0),0)</f>
        <v>0</v>
      </c>
      <c r="S117" s="214">
        <f ca="1">IF(COUNT(Q103:Q111)&gt;0,OFFSET(R102,MATCH(MAX(Q103:Q111),Q103:Q111,0),0)+(10-OFFSET(S102,MATCH(MAX(Q103:Q111),Q103:Q111,0),0)),0)</f>
        <v>0</v>
      </c>
      <c r="T117" s="215">
        <f ca="1">IF(COUNT(Q103:Q111)&gt;0,OFFSET(R102,COUNT(Q103:Q111),0)+(10-(OFFSET(S102,COUNT(Q103:Q111),0))),0)</f>
        <v>0</v>
      </c>
      <c r="V117" s="212"/>
      <c r="W117" s="213"/>
      <c r="X117" s="214"/>
      <c r="Y117" s="214"/>
      <c r="Z117" s="215"/>
    </row>
    <row r="118" spans="2:26" ht="15.75" customHeight="1"/>
    <row r="119" spans="2:26" ht="15.75" customHeight="1"/>
    <row r="120" spans="2:26" ht="99.75" customHeight="1">
      <c r="B120" s="544" t="s">
        <v>162</v>
      </c>
      <c r="D120" s="535" t="str">
        <f ca="1">OFFSET('PROGRAMMING SKELETON'!J3,F4-1,0)</f>
        <v>GPP Cardio</v>
      </c>
      <c r="E120" s="413"/>
      <c r="F120" s="413"/>
      <c r="G120" s="413"/>
      <c r="H120" s="414"/>
      <c r="J120" s="535" t="str">
        <f ca="1">OFFSET('PROGRAMMING SKELETON'!K3,F4-1,0)</f>
        <v>GPP Upper Back Work</v>
      </c>
      <c r="K120" s="413"/>
      <c r="L120" s="413"/>
      <c r="M120" s="413"/>
      <c r="N120" s="414"/>
      <c r="P120" s="535" t="str">
        <f ca="1">OFFSET('PROGRAMMING SKELETON'!L3,F4-1,0)</f>
        <v>GPP AB Work</v>
      </c>
      <c r="Q120" s="413"/>
      <c r="R120" s="413"/>
      <c r="S120" s="413"/>
      <c r="T120" s="414"/>
    </row>
    <row r="121" spans="2:26" ht="49.5" customHeight="1">
      <c r="B121" s="545"/>
      <c r="D121" s="531" t="s">
        <v>2154</v>
      </c>
      <c r="E121" s="561" t="str">
        <f ca="1">OFFSET('PROGRAMMING SKELETON'!J3,F2-1,0)</f>
        <v>30 min steady state @ RPE 6 1x/wk
20 sec sprint every 2 min x 14 minutes 1x/wk</v>
      </c>
      <c r="F121" s="526"/>
      <c r="G121" s="526"/>
      <c r="H121" s="527"/>
      <c r="J121" s="531" t="s">
        <v>2154</v>
      </c>
      <c r="K121" s="561" t="str">
        <f ca="1">OFFSET('PROGRAMMING SKELETON'!K3,F2-1,0)</f>
        <v>8 minutes upper back work AMRAP</v>
      </c>
      <c r="L121" s="526"/>
      <c r="M121" s="526"/>
      <c r="N121" s="527"/>
      <c r="P121" s="531" t="s">
        <v>2154</v>
      </c>
      <c r="Q121" s="561" t="str">
        <f ca="1">OFFSET('PROGRAMMING SKELETON'!L3,F2-1,0)</f>
        <v>8 minutes ab work AMRAP</v>
      </c>
      <c r="R121" s="526"/>
      <c r="S121" s="526"/>
      <c r="T121" s="527"/>
    </row>
    <row r="122" spans="2:26" ht="49.5" customHeight="1">
      <c r="B122" s="545"/>
      <c r="D122" s="532"/>
      <c r="E122" s="528"/>
      <c r="F122" s="529"/>
      <c r="G122" s="529"/>
      <c r="H122" s="530"/>
      <c r="J122" s="532"/>
      <c r="K122" s="528"/>
      <c r="L122" s="529"/>
      <c r="M122" s="529"/>
      <c r="N122" s="530"/>
      <c r="P122" s="532"/>
      <c r="Q122" s="528"/>
      <c r="R122" s="529"/>
      <c r="S122" s="529"/>
      <c r="T122" s="530"/>
    </row>
    <row r="123" spans="2:26" ht="15" customHeight="1">
      <c r="B123" s="545"/>
    </row>
    <row r="124" spans="2:26" ht="99.75" customHeight="1">
      <c r="B124" s="545"/>
      <c r="D124" s="535" t="str">
        <f ca="1">OFFSET('PROGRAMMING SKELETON'!M3,F4-1,0)</f>
        <v>GPP ARM Work</v>
      </c>
      <c r="E124" s="413"/>
      <c r="F124" s="413"/>
      <c r="G124" s="413"/>
      <c r="H124" s="414"/>
      <c r="J124" s="535" t="s">
        <v>2388</v>
      </c>
      <c r="K124" s="413"/>
      <c r="L124" s="413"/>
      <c r="M124" s="413"/>
      <c r="N124" s="414"/>
    </row>
    <row r="125" spans="2:26" ht="49.5" customHeight="1">
      <c r="B125" s="545"/>
      <c r="D125" s="531" t="s">
        <v>2154</v>
      </c>
      <c r="E125" s="561" t="str">
        <f ca="1">OFFSET('PROGRAMMING SKELETON'!M3,F2-1,0)</f>
        <v>4 sets of 12-15 reps @ RPE 8, triceps press downs 2x/wk 
4 sets of 12-15 reps @ RPE 8, biceps curls 2x/wk</v>
      </c>
      <c r="F125" s="526"/>
      <c r="G125" s="526"/>
      <c r="H125" s="527"/>
      <c r="J125" s="563">
        <f>AVERAGE(T113,T89,T65,T41)</f>
        <v>0</v>
      </c>
      <c r="K125" s="526"/>
      <c r="L125" s="526"/>
      <c r="M125" s="526"/>
      <c r="N125" s="527"/>
    </row>
    <row r="126" spans="2:26" ht="49.5" customHeight="1">
      <c r="B126" s="546"/>
      <c r="D126" s="532"/>
      <c r="E126" s="528"/>
      <c r="F126" s="529"/>
      <c r="G126" s="529"/>
      <c r="H126" s="530"/>
      <c r="J126" s="564"/>
      <c r="K126" s="529"/>
      <c r="L126" s="529"/>
      <c r="M126" s="529"/>
      <c r="N126" s="530"/>
    </row>
    <row r="127" spans="2:26" ht="79.5" customHeight="1"/>
    <row r="128" spans="2:26" ht="21.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spans="2:2" ht="15.75" hidden="1" customHeight="1"/>
    <row r="146" spans="2:2" ht="15.75" hidden="1" customHeight="1">
      <c r="B146" s="251"/>
    </row>
    <row r="147" spans="2:2" ht="15.75" hidden="1" customHeight="1">
      <c r="B147" s="251"/>
    </row>
    <row r="148" spans="2:2" ht="15.75" hidden="1" customHeight="1">
      <c r="B148" s="251"/>
    </row>
    <row r="149" spans="2:2" ht="15.75" hidden="1" customHeight="1">
      <c r="B149" s="251"/>
    </row>
    <row r="150" spans="2:2" ht="15.75" hidden="1" customHeight="1">
      <c r="B150" s="251"/>
    </row>
    <row r="151" spans="2:2" ht="15.75" hidden="1" customHeight="1">
      <c r="B151" s="251"/>
    </row>
    <row r="152" spans="2:2" ht="15.75" hidden="1" customHeight="1">
      <c r="B152" s="251"/>
    </row>
    <row r="153" spans="2:2" ht="15.75" hidden="1" customHeight="1">
      <c r="B153" s="251"/>
    </row>
    <row r="154" spans="2:2" ht="15.75" hidden="1" customHeight="1">
      <c r="B154" s="251"/>
    </row>
    <row r="155" spans="2:2" ht="15.75" hidden="1" customHeight="1">
      <c r="B155" s="251"/>
    </row>
    <row r="156" spans="2:2" ht="15.75" hidden="1" customHeight="1">
      <c r="B156" s="251"/>
    </row>
    <row r="157" spans="2:2" ht="15.75" hidden="1" customHeight="1">
      <c r="B157" s="251"/>
    </row>
    <row r="158" spans="2:2" ht="15.75" hidden="1" customHeight="1">
      <c r="B158" s="251"/>
    </row>
    <row r="159" spans="2:2" ht="15.75" customHeight="1"/>
    <row r="160" spans="2:2"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1">
    <mergeCell ref="Q101:T101"/>
    <mergeCell ref="Q112:T112"/>
    <mergeCell ref="Q99:T100"/>
    <mergeCell ref="V103:Z116"/>
    <mergeCell ref="V98:Z98"/>
    <mergeCell ref="V102:Z102"/>
    <mergeCell ref="V96:Z96"/>
    <mergeCell ref="V99:Z101"/>
    <mergeCell ref="P120:T120"/>
    <mergeCell ref="P99:P100"/>
    <mergeCell ref="P96:T96"/>
    <mergeCell ref="V74:Z74"/>
    <mergeCell ref="V75:Z77"/>
    <mergeCell ref="Q64:T64"/>
    <mergeCell ref="K64:N64"/>
    <mergeCell ref="E67:H67"/>
    <mergeCell ref="E68:H68"/>
    <mergeCell ref="E66:H66"/>
    <mergeCell ref="D72:H72"/>
    <mergeCell ref="D74:H74"/>
    <mergeCell ref="Q68:T68"/>
    <mergeCell ref="K67:N67"/>
    <mergeCell ref="K68:N68"/>
    <mergeCell ref="V55:Z68"/>
    <mergeCell ref="K66:N66"/>
    <mergeCell ref="I9:J9"/>
    <mergeCell ref="I6:J6"/>
    <mergeCell ref="I7:J7"/>
    <mergeCell ref="I8:J8"/>
    <mergeCell ref="I11:J11"/>
    <mergeCell ref="I12:J12"/>
    <mergeCell ref="D9:E9"/>
    <mergeCell ref="D10:E10"/>
    <mergeCell ref="I13:J13"/>
    <mergeCell ref="I10:J10"/>
    <mergeCell ref="D7:E7"/>
    <mergeCell ref="I15:J15"/>
    <mergeCell ref="I16:J16"/>
    <mergeCell ref="Q29:T29"/>
    <mergeCell ref="Q27:T28"/>
    <mergeCell ref="P24:T24"/>
    <mergeCell ref="P50:T50"/>
    <mergeCell ref="E44:H44"/>
    <mergeCell ref="D48:H48"/>
    <mergeCell ref="K42:N42"/>
    <mergeCell ref="E43:H43"/>
    <mergeCell ref="E42:H42"/>
    <mergeCell ref="D50:H50"/>
    <mergeCell ref="I21:J21"/>
    <mergeCell ref="I18:J18"/>
    <mergeCell ref="D51:D52"/>
    <mergeCell ref="E51:H52"/>
    <mergeCell ref="D26:H26"/>
    <mergeCell ref="D27:D28"/>
    <mergeCell ref="E27:H28"/>
    <mergeCell ref="K44:N44"/>
    <mergeCell ref="J24:N24"/>
    <mergeCell ref="D24:H24"/>
    <mergeCell ref="K51:N52"/>
    <mergeCell ref="K40:N40"/>
    <mergeCell ref="Q91:T91"/>
    <mergeCell ref="Q92:T92"/>
    <mergeCell ref="J72:N72"/>
    <mergeCell ref="P72:T72"/>
    <mergeCell ref="J98:N98"/>
    <mergeCell ref="J99:J100"/>
    <mergeCell ref="Q77:T77"/>
    <mergeCell ref="J74:N74"/>
    <mergeCell ref="P98:T98"/>
    <mergeCell ref="Q88:T88"/>
    <mergeCell ref="Q90:T90"/>
    <mergeCell ref="B5:B21"/>
    <mergeCell ref="B24:B45"/>
    <mergeCell ref="B48:B69"/>
    <mergeCell ref="B72:B93"/>
    <mergeCell ref="D8:E8"/>
    <mergeCell ref="D6:E6"/>
    <mergeCell ref="E64:H64"/>
    <mergeCell ref="E53:H53"/>
    <mergeCell ref="E77:H77"/>
    <mergeCell ref="D75:D76"/>
    <mergeCell ref="E75:H76"/>
    <mergeCell ref="E29:H29"/>
    <mergeCell ref="E40:H40"/>
    <mergeCell ref="D14:E14"/>
    <mergeCell ref="D15:E15"/>
    <mergeCell ref="D13:E13"/>
    <mergeCell ref="D12:E12"/>
    <mergeCell ref="D11:E11"/>
    <mergeCell ref="D20:E20"/>
    <mergeCell ref="D21:E21"/>
    <mergeCell ref="D16:E16"/>
    <mergeCell ref="D17:E17"/>
    <mergeCell ref="D5:J5"/>
    <mergeCell ref="I14:J14"/>
    <mergeCell ref="V79:Z92"/>
    <mergeCell ref="V78:Z78"/>
    <mergeCell ref="V72:Z72"/>
    <mergeCell ref="P75:P76"/>
    <mergeCell ref="D18:E18"/>
    <mergeCell ref="I17:J17"/>
    <mergeCell ref="F19:J19"/>
    <mergeCell ref="F20:J20"/>
    <mergeCell ref="D19:E19"/>
    <mergeCell ref="J75:J76"/>
    <mergeCell ref="K75:N76"/>
    <mergeCell ref="Q75:T76"/>
    <mergeCell ref="P74:T74"/>
    <mergeCell ref="Q51:T52"/>
    <mergeCell ref="Q42:T42"/>
    <mergeCell ref="Q44:T44"/>
    <mergeCell ref="V27:Z29"/>
    <mergeCell ref="V26:Z26"/>
    <mergeCell ref="V51:Z53"/>
    <mergeCell ref="V48:Z48"/>
    <mergeCell ref="V50:Z50"/>
    <mergeCell ref="J26:N26"/>
    <mergeCell ref="E88:H88"/>
    <mergeCell ref="K88:N88"/>
    <mergeCell ref="E90:H90"/>
    <mergeCell ref="E112:H112"/>
    <mergeCell ref="K90:N90"/>
    <mergeCell ref="K91:N91"/>
    <mergeCell ref="E99:H100"/>
    <mergeCell ref="D98:H98"/>
    <mergeCell ref="K101:N101"/>
    <mergeCell ref="K92:N92"/>
    <mergeCell ref="J96:N96"/>
    <mergeCell ref="K112:N112"/>
    <mergeCell ref="K99:N100"/>
    <mergeCell ref="E121:H122"/>
    <mergeCell ref="E125:H126"/>
    <mergeCell ref="D124:H124"/>
    <mergeCell ref="D125:D126"/>
    <mergeCell ref="B120:B126"/>
    <mergeCell ref="E92:H92"/>
    <mergeCell ref="E91:H91"/>
    <mergeCell ref="D99:D100"/>
    <mergeCell ref="B96:B117"/>
    <mergeCell ref="D120:H120"/>
    <mergeCell ref="D121:D122"/>
    <mergeCell ref="E101:H101"/>
    <mergeCell ref="E116:H116"/>
    <mergeCell ref="E115:H115"/>
    <mergeCell ref="E114:H114"/>
    <mergeCell ref="D96:H96"/>
    <mergeCell ref="V24:Z24"/>
    <mergeCell ref="K29:N29"/>
    <mergeCell ref="J51:J52"/>
    <mergeCell ref="J125:N126"/>
    <mergeCell ref="J124:N124"/>
    <mergeCell ref="K121:N122"/>
    <mergeCell ref="J121:J122"/>
    <mergeCell ref="K115:N115"/>
    <mergeCell ref="K116:N116"/>
    <mergeCell ref="P121:P122"/>
    <mergeCell ref="Q121:T122"/>
    <mergeCell ref="K114:N114"/>
    <mergeCell ref="Q114:T114"/>
    <mergeCell ref="Q115:T115"/>
    <mergeCell ref="Q116:T116"/>
    <mergeCell ref="J120:N120"/>
    <mergeCell ref="K77:N77"/>
    <mergeCell ref="Q67:T67"/>
    <mergeCell ref="Q66:T66"/>
    <mergeCell ref="V54:Z54"/>
    <mergeCell ref="V31:Z44"/>
    <mergeCell ref="P48:T48"/>
    <mergeCell ref="Q53:T53"/>
    <mergeCell ref="P51:P52"/>
    <mergeCell ref="K53:N53"/>
    <mergeCell ref="Q43:T43"/>
    <mergeCell ref="K43:N43"/>
    <mergeCell ref="J48:N48"/>
    <mergeCell ref="J50:N50"/>
    <mergeCell ref="J27:J28"/>
    <mergeCell ref="K27:N28"/>
    <mergeCell ref="V30:Z30"/>
    <mergeCell ref="P26:T26"/>
    <mergeCell ref="P27:P28"/>
    <mergeCell ref="Q40:T40"/>
  </mergeCells>
  <conditionalFormatting sqref="E29:H29 E27">
    <cfRule type="cellIs" dxfId="394" priority="1" operator="equal">
      <formula>0</formula>
    </cfRule>
  </conditionalFormatting>
  <conditionalFormatting sqref="K29:N29 K27">
    <cfRule type="cellIs" dxfId="393" priority="2" operator="equal">
      <formula>0</formula>
    </cfRule>
  </conditionalFormatting>
  <conditionalFormatting sqref="Q29:T29 Q27">
    <cfRule type="cellIs" dxfId="392" priority="3" operator="equal">
      <formula>0</formula>
    </cfRule>
  </conditionalFormatting>
  <conditionalFormatting sqref="E53:H53 E51">
    <cfRule type="cellIs" dxfId="391" priority="4" operator="equal">
      <formula>0</formula>
    </cfRule>
  </conditionalFormatting>
  <conditionalFormatting sqref="K53:N53 K51">
    <cfRule type="cellIs" dxfId="390" priority="5" operator="equal">
      <formula>0</formula>
    </cfRule>
  </conditionalFormatting>
  <conditionalFormatting sqref="Q53:T53 Q51">
    <cfRule type="cellIs" dxfId="389" priority="6" operator="equal">
      <formula>0</formula>
    </cfRule>
  </conditionalFormatting>
  <conditionalFormatting sqref="E77:H77 E75">
    <cfRule type="cellIs" dxfId="388" priority="7" operator="equal">
      <formula>0</formula>
    </cfRule>
  </conditionalFormatting>
  <conditionalFormatting sqref="K77:N77 K75">
    <cfRule type="cellIs" dxfId="387" priority="8" operator="equal">
      <formula>0</formula>
    </cfRule>
  </conditionalFormatting>
  <conditionalFormatting sqref="E40:H44 K40:N44 Q40:T40 E64:H64 Q64:T64 E88:H88 K88:N88 E90:H92 K90:N92 E66:H68 Q66:T68 Q42:T44">
    <cfRule type="cellIs" dxfId="386" priority="9" operator="equal">
      <formula>0</formula>
    </cfRule>
  </conditionalFormatting>
  <conditionalFormatting sqref="U7:W19">
    <cfRule type="cellIs" dxfId="385" priority="10" operator="equal">
      <formula>0</formula>
    </cfRule>
  </conditionalFormatting>
  <conditionalFormatting sqref="U20:W21">
    <cfRule type="cellIs" dxfId="384" priority="11" operator="equal">
      <formula>0</formula>
    </cfRule>
  </conditionalFormatting>
  <conditionalFormatting sqref="Q77:T77 Q75">
    <cfRule type="cellIs" dxfId="383" priority="12" operator="equal">
      <formula>0</formula>
    </cfRule>
  </conditionalFormatting>
  <conditionalFormatting sqref="Q88:T88 Q90:T92">
    <cfRule type="cellIs" dxfId="382" priority="13" operator="equal">
      <formula>0</formula>
    </cfRule>
  </conditionalFormatting>
  <conditionalFormatting sqref="F21:J21">
    <cfRule type="cellIs" dxfId="381" priority="14" operator="equal">
      <formula>0</formula>
    </cfRule>
  </conditionalFormatting>
  <conditionalFormatting sqref="F7:I7">
    <cfRule type="cellIs" dxfId="380" priority="15" operator="equal">
      <formula>0</formula>
    </cfRule>
  </conditionalFormatting>
  <conditionalFormatting sqref="F7:I7">
    <cfRule type="expression" dxfId="379" priority="16">
      <formula>ISERROR(F7)</formula>
    </cfRule>
  </conditionalFormatting>
  <conditionalFormatting sqref="F8:I9 F10:F20">
    <cfRule type="cellIs" dxfId="378" priority="17" operator="equal">
      <formula>0</formula>
    </cfRule>
  </conditionalFormatting>
  <conditionalFormatting sqref="F8:I9 F10:F20">
    <cfRule type="expression" dxfId="377" priority="18">
      <formula>ISERROR(F8)</formula>
    </cfRule>
  </conditionalFormatting>
  <conditionalFormatting sqref="E101:H101 E99">
    <cfRule type="cellIs" dxfId="376" priority="19" operator="equal">
      <formula>0</formula>
    </cfRule>
  </conditionalFormatting>
  <conditionalFormatting sqref="K101:N101 K99">
    <cfRule type="cellIs" dxfId="375" priority="20" operator="equal">
      <formula>0</formula>
    </cfRule>
  </conditionalFormatting>
  <conditionalFormatting sqref="E112:H116">
    <cfRule type="cellIs" dxfId="374" priority="21" operator="equal">
      <formula>0</formula>
    </cfRule>
  </conditionalFormatting>
  <conditionalFormatting sqref="Q101:T101 Q99">
    <cfRule type="cellIs" dxfId="373" priority="22" operator="equal">
      <formula>0</formula>
    </cfRule>
  </conditionalFormatting>
  <conditionalFormatting sqref="Q112:T112 Q114:T116">
    <cfRule type="cellIs" dxfId="372" priority="23" operator="equal">
      <formula>0</formula>
    </cfRule>
  </conditionalFormatting>
  <conditionalFormatting sqref="K121">
    <cfRule type="cellIs" dxfId="371" priority="24" operator="equal">
      <formula>0</formula>
    </cfRule>
  </conditionalFormatting>
  <conditionalFormatting sqref="E125">
    <cfRule type="cellIs" dxfId="370" priority="25" operator="equal">
      <formula>0</formula>
    </cfRule>
  </conditionalFormatting>
  <conditionalFormatting sqref="E121">
    <cfRule type="cellIs" dxfId="369" priority="26" operator="equal">
      <formula>0</formula>
    </cfRule>
  </conditionalFormatting>
  <conditionalFormatting sqref="Q121">
    <cfRule type="cellIs" dxfId="368" priority="27" operator="equal">
      <formula>0</formula>
    </cfRule>
  </conditionalFormatting>
  <conditionalFormatting sqref="J125">
    <cfRule type="cellIs" dxfId="367" priority="28" operator="equal">
      <formula>0</formula>
    </cfRule>
  </conditionalFormatting>
  <conditionalFormatting sqref="E89:H89">
    <cfRule type="cellIs" dxfId="366" priority="29" operator="equal">
      <formula>0</formula>
    </cfRule>
  </conditionalFormatting>
  <conditionalFormatting sqref="K89:N89">
    <cfRule type="cellIs" dxfId="365" priority="30" operator="equal">
      <formula>0</formula>
    </cfRule>
  </conditionalFormatting>
  <conditionalFormatting sqref="Q89:T89">
    <cfRule type="cellIs" dxfId="364" priority="31" operator="equal">
      <formula>0</formula>
    </cfRule>
  </conditionalFormatting>
  <conditionalFormatting sqref="E65:H65">
    <cfRule type="cellIs" dxfId="363" priority="32" operator="equal">
      <formula>0</formula>
    </cfRule>
  </conditionalFormatting>
  <conditionalFormatting sqref="Q65:T65">
    <cfRule type="cellIs" dxfId="362" priority="33" operator="equal">
      <formula>0</formula>
    </cfRule>
  </conditionalFormatting>
  <conditionalFormatting sqref="Q41:T41">
    <cfRule type="cellIs" dxfId="361" priority="34" operator="equal">
      <formula>0</formula>
    </cfRule>
  </conditionalFormatting>
  <conditionalFormatting sqref="G10:G18">
    <cfRule type="cellIs" dxfId="360" priority="35" operator="equal">
      <formula>0</formula>
    </cfRule>
  </conditionalFormatting>
  <conditionalFormatting sqref="G10:G18">
    <cfRule type="expression" dxfId="359" priority="36">
      <formula>ISERROR(G10)</formula>
    </cfRule>
  </conditionalFormatting>
  <conditionalFormatting sqref="H10:H18">
    <cfRule type="cellIs" dxfId="358" priority="37" operator="equal">
      <formula>0</formula>
    </cfRule>
  </conditionalFormatting>
  <conditionalFormatting sqref="H10:H18">
    <cfRule type="expression" dxfId="357" priority="38">
      <formula>ISERROR(H10)</formula>
    </cfRule>
  </conditionalFormatting>
  <conditionalFormatting sqref="I10:I18">
    <cfRule type="cellIs" dxfId="356" priority="39" operator="equal">
      <formula>0</formula>
    </cfRule>
  </conditionalFormatting>
  <conditionalFormatting sqref="I10:I18">
    <cfRule type="expression" dxfId="355" priority="40">
      <formula>ISERROR(I10)</formula>
    </cfRule>
  </conditionalFormatting>
  <conditionalFormatting sqref="K65:N65">
    <cfRule type="cellIs" dxfId="354" priority="41" operator="equal">
      <formula>0</formula>
    </cfRule>
  </conditionalFormatting>
  <conditionalFormatting sqref="K112:N116">
    <cfRule type="cellIs" dxfId="353" priority="42" operator="equal">
      <formula>0</formula>
    </cfRule>
  </conditionalFormatting>
  <conditionalFormatting sqref="K64:N64 K66:N68">
    <cfRule type="cellIs" dxfId="352" priority="43" operator="equal">
      <formula>0</formula>
    </cfRule>
  </conditionalFormatting>
  <dataValidations disablePrompts="1" count="3">
    <dataValidation type="decimal" operator="greaterThanOrEqual" allowBlank="1" showInputMessage="1" showErrorMessage="1" prompt="Enter number of reps as a whole number." sqref="F31:F39 L31:L39 R31:R39 F55:F63 L55:L63 R55:R63 F79:F87 L79:L87 R79:R87 F103:F111 L103:L111 R103:R111" xr:uid="{00000000-0002-0000-0C00-000000000000}">
      <formula1>0</formula1>
    </dataValidation>
    <dataValidation type="decimal" operator="greaterThanOrEqual" allowBlank="1" showInputMessage="1" showErrorMessage="1" prompt="Enter kilos (kg)" sqref="E31:E39 K31:K39 Q31:Q39 Q55:Q63 K55:K63 E55:E63 E79:E87 K79:K87 Q79:Q87 Q103:Q111 K103:K111 E103:E111" xr:uid="{D9A3F2DC-9674-4F40-B0E8-96EB0FEBAB09}">
      <formula1>0</formula1>
    </dataValidation>
    <dataValidation type="decimal" operator="greaterThanOrEqual" allowBlank="1" showInputMessage="1" showErrorMessage="1" prompt="Enter RPE." sqref="S103:S111 M103:M111 G103:G111 G79:G87 M79:M87 S79:S87 S55:S63 M55:M63 G55:G63 G31:G39 M31:M39 S31:S39" xr:uid="{DA6BFD9A-815F-9F4D-B706-FB6B82B37B8F}">
      <formula1>0</formula1>
    </dataValidation>
  </dataValidations>
  <printOptions horizontalCentered="1"/>
  <pageMargins left="0.25" right="0.25" top="0.25" bottom="0.25" header="0" footer="0"/>
  <pageSetup orientation="landscape"/>
  <rowBreaks count="3" manualBreakCount="3">
    <brk id="70" man="1"/>
    <brk id="22" man="1"/>
    <brk id="46" man="1"/>
  </rowBreaks>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800F20"/>
  </sheetPr>
  <dimension ref="A1:Z1000"/>
  <sheetViews>
    <sheetView showGridLines="0" tabSelected="1" zoomScale="50" zoomScaleNormal="50" workbookViewId="0">
      <selection activeCell="Q121" sqref="Q121:T122"/>
    </sheetView>
  </sheetViews>
  <sheetFormatPr baseColWidth="10" defaultColWidth="11.1640625" defaultRowHeight="15" customHeight="1"/>
  <cols>
    <col min="1" max="1" width="10.83203125" customWidth="1"/>
    <col min="2" max="2" width="20.83203125" customWidth="1"/>
    <col min="3" max="3" width="2.83203125" customWidth="1"/>
    <col min="4" max="4" width="25.33203125" customWidth="1"/>
    <col min="5" max="8" width="20.83203125" customWidth="1"/>
    <col min="9" max="9" width="5.83203125" customWidth="1"/>
    <col min="10" max="10" width="25.83203125" customWidth="1"/>
    <col min="11" max="11" width="37" customWidth="1"/>
    <col min="12" max="14" width="20.83203125" customWidth="1"/>
    <col min="15" max="15" width="5.83203125" customWidth="1"/>
    <col min="16" max="16" width="25.83203125" customWidth="1"/>
    <col min="17" max="20" width="20.83203125" customWidth="1"/>
    <col min="21" max="21" width="5.83203125" customWidth="1"/>
    <col min="22" max="26" width="20.83203125" customWidth="1"/>
  </cols>
  <sheetData>
    <row r="1" spans="1:24" ht="15.75" customHeight="1"/>
    <row r="2" spans="1:24" ht="60" customHeight="1">
      <c r="A2" s="1"/>
      <c r="B2" s="163" t="s">
        <v>150</v>
      </c>
      <c r="D2" s="164">
        <f>'PROGRAMMING SKELETON'!B3+(F2-1)</f>
        <v>6</v>
      </c>
      <c r="F2" s="152">
        <v>6</v>
      </c>
      <c r="G2" s="165" t="s">
        <v>1173</v>
      </c>
      <c r="H2" s="166"/>
      <c r="I2" s="166"/>
      <c r="J2" s="163" t="s">
        <v>24</v>
      </c>
      <c r="K2" s="168">
        <f ca="1">OFFSET('PROGRAMMING SKELETON'!A3,F2-1,0)</f>
        <v>43569</v>
      </c>
      <c r="L2" s="166"/>
      <c r="M2" s="166"/>
      <c r="N2" s="166"/>
      <c r="O2" s="166"/>
      <c r="P2" s="166"/>
      <c r="Q2" s="166"/>
      <c r="R2" s="166"/>
      <c r="S2" s="166"/>
      <c r="T2" s="166"/>
      <c r="U2" s="169"/>
    </row>
    <row r="3" spans="1:24" ht="60" customHeight="1">
      <c r="A3" s="1"/>
      <c r="B3" s="163" t="s">
        <v>151</v>
      </c>
      <c r="D3" s="170" t="str">
        <f ca="1">OFFSET('PROGRAMMING SKELETON'!C3,F2-1,0)</f>
        <v>Low Stress</v>
      </c>
      <c r="F3" s="165"/>
      <c r="H3" s="166"/>
      <c r="I3" s="166"/>
      <c r="J3" s="166"/>
      <c r="K3" s="166"/>
      <c r="L3" s="166"/>
      <c r="M3" s="166"/>
      <c r="N3" s="166"/>
      <c r="O3" s="166"/>
      <c r="P3" s="166"/>
      <c r="Q3" s="166"/>
      <c r="R3" s="166"/>
      <c r="S3" s="166"/>
      <c r="T3" s="166"/>
      <c r="U3" s="169"/>
    </row>
    <row r="4" spans="1:24" ht="30" customHeight="1">
      <c r="A4" s="1"/>
      <c r="B4" s="1"/>
      <c r="D4" s="1"/>
      <c r="E4" s="1"/>
      <c r="F4" s="1"/>
      <c r="G4" s="169"/>
      <c r="H4" s="169"/>
      <c r="I4" s="169"/>
      <c r="J4" s="169"/>
      <c r="K4" s="169"/>
      <c r="L4" s="166"/>
      <c r="M4" s="166"/>
      <c r="N4" s="166"/>
      <c r="O4" s="166"/>
      <c r="P4" s="166"/>
      <c r="Q4" s="166"/>
      <c r="R4" s="166"/>
      <c r="S4" s="166"/>
      <c r="T4" s="166"/>
      <c r="U4" s="169"/>
    </row>
    <row r="5" spans="1:24" ht="60" customHeight="1">
      <c r="A5" s="1"/>
      <c r="B5" s="578">
        <f>H2</f>
        <v>0</v>
      </c>
      <c r="C5" s="1"/>
      <c r="D5" s="565" t="s">
        <v>1192</v>
      </c>
      <c r="E5" s="381"/>
      <c r="F5" s="381"/>
      <c r="G5" s="381"/>
      <c r="H5" s="381"/>
      <c r="I5" s="381"/>
      <c r="J5" s="566"/>
      <c r="K5" s="129"/>
      <c r="L5" s="166"/>
      <c r="M5" s="166"/>
      <c r="N5" s="166"/>
      <c r="O5" s="166"/>
      <c r="P5" s="166"/>
      <c r="Q5" s="166"/>
      <c r="R5" s="166"/>
      <c r="S5" s="166"/>
      <c r="T5" s="166"/>
      <c r="U5" s="169"/>
      <c r="V5" s="169"/>
      <c r="W5" s="169"/>
      <c r="X5" s="169"/>
    </row>
    <row r="6" spans="1:24" ht="60" customHeight="1">
      <c r="A6" s="1"/>
      <c r="B6" s="545"/>
      <c r="C6" s="1"/>
      <c r="D6" s="579" t="s">
        <v>1232</v>
      </c>
      <c r="E6" s="580"/>
      <c r="F6" s="171" t="s">
        <v>1258</v>
      </c>
      <c r="G6" s="171" t="s">
        <v>1267</v>
      </c>
      <c r="H6" s="172" t="s">
        <v>1268</v>
      </c>
      <c r="I6" s="567" t="s">
        <v>1277</v>
      </c>
      <c r="J6" s="439"/>
      <c r="K6" s="129"/>
      <c r="L6" s="166"/>
      <c r="M6" s="166"/>
      <c r="N6" s="166"/>
      <c r="O6" s="166"/>
      <c r="P6" s="166"/>
      <c r="Q6" s="166"/>
      <c r="R6" s="166"/>
      <c r="S6" s="166"/>
      <c r="T6" s="166"/>
      <c r="U6" s="169"/>
      <c r="V6" s="169"/>
      <c r="W6" s="169"/>
      <c r="X6" s="169"/>
    </row>
    <row r="7" spans="1:24" ht="49.5" customHeight="1">
      <c r="A7" s="1"/>
      <c r="B7" s="545"/>
      <c r="C7" s="1"/>
      <c r="D7" s="536" t="str">
        <f ca="1">OFFSET('PROGRAMMING SKELETON'!D118,F2-1,0)</f>
        <v>Squat with belt</v>
      </c>
      <c r="E7" s="537"/>
      <c r="F7" s="325">
        <f>E44</f>
        <v>0</v>
      </c>
      <c r="G7" s="173">
        <f>E43</f>
        <v>0</v>
      </c>
      <c r="H7" s="174">
        <f>E42</f>
        <v>0</v>
      </c>
      <c r="I7" s="568">
        <f ca="1">E40</f>
        <v>0</v>
      </c>
      <c r="J7" s="569"/>
      <c r="K7" s="129"/>
      <c r="L7" s="166"/>
      <c r="M7" s="166"/>
      <c r="N7" s="166"/>
      <c r="O7" s="166"/>
      <c r="P7" s="166"/>
      <c r="Q7" s="166"/>
      <c r="R7" s="166"/>
      <c r="S7" s="166"/>
      <c r="T7" s="166"/>
      <c r="U7" s="169"/>
      <c r="V7" s="169"/>
      <c r="W7" s="169"/>
      <c r="X7" s="169"/>
    </row>
    <row r="8" spans="1:24" ht="49.5" customHeight="1">
      <c r="A8" s="1"/>
      <c r="B8" s="545"/>
      <c r="C8" s="1"/>
      <c r="D8" s="536" t="str">
        <f ca="1">OFFSET('PROGRAMMING SKELETON'!G118,F2-1,0)</f>
        <v>Overhead Press with belt</v>
      </c>
      <c r="E8" s="537"/>
      <c r="F8" s="326">
        <f>K44</f>
        <v>0</v>
      </c>
      <c r="G8" s="176">
        <f>K43</f>
        <v>0</v>
      </c>
      <c r="H8" s="177">
        <f>K42</f>
        <v>0</v>
      </c>
      <c r="I8" s="538">
        <f ca="1">K40</f>
        <v>0</v>
      </c>
      <c r="J8" s="539"/>
      <c r="K8" s="129"/>
      <c r="L8" s="166"/>
      <c r="M8" s="166"/>
      <c r="N8" s="166"/>
      <c r="O8" s="166"/>
      <c r="P8" s="166"/>
      <c r="Q8" s="166"/>
      <c r="R8" s="166"/>
      <c r="S8" s="166"/>
      <c r="T8" s="166"/>
      <c r="U8" s="169"/>
      <c r="V8" s="169"/>
      <c r="W8" s="169"/>
      <c r="X8" s="169"/>
    </row>
    <row r="9" spans="1:24" ht="49.5" customHeight="1">
      <c r="A9" s="1"/>
      <c r="B9" s="545"/>
      <c r="C9" s="1"/>
      <c r="D9" s="536" t="str">
        <f ca="1">OFFSET('PROGRAMMING SKELETON'!J118,F2-1,0)</f>
        <v>3 count paused bench</v>
      </c>
      <c r="E9" s="537"/>
      <c r="F9" s="326">
        <f>Q44</f>
        <v>0</v>
      </c>
      <c r="G9" s="176">
        <f>Q43</f>
        <v>0</v>
      </c>
      <c r="H9" s="177">
        <f>Q42</f>
        <v>0</v>
      </c>
      <c r="I9" s="538">
        <f ca="1">Q40</f>
        <v>0</v>
      </c>
      <c r="J9" s="539"/>
      <c r="K9" s="129"/>
      <c r="L9" s="166"/>
      <c r="M9" s="166"/>
      <c r="N9" s="166"/>
      <c r="O9" s="166"/>
      <c r="P9" s="166"/>
      <c r="Q9" s="166"/>
      <c r="R9" s="166"/>
      <c r="S9" s="166"/>
      <c r="T9" s="166"/>
      <c r="U9" s="169"/>
      <c r="V9" s="169"/>
      <c r="W9" s="169"/>
      <c r="X9" s="169"/>
    </row>
    <row r="10" spans="1:24" ht="49.5" customHeight="1">
      <c r="A10" s="1"/>
      <c r="B10" s="545"/>
      <c r="C10" s="1"/>
      <c r="D10" s="536" t="str">
        <f ca="1">OFFSET('PROGRAMMING SKELETON'!D173,F2-1,0)</f>
        <v>Deadlift with belt</v>
      </c>
      <c r="E10" s="537"/>
      <c r="F10" s="326">
        <f>E68</f>
        <v>0</v>
      </c>
      <c r="G10" s="178">
        <f>E67</f>
        <v>0</v>
      </c>
      <c r="H10" s="179">
        <f>E66</f>
        <v>0</v>
      </c>
      <c r="I10" s="538">
        <f ca="1">E64</f>
        <v>0</v>
      </c>
      <c r="J10" s="539"/>
      <c r="K10" s="129"/>
      <c r="L10" s="166"/>
      <c r="M10" s="166"/>
      <c r="N10" s="166"/>
      <c r="O10" s="166"/>
      <c r="P10" s="166"/>
      <c r="Q10" s="166"/>
      <c r="R10" s="166"/>
      <c r="S10" s="166"/>
      <c r="T10" s="166"/>
      <c r="U10" s="169"/>
      <c r="V10" s="169"/>
      <c r="W10" s="169"/>
      <c r="X10" s="169"/>
    </row>
    <row r="11" spans="1:24" ht="49.5" customHeight="1">
      <c r="A11" s="1"/>
      <c r="B11" s="545"/>
      <c r="C11" s="1"/>
      <c r="D11" s="536" t="str">
        <f ca="1">OFFSET('PROGRAMMING SKELETON'!G173,F2-1,0)</f>
        <v>1 count paused bench</v>
      </c>
      <c r="E11" s="537"/>
      <c r="F11" s="326">
        <f>K68</f>
        <v>0</v>
      </c>
      <c r="G11" s="178">
        <f>K67</f>
        <v>0</v>
      </c>
      <c r="H11" s="179">
        <f>K66</f>
        <v>0</v>
      </c>
      <c r="I11" s="538">
        <f ca="1">K64</f>
        <v>0</v>
      </c>
      <c r="J11" s="539"/>
      <c r="K11" s="129"/>
      <c r="L11" s="166"/>
      <c r="M11" s="166"/>
      <c r="N11" s="166"/>
      <c r="O11" s="166"/>
      <c r="P11" s="166"/>
      <c r="Q11" s="166"/>
      <c r="R11" s="166"/>
      <c r="S11" s="166"/>
      <c r="T11" s="166"/>
      <c r="U11" s="169"/>
      <c r="V11" s="169"/>
      <c r="W11" s="169"/>
      <c r="X11" s="169"/>
    </row>
    <row r="12" spans="1:24" ht="49.5" customHeight="1">
      <c r="A12" s="1"/>
      <c r="B12" s="545"/>
      <c r="C12" s="1"/>
      <c r="D12" s="536" t="str">
        <f ca="1">OFFSET('PROGRAMMING SKELETON'!J173,F2-1,0)</f>
        <v>Squat, no belt</v>
      </c>
      <c r="E12" s="537"/>
      <c r="F12" s="326">
        <f>Q68</f>
        <v>0</v>
      </c>
      <c r="G12" s="178">
        <f>Q67</f>
        <v>0</v>
      </c>
      <c r="H12" s="179">
        <f>Q66</f>
        <v>0</v>
      </c>
      <c r="I12" s="538">
        <f ca="1">Q64</f>
        <v>0</v>
      </c>
      <c r="J12" s="539"/>
      <c r="K12" s="129"/>
      <c r="L12" s="166"/>
      <c r="M12" s="166"/>
      <c r="N12" s="166"/>
      <c r="O12" s="166"/>
      <c r="P12" s="166"/>
      <c r="Q12" s="166"/>
      <c r="R12" s="166"/>
      <c r="S12" s="166"/>
      <c r="T12" s="166"/>
      <c r="U12" s="169"/>
      <c r="V12" s="169"/>
      <c r="W12" s="169"/>
      <c r="X12" s="169"/>
    </row>
    <row r="13" spans="1:24" ht="49.5" customHeight="1">
      <c r="A13" s="1"/>
      <c r="B13" s="545"/>
      <c r="C13" s="1"/>
      <c r="D13" s="536" t="str">
        <f ca="1">OFFSET('PROGRAMMING SKELETON'!D228,F2-1,0)</f>
        <v>2ct paused squat</v>
      </c>
      <c r="E13" s="537"/>
      <c r="F13" s="326">
        <f>E92</f>
        <v>0</v>
      </c>
      <c r="G13" s="178">
        <f>E91</f>
        <v>0</v>
      </c>
      <c r="H13" s="179">
        <f>E90</f>
        <v>0</v>
      </c>
      <c r="I13" s="538">
        <f>E92</f>
        <v>0</v>
      </c>
      <c r="J13" s="539"/>
      <c r="K13" s="129"/>
      <c r="L13" s="166"/>
      <c r="M13" s="166"/>
      <c r="N13" s="166"/>
      <c r="O13" s="166"/>
      <c r="P13" s="166"/>
      <c r="Q13" s="166"/>
      <c r="R13" s="166"/>
      <c r="S13" s="166"/>
      <c r="T13" s="166"/>
      <c r="U13" s="169"/>
      <c r="V13" s="169"/>
      <c r="W13" s="169"/>
      <c r="X13" s="169"/>
    </row>
    <row r="14" spans="1:24" ht="49.5" customHeight="1">
      <c r="A14" s="1"/>
      <c r="B14" s="545"/>
      <c r="C14" s="1"/>
      <c r="D14" s="536" t="str">
        <f ca="1">OFFSET('PROGRAMMING SKELETON'!G228,F2-1,0)</f>
        <v>Floor Press</v>
      </c>
      <c r="E14" s="537"/>
      <c r="F14" s="326">
        <f>K92</f>
        <v>0</v>
      </c>
      <c r="G14" s="178">
        <f>K91</f>
        <v>0</v>
      </c>
      <c r="H14" s="179">
        <f>K90</f>
        <v>0</v>
      </c>
      <c r="I14" s="538">
        <f ca="1">K88</f>
        <v>0</v>
      </c>
      <c r="J14" s="539"/>
      <c r="K14" s="129"/>
      <c r="L14" s="166"/>
      <c r="M14" s="166"/>
      <c r="N14" s="166"/>
      <c r="O14" s="166"/>
      <c r="P14" s="166"/>
      <c r="Q14" s="166"/>
      <c r="R14" s="166"/>
      <c r="S14" s="166"/>
      <c r="T14" s="166"/>
      <c r="U14" s="169"/>
      <c r="V14" s="169"/>
      <c r="W14" s="169"/>
      <c r="X14" s="169"/>
    </row>
    <row r="15" spans="1:24" ht="49.5" customHeight="1">
      <c r="A15" s="1"/>
      <c r="B15" s="545"/>
      <c r="C15" s="1"/>
      <c r="D15" s="536" t="str">
        <f ca="1">OFFSET('PROGRAMMING SKELETON'!J228,F2-1,0)</f>
        <v>Press, no belt</v>
      </c>
      <c r="E15" s="537"/>
      <c r="F15" s="326">
        <f>Q92</f>
        <v>0</v>
      </c>
      <c r="G15" s="178">
        <f>Q91</f>
        <v>0</v>
      </c>
      <c r="H15" s="179">
        <f>Q90</f>
        <v>0</v>
      </c>
      <c r="I15" s="538">
        <f ca="1">Q88</f>
        <v>0</v>
      </c>
      <c r="J15" s="539"/>
      <c r="K15" s="129"/>
      <c r="L15" s="166"/>
      <c r="M15" s="166"/>
      <c r="N15" s="166"/>
      <c r="O15" s="166"/>
      <c r="P15" s="166"/>
      <c r="Q15" s="166"/>
      <c r="R15" s="166"/>
      <c r="S15" s="166"/>
      <c r="T15" s="166"/>
      <c r="U15" s="169"/>
      <c r="V15" s="169"/>
      <c r="W15" s="169"/>
      <c r="X15" s="169"/>
    </row>
    <row r="16" spans="1:24" ht="49.5" customHeight="1">
      <c r="A16" s="1"/>
      <c r="B16" s="545"/>
      <c r="C16" s="1"/>
      <c r="D16" s="536" t="str">
        <f ca="1">OFFSET('PROGRAMMING SKELETON'!D282,F2-1,0)</f>
        <v>2 count paused deadlift @ 1" off floor</v>
      </c>
      <c r="E16" s="537"/>
      <c r="F16" s="326">
        <f>E116</f>
        <v>0</v>
      </c>
      <c r="G16" s="178">
        <f>E115</f>
        <v>0</v>
      </c>
      <c r="H16" s="179">
        <f>E114</f>
        <v>0</v>
      </c>
      <c r="I16" s="538">
        <f ca="1">E112</f>
        <v>0</v>
      </c>
      <c r="J16" s="539"/>
      <c r="K16" s="129"/>
      <c r="L16" s="166"/>
      <c r="M16" s="166"/>
      <c r="N16" s="166"/>
      <c r="O16" s="166"/>
      <c r="P16" s="166"/>
      <c r="Q16" s="166"/>
      <c r="R16" s="166"/>
      <c r="S16" s="166"/>
      <c r="T16" s="166"/>
      <c r="U16" s="169"/>
      <c r="V16" s="169"/>
      <c r="W16" s="169"/>
      <c r="X16" s="169"/>
    </row>
    <row r="17" spans="1:26" ht="49.5" customHeight="1">
      <c r="A17" s="1"/>
      <c r="B17" s="545"/>
      <c r="C17" s="1"/>
      <c r="D17" s="536" t="str">
        <f ca="1">OFFSET('PROGRAMMING SKELETON'!G282,F2-1,0)</f>
        <v>Touch n Go bench</v>
      </c>
      <c r="E17" s="537"/>
      <c r="F17" s="326">
        <f>K116</f>
        <v>0</v>
      </c>
      <c r="G17" s="178">
        <f>K115</f>
        <v>0</v>
      </c>
      <c r="H17" s="179">
        <f>K114</f>
        <v>0</v>
      </c>
      <c r="I17" s="538">
        <f ca="1">K112</f>
        <v>0</v>
      </c>
      <c r="J17" s="539"/>
      <c r="K17" s="129"/>
      <c r="L17" s="166"/>
      <c r="M17" s="166"/>
      <c r="N17" s="166"/>
      <c r="O17" s="166"/>
      <c r="P17" s="166"/>
      <c r="Q17" s="166"/>
      <c r="R17" s="166"/>
      <c r="S17" s="166"/>
      <c r="T17" s="166"/>
      <c r="U17" s="169"/>
      <c r="V17" s="169"/>
      <c r="W17" s="169"/>
      <c r="X17" s="169"/>
    </row>
    <row r="18" spans="1:26" ht="49.5" customHeight="1">
      <c r="A18" s="1"/>
      <c r="B18" s="545"/>
      <c r="C18" s="1"/>
      <c r="D18" s="536" t="str">
        <f ca="1">OFFSET('PROGRAMMING SKELETON'!J282,F2-1,0)</f>
        <v>SLDL</v>
      </c>
      <c r="E18" s="537"/>
      <c r="F18" s="326">
        <f>Q116</f>
        <v>0</v>
      </c>
      <c r="G18" s="178">
        <f>Q115</f>
        <v>0</v>
      </c>
      <c r="H18" s="179">
        <f>Q114</f>
        <v>0</v>
      </c>
      <c r="I18" s="538">
        <f ca="1">Q112</f>
        <v>0</v>
      </c>
      <c r="J18" s="539"/>
      <c r="K18" s="129"/>
      <c r="L18" s="182"/>
      <c r="M18" s="182"/>
      <c r="N18" s="182"/>
      <c r="O18" s="182"/>
      <c r="P18" s="182"/>
      <c r="Q18" s="182"/>
      <c r="R18" s="182"/>
      <c r="S18" s="182"/>
      <c r="T18" s="182"/>
      <c r="U18" s="169"/>
      <c r="V18" s="169"/>
      <c r="W18" s="169"/>
      <c r="X18" s="169"/>
    </row>
    <row r="19" spans="1:26" ht="49.5" customHeight="1">
      <c r="A19" s="1"/>
      <c r="B19" s="545"/>
      <c r="C19" s="1"/>
      <c r="D19" s="536" t="s">
        <v>2145</v>
      </c>
      <c r="E19" s="537"/>
      <c r="F19" s="588">
        <f>J125</f>
        <v>0</v>
      </c>
      <c r="G19" s="413"/>
      <c r="H19" s="413"/>
      <c r="I19" s="413"/>
      <c r="J19" s="539"/>
      <c r="K19" s="129"/>
      <c r="L19" s="182"/>
      <c r="M19" s="182"/>
      <c r="N19" s="182"/>
      <c r="O19" s="182"/>
      <c r="P19" s="182"/>
      <c r="Q19" s="182"/>
      <c r="R19" s="182"/>
      <c r="S19" s="182"/>
      <c r="T19" s="182"/>
      <c r="U19" s="169"/>
      <c r="V19" s="169"/>
      <c r="W19" s="169"/>
      <c r="X19" s="169"/>
    </row>
    <row r="20" spans="1:26" ht="49.5" customHeight="1">
      <c r="A20" s="1"/>
      <c r="B20" s="545"/>
      <c r="C20" s="1"/>
      <c r="D20" s="536" t="s">
        <v>2146</v>
      </c>
      <c r="E20" s="537"/>
      <c r="F20" s="540" t="e">
        <f>F19/(('WEEK 5'!F19+'WEEK 4'!F19+'WEEK 3'!F19+'WEEK 2'!F19)/4)</f>
        <v>#DIV/0!</v>
      </c>
      <c r="G20" s="541"/>
      <c r="H20" s="541"/>
      <c r="I20" s="541"/>
      <c r="J20" s="542"/>
      <c r="K20" s="129"/>
      <c r="L20" s="182"/>
      <c r="M20" s="182"/>
      <c r="N20" s="182"/>
      <c r="O20" s="182"/>
      <c r="P20" s="182"/>
      <c r="Q20" s="182"/>
      <c r="R20" s="182"/>
      <c r="S20" s="182"/>
      <c r="T20" s="182"/>
      <c r="U20" s="169"/>
      <c r="V20" s="169"/>
      <c r="W20" s="169"/>
      <c r="X20" s="169"/>
    </row>
    <row r="21" spans="1:26" ht="49.5" customHeight="1">
      <c r="A21" s="1"/>
      <c r="B21" s="546"/>
      <c r="C21" s="1"/>
      <c r="D21" s="536"/>
      <c r="E21" s="537"/>
      <c r="F21" s="183"/>
      <c r="G21" s="184"/>
      <c r="H21" s="185"/>
      <c r="I21" s="543"/>
      <c r="J21" s="537"/>
      <c r="K21" s="129"/>
      <c r="L21" s="182"/>
      <c r="M21" s="182"/>
      <c r="N21" s="182"/>
      <c r="O21" s="182"/>
      <c r="P21" s="182"/>
      <c r="Q21" s="182"/>
      <c r="R21" s="182"/>
      <c r="S21" s="182"/>
      <c r="T21" s="182"/>
      <c r="U21" s="169"/>
      <c r="V21" s="169"/>
      <c r="W21" s="169"/>
      <c r="X21" s="169"/>
    </row>
    <row r="22" spans="1:26" ht="15" customHeight="1">
      <c r="A22" s="1"/>
      <c r="B22" s="1"/>
      <c r="C22" s="1"/>
      <c r="D22" s="1"/>
      <c r="E22" s="1"/>
      <c r="F22" s="1"/>
      <c r="G22" s="169"/>
      <c r="H22" s="169"/>
      <c r="I22" s="169"/>
      <c r="J22" s="169"/>
      <c r="K22" s="169"/>
      <c r="L22" s="169"/>
      <c r="M22" s="169"/>
      <c r="N22" s="169"/>
      <c r="O22" s="169"/>
      <c r="P22" s="169"/>
      <c r="Q22" s="169"/>
      <c r="R22" s="169"/>
      <c r="S22" s="169"/>
      <c r="T22" s="169"/>
      <c r="U22" s="169"/>
    </row>
    <row r="23" spans="1:26" ht="15.75" customHeight="1"/>
    <row r="24" spans="1:26" ht="79.5" customHeight="1">
      <c r="B24" s="544">
        <v>1</v>
      </c>
      <c r="D24" s="533">
        <v>1</v>
      </c>
      <c r="E24" s="369"/>
      <c r="F24" s="369"/>
      <c r="G24" s="369"/>
      <c r="H24" s="370"/>
      <c r="J24" s="533">
        <v>2</v>
      </c>
      <c r="K24" s="369"/>
      <c r="L24" s="369"/>
      <c r="M24" s="369"/>
      <c r="N24" s="370"/>
      <c r="P24" s="533">
        <v>3</v>
      </c>
      <c r="Q24" s="369"/>
      <c r="R24" s="369"/>
      <c r="S24" s="369"/>
      <c r="T24" s="370"/>
      <c r="V24" s="533" t="s">
        <v>2147</v>
      </c>
      <c r="W24" s="369"/>
      <c r="X24" s="369"/>
      <c r="Y24" s="369"/>
      <c r="Z24" s="370"/>
    </row>
    <row r="25" spans="1:26" ht="15" customHeight="1">
      <c r="B25" s="545"/>
    </row>
    <row r="26" spans="1:26" ht="79.5" customHeight="1">
      <c r="B26" s="545"/>
      <c r="D26" s="535" t="str">
        <f ca="1">OFFSET('PROGRAMMING SKELETON'!D118,F2-1,0)</f>
        <v>Squat with belt</v>
      </c>
      <c r="E26" s="413"/>
      <c r="F26" s="413"/>
      <c r="G26" s="413"/>
      <c r="H26" s="414"/>
      <c r="I26" s="129"/>
      <c r="J26" s="535" t="str">
        <f ca="1">OFFSET('PROGRAMMING SKELETON'!G118,F2-1,0)</f>
        <v>Overhead Press with belt</v>
      </c>
      <c r="K26" s="413"/>
      <c r="L26" s="413"/>
      <c r="M26" s="413"/>
      <c r="N26" s="414"/>
      <c r="O26" s="129"/>
      <c r="P26" s="535" t="str">
        <f ca="1">OFFSET('PROGRAMMING SKELETON'!J118,F2-1,0)</f>
        <v>3 count paused bench</v>
      </c>
      <c r="Q26" s="413"/>
      <c r="R26" s="413"/>
      <c r="S26" s="413"/>
      <c r="T26" s="414"/>
      <c r="V26" s="535" t="str">
        <f ca="1">OFFSET('PROGRAMMING SKELETON'!M118,F2-1,0)</f>
        <v>GPP or None</v>
      </c>
      <c r="W26" s="413"/>
      <c r="X26" s="413"/>
      <c r="Y26" s="413"/>
      <c r="Z26" s="414"/>
    </row>
    <row r="27" spans="1:26" ht="49.5" customHeight="1">
      <c r="B27" s="545"/>
      <c r="D27" s="531" t="s">
        <v>2148</v>
      </c>
      <c r="E27" s="525" t="str">
        <f ca="1">OFFSET('PROGRAMMING SKELETON'!D3,F2-1,0)</f>
        <v>• 1 rep @ RPE 8 (90-93% 1RM)
• Take off 15% from 1 @ 8 for
4 reps x 2 sets (75-77% 1RM)</v>
      </c>
      <c r="F27" s="526"/>
      <c r="G27" s="526"/>
      <c r="H27" s="527"/>
      <c r="J27" s="531" t="s">
        <v>2148</v>
      </c>
      <c r="K27" s="525" t="str">
        <f ca="1">OFFSET('PROGRAMMING SKELETON'!E3,F2-1,0)</f>
        <v>• 1 rep @ RPE 8 (90-93% 1RM)
• Take off 15% from 1 @ 8 for
4 reps x 2 sets (75-77% 1RM)</v>
      </c>
      <c r="L27" s="526"/>
      <c r="M27" s="526"/>
      <c r="N27" s="527"/>
      <c r="P27" s="531" t="s">
        <v>2148</v>
      </c>
      <c r="Q27" s="525" t="str">
        <f ca="1">OFFSET('PROGRAMMING SKELETON'!F3,F2-1,0)</f>
        <v>•8 reps @RPE 7
•8 reps @ RPE 8
•8 reps @ RPE 9
• No back off sets</v>
      </c>
      <c r="R27" s="526"/>
      <c r="S27" s="526"/>
      <c r="T27" s="527"/>
      <c r="V27" s="582" t="str">
        <f ca="1">OFFSET('PROGRAMMING SKELETON'!N118,F2-1,0)</f>
        <v>GPP or None</v>
      </c>
      <c r="W27" s="526"/>
      <c r="X27" s="526"/>
      <c r="Y27" s="526"/>
      <c r="Z27" s="527"/>
    </row>
    <row r="28" spans="1:26" ht="49.5" customHeight="1">
      <c r="B28" s="545"/>
      <c r="D28" s="532"/>
      <c r="E28" s="528"/>
      <c r="F28" s="529"/>
      <c r="G28" s="529"/>
      <c r="H28" s="530"/>
      <c r="J28" s="532"/>
      <c r="K28" s="528"/>
      <c r="L28" s="529"/>
      <c r="M28" s="529"/>
      <c r="N28" s="530"/>
      <c r="P28" s="532"/>
      <c r="Q28" s="528"/>
      <c r="R28" s="529"/>
      <c r="S28" s="529"/>
      <c r="T28" s="530"/>
      <c r="V28" s="583"/>
      <c r="W28" s="392"/>
      <c r="X28" s="392"/>
      <c r="Y28" s="392"/>
      <c r="Z28" s="584"/>
    </row>
    <row r="29" spans="1:26" ht="124.5" customHeight="1">
      <c r="B29" s="545"/>
      <c r="D29" s="186" t="s">
        <v>2149</v>
      </c>
      <c r="E29" s="534" t="str">
        <f ca="1">OFFSET('PROGRAMMING SKELETON'!E118,F2-1,0)</f>
        <v>3-5 minute rest between work sets</v>
      </c>
      <c r="F29" s="410"/>
      <c r="G29" s="410"/>
      <c r="H29" s="411"/>
      <c r="J29" s="186" t="s">
        <v>2149</v>
      </c>
      <c r="K29" s="534" t="str">
        <f ca="1">OFFSET('PROGRAMMING SKELETON'!H118,F2-1,0)</f>
        <v>3-5 minute rest between work sets</v>
      </c>
      <c r="L29" s="410"/>
      <c r="M29" s="410"/>
      <c r="N29" s="411"/>
      <c r="P29" s="186" t="s">
        <v>2149</v>
      </c>
      <c r="Q29" s="534" t="str">
        <f ca="1">OFFSET('PROGRAMMING SKELETON'!K118,F2-1,0)</f>
        <v>2-4 min</v>
      </c>
      <c r="R29" s="410"/>
      <c r="S29" s="410"/>
      <c r="T29" s="411"/>
      <c r="V29" s="585"/>
      <c r="W29" s="417"/>
      <c r="X29" s="417"/>
      <c r="Y29" s="417"/>
      <c r="Z29" s="586"/>
    </row>
    <row r="30" spans="1:26" ht="60" customHeight="1">
      <c r="B30" s="545"/>
      <c r="D30" s="187" t="s">
        <v>2150</v>
      </c>
      <c r="E30" s="187" t="s">
        <v>2151</v>
      </c>
      <c r="F30" s="187" t="s">
        <v>1267</v>
      </c>
      <c r="G30" s="187" t="s">
        <v>2152</v>
      </c>
      <c r="H30" s="187" t="s">
        <v>2153</v>
      </c>
      <c r="J30" s="187" t="s">
        <v>2150</v>
      </c>
      <c r="K30" s="187" t="s">
        <v>2151</v>
      </c>
      <c r="L30" s="187" t="s">
        <v>1267</v>
      </c>
      <c r="M30" s="187" t="s">
        <v>2152</v>
      </c>
      <c r="N30" s="187" t="s">
        <v>2153</v>
      </c>
      <c r="P30" s="187" t="s">
        <v>2150</v>
      </c>
      <c r="Q30" s="187" t="s">
        <v>2151</v>
      </c>
      <c r="R30" s="187" t="s">
        <v>1267</v>
      </c>
      <c r="S30" s="187" t="s">
        <v>2152</v>
      </c>
      <c r="T30" s="187" t="s">
        <v>2153</v>
      </c>
      <c r="V30" s="581" t="s">
        <v>2154</v>
      </c>
      <c r="W30" s="413"/>
      <c r="X30" s="413"/>
      <c r="Y30" s="413"/>
      <c r="Z30" s="414"/>
    </row>
    <row r="31" spans="1:26" ht="39.75" customHeight="1">
      <c r="B31" s="545"/>
      <c r="D31" s="188" t="s">
        <v>2155</v>
      </c>
      <c r="E31" s="321"/>
      <c r="F31" s="189"/>
      <c r="G31" s="328"/>
      <c r="H31" s="190" t="str">
        <f t="shared" ref="H31:H39" si="0">IF(ISNUMBER(E31),E31/E$40,"")</f>
        <v/>
      </c>
      <c r="J31" s="188" t="s">
        <v>2155</v>
      </c>
      <c r="K31" s="321"/>
      <c r="L31" s="189"/>
      <c r="M31" s="328"/>
      <c r="N31" s="190" t="str">
        <f t="shared" ref="N31:N39" si="1">IF(ISNUMBER(K31),K31/K$40,"")</f>
        <v/>
      </c>
      <c r="P31" s="188" t="s">
        <v>2155</v>
      </c>
      <c r="Q31" s="321"/>
      <c r="R31" s="189"/>
      <c r="S31" s="328"/>
      <c r="T31" s="190" t="str">
        <f t="shared" ref="T31:T39" si="2">IF(ISNUMBER(Q31),Q31/Q$40,"")</f>
        <v/>
      </c>
      <c r="V31" s="587"/>
      <c r="W31" s="526"/>
      <c r="X31" s="526"/>
      <c r="Y31" s="526"/>
      <c r="Z31" s="527"/>
    </row>
    <row r="32" spans="1:26" ht="39.75" customHeight="1">
      <c r="B32" s="545"/>
      <c r="D32" s="191" t="s">
        <v>2156</v>
      </c>
      <c r="E32" s="322"/>
      <c r="F32" s="192"/>
      <c r="G32" s="329"/>
      <c r="H32" s="193" t="str">
        <f t="shared" si="0"/>
        <v/>
      </c>
      <c r="J32" s="191" t="s">
        <v>2156</v>
      </c>
      <c r="K32" s="322"/>
      <c r="L32" s="192"/>
      <c r="M32" s="329"/>
      <c r="N32" s="193" t="str">
        <f t="shared" si="1"/>
        <v/>
      </c>
      <c r="P32" s="191" t="s">
        <v>2156</v>
      </c>
      <c r="Q32" s="322"/>
      <c r="R32" s="192"/>
      <c r="S32" s="329"/>
      <c r="T32" s="193" t="str">
        <f t="shared" si="2"/>
        <v/>
      </c>
      <c r="V32" s="583"/>
      <c r="W32" s="392"/>
      <c r="X32" s="392"/>
      <c r="Y32" s="392"/>
      <c r="Z32" s="584"/>
    </row>
    <row r="33" spans="2:26" ht="39.75" customHeight="1">
      <c r="B33" s="545"/>
      <c r="D33" s="191" t="s">
        <v>2157</v>
      </c>
      <c r="E33" s="323"/>
      <c r="F33" s="194"/>
      <c r="G33" s="330"/>
      <c r="H33" s="195" t="str">
        <f t="shared" si="0"/>
        <v/>
      </c>
      <c r="J33" s="191" t="s">
        <v>2157</v>
      </c>
      <c r="K33" s="323"/>
      <c r="L33" s="194"/>
      <c r="M33" s="330"/>
      <c r="N33" s="195" t="str">
        <f t="shared" si="1"/>
        <v/>
      </c>
      <c r="P33" s="191" t="s">
        <v>2157</v>
      </c>
      <c r="Q33" s="323"/>
      <c r="R33" s="194"/>
      <c r="S33" s="330"/>
      <c r="T33" s="195" t="str">
        <f t="shared" si="2"/>
        <v/>
      </c>
      <c r="V33" s="583"/>
      <c r="W33" s="392"/>
      <c r="X33" s="392"/>
      <c r="Y33" s="392"/>
      <c r="Z33" s="584"/>
    </row>
    <row r="34" spans="2:26" ht="39.75" customHeight="1">
      <c r="B34" s="545"/>
      <c r="D34" s="191" t="s">
        <v>2158</v>
      </c>
      <c r="E34" s="322"/>
      <c r="F34" s="192"/>
      <c r="G34" s="329"/>
      <c r="H34" s="193" t="str">
        <f t="shared" si="0"/>
        <v/>
      </c>
      <c r="J34" s="191" t="s">
        <v>2158</v>
      </c>
      <c r="K34" s="322"/>
      <c r="L34" s="192"/>
      <c r="M34" s="329"/>
      <c r="N34" s="193" t="str">
        <f t="shared" si="1"/>
        <v/>
      </c>
      <c r="P34" s="191" t="s">
        <v>2158</v>
      </c>
      <c r="Q34" s="322"/>
      <c r="R34" s="192"/>
      <c r="S34" s="329"/>
      <c r="T34" s="193" t="str">
        <f t="shared" si="2"/>
        <v/>
      </c>
      <c r="V34" s="583"/>
      <c r="W34" s="392"/>
      <c r="X34" s="392"/>
      <c r="Y34" s="392"/>
      <c r="Z34" s="584"/>
    </row>
    <row r="35" spans="2:26" ht="39.75" customHeight="1">
      <c r="B35" s="545"/>
      <c r="D35" s="191" t="s">
        <v>2159</v>
      </c>
      <c r="E35" s="323"/>
      <c r="F35" s="194"/>
      <c r="G35" s="330"/>
      <c r="H35" s="195" t="str">
        <f t="shared" si="0"/>
        <v/>
      </c>
      <c r="J35" s="191" t="s">
        <v>2159</v>
      </c>
      <c r="K35" s="323"/>
      <c r="L35" s="194"/>
      <c r="M35" s="330"/>
      <c r="N35" s="195" t="str">
        <f t="shared" si="1"/>
        <v/>
      </c>
      <c r="P35" s="191" t="s">
        <v>2159</v>
      </c>
      <c r="Q35" s="323"/>
      <c r="R35" s="194"/>
      <c r="S35" s="330"/>
      <c r="T35" s="195" t="str">
        <f t="shared" si="2"/>
        <v/>
      </c>
      <c r="V35" s="583"/>
      <c r="W35" s="392"/>
      <c r="X35" s="392"/>
      <c r="Y35" s="392"/>
      <c r="Z35" s="584"/>
    </row>
    <row r="36" spans="2:26" ht="39.75" customHeight="1">
      <c r="B36" s="545"/>
      <c r="D36" s="191" t="s">
        <v>2160</v>
      </c>
      <c r="E36" s="322"/>
      <c r="F36" s="192"/>
      <c r="G36" s="329"/>
      <c r="H36" s="193" t="str">
        <f t="shared" si="0"/>
        <v/>
      </c>
      <c r="J36" s="191" t="s">
        <v>2160</v>
      </c>
      <c r="K36" s="322"/>
      <c r="L36" s="192"/>
      <c r="M36" s="329"/>
      <c r="N36" s="193" t="str">
        <f t="shared" si="1"/>
        <v/>
      </c>
      <c r="P36" s="191" t="s">
        <v>2160</v>
      </c>
      <c r="Q36" s="322"/>
      <c r="R36" s="192"/>
      <c r="S36" s="329"/>
      <c r="T36" s="193" t="str">
        <f t="shared" si="2"/>
        <v/>
      </c>
      <c r="V36" s="583"/>
      <c r="W36" s="392"/>
      <c r="X36" s="392"/>
      <c r="Y36" s="392"/>
      <c r="Z36" s="584"/>
    </row>
    <row r="37" spans="2:26" ht="39.75" customHeight="1">
      <c r="B37" s="545"/>
      <c r="D37" s="191" t="s">
        <v>2161</v>
      </c>
      <c r="E37" s="323"/>
      <c r="F37" s="194"/>
      <c r="G37" s="330"/>
      <c r="H37" s="195" t="str">
        <f t="shared" si="0"/>
        <v/>
      </c>
      <c r="J37" s="191" t="s">
        <v>2161</v>
      </c>
      <c r="K37" s="323"/>
      <c r="L37" s="194"/>
      <c r="M37" s="330"/>
      <c r="N37" s="195" t="str">
        <f t="shared" si="1"/>
        <v/>
      </c>
      <c r="P37" s="191" t="s">
        <v>2161</v>
      </c>
      <c r="Q37" s="323"/>
      <c r="R37" s="194"/>
      <c r="S37" s="330"/>
      <c r="T37" s="195" t="str">
        <f t="shared" si="2"/>
        <v/>
      </c>
      <c r="V37" s="583"/>
      <c r="W37" s="392"/>
      <c r="X37" s="392"/>
      <c r="Y37" s="392"/>
      <c r="Z37" s="584"/>
    </row>
    <row r="38" spans="2:26" ht="39.75" customHeight="1">
      <c r="B38" s="545"/>
      <c r="D38" s="191" t="s">
        <v>2162</v>
      </c>
      <c r="E38" s="322"/>
      <c r="F38" s="192"/>
      <c r="G38" s="329"/>
      <c r="H38" s="193" t="str">
        <f t="shared" si="0"/>
        <v/>
      </c>
      <c r="J38" s="191" t="s">
        <v>2162</v>
      </c>
      <c r="K38" s="322"/>
      <c r="L38" s="192"/>
      <c r="M38" s="329"/>
      <c r="N38" s="193" t="str">
        <f t="shared" si="1"/>
        <v/>
      </c>
      <c r="P38" s="191" t="s">
        <v>2162</v>
      </c>
      <c r="Q38" s="322"/>
      <c r="R38" s="192"/>
      <c r="S38" s="329"/>
      <c r="T38" s="193" t="str">
        <f t="shared" si="2"/>
        <v/>
      </c>
      <c r="V38" s="583"/>
      <c r="W38" s="392"/>
      <c r="X38" s="392"/>
      <c r="Y38" s="392"/>
      <c r="Z38" s="584"/>
    </row>
    <row r="39" spans="2:26" ht="39.75" customHeight="1">
      <c r="B39" s="545"/>
      <c r="D39" s="196" t="s">
        <v>2163</v>
      </c>
      <c r="E39" s="324"/>
      <c r="F39" s="197"/>
      <c r="G39" s="331"/>
      <c r="H39" s="198" t="str">
        <f t="shared" si="0"/>
        <v/>
      </c>
      <c r="J39" s="196" t="s">
        <v>2163</v>
      </c>
      <c r="K39" s="324"/>
      <c r="L39" s="197"/>
      <c r="M39" s="331"/>
      <c r="N39" s="198" t="str">
        <f t="shared" si="1"/>
        <v/>
      </c>
      <c r="P39" s="196" t="s">
        <v>2163</v>
      </c>
      <c r="Q39" s="324"/>
      <c r="R39" s="197"/>
      <c r="S39" s="331"/>
      <c r="T39" s="198" t="str">
        <f t="shared" si="2"/>
        <v/>
      </c>
      <c r="V39" s="583"/>
      <c r="W39" s="392"/>
      <c r="X39" s="392"/>
      <c r="Y39" s="392"/>
      <c r="Z39" s="584"/>
    </row>
    <row r="40" spans="2:26" ht="60" customHeight="1">
      <c r="B40" s="545"/>
      <c r="D40" s="199" t="s">
        <v>1277</v>
      </c>
      <c r="E40" s="547">
        <f ca="1">ROUNDUP(F45/(VLOOKUP(1,tblRPECoefficientWithoutColumnHeaders,2,0)*G45^2+VLOOKUP(2,tblRPECoefficientWithoutColumnHeaders,2,0)*G45+VLOOKUP(3,tblRPECoefficientWithoutColumnHeaders,2,0)),0)</f>
        <v>0</v>
      </c>
      <c r="F40" s="548"/>
      <c r="G40" s="548"/>
      <c r="H40" s="549"/>
      <c r="J40" s="199" t="s">
        <v>1277</v>
      </c>
      <c r="K40" s="547">
        <f ca="1">ROUNDUP(L45/(VLOOKUP(1,tblRPECoefficientWithoutColumnHeaders,2,0)*M45^2+VLOOKUP(2,tblRPECoefficientWithoutColumnHeaders,2,0)*M45+VLOOKUP(3,tblRPECoefficientWithoutColumnHeaders,2,0)),0)</f>
        <v>0</v>
      </c>
      <c r="L40" s="548"/>
      <c r="M40" s="548"/>
      <c r="N40" s="549"/>
      <c r="P40" s="200" t="s">
        <v>1277</v>
      </c>
      <c r="Q40" s="554">
        <f ca="1">ROUNDUP(R45/(VLOOKUP(1,tblRPECoefficientWithoutColumnHeaders,2,0)*S45^2+VLOOKUP(2,tblRPECoefficientWithoutColumnHeaders,2,0)*S45+VLOOKUP(3,tblRPECoefficientWithoutColumnHeaders,2,0)),0)</f>
        <v>0</v>
      </c>
      <c r="R40" s="555"/>
      <c r="S40" s="555"/>
      <c r="T40" s="556"/>
      <c r="V40" s="583"/>
      <c r="W40" s="392"/>
      <c r="X40" s="392"/>
      <c r="Y40" s="392"/>
      <c r="Z40" s="584"/>
    </row>
    <row r="41" spans="2:26" ht="60" customHeight="1">
      <c r="B41" s="545"/>
      <c r="D41" s="201"/>
      <c r="E41" s="202"/>
      <c r="F41" s="203"/>
      <c r="G41" s="203"/>
      <c r="H41" s="204"/>
      <c r="J41" s="201"/>
      <c r="K41" s="202"/>
      <c r="L41" s="203"/>
      <c r="M41" s="203"/>
      <c r="N41" s="204"/>
      <c r="P41" s="205" t="s">
        <v>2164</v>
      </c>
      <c r="Q41" s="206"/>
      <c r="R41" s="207" t="s">
        <v>2165</v>
      </c>
      <c r="S41" s="208"/>
      <c r="T41" s="209">
        <f>S41*Q41</f>
        <v>0</v>
      </c>
      <c r="V41" s="583"/>
      <c r="W41" s="392"/>
      <c r="X41" s="392"/>
      <c r="Y41" s="392"/>
      <c r="Z41" s="584"/>
    </row>
    <row r="42" spans="2:26" ht="60" customHeight="1">
      <c r="B42" s="545"/>
      <c r="D42" s="201" t="s">
        <v>1268</v>
      </c>
      <c r="E42" s="553">
        <f>IF(COUNT(H31:H39)&gt;0,AVERAGEIF(H31:H39,"&gt;0"),0)</f>
        <v>0</v>
      </c>
      <c r="F42" s="406"/>
      <c r="G42" s="406"/>
      <c r="H42" s="407"/>
      <c r="J42" s="201" t="s">
        <v>1268</v>
      </c>
      <c r="K42" s="553">
        <f>IF(COUNT(N31:N39)&gt;0,AVERAGEIF(N31:N39,"&gt;0"),0)</f>
        <v>0</v>
      </c>
      <c r="L42" s="406"/>
      <c r="M42" s="406"/>
      <c r="N42" s="407"/>
      <c r="P42" s="210" t="s">
        <v>1268</v>
      </c>
      <c r="Q42" s="557">
        <f>IF(COUNT(T31:T39)&gt;0,AVERAGEIF(T31:T39,"&gt;0"),0)</f>
        <v>0</v>
      </c>
      <c r="R42" s="558"/>
      <c r="S42" s="558"/>
      <c r="T42" s="559"/>
      <c r="V42" s="583"/>
      <c r="W42" s="392"/>
      <c r="X42" s="392"/>
      <c r="Y42" s="392"/>
      <c r="Z42" s="584"/>
    </row>
    <row r="43" spans="2:26" ht="60" customHeight="1">
      <c r="B43" s="545"/>
      <c r="D43" s="201" t="s">
        <v>1267</v>
      </c>
      <c r="E43" s="560">
        <f>SUM(F31:F39)</f>
        <v>0</v>
      </c>
      <c r="F43" s="406"/>
      <c r="G43" s="406"/>
      <c r="H43" s="407"/>
      <c r="J43" s="201" t="s">
        <v>1267</v>
      </c>
      <c r="K43" s="560">
        <f>SUM(L31:L39)</f>
        <v>0</v>
      </c>
      <c r="L43" s="406"/>
      <c r="M43" s="406"/>
      <c r="N43" s="407"/>
      <c r="P43" s="201" t="s">
        <v>1267</v>
      </c>
      <c r="Q43" s="560">
        <f>SUM(R31:R39)</f>
        <v>0</v>
      </c>
      <c r="R43" s="406"/>
      <c r="S43" s="406"/>
      <c r="T43" s="407"/>
      <c r="V43" s="583"/>
      <c r="W43" s="392"/>
      <c r="X43" s="392"/>
      <c r="Y43" s="392"/>
      <c r="Z43" s="584"/>
    </row>
    <row r="44" spans="2:26" ht="60" customHeight="1">
      <c r="B44" s="545"/>
      <c r="D44" s="211" t="s">
        <v>1258</v>
      </c>
      <c r="E44" s="550">
        <f>SUM(PRODUCT(E31:F31),PRODUCT(E32:F32),PRODUCT(E33:F33),PRODUCT(E34:F34),PRODUCT(E35:F35),PRODUCT(E36:F36),PRODUCT(E37:F37),PRODUCT(E38:F38),PRODUCT(E39:F39))</f>
        <v>0</v>
      </c>
      <c r="F44" s="551"/>
      <c r="G44" s="551"/>
      <c r="H44" s="552"/>
      <c r="J44" s="211" t="s">
        <v>1258</v>
      </c>
      <c r="K44" s="550">
        <f>SUM(PRODUCT(K31:L31),PRODUCT(K32:L32),PRODUCT(K33:L33),PRODUCT(K34:L34),PRODUCT(K35:L35),PRODUCT(K36:L36),PRODUCT(K37:L37),PRODUCT(K38:L38),PRODUCT(K39:L39))</f>
        <v>0</v>
      </c>
      <c r="L44" s="551"/>
      <c r="M44" s="551"/>
      <c r="N44" s="552"/>
      <c r="P44" s="211" t="s">
        <v>1258</v>
      </c>
      <c r="Q44" s="550">
        <f>SUM(PRODUCT(Q31:R31),PRODUCT(Q32:R32),PRODUCT(Q33:R33),PRODUCT(Q34:R34),PRODUCT(Q35:R35),PRODUCT(Q36:R36),PRODUCT(Q37:R37),PRODUCT(Q38:R38),PRODUCT(Q39:R39))</f>
        <v>0</v>
      </c>
      <c r="R44" s="551"/>
      <c r="S44" s="551"/>
      <c r="T44" s="552"/>
      <c r="V44" s="585"/>
      <c r="W44" s="417"/>
      <c r="X44" s="417"/>
      <c r="Y44" s="417"/>
      <c r="Z44" s="586"/>
    </row>
    <row r="45" spans="2:26" ht="39.75" customHeight="1">
      <c r="B45" s="546"/>
      <c r="D45" s="212"/>
      <c r="E45" s="213" t="str">
        <f ca="1">OFFSET(E30,COUNT(E31:E39),0)</f>
        <v>WEIGHT</v>
      </c>
      <c r="F45" s="214">
        <f ca="1">IF(COUNT(E31:E39)&gt;0,OFFSET(E30,MATCH(MAX(E31:E39),E31:E39,0),0),0)</f>
        <v>0</v>
      </c>
      <c r="G45" s="214">
        <f ca="1">IF(COUNT(E31:E39)&gt;0,OFFSET(F30,MATCH(MAX(E31:E39),E31:E39,0),0)+(10-OFFSET(G30,MATCH(MAX(E31:E39),E31:E39,0),0)),0)</f>
        <v>0</v>
      </c>
      <c r="H45" s="215">
        <f ca="1">IF(COUNT(E31:E39)&gt;0,OFFSET(F30,COUNT(E31:E39),0)+(10-(OFFSET(G30,COUNT(E31:E39),0))),0)</f>
        <v>0</v>
      </c>
      <c r="J45" s="212" t="s">
        <v>2166</v>
      </c>
      <c r="K45" s="213" t="str">
        <f ca="1">OFFSET(K30,COUNT(K31:K39),0)</f>
        <v>WEIGHT</v>
      </c>
      <c r="L45" s="214">
        <f ca="1">IF(COUNT(K31:K39)&gt;0,OFFSET(K30,MATCH(MAX(K31:K39),K31:K39,0),0),0)</f>
        <v>0</v>
      </c>
      <c r="M45" s="214">
        <f ca="1">IF(COUNT(K31:K39)&gt;0,OFFSET(L30,MATCH(MAX(K31:K39),K31:K39,0),0)+(10-OFFSET(M30,MATCH(MAX(K31:K39),K31:K39,0),0)),0)</f>
        <v>0</v>
      </c>
      <c r="N45" s="215">
        <f ca="1">IF(COUNT(K31:K39)&gt;0,OFFSET(L30,COUNT(K31:K39),0)+(10-(OFFSET(M30,COUNT(K31:K39),0))),0)</f>
        <v>0</v>
      </c>
      <c r="P45" s="212"/>
      <c r="Q45" s="213" t="str">
        <f ca="1">OFFSET(Q30,COUNT(Q31:Q39),0)</f>
        <v>WEIGHT</v>
      </c>
      <c r="R45" s="214">
        <f ca="1">IF(COUNT(Q31:Q39)&gt;0,OFFSET(Q30,MATCH(MAX(Q31:Q39),Q31:Q39,0),0),0)</f>
        <v>0</v>
      </c>
      <c r="S45" s="214">
        <f ca="1">IF(COUNT(Q31:Q39)&gt;0,OFFSET(R30,MATCH(MAX(Q31:Q39),Q31:Q39,0),0)+(10-OFFSET(S30,MATCH(MAX(Q31:Q39),Q31:Q39,0),0)),0)</f>
        <v>0</v>
      </c>
      <c r="T45" s="215">
        <f ca="1">IF(COUNT(Q31:Q39)&gt;0,OFFSET(R30,COUNT(Q31:Q39),0)+(10-(OFFSET(S30,COUNT(Q31:Q39),0))),0)</f>
        <v>0</v>
      </c>
      <c r="V45" s="212"/>
      <c r="W45" s="213"/>
      <c r="X45" s="214"/>
      <c r="Y45" s="214"/>
      <c r="Z45" s="215"/>
    </row>
    <row r="46" spans="2:26" ht="15.75" customHeight="1"/>
    <row r="47" spans="2:26" ht="15.75" customHeight="1"/>
    <row r="48" spans="2:26" ht="79.5" customHeight="1">
      <c r="B48" s="544">
        <v>2</v>
      </c>
      <c r="D48" s="533">
        <v>1</v>
      </c>
      <c r="E48" s="369"/>
      <c r="F48" s="369"/>
      <c r="G48" s="369"/>
      <c r="H48" s="370"/>
      <c r="J48" s="533">
        <v>2</v>
      </c>
      <c r="K48" s="369"/>
      <c r="L48" s="369"/>
      <c r="M48" s="369"/>
      <c r="N48" s="370"/>
      <c r="P48" s="533">
        <v>3</v>
      </c>
      <c r="Q48" s="369"/>
      <c r="R48" s="369"/>
      <c r="S48" s="369"/>
      <c r="T48" s="370"/>
      <c r="V48" s="533" t="s">
        <v>2147</v>
      </c>
      <c r="W48" s="369"/>
      <c r="X48" s="369"/>
      <c r="Y48" s="369"/>
      <c r="Z48" s="370"/>
    </row>
    <row r="49" spans="2:26" ht="15" customHeight="1">
      <c r="B49" s="545"/>
    </row>
    <row r="50" spans="2:26" ht="79.5" customHeight="1">
      <c r="B50" s="545"/>
      <c r="D50" s="535" t="str">
        <f ca="1">OFFSET('PROGRAMMING SKELETON'!D173,F2-1,0)</f>
        <v>Deadlift with belt</v>
      </c>
      <c r="E50" s="413"/>
      <c r="F50" s="413"/>
      <c r="G50" s="413"/>
      <c r="H50" s="414"/>
      <c r="J50" s="535" t="str">
        <f ca="1">OFFSET('PROGRAMMING SKELETON'!G173,F2-1,0)</f>
        <v>1 count paused bench</v>
      </c>
      <c r="K50" s="413"/>
      <c r="L50" s="413"/>
      <c r="M50" s="413"/>
      <c r="N50" s="414"/>
      <c r="P50" s="535" t="str">
        <f ca="1">OFFSET('PROGRAMMING SKELETON'!J173,F2-1,0)</f>
        <v>Squat, no belt</v>
      </c>
      <c r="Q50" s="413"/>
      <c r="R50" s="413"/>
      <c r="S50" s="413"/>
      <c r="T50" s="414"/>
      <c r="V50" s="535" t="str">
        <f ca="1">OFFSET('PROGRAMMING SKELETON'!M174,F26-1,0)</f>
        <v>GPP or None</v>
      </c>
      <c r="W50" s="413"/>
      <c r="X50" s="413"/>
      <c r="Y50" s="413"/>
      <c r="Z50" s="414"/>
    </row>
    <row r="51" spans="2:26" ht="49.5" customHeight="1">
      <c r="B51" s="545"/>
      <c r="D51" s="531" t="s">
        <v>2148</v>
      </c>
      <c r="E51" s="525" t="str">
        <f ca="1">OFFSET('PROGRAMMING SKELETON'!G3,F2-1,0)</f>
        <v>• 1 rep @ RPE 8 (90-93% 1RM)
• Take off 15% from 1 @ 8 for
4 reps x 2 sets (75-77% 1RM)</v>
      </c>
      <c r="F51" s="526"/>
      <c r="G51" s="526"/>
      <c r="H51" s="527"/>
      <c r="J51" s="531" t="s">
        <v>2148</v>
      </c>
      <c r="K51" s="525" t="str">
        <f ca="1">OFFSET('PROGRAMMING SKELETON'!H3,F2-1,0)</f>
        <v>• 1 rep @ RPE 8 (90-93% 1RM)
• Take off 15% from 1 @ 8 for
4 reps x 2 sets (75-77% 1RM)</v>
      </c>
      <c r="L51" s="526"/>
      <c r="M51" s="526"/>
      <c r="N51" s="527"/>
      <c r="P51" s="531" t="s">
        <v>2148</v>
      </c>
      <c r="Q51" s="525" t="str">
        <f ca="1">OFFSET('PROGRAMMING SKELETON'!I3,F2-1,0)</f>
        <v>•8 reps @RPE 7
•8 reps @ RPE 8
•8 reps @ RPE 9
• No back off sets</v>
      </c>
      <c r="R51" s="526"/>
      <c r="S51" s="526"/>
      <c r="T51" s="527"/>
      <c r="V51" s="582" t="str">
        <f ca="1">OFFSET('PROGRAMMING SKELETON'!N174,F26-1,0)</f>
        <v>GPP or None</v>
      </c>
      <c r="W51" s="526"/>
      <c r="X51" s="526"/>
      <c r="Y51" s="526"/>
      <c r="Z51" s="527"/>
    </row>
    <row r="52" spans="2:26" ht="49.5" customHeight="1">
      <c r="B52" s="545"/>
      <c r="D52" s="532"/>
      <c r="E52" s="528"/>
      <c r="F52" s="529"/>
      <c r="G52" s="529"/>
      <c r="H52" s="530"/>
      <c r="J52" s="532"/>
      <c r="K52" s="528"/>
      <c r="L52" s="529"/>
      <c r="M52" s="529"/>
      <c r="N52" s="530"/>
      <c r="P52" s="532"/>
      <c r="Q52" s="528"/>
      <c r="R52" s="529"/>
      <c r="S52" s="529"/>
      <c r="T52" s="530"/>
      <c r="V52" s="583"/>
      <c r="W52" s="392"/>
      <c r="X52" s="392"/>
      <c r="Y52" s="392"/>
      <c r="Z52" s="584"/>
    </row>
    <row r="53" spans="2:26" ht="99.75" customHeight="1">
      <c r="B53" s="545"/>
      <c r="D53" s="186" t="s">
        <v>2149</v>
      </c>
      <c r="E53" s="534" t="str">
        <f ca="1">OFFSET('PROGRAMMING SKELETON'!E173,F2-1,0)</f>
        <v>3-5 minute rest between work sets</v>
      </c>
      <c r="F53" s="410"/>
      <c r="G53" s="410"/>
      <c r="H53" s="411"/>
      <c r="J53" s="186" t="s">
        <v>2149</v>
      </c>
      <c r="K53" s="534" t="str">
        <f ca="1">OFFSET('PROGRAMMING SKELETON'!H173,F2-1,0)</f>
        <v>3-5 minute rest between work sets</v>
      </c>
      <c r="L53" s="410"/>
      <c r="M53" s="410"/>
      <c r="N53" s="411"/>
      <c r="P53" s="186" t="s">
        <v>2149</v>
      </c>
      <c r="Q53" s="534" t="str">
        <f ca="1">OFFSET('PROGRAMMING SKELETON'!K173,F2-1,0)</f>
        <v>2-4 min</v>
      </c>
      <c r="R53" s="410"/>
      <c r="S53" s="410"/>
      <c r="T53" s="411"/>
      <c r="V53" s="585"/>
      <c r="W53" s="417"/>
      <c r="X53" s="417"/>
      <c r="Y53" s="417"/>
      <c r="Z53" s="586"/>
    </row>
    <row r="54" spans="2:26" ht="60" customHeight="1">
      <c r="B54" s="545"/>
      <c r="D54" s="187" t="s">
        <v>2150</v>
      </c>
      <c r="E54" s="187" t="s">
        <v>2151</v>
      </c>
      <c r="F54" s="187" t="s">
        <v>1267</v>
      </c>
      <c r="G54" s="187" t="s">
        <v>2152</v>
      </c>
      <c r="H54" s="187" t="s">
        <v>2153</v>
      </c>
      <c r="J54" s="187" t="s">
        <v>2150</v>
      </c>
      <c r="K54" s="187" t="s">
        <v>2151</v>
      </c>
      <c r="L54" s="187" t="s">
        <v>1267</v>
      </c>
      <c r="M54" s="187" t="s">
        <v>2152</v>
      </c>
      <c r="N54" s="187" t="s">
        <v>2153</v>
      </c>
      <c r="P54" s="187" t="s">
        <v>2150</v>
      </c>
      <c r="Q54" s="187" t="s">
        <v>2151</v>
      </c>
      <c r="R54" s="187" t="s">
        <v>1267</v>
      </c>
      <c r="S54" s="187" t="s">
        <v>2152</v>
      </c>
      <c r="T54" s="187" t="s">
        <v>2153</v>
      </c>
      <c r="V54" s="581" t="s">
        <v>2154</v>
      </c>
      <c r="W54" s="413"/>
      <c r="X54" s="413"/>
      <c r="Y54" s="413"/>
      <c r="Z54" s="414"/>
    </row>
    <row r="55" spans="2:26" ht="39.75" customHeight="1">
      <c r="B55" s="545"/>
      <c r="D55" s="188" t="s">
        <v>2155</v>
      </c>
      <c r="E55" s="321"/>
      <c r="F55" s="189"/>
      <c r="G55" s="328"/>
      <c r="H55" s="190" t="str">
        <f t="shared" ref="H55:H63" si="3">IF(ISNUMBER(E55),E55/E$64,"")</f>
        <v/>
      </c>
      <c r="J55" s="188" t="s">
        <v>2155</v>
      </c>
      <c r="K55" s="321"/>
      <c r="L55" s="189"/>
      <c r="M55" s="328"/>
      <c r="N55" s="190" t="str">
        <f t="shared" ref="N55:N63" si="4">IF(ISNUMBER(K55),K55/K$64,"")</f>
        <v/>
      </c>
      <c r="P55" s="188" t="s">
        <v>2155</v>
      </c>
      <c r="Q55" s="321"/>
      <c r="R55" s="189"/>
      <c r="S55" s="328"/>
      <c r="T55" s="190" t="str">
        <f t="shared" ref="T55:T63" si="5">IF(ISNUMBER(Q55),Q55/Q$64,"")</f>
        <v/>
      </c>
      <c r="V55" s="587"/>
      <c r="W55" s="526"/>
      <c r="X55" s="526"/>
      <c r="Y55" s="526"/>
      <c r="Z55" s="527"/>
    </row>
    <row r="56" spans="2:26" ht="39.75" customHeight="1">
      <c r="B56" s="545"/>
      <c r="D56" s="191" t="s">
        <v>2156</v>
      </c>
      <c r="E56" s="322"/>
      <c r="F56" s="192"/>
      <c r="G56" s="329"/>
      <c r="H56" s="193" t="str">
        <f t="shared" si="3"/>
        <v/>
      </c>
      <c r="J56" s="191" t="s">
        <v>2156</v>
      </c>
      <c r="K56" s="322"/>
      <c r="L56" s="192"/>
      <c r="M56" s="329"/>
      <c r="N56" s="193" t="str">
        <f t="shared" si="4"/>
        <v/>
      </c>
      <c r="P56" s="191" t="s">
        <v>2156</v>
      </c>
      <c r="Q56" s="322"/>
      <c r="R56" s="192"/>
      <c r="S56" s="329"/>
      <c r="T56" s="193" t="str">
        <f t="shared" si="5"/>
        <v/>
      </c>
      <c r="V56" s="583"/>
      <c r="W56" s="392"/>
      <c r="X56" s="392"/>
      <c r="Y56" s="392"/>
      <c r="Z56" s="584"/>
    </row>
    <row r="57" spans="2:26" ht="39.75" customHeight="1">
      <c r="B57" s="545"/>
      <c r="D57" s="191" t="s">
        <v>2157</v>
      </c>
      <c r="E57" s="323"/>
      <c r="F57" s="194"/>
      <c r="G57" s="330"/>
      <c r="H57" s="195" t="str">
        <f t="shared" si="3"/>
        <v/>
      </c>
      <c r="J57" s="191" t="s">
        <v>2157</v>
      </c>
      <c r="K57" s="323"/>
      <c r="L57" s="194"/>
      <c r="M57" s="330"/>
      <c r="N57" s="195" t="str">
        <f t="shared" si="4"/>
        <v/>
      </c>
      <c r="P57" s="191" t="s">
        <v>2157</v>
      </c>
      <c r="Q57" s="323"/>
      <c r="R57" s="194"/>
      <c r="S57" s="330"/>
      <c r="T57" s="195" t="str">
        <f t="shared" si="5"/>
        <v/>
      </c>
      <c r="V57" s="583"/>
      <c r="W57" s="392"/>
      <c r="X57" s="392"/>
      <c r="Y57" s="392"/>
      <c r="Z57" s="584"/>
    </row>
    <row r="58" spans="2:26" ht="39.75" customHeight="1">
      <c r="B58" s="545"/>
      <c r="D58" s="191" t="s">
        <v>2158</v>
      </c>
      <c r="E58" s="322"/>
      <c r="F58" s="192"/>
      <c r="G58" s="329"/>
      <c r="H58" s="193" t="str">
        <f t="shared" si="3"/>
        <v/>
      </c>
      <c r="J58" s="191" t="s">
        <v>2158</v>
      </c>
      <c r="K58" s="322"/>
      <c r="L58" s="192"/>
      <c r="M58" s="329"/>
      <c r="N58" s="193" t="str">
        <f t="shared" si="4"/>
        <v/>
      </c>
      <c r="P58" s="191" t="s">
        <v>2158</v>
      </c>
      <c r="Q58" s="322"/>
      <c r="R58" s="192"/>
      <c r="S58" s="329"/>
      <c r="T58" s="193" t="str">
        <f t="shared" si="5"/>
        <v/>
      </c>
      <c r="V58" s="583"/>
      <c r="W58" s="392"/>
      <c r="X58" s="392"/>
      <c r="Y58" s="392"/>
      <c r="Z58" s="584"/>
    </row>
    <row r="59" spans="2:26" ht="39.75" customHeight="1">
      <c r="B59" s="545"/>
      <c r="D59" s="191" t="s">
        <v>2159</v>
      </c>
      <c r="E59" s="323"/>
      <c r="F59" s="194"/>
      <c r="G59" s="330"/>
      <c r="H59" s="195" t="str">
        <f t="shared" si="3"/>
        <v/>
      </c>
      <c r="J59" s="191" t="s">
        <v>2159</v>
      </c>
      <c r="K59" s="323"/>
      <c r="L59" s="194"/>
      <c r="M59" s="330"/>
      <c r="N59" s="195" t="str">
        <f t="shared" si="4"/>
        <v/>
      </c>
      <c r="P59" s="191" t="s">
        <v>2159</v>
      </c>
      <c r="Q59" s="323"/>
      <c r="R59" s="194"/>
      <c r="S59" s="330"/>
      <c r="T59" s="195" t="str">
        <f t="shared" si="5"/>
        <v/>
      </c>
      <c r="V59" s="583"/>
      <c r="W59" s="392"/>
      <c r="X59" s="392"/>
      <c r="Y59" s="392"/>
      <c r="Z59" s="584"/>
    </row>
    <row r="60" spans="2:26" ht="39.75" customHeight="1">
      <c r="B60" s="545"/>
      <c r="D60" s="191" t="s">
        <v>2160</v>
      </c>
      <c r="E60" s="322"/>
      <c r="F60" s="192"/>
      <c r="G60" s="329"/>
      <c r="H60" s="193" t="str">
        <f t="shared" si="3"/>
        <v/>
      </c>
      <c r="J60" s="191" t="s">
        <v>2160</v>
      </c>
      <c r="K60" s="322"/>
      <c r="L60" s="192"/>
      <c r="M60" s="329"/>
      <c r="N60" s="193" t="str">
        <f t="shared" si="4"/>
        <v/>
      </c>
      <c r="P60" s="191" t="s">
        <v>2160</v>
      </c>
      <c r="Q60" s="322"/>
      <c r="R60" s="192"/>
      <c r="S60" s="329"/>
      <c r="T60" s="193" t="str">
        <f t="shared" si="5"/>
        <v/>
      </c>
      <c r="V60" s="583"/>
      <c r="W60" s="392"/>
      <c r="X60" s="392"/>
      <c r="Y60" s="392"/>
      <c r="Z60" s="584"/>
    </row>
    <row r="61" spans="2:26" ht="39.75" customHeight="1">
      <c r="B61" s="545"/>
      <c r="D61" s="191" t="s">
        <v>2161</v>
      </c>
      <c r="E61" s="323"/>
      <c r="F61" s="194"/>
      <c r="G61" s="330"/>
      <c r="H61" s="195" t="str">
        <f t="shared" si="3"/>
        <v/>
      </c>
      <c r="J61" s="191" t="s">
        <v>2161</v>
      </c>
      <c r="K61" s="323"/>
      <c r="L61" s="194"/>
      <c r="M61" s="330"/>
      <c r="N61" s="195" t="str">
        <f t="shared" si="4"/>
        <v/>
      </c>
      <c r="P61" s="191" t="s">
        <v>2161</v>
      </c>
      <c r="Q61" s="323"/>
      <c r="R61" s="194"/>
      <c r="S61" s="330"/>
      <c r="T61" s="195" t="str">
        <f t="shared" si="5"/>
        <v/>
      </c>
      <c r="V61" s="583"/>
      <c r="W61" s="392"/>
      <c r="X61" s="392"/>
      <c r="Y61" s="392"/>
      <c r="Z61" s="584"/>
    </row>
    <row r="62" spans="2:26" ht="39.75" customHeight="1">
      <c r="B62" s="545"/>
      <c r="D62" s="191" t="s">
        <v>2162</v>
      </c>
      <c r="E62" s="322"/>
      <c r="F62" s="192"/>
      <c r="G62" s="329"/>
      <c r="H62" s="193" t="str">
        <f t="shared" si="3"/>
        <v/>
      </c>
      <c r="J62" s="191" t="s">
        <v>2162</v>
      </c>
      <c r="K62" s="322"/>
      <c r="L62" s="192"/>
      <c r="M62" s="329"/>
      <c r="N62" s="193" t="str">
        <f t="shared" si="4"/>
        <v/>
      </c>
      <c r="P62" s="191" t="s">
        <v>2162</v>
      </c>
      <c r="Q62" s="322"/>
      <c r="R62" s="192"/>
      <c r="S62" s="329"/>
      <c r="T62" s="193" t="str">
        <f t="shared" si="5"/>
        <v/>
      </c>
      <c r="V62" s="583"/>
      <c r="W62" s="392"/>
      <c r="X62" s="392"/>
      <c r="Y62" s="392"/>
      <c r="Z62" s="584"/>
    </row>
    <row r="63" spans="2:26" ht="39.75" customHeight="1">
      <c r="B63" s="545"/>
      <c r="D63" s="196" t="s">
        <v>2163</v>
      </c>
      <c r="E63" s="324"/>
      <c r="F63" s="197"/>
      <c r="G63" s="331"/>
      <c r="H63" s="198" t="str">
        <f t="shared" si="3"/>
        <v/>
      </c>
      <c r="J63" s="196" t="s">
        <v>2163</v>
      </c>
      <c r="K63" s="324"/>
      <c r="L63" s="197"/>
      <c r="M63" s="331"/>
      <c r="N63" s="198" t="str">
        <f t="shared" si="4"/>
        <v/>
      </c>
      <c r="P63" s="196" t="s">
        <v>2163</v>
      </c>
      <c r="Q63" s="324"/>
      <c r="R63" s="197"/>
      <c r="S63" s="331"/>
      <c r="T63" s="198" t="str">
        <f t="shared" si="5"/>
        <v/>
      </c>
      <c r="V63" s="583"/>
      <c r="W63" s="392"/>
      <c r="X63" s="392"/>
      <c r="Y63" s="392"/>
      <c r="Z63" s="584"/>
    </row>
    <row r="64" spans="2:26" ht="60" customHeight="1">
      <c r="B64" s="545"/>
      <c r="D64" s="199" t="s">
        <v>1277</v>
      </c>
      <c r="E64" s="547">
        <f ca="1">ROUNDUP(F69/(VLOOKUP(1,tblRPECoefficientWithoutColumnHeaders,2,0)*G69^2+VLOOKUP(2,tblRPECoefficientWithoutColumnHeaders,2,0)*G69+VLOOKUP(3,tblRPECoefficientWithoutColumnHeaders,2,0)),0)</f>
        <v>0</v>
      </c>
      <c r="F64" s="548"/>
      <c r="G64" s="548"/>
      <c r="H64" s="549"/>
      <c r="J64" s="199" t="s">
        <v>1277</v>
      </c>
      <c r="K64" s="547">
        <f ca="1">ROUNDUP(L69/(VLOOKUP(1,tblRPECoefficientWithoutColumnHeaders,2,0)*M69^2+VLOOKUP(2,tblRPECoefficientWithoutColumnHeaders,2,0)*M69+VLOOKUP(3,tblRPECoefficientWithoutColumnHeaders,2,0)),0)</f>
        <v>0</v>
      </c>
      <c r="L64" s="548"/>
      <c r="M64" s="548"/>
      <c r="N64" s="549"/>
      <c r="P64" s="200" t="s">
        <v>1277</v>
      </c>
      <c r="Q64" s="554">
        <f ca="1">ROUNDUP(R69/(VLOOKUP(1,tblRPECoefficientWithoutColumnHeaders,2,0)*S69^2+VLOOKUP(2,tblRPECoefficientWithoutColumnHeaders,2,0)*S69+VLOOKUP(3,tblRPECoefficientWithoutColumnHeaders,2,0)),0)</f>
        <v>0</v>
      </c>
      <c r="R64" s="555"/>
      <c r="S64" s="555"/>
      <c r="T64" s="556"/>
      <c r="V64" s="583"/>
      <c r="W64" s="392"/>
      <c r="X64" s="392"/>
      <c r="Y64" s="392"/>
      <c r="Z64" s="584"/>
    </row>
    <row r="65" spans="2:26" ht="60" customHeight="1">
      <c r="B65" s="545"/>
      <c r="D65" s="201"/>
      <c r="E65" s="204"/>
      <c r="F65" s="204"/>
      <c r="G65" s="204"/>
      <c r="H65" s="204"/>
      <c r="J65" s="201"/>
      <c r="K65" s="216"/>
      <c r="L65" s="216"/>
      <c r="M65" s="204"/>
      <c r="N65" s="204"/>
      <c r="P65" s="205" t="s">
        <v>2164</v>
      </c>
      <c r="Q65" s="206"/>
      <c r="R65" s="218" t="s">
        <v>2165</v>
      </c>
      <c r="S65" s="208"/>
      <c r="T65" s="209">
        <f>S65*Q65</f>
        <v>0</v>
      </c>
      <c r="V65" s="583"/>
      <c r="W65" s="392"/>
      <c r="X65" s="392"/>
      <c r="Y65" s="392"/>
      <c r="Z65" s="584"/>
    </row>
    <row r="66" spans="2:26" ht="60" customHeight="1">
      <c r="B66" s="545"/>
      <c r="D66" s="201" t="s">
        <v>1268</v>
      </c>
      <c r="E66" s="553">
        <f>IF(COUNT(H55:H63)&gt;0,AVERAGEIF(H55:H63,"&gt;0"),0)</f>
        <v>0</v>
      </c>
      <c r="F66" s="406"/>
      <c r="G66" s="406"/>
      <c r="H66" s="407"/>
      <c r="J66" s="201" t="s">
        <v>1268</v>
      </c>
      <c r="K66" s="553">
        <f>IF(COUNT(N55:N63)&gt;0,AVERAGEIF(N55:N63,"&gt;0"),0)</f>
        <v>0</v>
      </c>
      <c r="L66" s="406"/>
      <c r="M66" s="406"/>
      <c r="N66" s="407"/>
      <c r="P66" s="210" t="s">
        <v>1268</v>
      </c>
      <c r="Q66" s="557">
        <f>IF(COUNT(T55:T63)&gt;0,AVERAGEIF(T55:T63,"&gt;0"),0)</f>
        <v>0</v>
      </c>
      <c r="R66" s="558"/>
      <c r="S66" s="558"/>
      <c r="T66" s="559"/>
      <c r="V66" s="583"/>
      <c r="W66" s="392"/>
      <c r="X66" s="392"/>
      <c r="Y66" s="392"/>
      <c r="Z66" s="584"/>
    </row>
    <row r="67" spans="2:26" ht="60" customHeight="1">
      <c r="B67" s="545"/>
      <c r="D67" s="201" t="s">
        <v>1267</v>
      </c>
      <c r="E67" s="560">
        <f>SUM(F55:F63)</f>
        <v>0</v>
      </c>
      <c r="F67" s="406"/>
      <c r="G67" s="406"/>
      <c r="H67" s="407"/>
      <c r="J67" s="201" t="s">
        <v>1267</v>
      </c>
      <c r="K67" s="560">
        <f>SUM(L55:L63)</f>
        <v>0</v>
      </c>
      <c r="L67" s="406"/>
      <c r="M67" s="406"/>
      <c r="N67" s="407"/>
      <c r="P67" s="201" t="s">
        <v>1267</v>
      </c>
      <c r="Q67" s="560">
        <f>SUM(R55:R63)</f>
        <v>0</v>
      </c>
      <c r="R67" s="406"/>
      <c r="S67" s="406"/>
      <c r="T67" s="407"/>
      <c r="V67" s="583"/>
      <c r="W67" s="392"/>
      <c r="X67" s="392"/>
      <c r="Y67" s="392"/>
      <c r="Z67" s="584"/>
    </row>
    <row r="68" spans="2:26" ht="60" customHeight="1">
      <c r="B68" s="545"/>
      <c r="D68" s="211" t="s">
        <v>1258</v>
      </c>
      <c r="E68" s="550">
        <f>SUM(PRODUCT(E55:F55),PRODUCT(E56:F56),PRODUCT(E57:F57),PRODUCT(E58:F58),PRODUCT(E59:F59),PRODUCT(E60:F60),PRODUCT(E61:F61),PRODUCT(E62:F62),PRODUCT(E63:F63))</f>
        <v>0</v>
      </c>
      <c r="F68" s="551"/>
      <c r="G68" s="551"/>
      <c r="H68" s="552"/>
      <c r="J68" s="211" t="s">
        <v>1258</v>
      </c>
      <c r="K68" s="550">
        <f>SUM(PRODUCT(K55:L55),PRODUCT(K56:L56),PRODUCT(K57:L57),PRODUCT(K58:L58),PRODUCT(K59:L59),PRODUCT(K60:L60),PRODUCT(K61:L61),PRODUCT(K62:L62),PRODUCT(K63:L63))</f>
        <v>0</v>
      </c>
      <c r="L68" s="551"/>
      <c r="M68" s="551"/>
      <c r="N68" s="552"/>
      <c r="P68" s="211" t="s">
        <v>1258</v>
      </c>
      <c r="Q68" s="550">
        <f>SUM(PRODUCT(Q55:R55),PRODUCT(Q56:R56),PRODUCT(Q57:R57),PRODUCT(Q58:R58),PRODUCT(Q59:R59),PRODUCT(Q60:R60),PRODUCT(Q61:R61),PRODUCT(Q62:R62),PRODUCT(Q63:R63))</f>
        <v>0</v>
      </c>
      <c r="R68" s="551"/>
      <c r="S68" s="551"/>
      <c r="T68" s="552"/>
      <c r="V68" s="585"/>
      <c r="W68" s="417"/>
      <c r="X68" s="417"/>
      <c r="Y68" s="417"/>
      <c r="Z68" s="586"/>
    </row>
    <row r="69" spans="2:26" ht="39.75" customHeight="1">
      <c r="B69" s="546"/>
      <c r="D69" s="212"/>
      <c r="E69" s="213" t="str">
        <f ca="1">OFFSET(E54,COUNT(E55:E63),0)</f>
        <v>WEIGHT</v>
      </c>
      <c r="F69" s="214">
        <f ca="1">IF(COUNT(E55:E63)&gt;0,OFFSET(E54,MATCH(MAX(E55:E63),E55:E63,0),0),0)</f>
        <v>0</v>
      </c>
      <c r="G69" s="214">
        <f ca="1">IF(COUNT(E55:E63)&gt;0,OFFSET(F54,MATCH(MAX(E55:E63),E55:E63,0),0)+(10-OFFSET(G54,MATCH(MAX(E55:E63),E55:E63,0),0)),0)</f>
        <v>0</v>
      </c>
      <c r="H69" s="215">
        <f ca="1">IF(COUNT(E55:E63)&gt;0,OFFSET(F54,COUNT(E55:E63),0)+(10-(OFFSET(G54,COUNT(E55:E63),0))),0)</f>
        <v>0</v>
      </c>
      <c r="J69" s="212"/>
      <c r="K69" s="213" t="str">
        <f ca="1">OFFSET(K54,COUNT(K55:K63),0)</f>
        <v>WEIGHT</v>
      </c>
      <c r="L69" s="214">
        <f ca="1">IF(COUNT(K55:K63)&gt;0,OFFSET(K54,MATCH(MAX(K55:K63),K55:K63,0),0),0)</f>
        <v>0</v>
      </c>
      <c r="M69" s="214">
        <f ca="1">IF(COUNT(K55:K63)&gt;0,OFFSET(L54,MATCH(MAX(K55:K63),K55:K63,0),0)+(10-OFFSET(M54,MATCH(MAX(K55:K63),K55:K63,0),0)),0)</f>
        <v>0</v>
      </c>
      <c r="N69" s="215">
        <f ca="1">IF(COUNT(K55:K63)&gt;0,OFFSET(L54,COUNT(K55:K63),0)+(10-(OFFSET(M54,COUNT(K55:K63),0))),0)</f>
        <v>0</v>
      </c>
      <c r="P69" s="212"/>
      <c r="Q69" s="213" t="str">
        <f ca="1">OFFSET(Q54,COUNT(Q55:Q63),0)</f>
        <v>WEIGHT</v>
      </c>
      <c r="R69" s="214">
        <f ca="1">IF(COUNT(Q55:Q63)&gt;0,OFFSET(Q54,MATCH(MAX(Q55:Q63),Q55:Q63,0),0),0)</f>
        <v>0</v>
      </c>
      <c r="S69" s="214">
        <f ca="1">IF(COUNT(Q55:Q63)&gt;0,OFFSET(R54,MATCH(MAX(Q55:Q63),Q55:Q63,0),0)+(10-OFFSET(S54,MATCH(MAX(Q55:Q63),Q55:Q63,0),0)),0)</f>
        <v>0</v>
      </c>
      <c r="T69" s="215">
        <f ca="1">IF(COUNT(Q55:Q63)&gt;0,OFFSET(R54,COUNT(Q55:Q63),0)+(10-(OFFSET(S54,COUNT(Q55:Q63),0))),0)</f>
        <v>0</v>
      </c>
      <c r="V69" s="212"/>
      <c r="W69" s="213"/>
      <c r="X69" s="214"/>
      <c r="Y69" s="214"/>
      <c r="Z69" s="215"/>
    </row>
    <row r="70" spans="2:26" ht="15.75" customHeight="1"/>
    <row r="71" spans="2:26" ht="15.75" customHeight="1"/>
    <row r="72" spans="2:26" ht="79.5" customHeight="1">
      <c r="B72" s="544">
        <v>3</v>
      </c>
      <c r="D72" s="533">
        <v>1</v>
      </c>
      <c r="E72" s="369"/>
      <c r="F72" s="369"/>
      <c r="G72" s="369"/>
      <c r="H72" s="370"/>
      <c r="J72" s="533">
        <v>2</v>
      </c>
      <c r="K72" s="369"/>
      <c r="L72" s="369"/>
      <c r="M72" s="369"/>
      <c r="N72" s="370"/>
      <c r="P72" s="533">
        <v>3</v>
      </c>
      <c r="Q72" s="369"/>
      <c r="R72" s="369"/>
      <c r="S72" s="369"/>
      <c r="T72" s="370"/>
      <c r="V72" s="533" t="s">
        <v>2147</v>
      </c>
      <c r="W72" s="369"/>
      <c r="X72" s="369"/>
      <c r="Y72" s="369"/>
      <c r="Z72" s="370"/>
    </row>
    <row r="73" spans="2:26" ht="15" customHeight="1">
      <c r="B73" s="545"/>
    </row>
    <row r="74" spans="2:26" ht="79.5" customHeight="1">
      <c r="B74" s="545"/>
      <c r="D74" s="535" t="str">
        <f ca="1">OFFSET('PROGRAMMING SKELETON'!D228,F2-1,0)</f>
        <v>2ct paused squat</v>
      </c>
      <c r="E74" s="413"/>
      <c r="F74" s="413"/>
      <c r="G74" s="413"/>
      <c r="H74" s="414"/>
      <c r="J74" s="535" t="str">
        <f ca="1">OFFSET('PROGRAMMING SKELETON'!G228,F2-1,0)</f>
        <v>Floor Press</v>
      </c>
      <c r="K74" s="413"/>
      <c r="L74" s="413"/>
      <c r="M74" s="413"/>
      <c r="N74" s="414"/>
      <c r="P74" s="535" t="str">
        <f ca="1">OFFSET('PROGRAMMING SKELETON'!J228,F2-1,0)</f>
        <v>Press, no belt</v>
      </c>
      <c r="Q74" s="413"/>
      <c r="R74" s="413"/>
      <c r="S74" s="413"/>
      <c r="T74" s="414"/>
      <c r="V74" s="535" t="str">
        <f ca="1">OFFSET('PROGRAMMING SKELETON'!M229,F50-1,0)</f>
        <v>GPP or None</v>
      </c>
      <c r="W74" s="413"/>
      <c r="X74" s="413"/>
      <c r="Y74" s="413"/>
      <c r="Z74" s="414"/>
    </row>
    <row r="75" spans="2:26" ht="49.5" customHeight="1">
      <c r="B75" s="545"/>
      <c r="D75" s="531" t="s">
        <v>2148</v>
      </c>
      <c r="E75" s="525" t="str">
        <f ca="1">OFFSET('PROGRAMMING SKELETON'!D57,F2-1,0)</f>
        <v>• 1 rep @ RPE 8
• 3 reps @ RPE  9 x 1 set</v>
      </c>
      <c r="F75" s="526"/>
      <c r="G75" s="526"/>
      <c r="H75" s="527"/>
      <c r="J75" s="531" t="s">
        <v>2148</v>
      </c>
      <c r="K75" s="561" t="str">
        <f ca="1">OFFSET('PROGRAMMING SKELETON'!E57,F2-1,0)</f>
        <v>• 1 rep @ RPE 8
• 3 reps @ RPE  9 x 1 set</v>
      </c>
      <c r="L75" s="526"/>
      <c r="M75" s="526"/>
      <c r="N75" s="527"/>
      <c r="P75" s="531" t="s">
        <v>2148</v>
      </c>
      <c r="Q75" s="561" t="str">
        <f ca="1">OFFSET('PROGRAMMING SKELETON'!F57,F2-1,0)</f>
        <v>•8 reps @RPE 7
•8 reps @ RPE 8
•8 reps @ RPE 9
• No back off sets</v>
      </c>
      <c r="R75" s="526"/>
      <c r="S75" s="526"/>
      <c r="T75" s="527"/>
      <c r="V75" s="582" t="str">
        <f ca="1">OFFSET('PROGRAMMING SKELETON'!N229,F50-1,0)</f>
        <v>GPP or None</v>
      </c>
      <c r="W75" s="526"/>
      <c r="X75" s="526"/>
      <c r="Y75" s="526"/>
      <c r="Z75" s="527"/>
    </row>
    <row r="76" spans="2:26" ht="49.5" customHeight="1">
      <c r="B76" s="545"/>
      <c r="D76" s="532"/>
      <c r="E76" s="528"/>
      <c r="F76" s="529"/>
      <c r="G76" s="529"/>
      <c r="H76" s="530"/>
      <c r="J76" s="532"/>
      <c r="K76" s="528"/>
      <c r="L76" s="529"/>
      <c r="M76" s="529"/>
      <c r="N76" s="530"/>
      <c r="P76" s="532"/>
      <c r="Q76" s="528"/>
      <c r="R76" s="529"/>
      <c r="S76" s="529"/>
      <c r="T76" s="530"/>
      <c r="V76" s="583"/>
      <c r="W76" s="392"/>
      <c r="X76" s="392"/>
      <c r="Y76" s="392"/>
      <c r="Z76" s="584"/>
    </row>
    <row r="77" spans="2:26" ht="139.5" customHeight="1">
      <c r="B77" s="545"/>
      <c r="D77" s="186" t="s">
        <v>2149</v>
      </c>
      <c r="E77" s="534" t="str">
        <f ca="1">OFFSET('PROGRAMMING SKELETON'!E228,F2-1,0)</f>
        <v>3-5 minute rest between work sets</v>
      </c>
      <c r="F77" s="410"/>
      <c r="G77" s="410"/>
      <c r="H77" s="411"/>
      <c r="J77" s="186" t="s">
        <v>2149</v>
      </c>
      <c r="K77" s="562" t="str">
        <f ca="1">OFFSET('PROGRAMMING SKELETON'!H228,F2-1,0)</f>
        <v>3-5 minute rest between work sets</v>
      </c>
      <c r="L77" s="410"/>
      <c r="M77" s="410"/>
      <c r="N77" s="411"/>
      <c r="P77" s="186" t="s">
        <v>2149</v>
      </c>
      <c r="Q77" s="562" t="str">
        <f ca="1">OFFSET('PROGRAMMING SKELETON'!K228,F2-1,0)</f>
        <v>2-4 min</v>
      </c>
      <c r="R77" s="410"/>
      <c r="S77" s="410"/>
      <c r="T77" s="411"/>
      <c r="V77" s="585"/>
      <c r="W77" s="417"/>
      <c r="X77" s="417"/>
      <c r="Y77" s="417"/>
      <c r="Z77" s="586"/>
    </row>
    <row r="78" spans="2:26" ht="60" customHeight="1">
      <c r="B78" s="545"/>
      <c r="D78" s="187" t="s">
        <v>2150</v>
      </c>
      <c r="E78" s="187" t="s">
        <v>2151</v>
      </c>
      <c r="F78" s="187" t="s">
        <v>1267</v>
      </c>
      <c r="G78" s="187" t="s">
        <v>2152</v>
      </c>
      <c r="H78" s="187" t="s">
        <v>2153</v>
      </c>
      <c r="J78" s="187" t="s">
        <v>2150</v>
      </c>
      <c r="K78" s="187" t="s">
        <v>2151</v>
      </c>
      <c r="L78" s="187" t="s">
        <v>1267</v>
      </c>
      <c r="M78" s="187" t="s">
        <v>2152</v>
      </c>
      <c r="N78" s="187" t="s">
        <v>2153</v>
      </c>
      <c r="P78" s="187" t="s">
        <v>2150</v>
      </c>
      <c r="Q78" s="187" t="s">
        <v>2151</v>
      </c>
      <c r="R78" s="187" t="s">
        <v>1267</v>
      </c>
      <c r="S78" s="187" t="s">
        <v>2152</v>
      </c>
      <c r="T78" s="187" t="s">
        <v>2153</v>
      </c>
      <c r="V78" s="581" t="s">
        <v>2154</v>
      </c>
      <c r="W78" s="413"/>
      <c r="X78" s="413"/>
      <c r="Y78" s="413"/>
      <c r="Z78" s="414"/>
    </row>
    <row r="79" spans="2:26" ht="39.75" customHeight="1">
      <c r="B79" s="545"/>
      <c r="D79" s="188" t="s">
        <v>2155</v>
      </c>
      <c r="E79" s="321"/>
      <c r="F79" s="189"/>
      <c r="G79" s="328"/>
      <c r="H79" s="190" t="str">
        <f t="shared" ref="H79:H87" si="6">IF(ISNUMBER(E79),E79/E$88,"")</f>
        <v/>
      </c>
      <c r="J79" s="188" t="s">
        <v>2155</v>
      </c>
      <c r="K79" s="321"/>
      <c r="L79" s="189"/>
      <c r="M79" s="328"/>
      <c r="N79" s="190" t="str">
        <f t="shared" ref="N79:N87" si="7">IF(ISNUMBER(K79),K79/K$88,"")</f>
        <v/>
      </c>
      <c r="P79" s="188" t="s">
        <v>2155</v>
      </c>
      <c r="Q79" s="321"/>
      <c r="R79" s="189"/>
      <c r="S79" s="328"/>
      <c r="T79" s="190" t="str">
        <f t="shared" ref="T79:T87" si="8">IF(ISNUMBER(Q79),Q79/Q$88,"")</f>
        <v/>
      </c>
      <c r="V79" s="587"/>
      <c r="W79" s="526"/>
      <c r="X79" s="526"/>
      <c r="Y79" s="526"/>
      <c r="Z79" s="527"/>
    </row>
    <row r="80" spans="2:26" ht="39.75" customHeight="1">
      <c r="B80" s="545"/>
      <c r="D80" s="191" t="s">
        <v>2156</v>
      </c>
      <c r="E80" s="322"/>
      <c r="F80" s="192"/>
      <c r="G80" s="329"/>
      <c r="H80" s="193" t="str">
        <f t="shared" si="6"/>
        <v/>
      </c>
      <c r="J80" s="191" t="s">
        <v>2156</v>
      </c>
      <c r="K80" s="322"/>
      <c r="L80" s="192"/>
      <c r="M80" s="329"/>
      <c r="N80" s="193" t="str">
        <f t="shared" si="7"/>
        <v/>
      </c>
      <c r="P80" s="191" t="s">
        <v>2156</v>
      </c>
      <c r="Q80" s="322"/>
      <c r="R80" s="192"/>
      <c r="S80" s="329"/>
      <c r="T80" s="193" t="str">
        <f t="shared" si="8"/>
        <v/>
      </c>
      <c r="V80" s="583"/>
      <c r="W80" s="392"/>
      <c r="X80" s="392"/>
      <c r="Y80" s="392"/>
      <c r="Z80" s="584"/>
    </row>
    <row r="81" spans="2:26" ht="39.75" customHeight="1">
      <c r="B81" s="545"/>
      <c r="D81" s="191" t="s">
        <v>2157</v>
      </c>
      <c r="E81" s="323"/>
      <c r="F81" s="194"/>
      <c r="G81" s="330"/>
      <c r="H81" s="195" t="str">
        <f t="shared" si="6"/>
        <v/>
      </c>
      <c r="J81" s="191" t="s">
        <v>2157</v>
      </c>
      <c r="K81" s="323"/>
      <c r="L81" s="194"/>
      <c r="M81" s="330"/>
      <c r="N81" s="195" t="str">
        <f t="shared" si="7"/>
        <v/>
      </c>
      <c r="P81" s="191" t="s">
        <v>2157</v>
      </c>
      <c r="Q81" s="323"/>
      <c r="R81" s="194"/>
      <c r="S81" s="330"/>
      <c r="T81" s="195" t="str">
        <f t="shared" si="8"/>
        <v/>
      </c>
      <c r="V81" s="583"/>
      <c r="W81" s="392"/>
      <c r="X81" s="392"/>
      <c r="Y81" s="392"/>
      <c r="Z81" s="584"/>
    </row>
    <row r="82" spans="2:26" ht="39.75" customHeight="1">
      <c r="B82" s="545"/>
      <c r="D82" s="191" t="s">
        <v>2158</v>
      </c>
      <c r="E82" s="322"/>
      <c r="F82" s="192"/>
      <c r="G82" s="329"/>
      <c r="H82" s="193" t="str">
        <f t="shared" si="6"/>
        <v/>
      </c>
      <c r="J82" s="191" t="s">
        <v>2158</v>
      </c>
      <c r="K82" s="322"/>
      <c r="L82" s="192"/>
      <c r="M82" s="329"/>
      <c r="N82" s="193" t="str">
        <f t="shared" si="7"/>
        <v/>
      </c>
      <c r="P82" s="191" t="s">
        <v>2158</v>
      </c>
      <c r="Q82" s="322"/>
      <c r="R82" s="192"/>
      <c r="S82" s="329"/>
      <c r="T82" s="193" t="str">
        <f t="shared" si="8"/>
        <v/>
      </c>
      <c r="V82" s="583"/>
      <c r="W82" s="392"/>
      <c r="X82" s="392"/>
      <c r="Y82" s="392"/>
      <c r="Z82" s="584"/>
    </row>
    <row r="83" spans="2:26" ht="39.75" customHeight="1">
      <c r="B83" s="545"/>
      <c r="D83" s="191" t="s">
        <v>2159</v>
      </c>
      <c r="E83" s="323"/>
      <c r="F83" s="194"/>
      <c r="G83" s="330"/>
      <c r="H83" s="195" t="str">
        <f t="shared" si="6"/>
        <v/>
      </c>
      <c r="J83" s="191" t="s">
        <v>2159</v>
      </c>
      <c r="K83" s="323"/>
      <c r="L83" s="194"/>
      <c r="M83" s="330"/>
      <c r="N83" s="195" t="str">
        <f t="shared" si="7"/>
        <v/>
      </c>
      <c r="P83" s="191" t="s">
        <v>2159</v>
      </c>
      <c r="Q83" s="323"/>
      <c r="R83" s="194"/>
      <c r="S83" s="330"/>
      <c r="T83" s="195" t="str">
        <f t="shared" si="8"/>
        <v/>
      </c>
      <c r="V83" s="583"/>
      <c r="W83" s="392"/>
      <c r="X83" s="392"/>
      <c r="Y83" s="392"/>
      <c r="Z83" s="584"/>
    </row>
    <row r="84" spans="2:26" ht="39.75" customHeight="1">
      <c r="B84" s="545"/>
      <c r="D84" s="191" t="s">
        <v>2160</v>
      </c>
      <c r="E84" s="322"/>
      <c r="F84" s="192"/>
      <c r="G84" s="329"/>
      <c r="H84" s="193" t="str">
        <f t="shared" si="6"/>
        <v/>
      </c>
      <c r="J84" s="191" t="s">
        <v>2160</v>
      </c>
      <c r="K84" s="322"/>
      <c r="L84" s="192"/>
      <c r="M84" s="329"/>
      <c r="N84" s="193" t="str">
        <f t="shared" si="7"/>
        <v/>
      </c>
      <c r="P84" s="191" t="s">
        <v>2160</v>
      </c>
      <c r="Q84" s="322"/>
      <c r="R84" s="192"/>
      <c r="S84" s="329"/>
      <c r="T84" s="193" t="str">
        <f t="shared" si="8"/>
        <v/>
      </c>
      <c r="V84" s="583"/>
      <c r="W84" s="392"/>
      <c r="X84" s="392"/>
      <c r="Y84" s="392"/>
      <c r="Z84" s="584"/>
    </row>
    <row r="85" spans="2:26" ht="39.75" customHeight="1">
      <c r="B85" s="545"/>
      <c r="D85" s="191" t="s">
        <v>2161</v>
      </c>
      <c r="E85" s="323"/>
      <c r="F85" s="194"/>
      <c r="G85" s="330"/>
      <c r="H85" s="195" t="str">
        <f t="shared" si="6"/>
        <v/>
      </c>
      <c r="J85" s="191" t="s">
        <v>2161</v>
      </c>
      <c r="K85" s="323"/>
      <c r="L85" s="194"/>
      <c r="M85" s="330"/>
      <c r="N85" s="195" t="str">
        <f t="shared" si="7"/>
        <v/>
      </c>
      <c r="P85" s="191" t="s">
        <v>2161</v>
      </c>
      <c r="Q85" s="323"/>
      <c r="R85" s="194"/>
      <c r="S85" s="330"/>
      <c r="T85" s="195" t="str">
        <f t="shared" si="8"/>
        <v/>
      </c>
      <c r="V85" s="583"/>
      <c r="W85" s="392"/>
      <c r="X85" s="392"/>
      <c r="Y85" s="392"/>
      <c r="Z85" s="584"/>
    </row>
    <row r="86" spans="2:26" ht="39.75" customHeight="1">
      <c r="B86" s="545"/>
      <c r="D86" s="191" t="s">
        <v>2162</v>
      </c>
      <c r="E86" s="322"/>
      <c r="F86" s="192"/>
      <c r="G86" s="329"/>
      <c r="H86" s="193" t="str">
        <f t="shared" si="6"/>
        <v/>
      </c>
      <c r="J86" s="191" t="s">
        <v>2162</v>
      </c>
      <c r="K86" s="322"/>
      <c r="L86" s="192"/>
      <c r="M86" s="329"/>
      <c r="N86" s="193" t="str">
        <f t="shared" si="7"/>
        <v/>
      </c>
      <c r="P86" s="191" t="s">
        <v>2162</v>
      </c>
      <c r="Q86" s="322"/>
      <c r="R86" s="192"/>
      <c r="S86" s="329"/>
      <c r="T86" s="193" t="str">
        <f t="shared" si="8"/>
        <v/>
      </c>
      <c r="V86" s="583"/>
      <c r="W86" s="392"/>
      <c r="X86" s="392"/>
      <c r="Y86" s="392"/>
      <c r="Z86" s="584"/>
    </row>
    <row r="87" spans="2:26" ht="39.75" customHeight="1">
      <c r="B87" s="545"/>
      <c r="D87" s="196" t="s">
        <v>2163</v>
      </c>
      <c r="E87" s="324"/>
      <c r="F87" s="197"/>
      <c r="G87" s="331"/>
      <c r="H87" s="198" t="str">
        <f t="shared" si="6"/>
        <v/>
      </c>
      <c r="J87" s="196" t="s">
        <v>2163</v>
      </c>
      <c r="K87" s="324"/>
      <c r="L87" s="197"/>
      <c r="M87" s="331"/>
      <c r="N87" s="198" t="str">
        <f t="shared" si="7"/>
        <v/>
      </c>
      <c r="P87" s="196" t="s">
        <v>2163</v>
      </c>
      <c r="Q87" s="324"/>
      <c r="R87" s="197"/>
      <c r="S87" s="331"/>
      <c r="T87" s="198" t="str">
        <f t="shared" si="8"/>
        <v/>
      </c>
      <c r="V87" s="583"/>
      <c r="W87" s="392"/>
      <c r="X87" s="392"/>
      <c r="Y87" s="392"/>
      <c r="Z87" s="584"/>
    </row>
    <row r="88" spans="2:26" ht="60" customHeight="1">
      <c r="B88" s="545"/>
      <c r="D88" s="199" t="s">
        <v>1277</v>
      </c>
      <c r="E88" s="547">
        <f ca="1">ROUNDUP(F93/(VLOOKUP(1,tblRPECoefficientWithoutColumnHeaders,2,0)*G93^2+VLOOKUP(2,tblRPECoefficientWithoutColumnHeaders,2,0)*G93+VLOOKUP(3,tblRPECoefficientWithoutColumnHeaders,2,0)),0)</f>
        <v>0</v>
      </c>
      <c r="F88" s="548"/>
      <c r="G88" s="548"/>
      <c r="H88" s="549"/>
      <c r="J88" s="199" t="s">
        <v>1277</v>
      </c>
      <c r="K88" s="547">
        <f ca="1">ROUNDUP(L93/(VLOOKUP(1,tblRPECoefficientWithoutColumnHeaders,2,0)*M93^2+VLOOKUP(2,tblRPECoefficientWithoutColumnHeaders,2,0)*M93+VLOOKUP(3,tblRPECoefficientWithoutColumnHeaders,2,0)),0)</f>
        <v>0</v>
      </c>
      <c r="L88" s="548"/>
      <c r="M88" s="548"/>
      <c r="N88" s="549"/>
      <c r="P88" s="200" t="s">
        <v>1277</v>
      </c>
      <c r="Q88" s="554">
        <f ca="1">ROUNDUP(R93/(VLOOKUP(1,tblRPECoefficientWithoutColumnHeaders,2,0)*S93^2+VLOOKUP(2,tblRPECoefficientWithoutColumnHeaders,2,0)*S93+VLOOKUP(3,tblRPECoefficientWithoutColumnHeaders,2,0)),0)</f>
        <v>0</v>
      </c>
      <c r="R88" s="555"/>
      <c r="S88" s="555"/>
      <c r="T88" s="556"/>
      <c r="V88" s="583"/>
      <c r="W88" s="392"/>
      <c r="X88" s="392"/>
      <c r="Y88" s="392"/>
      <c r="Z88" s="584"/>
    </row>
    <row r="89" spans="2:26" ht="60" customHeight="1">
      <c r="B89" s="545"/>
      <c r="D89" s="201"/>
      <c r="E89" s="204">
        <f t="shared" ref="E89:H89" si="9">D89*B89</f>
        <v>0</v>
      </c>
      <c r="F89" s="204">
        <f t="shared" si="9"/>
        <v>0</v>
      </c>
      <c r="G89" s="204">
        <f t="shared" si="9"/>
        <v>0</v>
      </c>
      <c r="H89" s="204">
        <f t="shared" si="9"/>
        <v>0</v>
      </c>
      <c r="J89" s="201"/>
      <c r="K89" s="216"/>
      <c r="L89" s="216"/>
      <c r="M89" s="216"/>
      <c r="N89" s="204">
        <f>M89*K89</f>
        <v>0</v>
      </c>
      <c r="P89" s="205" t="s">
        <v>2164</v>
      </c>
      <c r="Q89" s="206"/>
      <c r="R89" s="207" t="s">
        <v>2165</v>
      </c>
      <c r="S89" s="208"/>
      <c r="T89" s="209">
        <f>S89*Q89</f>
        <v>0</v>
      </c>
      <c r="V89" s="583"/>
      <c r="W89" s="392"/>
      <c r="X89" s="392"/>
      <c r="Y89" s="392"/>
      <c r="Z89" s="584"/>
    </row>
    <row r="90" spans="2:26" ht="60" customHeight="1">
      <c r="B90" s="545"/>
      <c r="D90" s="201" t="s">
        <v>1268</v>
      </c>
      <c r="E90" s="553">
        <f>IF(COUNT(H79:H87)&gt;0,AVERAGEIF(H79:H87,"&gt;0"),0)</f>
        <v>0</v>
      </c>
      <c r="F90" s="406"/>
      <c r="G90" s="406"/>
      <c r="H90" s="407"/>
      <c r="J90" s="201" t="s">
        <v>1268</v>
      </c>
      <c r="K90" s="553">
        <f>IF(COUNT(N79:N87)&gt;0,AVERAGEIF(N79:N87,"&gt;0"),0)</f>
        <v>0</v>
      </c>
      <c r="L90" s="406"/>
      <c r="M90" s="406"/>
      <c r="N90" s="407"/>
      <c r="P90" s="210" t="s">
        <v>1268</v>
      </c>
      <c r="Q90" s="557">
        <f>IF(COUNT(T79:T87)&gt;0,AVERAGEIF(T79:T87,"&gt;0"),0)</f>
        <v>0</v>
      </c>
      <c r="R90" s="558"/>
      <c r="S90" s="558"/>
      <c r="T90" s="559"/>
      <c r="V90" s="583"/>
      <c r="W90" s="392"/>
      <c r="X90" s="392"/>
      <c r="Y90" s="392"/>
      <c r="Z90" s="584"/>
    </row>
    <row r="91" spans="2:26" ht="60" customHeight="1">
      <c r="B91" s="545"/>
      <c r="D91" s="201" t="s">
        <v>1267</v>
      </c>
      <c r="E91" s="560">
        <f>SUM(F79:F87)</f>
        <v>0</v>
      </c>
      <c r="F91" s="406"/>
      <c r="G91" s="406"/>
      <c r="H91" s="407"/>
      <c r="J91" s="201" t="s">
        <v>1267</v>
      </c>
      <c r="K91" s="560">
        <f>SUM(L79:L87)</f>
        <v>0</v>
      </c>
      <c r="L91" s="406"/>
      <c r="M91" s="406"/>
      <c r="N91" s="407"/>
      <c r="P91" s="201" t="s">
        <v>1267</v>
      </c>
      <c r="Q91" s="560">
        <f>SUM(R79:R87)</f>
        <v>0</v>
      </c>
      <c r="R91" s="406"/>
      <c r="S91" s="406"/>
      <c r="T91" s="407"/>
      <c r="V91" s="583"/>
      <c r="W91" s="392"/>
      <c r="X91" s="392"/>
      <c r="Y91" s="392"/>
      <c r="Z91" s="584"/>
    </row>
    <row r="92" spans="2:26" ht="60" customHeight="1">
      <c r="B92" s="545"/>
      <c r="D92" s="211" t="s">
        <v>1258</v>
      </c>
      <c r="E92" s="550">
        <f>SUM(PRODUCT(E79:F79),PRODUCT(E80:F80),PRODUCT(E81:F81),PRODUCT(E82:F82),PRODUCT(E83:F83),PRODUCT(E84:F84),PRODUCT(E85:F85),PRODUCT(E86:F86),PRODUCT(E87:F87))</f>
        <v>0</v>
      </c>
      <c r="F92" s="551"/>
      <c r="G92" s="551"/>
      <c r="H92" s="552"/>
      <c r="J92" s="211" t="s">
        <v>1258</v>
      </c>
      <c r="K92" s="550">
        <f>SUM(PRODUCT(K79:L79),PRODUCT(K80:L80),PRODUCT(K81:L81),PRODUCT(K82:L82),PRODUCT(K83:L83),PRODUCT(K84:L84),PRODUCT(K85:L85),PRODUCT(K86:L86),PRODUCT(K87:L87))</f>
        <v>0</v>
      </c>
      <c r="L92" s="551"/>
      <c r="M92" s="551"/>
      <c r="N92" s="552"/>
      <c r="P92" s="211" t="s">
        <v>1258</v>
      </c>
      <c r="Q92" s="550">
        <f>SUM(PRODUCT(Q79:R79),PRODUCT(Q80:R80),PRODUCT(Q81:R81),PRODUCT(Q82:R82),PRODUCT(Q83:R83),PRODUCT(Q84:R84),PRODUCT(Q85:R85),PRODUCT(Q86:R86),PRODUCT(Q87:R87))</f>
        <v>0</v>
      </c>
      <c r="R92" s="551"/>
      <c r="S92" s="551"/>
      <c r="T92" s="552"/>
      <c r="V92" s="585"/>
      <c r="W92" s="417"/>
      <c r="X92" s="417"/>
      <c r="Y92" s="417"/>
      <c r="Z92" s="586"/>
    </row>
    <row r="93" spans="2:26" ht="39.75" customHeight="1">
      <c r="B93" s="546"/>
      <c r="D93" s="212"/>
      <c r="E93" s="213" t="str">
        <f ca="1">OFFSET(E78,COUNT(E79:E87),0)</f>
        <v>WEIGHT</v>
      </c>
      <c r="F93" s="214">
        <f ca="1">IF(COUNT(E79:E87)&gt;0,OFFSET(E78,MATCH(MAX(E79:E87),E79:E87,0),0),0)</f>
        <v>0</v>
      </c>
      <c r="G93" s="214">
        <f ca="1">IF(COUNT(E79:E87)&gt;0,OFFSET(F78,MATCH(MAX(E79:E87),E79:E87,0),0)+(10-OFFSET(G78,MATCH(MAX(E79:E87),E79:E87,0),0)),0)</f>
        <v>0</v>
      </c>
      <c r="H93" s="215">
        <f ca="1">IF(COUNT(E79:E87)&gt;0,OFFSET(F78,COUNT(E79:E87),0)+(10-(OFFSET(G78,COUNT(E79:E87),0))),0)</f>
        <v>0</v>
      </c>
      <c r="J93" s="212"/>
      <c r="K93" s="213" t="str">
        <f ca="1">OFFSET(K78,COUNT(K79:K87),0)</f>
        <v>WEIGHT</v>
      </c>
      <c r="L93" s="214">
        <f ca="1">IF(COUNT(K79:K87)&gt;0,OFFSET(K78,MATCH(MAX(K79:K87),K79:K87,0),0),0)</f>
        <v>0</v>
      </c>
      <c r="M93" s="214">
        <f ca="1">IF(COUNT(K79:K87)&gt;0,OFFSET(L78,MATCH(MAX(K79:K87),K79:K87,0),0)+(10-OFFSET(M78,MATCH(MAX(K79:K87),K79:K87,0),0)),0)</f>
        <v>0</v>
      </c>
      <c r="N93" s="215">
        <f ca="1">IF(COUNT(K79:K87)&gt;0,OFFSET(L78,COUNT(K79:K87),0)+(10-(OFFSET(M78,COUNT(K79:K87),0))),0)</f>
        <v>0</v>
      </c>
      <c r="P93" s="212"/>
      <c r="Q93" s="213" t="str">
        <f ca="1">OFFSET(Q78,COUNT(Q79:Q87),0)</f>
        <v>WEIGHT</v>
      </c>
      <c r="R93" s="214">
        <f ca="1">IF(COUNT(Q79:Q87)&gt;0,OFFSET(Q78,MATCH(MAX(Q79:Q87),Q79:Q87,0),0),0)</f>
        <v>0</v>
      </c>
      <c r="S93" s="214">
        <f ca="1">IF(COUNT(Q79:Q87)&gt;0,OFFSET(R78,MATCH(MAX(Q79:Q87),Q79:Q87,0),0)+(10-OFFSET(S78,MATCH(MAX(Q79:Q87),Q79:Q87,0),0)),0)</f>
        <v>0</v>
      </c>
      <c r="T93" s="215">
        <f ca="1">IF(COUNT(Q79:Q87)&gt;0,OFFSET(R78,COUNT(Q79:Q87),0)+(10-(OFFSET(S78,COUNT(Q79:Q87),0))),0)</f>
        <v>0</v>
      </c>
      <c r="V93" s="212"/>
      <c r="W93" s="213"/>
      <c r="X93" s="214"/>
      <c r="Y93" s="214"/>
      <c r="Z93" s="215"/>
    </row>
    <row r="94" spans="2:26" ht="15.75" customHeight="1"/>
    <row r="95" spans="2:26" ht="22.5" customHeight="1"/>
    <row r="96" spans="2:26" ht="75" customHeight="1">
      <c r="B96" s="544">
        <v>4</v>
      </c>
      <c r="D96" s="533">
        <v>1</v>
      </c>
      <c r="E96" s="369"/>
      <c r="F96" s="369"/>
      <c r="G96" s="369"/>
      <c r="H96" s="370"/>
      <c r="J96" s="533">
        <v>2</v>
      </c>
      <c r="K96" s="369"/>
      <c r="L96" s="369"/>
      <c r="M96" s="369"/>
      <c r="N96" s="370"/>
      <c r="P96" s="533">
        <v>3</v>
      </c>
      <c r="Q96" s="369"/>
      <c r="R96" s="369"/>
      <c r="S96" s="369"/>
      <c r="T96" s="370"/>
      <c r="V96" s="533" t="s">
        <v>2147</v>
      </c>
      <c r="W96" s="369"/>
      <c r="X96" s="369"/>
      <c r="Y96" s="369"/>
      <c r="Z96" s="370"/>
    </row>
    <row r="97" spans="2:26" ht="15" customHeight="1">
      <c r="B97" s="545"/>
    </row>
    <row r="98" spans="2:26" ht="75" customHeight="1">
      <c r="B98" s="545"/>
      <c r="D98" s="535" t="str">
        <f ca="1">OFFSET('PROGRAMMING SKELETON'!D282,F2-1,0)</f>
        <v>2 count paused deadlift @ 1" off floor</v>
      </c>
      <c r="E98" s="413"/>
      <c r="F98" s="413"/>
      <c r="G98" s="413"/>
      <c r="H98" s="414"/>
      <c r="J98" s="535" t="str">
        <f ca="1">OFFSET('PROGRAMMING SKELETON'!G282,F2-1,0)</f>
        <v>Touch n Go bench</v>
      </c>
      <c r="K98" s="413"/>
      <c r="L98" s="413"/>
      <c r="M98" s="413"/>
      <c r="N98" s="414"/>
      <c r="P98" s="535" t="str">
        <f ca="1">OFFSET('PROGRAMMING SKELETON'!J282,F2-1,0)</f>
        <v>SLDL</v>
      </c>
      <c r="Q98" s="413"/>
      <c r="R98" s="413"/>
      <c r="S98" s="413"/>
      <c r="T98" s="414"/>
      <c r="V98" s="535" t="str">
        <f ca="1">OFFSET('PROGRAMMING SKELETON'!M283,F74-1,0)</f>
        <v>GPP or None</v>
      </c>
      <c r="W98" s="413"/>
      <c r="X98" s="413"/>
      <c r="Y98" s="413"/>
      <c r="Z98" s="414"/>
    </row>
    <row r="99" spans="2:26" ht="49.5" customHeight="1">
      <c r="B99" s="545"/>
      <c r="D99" s="531" t="s">
        <v>2148</v>
      </c>
      <c r="E99" s="561" t="str">
        <f ca="1">OFFSET('PROGRAMMING SKELETON'!G57,F2-1,0)</f>
        <v>• 1 rep @ RPE 8
• 3 reps @ RPE  9 x 1 set</v>
      </c>
      <c r="F99" s="526"/>
      <c r="G99" s="526"/>
      <c r="H99" s="527"/>
      <c r="J99" s="531" t="s">
        <v>2148</v>
      </c>
      <c r="K99" s="561" t="str">
        <f ca="1">OFFSET('PROGRAMMING SKELETON'!H57,F2-1,0)</f>
        <v>• 1 rep @ RPE 8
• 3 reps @ RPE  9 x 1 set</v>
      </c>
      <c r="L99" s="526"/>
      <c r="M99" s="526"/>
      <c r="N99" s="527"/>
      <c r="P99" s="531" t="s">
        <v>2148</v>
      </c>
      <c r="Q99" s="561" t="str">
        <f ca="1">OFFSET('PROGRAMMING SKELETON'!I57,F2-1,0)</f>
        <v>•8 reps @RPE 7
•8 reps @ RPE 8
•8 reps @ RPE 9
• No back off sets</v>
      </c>
      <c r="R99" s="526"/>
      <c r="S99" s="526"/>
      <c r="T99" s="527"/>
      <c r="V99" s="582" t="str">
        <f ca="1">OFFSET('PROGRAMMING SKELETON'!N283,F74-1,0)</f>
        <v>GPP or None</v>
      </c>
      <c r="W99" s="526"/>
      <c r="X99" s="526"/>
      <c r="Y99" s="526"/>
      <c r="Z99" s="527"/>
    </row>
    <row r="100" spans="2:26" ht="49.5" customHeight="1">
      <c r="B100" s="545"/>
      <c r="D100" s="532"/>
      <c r="E100" s="528"/>
      <c r="F100" s="529"/>
      <c r="G100" s="529"/>
      <c r="H100" s="530"/>
      <c r="J100" s="532"/>
      <c r="K100" s="528"/>
      <c r="L100" s="529"/>
      <c r="M100" s="529"/>
      <c r="N100" s="530"/>
      <c r="P100" s="532"/>
      <c r="Q100" s="528"/>
      <c r="R100" s="529"/>
      <c r="S100" s="529"/>
      <c r="T100" s="530"/>
      <c r="V100" s="583"/>
      <c r="W100" s="392"/>
      <c r="X100" s="392"/>
      <c r="Y100" s="392"/>
      <c r="Z100" s="584"/>
    </row>
    <row r="101" spans="2:26" ht="124.5" customHeight="1">
      <c r="B101" s="545"/>
      <c r="D101" s="186" t="s">
        <v>2149</v>
      </c>
      <c r="E101" s="562" t="str">
        <f ca="1">OFFSET('PROGRAMMING SKELETON'!E282,F2-1,0)</f>
        <v>3-5 minute rest between work sets</v>
      </c>
      <c r="F101" s="410"/>
      <c r="G101" s="410"/>
      <c r="H101" s="411"/>
      <c r="J101" s="186" t="s">
        <v>2149</v>
      </c>
      <c r="K101" s="562" t="str">
        <f ca="1">OFFSET('PROGRAMMING SKELETON'!H282,F2-1,0)</f>
        <v>3-5 minute rest between work sets</v>
      </c>
      <c r="L101" s="410"/>
      <c r="M101" s="410"/>
      <c r="N101" s="411"/>
      <c r="P101" s="186" t="s">
        <v>2149</v>
      </c>
      <c r="Q101" s="562" t="str">
        <f ca="1">OFFSET('PROGRAMMING SKELETON'!K282,F2-1,0)</f>
        <v>2-4 min</v>
      </c>
      <c r="R101" s="410"/>
      <c r="S101" s="410"/>
      <c r="T101" s="411"/>
      <c r="V101" s="585"/>
      <c r="W101" s="417"/>
      <c r="X101" s="417"/>
      <c r="Y101" s="417"/>
      <c r="Z101" s="586"/>
    </row>
    <row r="102" spans="2:26" ht="75" customHeight="1">
      <c r="B102" s="545"/>
      <c r="D102" s="187" t="s">
        <v>2150</v>
      </c>
      <c r="E102" s="187" t="s">
        <v>2151</v>
      </c>
      <c r="F102" s="187" t="s">
        <v>1267</v>
      </c>
      <c r="G102" s="187" t="s">
        <v>2152</v>
      </c>
      <c r="H102" s="187" t="s">
        <v>2153</v>
      </c>
      <c r="J102" s="187" t="s">
        <v>2150</v>
      </c>
      <c r="K102" s="187" t="s">
        <v>2151</v>
      </c>
      <c r="L102" s="187" t="s">
        <v>1267</v>
      </c>
      <c r="M102" s="187" t="s">
        <v>2152</v>
      </c>
      <c r="N102" s="187" t="s">
        <v>2153</v>
      </c>
      <c r="P102" s="187" t="s">
        <v>2150</v>
      </c>
      <c r="Q102" s="187" t="s">
        <v>2151</v>
      </c>
      <c r="R102" s="187" t="s">
        <v>1267</v>
      </c>
      <c r="S102" s="187" t="s">
        <v>2152</v>
      </c>
      <c r="T102" s="187" t="s">
        <v>2153</v>
      </c>
      <c r="V102" s="581" t="s">
        <v>2154</v>
      </c>
      <c r="W102" s="413"/>
      <c r="X102" s="413"/>
      <c r="Y102" s="413"/>
      <c r="Z102" s="414"/>
    </row>
    <row r="103" spans="2:26" ht="39.75" customHeight="1">
      <c r="B103" s="545"/>
      <c r="D103" s="188" t="s">
        <v>2155</v>
      </c>
      <c r="E103" s="321"/>
      <c r="F103" s="189"/>
      <c r="G103" s="328"/>
      <c r="H103" s="190" t="str">
        <f t="shared" ref="H103:H111" si="10">IF(ISNUMBER(E103),E103/E$112,"")</f>
        <v/>
      </c>
      <c r="J103" s="188" t="s">
        <v>2155</v>
      </c>
      <c r="K103" s="321"/>
      <c r="L103" s="189"/>
      <c r="M103" s="328"/>
      <c r="N103" s="190" t="str">
        <f t="shared" ref="N103:N111" si="11">IF(ISNUMBER(K103),K103/K$112,"")</f>
        <v/>
      </c>
      <c r="P103" s="188" t="s">
        <v>2155</v>
      </c>
      <c r="Q103" s="321"/>
      <c r="R103" s="189"/>
      <c r="S103" s="328"/>
      <c r="T103" s="190" t="str">
        <f t="shared" ref="T103:T111" si="12">IF(ISNUMBER(Q103),Q103/Q$112,"")</f>
        <v/>
      </c>
      <c r="V103" s="587"/>
      <c r="W103" s="526"/>
      <c r="X103" s="526"/>
      <c r="Y103" s="526"/>
      <c r="Z103" s="527"/>
    </row>
    <row r="104" spans="2:26" ht="39.75" customHeight="1">
      <c r="B104" s="545"/>
      <c r="D104" s="191" t="s">
        <v>2156</v>
      </c>
      <c r="E104" s="322"/>
      <c r="F104" s="192"/>
      <c r="G104" s="329"/>
      <c r="H104" s="190" t="str">
        <f t="shared" si="10"/>
        <v/>
      </c>
      <c r="J104" s="191" t="s">
        <v>2156</v>
      </c>
      <c r="K104" s="322"/>
      <c r="L104" s="192"/>
      <c r="M104" s="329"/>
      <c r="N104" s="193" t="str">
        <f t="shared" si="11"/>
        <v/>
      </c>
      <c r="P104" s="191" t="s">
        <v>2156</v>
      </c>
      <c r="Q104" s="322"/>
      <c r="R104" s="192"/>
      <c r="S104" s="329"/>
      <c r="T104" s="193" t="str">
        <f t="shared" si="12"/>
        <v/>
      </c>
      <c r="V104" s="583"/>
      <c r="W104" s="392"/>
      <c r="X104" s="392"/>
      <c r="Y104" s="392"/>
      <c r="Z104" s="584"/>
    </row>
    <row r="105" spans="2:26" ht="39.75" customHeight="1">
      <c r="B105" s="545"/>
      <c r="D105" s="191" t="s">
        <v>2157</v>
      </c>
      <c r="E105" s="323"/>
      <c r="F105" s="189"/>
      <c r="G105" s="330"/>
      <c r="H105" s="190" t="str">
        <f t="shared" si="10"/>
        <v/>
      </c>
      <c r="J105" s="191" t="s">
        <v>2157</v>
      </c>
      <c r="K105" s="323"/>
      <c r="L105" s="189"/>
      <c r="M105" s="330"/>
      <c r="N105" s="195" t="str">
        <f t="shared" si="11"/>
        <v/>
      </c>
      <c r="P105" s="191" t="s">
        <v>2157</v>
      </c>
      <c r="Q105" s="323"/>
      <c r="R105" s="189"/>
      <c r="S105" s="330"/>
      <c r="T105" s="195" t="str">
        <f t="shared" si="12"/>
        <v/>
      </c>
      <c r="V105" s="583"/>
      <c r="W105" s="392"/>
      <c r="X105" s="392"/>
      <c r="Y105" s="392"/>
      <c r="Z105" s="584"/>
    </row>
    <row r="106" spans="2:26" ht="39.75" customHeight="1">
      <c r="B106" s="545"/>
      <c r="D106" s="191" t="s">
        <v>2158</v>
      </c>
      <c r="E106" s="322"/>
      <c r="F106" s="192"/>
      <c r="G106" s="329"/>
      <c r="H106" s="193" t="str">
        <f t="shared" si="10"/>
        <v/>
      </c>
      <c r="J106" s="191" t="s">
        <v>2158</v>
      </c>
      <c r="K106" s="322"/>
      <c r="L106" s="192"/>
      <c r="M106" s="329"/>
      <c r="N106" s="193" t="str">
        <f t="shared" si="11"/>
        <v/>
      </c>
      <c r="P106" s="191" t="s">
        <v>2158</v>
      </c>
      <c r="Q106" s="322"/>
      <c r="R106" s="192"/>
      <c r="S106" s="329"/>
      <c r="T106" s="193" t="str">
        <f t="shared" si="12"/>
        <v/>
      </c>
      <c r="V106" s="583"/>
      <c r="W106" s="392"/>
      <c r="X106" s="392"/>
      <c r="Y106" s="392"/>
      <c r="Z106" s="584"/>
    </row>
    <row r="107" spans="2:26" ht="39.75" customHeight="1">
      <c r="B107" s="545"/>
      <c r="D107" s="191" t="s">
        <v>2159</v>
      </c>
      <c r="E107" s="323"/>
      <c r="F107" s="189"/>
      <c r="G107" s="330"/>
      <c r="H107" s="195" t="str">
        <f t="shared" si="10"/>
        <v/>
      </c>
      <c r="J107" s="191" t="s">
        <v>2159</v>
      </c>
      <c r="K107" s="323"/>
      <c r="L107" s="189"/>
      <c r="M107" s="330"/>
      <c r="N107" s="195" t="str">
        <f t="shared" si="11"/>
        <v/>
      </c>
      <c r="P107" s="191" t="s">
        <v>2159</v>
      </c>
      <c r="Q107" s="323"/>
      <c r="R107" s="189"/>
      <c r="S107" s="330"/>
      <c r="T107" s="195" t="str">
        <f t="shared" si="12"/>
        <v/>
      </c>
      <c r="V107" s="583"/>
      <c r="W107" s="392"/>
      <c r="X107" s="392"/>
      <c r="Y107" s="392"/>
      <c r="Z107" s="584"/>
    </row>
    <row r="108" spans="2:26" ht="39.75" customHeight="1">
      <c r="B108" s="545"/>
      <c r="D108" s="191" t="s">
        <v>2160</v>
      </c>
      <c r="E108" s="322"/>
      <c r="F108" s="192"/>
      <c r="G108" s="329"/>
      <c r="H108" s="193" t="str">
        <f t="shared" si="10"/>
        <v/>
      </c>
      <c r="J108" s="191" t="s">
        <v>2160</v>
      </c>
      <c r="K108" s="322"/>
      <c r="L108" s="192"/>
      <c r="M108" s="329"/>
      <c r="N108" s="193" t="str">
        <f t="shared" si="11"/>
        <v/>
      </c>
      <c r="P108" s="191" t="s">
        <v>2160</v>
      </c>
      <c r="Q108" s="322"/>
      <c r="R108" s="192"/>
      <c r="S108" s="329"/>
      <c r="T108" s="193" t="str">
        <f t="shared" si="12"/>
        <v/>
      </c>
      <c r="V108" s="583"/>
      <c r="W108" s="392"/>
      <c r="X108" s="392"/>
      <c r="Y108" s="392"/>
      <c r="Z108" s="584"/>
    </row>
    <row r="109" spans="2:26" ht="39.75" customHeight="1">
      <c r="B109" s="545"/>
      <c r="D109" s="191" t="s">
        <v>2161</v>
      </c>
      <c r="E109" s="323"/>
      <c r="F109" s="189"/>
      <c r="G109" s="330"/>
      <c r="H109" s="195" t="str">
        <f t="shared" si="10"/>
        <v/>
      </c>
      <c r="J109" s="191" t="s">
        <v>2161</v>
      </c>
      <c r="K109" s="323"/>
      <c r="L109" s="189"/>
      <c r="M109" s="330"/>
      <c r="N109" s="195" t="str">
        <f t="shared" si="11"/>
        <v/>
      </c>
      <c r="P109" s="191" t="s">
        <v>2161</v>
      </c>
      <c r="Q109" s="323"/>
      <c r="R109" s="189"/>
      <c r="S109" s="330"/>
      <c r="T109" s="195" t="str">
        <f t="shared" si="12"/>
        <v/>
      </c>
      <c r="V109" s="583"/>
      <c r="W109" s="392"/>
      <c r="X109" s="392"/>
      <c r="Y109" s="392"/>
      <c r="Z109" s="584"/>
    </row>
    <row r="110" spans="2:26" ht="39.75" customHeight="1">
      <c r="B110" s="545"/>
      <c r="D110" s="191" t="s">
        <v>2162</v>
      </c>
      <c r="E110" s="322"/>
      <c r="F110" s="192"/>
      <c r="G110" s="329"/>
      <c r="H110" s="193" t="str">
        <f t="shared" si="10"/>
        <v/>
      </c>
      <c r="J110" s="191" t="s">
        <v>2162</v>
      </c>
      <c r="K110" s="322"/>
      <c r="L110" s="192"/>
      <c r="M110" s="329"/>
      <c r="N110" s="193" t="str">
        <f t="shared" si="11"/>
        <v/>
      </c>
      <c r="P110" s="191" t="s">
        <v>2162</v>
      </c>
      <c r="Q110" s="322"/>
      <c r="R110" s="192"/>
      <c r="S110" s="329"/>
      <c r="T110" s="193" t="str">
        <f t="shared" si="12"/>
        <v/>
      </c>
      <c r="V110" s="583"/>
      <c r="W110" s="392"/>
      <c r="X110" s="392"/>
      <c r="Y110" s="392"/>
      <c r="Z110" s="584"/>
    </row>
    <row r="111" spans="2:26" ht="39.75" customHeight="1" thickBot="1">
      <c r="B111" s="545"/>
      <c r="D111" s="196" t="s">
        <v>2163</v>
      </c>
      <c r="E111" s="324"/>
      <c r="F111" s="189"/>
      <c r="G111" s="331"/>
      <c r="H111" s="198" t="str">
        <f t="shared" si="10"/>
        <v/>
      </c>
      <c r="J111" s="196" t="s">
        <v>2163</v>
      </c>
      <c r="K111" s="324"/>
      <c r="L111" s="189"/>
      <c r="M111" s="331"/>
      <c r="N111" s="198" t="str">
        <f t="shared" si="11"/>
        <v/>
      </c>
      <c r="P111" s="196" t="s">
        <v>2163</v>
      </c>
      <c r="Q111" s="324"/>
      <c r="R111" s="189"/>
      <c r="S111" s="331"/>
      <c r="T111" s="198" t="str">
        <f t="shared" si="12"/>
        <v/>
      </c>
      <c r="V111" s="583"/>
      <c r="W111" s="392"/>
      <c r="X111" s="392"/>
      <c r="Y111" s="392"/>
      <c r="Z111" s="584"/>
    </row>
    <row r="112" spans="2:26" ht="60" customHeight="1" thickTop="1">
      <c r="B112" s="545"/>
      <c r="D112" s="199" t="s">
        <v>1277</v>
      </c>
      <c r="E112" s="547">
        <f ca="1">ROUNDUP(F117/(VLOOKUP(1,tblRPECoefficientWithoutColumnHeaders,2,0)*G117^2+VLOOKUP(2,tblRPECoefficientWithoutColumnHeaders,2,0)*G117+VLOOKUP(3,tblRPECoefficientWithoutColumnHeaders,2,0)),0)</f>
        <v>0</v>
      </c>
      <c r="F112" s="548"/>
      <c r="G112" s="548"/>
      <c r="H112" s="549"/>
      <c r="J112" s="199" t="s">
        <v>1277</v>
      </c>
      <c r="K112" s="547">
        <f ca="1">ROUNDUP(L117/(VLOOKUP(1,tblRPECoefficientWithoutColumnHeaders,2,0)*M117^2+VLOOKUP(2,tblRPECoefficientWithoutColumnHeaders,2,0)*M117+VLOOKUP(3,tblRPECoefficientWithoutColumnHeaders,2,0)),0)</f>
        <v>0</v>
      </c>
      <c r="L112" s="548"/>
      <c r="M112" s="548"/>
      <c r="N112" s="549"/>
      <c r="P112" s="199" t="s">
        <v>1277</v>
      </c>
      <c r="Q112" s="547">
        <f ca="1">ROUNDUP(R117/(VLOOKUP(1,tblRPECoefficientWithoutColumnHeaders,2,0)*S117^2+VLOOKUP(2,tblRPECoefficientWithoutColumnHeaders,2,0)*S117+VLOOKUP(3,tblRPECoefficientWithoutColumnHeaders,2,0)),0)</f>
        <v>0</v>
      </c>
      <c r="R112" s="548"/>
      <c r="S112" s="548"/>
      <c r="T112" s="549"/>
      <c r="V112" s="583"/>
      <c r="W112" s="392"/>
      <c r="X112" s="392"/>
      <c r="Y112" s="392"/>
      <c r="Z112" s="584"/>
    </row>
    <row r="113" spans="2:26" ht="60" customHeight="1">
      <c r="B113" s="545"/>
      <c r="D113" s="201"/>
      <c r="E113" s="216"/>
      <c r="F113" s="216"/>
      <c r="G113" s="216"/>
      <c r="H113" s="204"/>
      <c r="J113" s="201"/>
      <c r="K113" s="216"/>
      <c r="L113" s="216"/>
      <c r="M113" s="216"/>
      <c r="N113" s="204"/>
      <c r="P113" s="247" t="s">
        <v>2387</v>
      </c>
      <c r="Q113" s="248"/>
      <c r="R113" s="216" t="s">
        <v>2165</v>
      </c>
      <c r="S113" s="249"/>
      <c r="T113" s="250">
        <f>Q113*S113</f>
        <v>0</v>
      </c>
      <c r="V113" s="583"/>
      <c r="W113" s="392"/>
      <c r="X113" s="392"/>
      <c r="Y113" s="392"/>
      <c r="Z113" s="584"/>
    </row>
    <row r="114" spans="2:26" ht="60" customHeight="1">
      <c r="B114" s="545"/>
      <c r="D114" s="201" t="s">
        <v>1268</v>
      </c>
      <c r="E114" s="553">
        <f>IF(COUNT(H103:H111)&gt;0,AVERAGEIF(H103:H111,"&gt;0"),0)</f>
        <v>0</v>
      </c>
      <c r="F114" s="406"/>
      <c r="G114" s="406"/>
      <c r="H114" s="407"/>
      <c r="J114" s="201" t="s">
        <v>1268</v>
      </c>
      <c r="K114" s="553">
        <f>IF(COUNT(N103:N111)&gt;0,AVERAGEIF(N103:N111,"&gt;0"),0)</f>
        <v>0</v>
      </c>
      <c r="L114" s="406"/>
      <c r="M114" s="406"/>
      <c r="N114" s="407"/>
      <c r="P114" s="201" t="s">
        <v>1268</v>
      </c>
      <c r="Q114" s="553">
        <f>IF(COUNT(T103:T111)&gt;0,AVERAGEIF(T103:T111,"&gt;0"),0)</f>
        <v>0</v>
      </c>
      <c r="R114" s="406"/>
      <c r="S114" s="406"/>
      <c r="T114" s="407"/>
      <c r="V114" s="583"/>
      <c r="W114" s="392"/>
      <c r="X114" s="392"/>
      <c r="Y114" s="392"/>
      <c r="Z114" s="584"/>
    </row>
    <row r="115" spans="2:26" ht="60" customHeight="1">
      <c r="B115" s="545"/>
      <c r="D115" s="201" t="s">
        <v>1267</v>
      </c>
      <c r="E115" s="560">
        <f>SUM(F103:F111)</f>
        <v>0</v>
      </c>
      <c r="F115" s="406"/>
      <c r="G115" s="406"/>
      <c r="H115" s="407"/>
      <c r="J115" s="201" t="s">
        <v>1267</v>
      </c>
      <c r="K115" s="560">
        <f>SUM(L103:L111)</f>
        <v>0</v>
      </c>
      <c r="L115" s="406"/>
      <c r="M115" s="406"/>
      <c r="N115" s="407"/>
      <c r="P115" s="201" t="s">
        <v>1267</v>
      </c>
      <c r="Q115" s="560">
        <f>SUM(R103:R111)</f>
        <v>0</v>
      </c>
      <c r="R115" s="406"/>
      <c r="S115" s="406"/>
      <c r="T115" s="407"/>
      <c r="V115" s="583"/>
      <c r="W115" s="392"/>
      <c r="X115" s="392"/>
      <c r="Y115" s="392"/>
      <c r="Z115" s="584"/>
    </row>
    <row r="116" spans="2:26" ht="60" customHeight="1">
      <c r="B116" s="545"/>
      <c r="D116" s="211" t="s">
        <v>1258</v>
      </c>
      <c r="E116" s="550">
        <f>SUM(PRODUCT(E103:F103),PRODUCT(E104:F104),PRODUCT(E105:F105),PRODUCT(E106:F106),PRODUCT(E107:F107),PRODUCT(E108:F108),PRODUCT(E109:F109),PRODUCT(E110:F110),PRODUCT(E111:F111))</f>
        <v>0</v>
      </c>
      <c r="F116" s="551"/>
      <c r="G116" s="551"/>
      <c r="H116" s="552"/>
      <c r="J116" s="211" t="s">
        <v>1258</v>
      </c>
      <c r="K116" s="550">
        <f>SUM(PRODUCT(K103:L103),PRODUCT(K104:L104),PRODUCT(K105:L105),PRODUCT(K106:L106),PRODUCT(K107:L107),PRODUCT(K108:L108),PRODUCT(K109:L109),PRODUCT(K110:L110),PRODUCT(K111:L111))</f>
        <v>0</v>
      </c>
      <c r="L116" s="551"/>
      <c r="M116" s="551"/>
      <c r="N116" s="552"/>
      <c r="P116" s="211" t="s">
        <v>1258</v>
      </c>
      <c r="Q116" s="550">
        <f>SUM(PRODUCT(Q103:R103),PRODUCT(Q104:R104),PRODUCT(Q105:R105),PRODUCT(Q106:R106),PRODUCT(Q107:R107),PRODUCT(Q108:R108),PRODUCT(Q109:R109),PRODUCT(Q110:R110),PRODUCT(Q111:R111))</f>
        <v>0</v>
      </c>
      <c r="R116" s="551"/>
      <c r="S116" s="551"/>
      <c r="T116" s="552"/>
      <c r="V116" s="585"/>
      <c r="W116" s="417"/>
      <c r="X116" s="417"/>
      <c r="Y116" s="417"/>
      <c r="Z116" s="586"/>
    </row>
    <row r="117" spans="2:26" ht="21.75" customHeight="1">
      <c r="B117" s="546"/>
      <c r="D117" s="212"/>
      <c r="E117" s="213" t="str">
        <f ca="1">OFFSET(E102,COUNT(E103:E111),0)</f>
        <v>WEIGHT</v>
      </c>
      <c r="F117" s="214">
        <f ca="1">IF(COUNT(E103:E111)&gt;0,OFFSET(E102,MATCH(MAX(E103:E111),E103:E111,0),0),0)</f>
        <v>0</v>
      </c>
      <c r="G117" s="214">
        <f ca="1">IF(COUNT(E103:E111)&gt;0,OFFSET(F102,MATCH(MAX(E103:E111),E103:E111,0),0)+(10-OFFSET(G102,MATCH(MAX(E103:E111),E103:E111,0),0)),0)</f>
        <v>0</v>
      </c>
      <c r="H117" s="215">
        <f ca="1">IF(COUNT(E103:E111)&gt;0,OFFSET(F102,COUNT(E103:E111),0)+(10-(OFFSET(G102,COUNT(E103:E111),0))),0)</f>
        <v>0</v>
      </c>
      <c r="J117" s="212"/>
      <c r="K117" s="213" t="str">
        <f ca="1">OFFSET(K102,COUNT(K103:K111),0)</f>
        <v>WEIGHT</v>
      </c>
      <c r="L117" s="214">
        <f ca="1">IF(COUNT(K103:K111)&gt;0,OFFSET(K102,MATCH(MAX(K103:K111),K103:K111,0),0),0)</f>
        <v>0</v>
      </c>
      <c r="M117" s="214">
        <f ca="1">IF(COUNT(K103:K111)&gt;0,OFFSET(L102,MATCH(MAX(K103:K111),K103:K111,0),0)+(10-OFFSET(M102,MATCH(MAX(K103:K111),K103:K111,0),0)),0)</f>
        <v>0</v>
      </c>
      <c r="N117" s="215">
        <f ca="1">IF(COUNT(K103:K111)&gt;0,OFFSET(L102,COUNT(K103:K111),0)+(10-(OFFSET(M102,COUNT(K103:K111),0))),0)</f>
        <v>0</v>
      </c>
      <c r="P117" s="212"/>
      <c r="Q117" s="213" t="str">
        <f ca="1">OFFSET(Q102,COUNT(Q103:Q111),0)</f>
        <v>WEIGHT</v>
      </c>
      <c r="R117" s="214">
        <f ca="1">IF(COUNT(Q103:Q111)&gt;0,OFFSET(Q102,MATCH(MAX(Q103:Q111),Q103:Q111,0),0),0)</f>
        <v>0</v>
      </c>
      <c r="S117" s="214">
        <f ca="1">IF(COUNT(Q103:Q111)&gt;0,OFFSET(R102,MATCH(MAX(Q103:Q111),Q103:Q111,0),0)+(10-OFFSET(S102,MATCH(MAX(Q103:Q111),Q103:Q111,0),0)),0)</f>
        <v>0</v>
      </c>
      <c r="T117" s="215">
        <f ca="1">IF(COUNT(Q103:Q111)&gt;0,OFFSET(R102,COUNT(Q103:Q111),0)+(10-(OFFSET(S102,COUNT(Q103:Q111),0))),0)</f>
        <v>0</v>
      </c>
      <c r="V117" s="212"/>
      <c r="W117" s="213"/>
      <c r="X117" s="214"/>
      <c r="Y117" s="214"/>
      <c r="Z117" s="215"/>
    </row>
    <row r="118" spans="2:26" ht="15.75" customHeight="1"/>
    <row r="119" spans="2:26" ht="15.75" customHeight="1"/>
    <row r="120" spans="2:26" ht="99.75" customHeight="1">
      <c r="B120" s="544" t="s">
        <v>162</v>
      </c>
      <c r="D120" s="535" t="str">
        <f ca="1">OFFSET('PROGRAMMING SKELETON'!J3,F4-1,0)</f>
        <v>GPP Cardio</v>
      </c>
      <c r="E120" s="413"/>
      <c r="F120" s="413"/>
      <c r="G120" s="413"/>
      <c r="H120" s="414"/>
      <c r="J120" s="535" t="str">
        <f ca="1">OFFSET('PROGRAMMING SKELETON'!K3,F4-1,0)</f>
        <v>GPP Upper Back Work</v>
      </c>
      <c r="K120" s="413"/>
      <c r="L120" s="413"/>
      <c r="M120" s="413"/>
      <c r="N120" s="414"/>
      <c r="P120" s="535" t="str">
        <f ca="1">OFFSET('PROGRAMMING SKELETON'!L3,F4-1,0)</f>
        <v>GPP AB Work</v>
      </c>
      <c r="Q120" s="413"/>
      <c r="R120" s="413"/>
      <c r="S120" s="413"/>
      <c r="T120" s="414"/>
    </row>
    <row r="121" spans="2:26" ht="49.5" customHeight="1">
      <c r="B121" s="545"/>
      <c r="D121" s="531" t="s">
        <v>2154</v>
      </c>
      <c r="E121" s="561" t="str">
        <f ca="1">OFFSET('PROGRAMMING SKELETON'!J3,F2-1,0)</f>
        <v>30 min steady state @ RPE 6 1x/wk
20 sec sprint every 2 min x 14 minutes 1x/wk</v>
      </c>
      <c r="F121" s="526"/>
      <c r="G121" s="526"/>
      <c r="H121" s="527"/>
      <c r="J121" s="531" t="s">
        <v>2154</v>
      </c>
      <c r="K121" s="561" t="str">
        <f ca="1">OFFSET('PROGRAMMING SKELETON'!K3,F2-1,0)</f>
        <v>9 minutes upper back work AMRAP</v>
      </c>
      <c r="L121" s="526"/>
      <c r="M121" s="526"/>
      <c r="N121" s="527"/>
      <c r="P121" s="531" t="s">
        <v>2154</v>
      </c>
      <c r="Q121" s="561" t="str">
        <f ca="1">OFFSET('PROGRAMMING SKELETON'!L3,F2-1,0)</f>
        <v>9 minutes ab work AMRAP</v>
      </c>
      <c r="R121" s="526"/>
      <c r="S121" s="526"/>
      <c r="T121" s="527"/>
    </row>
    <row r="122" spans="2:26" ht="49.5" customHeight="1">
      <c r="B122" s="545"/>
      <c r="D122" s="532"/>
      <c r="E122" s="528"/>
      <c r="F122" s="529"/>
      <c r="G122" s="529"/>
      <c r="H122" s="530"/>
      <c r="J122" s="532"/>
      <c r="K122" s="528"/>
      <c r="L122" s="529"/>
      <c r="M122" s="529"/>
      <c r="N122" s="530"/>
      <c r="P122" s="532"/>
      <c r="Q122" s="528"/>
      <c r="R122" s="529"/>
      <c r="S122" s="529"/>
      <c r="T122" s="530"/>
    </row>
    <row r="123" spans="2:26" ht="15" customHeight="1">
      <c r="B123" s="545"/>
    </row>
    <row r="124" spans="2:26" ht="99.75" customHeight="1">
      <c r="B124" s="545"/>
      <c r="D124" s="535" t="str">
        <f ca="1">OFFSET('PROGRAMMING SKELETON'!M3,F4-1,0)</f>
        <v>GPP ARM Work</v>
      </c>
      <c r="E124" s="413"/>
      <c r="F124" s="413"/>
      <c r="G124" s="413"/>
      <c r="H124" s="414"/>
      <c r="J124" s="535" t="s">
        <v>2388</v>
      </c>
      <c r="K124" s="413"/>
      <c r="L124" s="413"/>
      <c r="M124" s="413"/>
      <c r="N124" s="414"/>
    </row>
    <row r="125" spans="2:26" ht="49.5" customHeight="1">
      <c r="B125" s="545"/>
      <c r="D125" s="531" t="s">
        <v>2154</v>
      </c>
      <c r="E125" s="561" t="str">
        <f ca="1">OFFSET('PROGRAMMING SKELETON'!M3,F2-1,0)</f>
        <v>4 sets of 12-15 reps @ RPE 8, triceps press downs 2x/wk 
4 sets of 12-15 reps @ RPE 8, biceps curls 2x/wk</v>
      </c>
      <c r="F125" s="526"/>
      <c r="G125" s="526"/>
      <c r="H125" s="527"/>
      <c r="J125" s="563">
        <f>AVERAGE(T113,T89,T65,T41)</f>
        <v>0</v>
      </c>
      <c r="K125" s="526"/>
      <c r="L125" s="526"/>
      <c r="M125" s="526"/>
      <c r="N125" s="527"/>
    </row>
    <row r="126" spans="2:26" ht="49.5" customHeight="1">
      <c r="B126" s="546"/>
      <c r="D126" s="532"/>
      <c r="E126" s="528"/>
      <c r="F126" s="529"/>
      <c r="G126" s="529"/>
      <c r="H126" s="530"/>
      <c r="J126" s="564"/>
      <c r="K126" s="529"/>
      <c r="L126" s="529"/>
      <c r="M126" s="529"/>
      <c r="N126" s="530"/>
    </row>
    <row r="127" spans="2:26" ht="79.5" customHeight="1"/>
    <row r="128" spans="2:26" ht="21.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spans="2:2" ht="15.75" hidden="1" customHeight="1"/>
    <row r="146" spans="2:2" ht="15.75" hidden="1" customHeight="1">
      <c r="B146" s="251"/>
    </row>
    <row r="147" spans="2:2" ht="15.75" hidden="1" customHeight="1">
      <c r="B147" s="251"/>
    </row>
    <row r="148" spans="2:2" ht="15.75" hidden="1" customHeight="1">
      <c r="B148" s="251"/>
    </row>
    <row r="149" spans="2:2" ht="15.75" hidden="1" customHeight="1">
      <c r="B149" s="251"/>
    </row>
    <row r="150" spans="2:2" ht="15.75" hidden="1" customHeight="1">
      <c r="B150" s="251"/>
    </row>
    <row r="151" spans="2:2" ht="15.75" hidden="1" customHeight="1">
      <c r="B151" s="251"/>
    </row>
    <row r="152" spans="2:2" ht="15.75" hidden="1" customHeight="1">
      <c r="B152" s="251"/>
    </row>
    <row r="153" spans="2:2" ht="15.75" hidden="1" customHeight="1">
      <c r="B153" s="251"/>
    </row>
    <row r="154" spans="2:2" ht="15.75" hidden="1" customHeight="1">
      <c r="B154" s="251"/>
    </row>
    <row r="155" spans="2:2" ht="15.75" hidden="1" customHeight="1">
      <c r="B155" s="251"/>
    </row>
    <row r="156" spans="2:2" ht="15.75" hidden="1" customHeight="1">
      <c r="B156" s="251"/>
    </row>
    <row r="157" spans="2:2" ht="15.75" hidden="1" customHeight="1">
      <c r="B157" s="251"/>
    </row>
    <row r="158" spans="2:2" ht="15.75" hidden="1" customHeight="1">
      <c r="B158" s="251"/>
    </row>
    <row r="159" spans="2:2" ht="15.75" customHeight="1"/>
    <row r="160" spans="2:2"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1">
    <mergeCell ref="Q101:T101"/>
    <mergeCell ref="Q112:T112"/>
    <mergeCell ref="Q99:T100"/>
    <mergeCell ref="V103:Z116"/>
    <mergeCell ref="V98:Z98"/>
    <mergeCell ref="V102:Z102"/>
    <mergeCell ref="V96:Z96"/>
    <mergeCell ref="V99:Z101"/>
    <mergeCell ref="P120:T120"/>
    <mergeCell ref="P99:P100"/>
    <mergeCell ref="P96:T96"/>
    <mergeCell ref="V74:Z74"/>
    <mergeCell ref="V75:Z77"/>
    <mergeCell ref="Q64:T64"/>
    <mergeCell ref="K64:N64"/>
    <mergeCell ref="E67:H67"/>
    <mergeCell ref="E68:H68"/>
    <mergeCell ref="E66:H66"/>
    <mergeCell ref="D72:H72"/>
    <mergeCell ref="D74:H74"/>
    <mergeCell ref="Q68:T68"/>
    <mergeCell ref="K67:N67"/>
    <mergeCell ref="K68:N68"/>
    <mergeCell ref="V55:Z68"/>
    <mergeCell ref="K66:N66"/>
    <mergeCell ref="I9:J9"/>
    <mergeCell ref="I6:J6"/>
    <mergeCell ref="I7:J7"/>
    <mergeCell ref="I8:J8"/>
    <mergeCell ref="I11:J11"/>
    <mergeCell ref="I12:J12"/>
    <mergeCell ref="D9:E9"/>
    <mergeCell ref="D10:E10"/>
    <mergeCell ref="I13:J13"/>
    <mergeCell ref="I10:J10"/>
    <mergeCell ref="D7:E7"/>
    <mergeCell ref="I15:J15"/>
    <mergeCell ref="I16:J16"/>
    <mergeCell ref="Q29:T29"/>
    <mergeCell ref="Q27:T28"/>
    <mergeCell ref="P24:T24"/>
    <mergeCell ref="P50:T50"/>
    <mergeCell ref="E44:H44"/>
    <mergeCell ref="D48:H48"/>
    <mergeCell ref="K42:N42"/>
    <mergeCell ref="E43:H43"/>
    <mergeCell ref="E42:H42"/>
    <mergeCell ref="D50:H50"/>
    <mergeCell ref="I21:J21"/>
    <mergeCell ref="I18:J18"/>
    <mergeCell ref="D51:D52"/>
    <mergeCell ref="E51:H52"/>
    <mergeCell ref="D26:H26"/>
    <mergeCell ref="D27:D28"/>
    <mergeCell ref="E27:H28"/>
    <mergeCell ref="K44:N44"/>
    <mergeCell ref="J24:N24"/>
    <mergeCell ref="D24:H24"/>
    <mergeCell ref="K51:N52"/>
    <mergeCell ref="K40:N40"/>
    <mergeCell ref="Q91:T91"/>
    <mergeCell ref="Q92:T92"/>
    <mergeCell ref="J72:N72"/>
    <mergeCell ref="P72:T72"/>
    <mergeCell ref="J98:N98"/>
    <mergeCell ref="J99:J100"/>
    <mergeCell ref="Q77:T77"/>
    <mergeCell ref="J74:N74"/>
    <mergeCell ref="P98:T98"/>
    <mergeCell ref="Q88:T88"/>
    <mergeCell ref="Q90:T90"/>
    <mergeCell ref="B5:B21"/>
    <mergeCell ref="B24:B45"/>
    <mergeCell ref="B48:B69"/>
    <mergeCell ref="B72:B93"/>
    <mergeCell ref="D8:E8"/>
    <mergeCell ref="D6:E6"/>
    <mergeCell ref="E64:H64"/>
    <mergeCell ref="E53:H53"/>
    <mergeCell ref="E77:H77"/>
    <mergeCell ref="D75:D76"/>
    <mergeCell ref="E75:H76"/>
    <mergeCell ref="E29:H29"/>
    <mergeCell ref="E40:H40"/>
    <mergeCell ref="D14:E14"/>
    <mergeCell ref="D15:E15"/>
    <mergeCell ref="D13:E13"/>
    <mergeCell ref="D12:E12"/>
    <mergeCell ref="D11:E11"/>
    <mergeCell ref="D20:E20"/>
    <mergeCell ref="D21:E21"/>
    <mergeCell ref="D16:E16"/>
    <mergeCell ref="D17:E17"/>
    <mergeCell ref="D5:J5"/>
    <mergeCell ref="I14:J14"/>
    <mergeCell ref="V79:Z92"/>
    <mergeCell ref="V78:Z78"/>
    <mergeCell ref="V72:Z72"/>
    <mergeCell ref="P75:P76"/>
    <mergeCell ref="D18:E18"/>
    <mergeCell ref="I17:J17"/>
    <mergeCell ref="F19:J19"/>
    <mergeCell ref="F20:J20"/>
    <mergeCell ref="D19:E19"/>
    <mergeCell ref="J75:J76"/>
    <mergeCell ref="K75:N76"/>
    <mergeCell ref="Q75:T76"/>
    <mergeCell ref="P74:T74"/>
    <mergeCell ref="Q51:T52"/>
    <mergeCell ref="Q42:T42"/>
    <mergeCell ref="Q44:T44"/>
    <mergeCell ref="V27:Z29"/>
    <mergeCell ref="V26:Z26"/>
    <mergeCell ref="V51:Z53"/>
    <mergeCell ref="V48:Z48"/>
    <mergeCell ref="V50:Z50"/>
    <mergeCell ref="J26:N26"/>
    <mergeCell ref="E88:H88"/>
    <mergeCell ref="K88:N88"/>
    <mergeCell ref="E90:H90"/>
    <mergeCell ref="E112:H112"/>
    <mergeCell ref="K90:N90"/>
    <mergeCell ref="K91:N91"/>
    <mergeCell ref="E99:H100"/>
    <mergeCell ref="D98:H98"/>
    <mergeCell ref="K101:N101"/>
    <mergeCell ref="K92:N92"/>
    <mergeCell ref="J96:N96"/>
    <mergeCell ref="K112:N112"/>
    <mergeCell ref="K99:N100"/>
    <mergeCell ref="E121:H122"/>
    <mergeCell ref="E125:H126"/>
    <mergeCell ref="D124:H124"/>
    <mergeCell ref="D125:D126"/>
    <mergeCell ref="B120:B126"/>
    <mergeCell ref="E92:H92"/>
    <mergeCell ref="E91:H91"/>
    <mergeCell ref="D99:D100"/>
    <mergeCell ref="B96:B117"/>
    <mergeCell ref="D120:H120"/>
    <mergeCell ref="D121:D122"/>
    <mergeCell ref="E101:H101"/>
    <mergeCell ref="E116:H116"/>
    <mergeCell ref="E115:H115"/>
    <mergeCell ref="E114:H114"/>
    <mergeCell ref="D96:H96"/>
    <mergeCell ref="V24:Z24"/>
    <mergeCell ref="K29:N29"/>
    <mergeCell ref="J51:J52"/>
    <mergeCell ref="J125:N126"/>
    <mergeCell ref="J124:N124"/>
    <mergeCell ref="K121:N122"/>
    <mergeCell ref="J121:J122"/>
    <mergeCell ref="K115:N115"/>
    <mergeCell ref="K116:N116"/>
    <mergeCell ref="P121:P122"/>
    <mergeCell ref="Q121:T122"/>
    <mergeCell ref="K114:N114"/>
    <mergeCell ref="Q114:T114"/>
    <mergeCell ref="Q115:T115"/>
    <mergeCell ref="Q116:T116"/>
    <mergeCell ref="J120:N120"/>
    <mergeCell ref="K77:N77"/>
    <mergeCell ref="Q67:T67"/>
    <mergeCell ref="Q66:T66"/>
    <mergeCell ref="V54:Z54"/>
    <mergeCell ref="V31:Z44"/>
    <mergeCell ref="P48:T48"/>
    <mergeCell ref="Q53:T53"/>
    <mergeCell ref="P51:P52"/>
    <mergeCell ref="K53:N53"/>
    <mergeCell ref="Q43:T43"/>
    <mergeCell ref="K43:N43"/>
    <mergeCell ref="J48:N48"/>
    <mergeCell ref="J50:N50"/>
    <mergeCell ref="J27:J28"/>
    <mergeCell ref="K27:N28"/>
    <mergeCell ref="V30:Z30"/>
    <mergeCell ref="P26:T26"/>
    <mergeCell ref="P27:P28"/>
    <mergeCell ref="Q40:T40"/>
  </mergeCells>
  <conditionalFormatting sqref="E29:H29 E27">
    <cfRule type="cellIs" dxfId="351" priority="1" operator="equal">
      <formula>0</formula>
    </cfRule>
  </conditionalFormatting>
  <conditionalFormatting sqref="K29:N29 K27">
    <cfRule type="cellIs" dxfId="350" priority="2" operator="equal">
      <formula>0</formula>
    </cfRule>
  </conditionalFormatting>
  <conditionalFormatting sqref="Q29:T29 Q27">
    <cfRule type="cellIs" dxfId="349" priority="3" operator="equal">
      <formula>0</formula>
    </cfRule>
  </conditionalFormatting>
  <conditionalFormatting sqref="E53:H53 E51">
    <cfRule type="cellIs" dxfId="348" priority="4" operator="equal">
      <formula>0</formula>
    </cfRule>
  </conditionalFormatting>
  <conditionalFormatting sqref="K53:N53 K51">
    <cfRule type="cellIs" dxfId="347" priority="5" operator="equal">
      <formula>0</formula>
    </cfRule>
  </conditionalFormatting>
  <conditionalFormatting sqref="Q53:T53 Q51">
    <cfRule type="cellIs" dxfId="346" priority="6" operator="equal">
      <formula>0</formula>
    </cfRule>
  </conditionalFormatting>
  <conditionalFormatting sqref="E77:H77 E75">
    <cfRule type="cellIs" dxfId="345" priority="7" operator="equal">
      <formula>0</formula>
    </cfRule>
  </conditionalFormatting>
  <conditionalFormatting sqref="K77:N77 K75">
    <cfRule type="cellIs" dxfId="344" priority="8" operator="equal">
      <formula>0</formula>
    </cfRule>
  </conditionalFormatting>
  <conditionalFormatting sqref="E40:H44 K40:N44 Q40:T40 E64:H64 K64:N64 Q64:T64 E88:H88 K88:N88 E90:H92 K90:N92 E66:H68 K66:N68 Q66:T68 Q42:T44">
    <cfRule type="cellIs" dxfId="343" priority="9" operator="equal">
      <formula>0</formula>
    </cfRule>
  </conditionalFormatting>
  <conditionalFormatting sqref="U7:W19">
    <cfRule type="cellIs" dxfId="342" priority="10" operator="equal">
      <formula>0</formula>
    </cfRule>
  </conditionalFormatting>
  <conditionalFormatting sqref="U20:W21">
    <cfRule type="cellIs" dxfId="341" priority="11" operator="equal">
      <formula>0</formula>
    </cfRule>
  </conditionalFormatting>
  <conditionalFormatting sqref="Q77:T77 Q75">
    <cfRule type="cellIs" dxfId="340" priority="12" operator="equal">
      <formula>0</formula>
    </cfRule>
  </conditionalFormatting>
  <conditionalFormatting sqref="Q88:T88 Q90:T92">
    <cfRule type="cellIs" dxfId="339" priority="13" operator="equal">
      <formula>0</formula>
    </cfRule>
  </conditionalFormatting>
  <conditionalFormatting sqref="F21:J21">
    <cfRule type="cellIs" dxfId="338" priority="14" operator="equal">
      <formula>0</formula>
    </cfRule>
  </conditionalFormatting>
  <conditionalFormatting sqref="F7:I7">
    <cfRule type="cellIs" dxfId="337" priority="15" operator="equal">
      <formula>0</formula>
    </cfRule>
  </conditionalFormatting>
  <conditionalFormatting sqref="F7:I7">
    <cfRule type="expression" dxfId="336" priority="16">
      <formula>ISERROR(F7)</formula>
    </cfRule>
  </conditionalFormatting>
  <conditionalFormatting sqref="F8:I9 F10:F20">
    <cfRule type="cellIs" dxfId="335" priority="17" operator="equal">
      <formula>0</formula>
    </cfRule>
  </conditionalFormatting>
  <conditionalFormatting sqref="F8:I9 F10:F20">
    <cfRule type="expression" dxfId="334" priority="18">
      <formula>ISERROR(F8)</formula>
    </cfRule>
  </conditionalFormatting>
  <conditionalFormatting sqref="E101:H101 E99">
    <cfRule type="cellIs" dxfId="333" priority="19" operator="equal">
      <formula>0</formula>
    </cfRule>
  </conditionalFormatting>
  <conditionalFormatting sqref="K101:N101 K99">
    <cfRule type="cellIs" dxfId="332" priority="20" operator="equal">
      <formula>0</formula>
    </cfRule>
  </conditionalFormatting>
  <conditionalFormatting sqref="K112:N112 K114:N116 E112:H116">
    <cfRule type="cellIs" dxfId="331" priority="21" operator="equal">
      <formula>0</formula>
    </cfRule>
  </conditionalFormatting>
  <conditionalFormatting sqref="Q101:T101 Q99">
    <cfRule type="cellIs" dxfId="330" priority="22" operator="equal">
      <formula>0</formula>
    </cfRule>
  </conditionalFormatting>
  <conditionalFormatting sqref="Q112:T112 Q114:T116">
    <cfRule type="cellIs" dxfId="329" priority="23" operator="equal">
      <formula>0</formula>
    </cfRule>
  </conditionalFormatting>
  <conditionalFormatting sqref="E121">
    <cfRule type="cellIs" dxfId="328" priority="24" operator="equal">
      <formula>0</formula>
    </cfRule>
  </conditionalFormatting>
  <conditionalFormatting sqref="K121">
    <cfRule type="cellIs" dxfId="327" priority="25" operator="equal">
      <formula>0</formula>
    </cfRule>
  </conditionalFormatting>
  <conditionalFormatting sqref="Q121">
    <cfRule type="cellIs" dxfId="326" priority="26" operator="equal">
      <formula>0</formula>
    </cfRule>
  </conditionalFormatting>
  <conditionalFormatting sqref="E125">
    <cfRule type="cellIs" dxfId="325" priority="27" operator="equal">
      <formula>0</formula>
    </cfRule>
  </conditionalFormatting>
  <conditionalFormatting sqref="L113 N113">
    <cfRule type="cellIs" dxfId="324" priority="28" operator="equal">
      <formula>0</formula>
    </cfRule>
  </conditionalFormatting>
  <conditionalFormatting sqref="J125">
    <cfRule type="cellIs" dxfId="323" priority="29" operator="equal">
      <formula>0</formula>
    </cfRule>
  </conditionalFormatting>
  <conditionalFormatting sqref="E89:H89">
    <cfRule type="cellIs" dxfId="322" priority="30" operator="equal">
      <formula>0</formula>
    </cfRule>
  </conditionalFormatting>
  <conditionalFormatting sqref="K89:N89">
    <cfRule type="cellIs" dxfId="321" priority="31" operator="equal">
      <formula>0</formula>
    </cfRule>
  </conditionalFormatting>
  <conditionalFormatting sqref="Q89:T89">
    <cfRule type="cellIs" dxfId="320" priority="32" operator="equal">
      <formula>0</formula>
    </cfRule>
  </conditionalFormatting>
  <conditionalFormatting sqref="E65:H65">
    <cfRule type="cellIs" dxfId="319" priority="33" operator="equal">
      <formula>0</formula>
    </cfRule>
  </conditionalFormatting>
  <conditionalFormatting sqref="K65:N65">
    <cfRule type="cellIs" dxfId="318" priority="34" operator="equal">
      <formula>0</formula>
    </cfRule>
  </conditionalFormatting>
  <conditionalFormatting sqref="Q65:T65">
    <cfRule type="cellIs" dxfId="317" priority="35" operator="equal">
      <formula>0</formula>
    </cfRule>
  </conditionalFormatting>
  <conditionalFormatting sqref="Q41:T41">
    <cfRule type="cellIs" dxfId="316" priority="36" operator="equal">
      <formula>0</formula>
    </cfRule>
  </conditionalFormatting>
  <conditionalFormatting sqref="K113">
    <cfRule type="cellIs" dxfId="315" priority="37" operator="equal">
      <formula>0</formula>
    </cfRule>
  </conditionalFormatting>
  <conditionalFormatting sqref="M113">
    <cfRule type="cellIs" dxfId="314" priority="38" operator="equal">
      <formula>0</formula>
    </cfRule>
  </conditionalFormatting>
  <conditionalFormatting sqref="G10:G18">
    <cfRule type="cellIs" dxfId="313" priority="39" operator="equal">
      <formula>0</formula>
    </cfRule>
  </conditionalFormatting>
  <conditionalFormatting sqref="G10:G18">
    <cfRule type="expression" dxfId="312" priority="40">
      <formula>ISERROR(G10)</formula>
    </cfRule>
  </conditionalFormatting>
  <conditionalFormatting sqref="H10:H18">
    <cfRule type="cellIs" dxfId="311" priority="41" operator="equal">
      <formula>0</formula>
    </cfRule>
  </conditionalFormatting>
  <conditionalFormatting sqref="H10:H18">
    <cfRule type="expression" dxfId="310" priority="42">
      <formula>ISERROR(H10)</formula>
    </cfRule>
  </conditionalFormatting>
  <conditionalFormatting sqref="I10:I18">
    <cfRule type="cellIs" dxfId="309" priority="43" operator="equal">
      <formula>0</formula>
    </cfRule>
  </conditionalFormatting>
  <conditionalFormatting sqref="I10:I18">
    <cfRule type="expression" dxfId="308" priority="44">
      <formula>ISERROR(I10)</formula>
    </cfRule>
  </conditionalFormatting>
  <dataValidations count="3">
    <dataValidation type="decimal" operator="greaterThanOrEqual" allowBlank="1" showInputMessage="1" showErrorMessage="1" prompt="Enter number of reps as a whole number." sqref="F31:F39 L31:L39 R31:R39 F55:F63 L55:L63 R55:R63 F79:F87 L79:L87 R79:R87 F103:F111 L103:L111 R103:R111" xr:uid="{00000000-0002-0000-0D00-000000000000}">
      <formula1>0</formula1>
    </dataValidation>
    <dataValidation type="decimal" operator="greaterThanOrEqual" allowBlank="1" showInputMessage="1" showErrorMessage="1" prompt="Enter kilos (kg)" sqref="E31:E39 K31:K39 Q31:Q39 Q55:Q63 K55:K63 E55:E63 E79:E87 K79:K87 Q79:Q87 Q103:Q111 K103:K111 E103:E111" xr:uid="{E4D6E130-9868-9543-A3B2-2DE69214D9ED}">
      <formula1>0</formula1>
    </dataValidation>
    <dataValidation type="decimal" operator="greaterThanOrEqual" allowBlank="1" showInputMessage="1" showErrorMessage="1" prompt="Enter RPE." sqref="S103:S111 M103:M111 G103:G111 G79:G87 M79:M87 S79:S87 S55:S63 M55:M63 G55:G63 G31:G39 M31:M39 S31:S39" xr:uid="{95890B54-168A-F448-A6DD-5FA36948E276}">
      <formula1>0</formula1>
    </dataValidation>
  </dataValidations>
  <printOptions horizontalCentered="1"/>
  <pageMargins left="0.25" right="0.25" top="0.25" bottom="0.25" header="0" footer="0"/>
  <pageSetup orientation="landscape"/>
  <rowBreaks count="3" manualBreakCount="3">
    <brk id="70" man="1"/>
    <brk id="22" man="1"/>
    <brk id="46" man="1"/>
  </rowBreaks>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800F20"/>
  </sheetPr>
  <dimension ref="A1:Z1000"/>
  <sheetViews>
    <sheetView showGridLines="0" tabSelected="1" zoomScale="50" zoomScaleNormal="50" workbookViewId="0">
      <selection activeCell="Q121" sqref="Q121:T122"/>
    </sheetView>
  </sheetViews>
  <sheetFormatPr baseColWidth="10" defaultColWidth="11.1640625" defaultRowHeight="15" customHeight="1"/>
  <cols>
    <col min="1" max="1" width="10.83203125" customWidth="1"/>
    <col min="2" max="2" width="20.83203125" customWidth="1"/>
    <col min="3" max="3" width="2.83203125" customWidth="1"/>
    <col min="4" max="4" width="25.33203125" customWidth="1"/>
    <col min="5" max="8" width="20.83203125" customWidth="1"/>
    <col min="9" max="9" width="5.83203125" customWidth="1"/>
    <col min="10" max="10" width="25.83203125" customWidth="1"/>
    <col min="11" max="11" width="37" customWidth="1"/>
    <col min="12" max="14" width="20.83203125" customWidth="1"/>
    <col min="15" max="15" width="5.83203125" customWidth="1"/>
    <col min="16" max="16" width="25.83203125" customWidth="1"/>
    <col min="17" max="20" width="20.83203125" customWidth="1"/>
    <col min="21" max="21" width="5.83203125" customWidth="1"/>
    <col min="22" max="26" width="20.83203125" customWidth="1"/>
  </cols>
  <sheetData>
    <row r="1" spans="1:24" ht="15.75" customHeight="1"/>
    <row r="2" spans="1:24" ht="60" customHeight="1">
      <c r="A2" s="1"/>
      <c r="B2" s="163" t="s">
        <v>150</v>
      </c>
      <c r="D2" s="164">
        <f>'PROGRAMMING SKELETON'!B3+(F2-1)</f>
        <v>7</v>
      </c>
      <c r="F2" s="152">
        <v>7</v>
      </c>
      <c r="G2" s="165" t="s">
        <v>1173</v>
      </c>
      <c r="H2" s="166"/>
      <c r="I2" s="166"/>
      <c r="J2" s="163" t="s">
        <v>24</v>
      </c>
      <c r="K2" s="168">
        <f ca="1">OFFSET('PROGRAMMING SKELETON'!A3,F2-1,0)</f>
        <v>43576</v>
      </c>
      <c r="L2" s="166"/>
      <c r="M2" s="166"/>
      <c r="N2" s="166"/>
      <c r="O2" s="166"/>
      <c r="P2" s="166"/>
      <c r="Q2" s="166"/>
      <c r="R2" s="166"/>
      <c r="S2" s="166"/>
      <c r="T2" s="166"/>
      <c r="U2" s="169"/>
    </row>
    <row r="3" spans="1:24" ht="60" customHeight="1">
      <c r="A3" s="1"/>
      <c r="B3" s="163" t="s">
        <v>151</v>
      </c>
      <c r="D3" s="170" t="str">
        <f ca="1">OFFSET('PROGRAMMING SKELETON'!C3,F2-1,0)</f>
        <v>Developmental</v>
      </c>
      <c r="F3" s="165"/>
      <c r="H3" s="166"/>
      <c r="I3" s="166"/>
      <c r="J3" s="166"/>
      <c r="K3" s="166"/>
      <c r="L3" s="166"/>
      <c r="M3" s="166"/>
      <c r="N3" s="166"/>
      <c r="O3" s="166"/>
      <c r="P3" s="166"/>
      <c r="Q3" s="166"/>
      <c r="R3" s="166"/>
      <c r="S3" s="166"/>
      <c r="T3" s="166"/>
      <c r="U3" s="169"/>
    </row>
    <row r="4" spans="1:24" ht="30" customHeight="1">
      <c r="A4" s="1"/>
      <c r="B4" s="1"/>
      <c r="D4" s="1"/>
      <c r="E4" s="1"/>
      <c r="F4" s="1"/>
      <c r="G4" s="169"/>
      <c r="H4" s="169"/>
      <c r="I4" s="169"/>
      <c r="J4" s="169"/>
      <c r="K4" s="169"/>
      <c r="L4" s="166"/>
      <c r="M4" s="166"/>
      <c r="N4" s="166"/>
      <c r="O4" s="166"/>
      <c r="P4" s="166"/>
      <c r="Q4" s="166"/>
      <c r="R4" s="166"/>
      <c r="S4" s="166"/>
      <c r="T4" s="166"/>
      <c r="U4" s="169"/>
    </row>
    <row r="5" spans="1:24" ht="60" customHeight="1">
      <c r="A5" s="1"/>
      <c r="B5" s="578">
        <f>H2</f>
        <v>0</v>
      </c>
      <c r="C5" s="1"/>
      <c r="D5" s="565" t="s">
        <v>1192</v>
      </c>
      <c r="E5" s="381"/>
      <c r="F5" s="381"/>
      <c r="G5" s="381"/>
      <c r="H5" s="381"/>
      <c r="I5" s="381"/>
      <c r="J5" s="566"/>
      <c r="K5" s="129"/>
      <c r="L5" s="166"/>
      <c r="M5" s="166"/>
      <c r="N5" s="166"/>
      <c r="O5" s="166"/>
      <c r="P5" s="166"/>
      <c r="Q5" s="166"/>
      <c r="R5" s="166"/>
      <c r="S5" s="166"/>
      <c r="T5" s="166"/>
      <c r="U5" s="169"/>
      <c r="V5" s="169"/>
      <c r="W5" s="169"/>
      <c r="X5" s="169"/>
    </row>
    <row r="6" spans="1:24" ht="60" customHeight="1">
      <c r="A6" s="1"/>
      <c r="B6" s="545"/>
      <c r="C6" s="1"/>
      <c r="D6" s="579" t="s">
        <v>1232</v>
      </c>
      <c r="E6" s="580"/>
      <c r="F6" s="171" t="s">
        <v>1258</v>
      </c>
      <c r="G6" s="171" t="s">
        <v>1267</v>
      </c>
      <c r="H6" s="172" t="s">
        <v>1268</v>
      </c>
      <c r="I6" s="567" t="s">
        <v>1277</v>
      </c>
      <c r="J6" s="439"/>
      <c r="K6" s="129"/>
      <c r="L6" s="166"/>
      <c r="M6" s="166"/>
      <c r="N6" s="166"/>
      <c r="O6" s="166"/>
      <c r="P6" s="166"/>
      <c r="Q6" s="166"/>
      <c r="R6" s="166"/>
      <c r="S6" s="166"/>
      <c r="T6" s="166"/>
      <c r="U6" s="169"/>
      <c r="V6" s="169"/>
      <c r="W6" s="169"/>
      <c r="X6" s="169"/>
    </row>
    <row r="7" spans="1:24" ht="49.5" customHeight="1">
      <c r="A7" s="1"/>
      <c r="B7" s="545"/>
      <c r="C7" s="1"/>
      <c r="D7" s="536" t="str">
        <f ca="1">OFFSET('PROGRAMMING SKELETON'!D118,F2-1,0)</f>
        <v>Squat with belt</v>
      </c>
      <c r="E7" s="537"/>
      <c r="F7" s="325">
        <f>E44</f>
        <v>0</v>
      </c>
      <c r="G7" s="173">
        <f>E43</f>
        <v>0</v>
      </c>
      <c r="H7" s="174">
        <f>E42</f>
        <v>0</v>
      </c>
      <c r="I7" s="568">
        <f ca="1">E40</f>
        <v>0</v>
      </c>
      <c r="J7" s="569"/>
      <c r="K7" s="129"/>
      <c r="L7" s="166"/>
      <c r="M7" s="166"/>
      <c r="N7" s="166"/>
      <c r="O7" s="166"/>
      <c r="P7" s="166"/>
      <c r="Q7" s="166"/>
      <c r="R7" s="166"/>
      <c r="S7" s="166"/>
      <c r="T7" s="166"/>
      <c r="U7" s="169"/>
      <c r="V7" s="169"/>
      <c r="W7" s="169"/>
      <c r="X7" s="169"/>
    </row>
    <row r="8" spans="1:24" ht="49.5" customHeight="1">
      <c r="A8" s="1"/>
      <c r="B8" s="545"/>
      <c r="C8" s="1"/>
      <c r="D8" s="536" t="str">
        <f ca="1">OFFSET('PROGRAMMING SKELETON'!G118,F2-1,0)</f>
        <v>Overhead Press with belt</v>
      </c>
      <c r="E8" s="537"/>
      <c r="F8" s="326">
        <f>K44</f>
        <v>0</v>
      </c>
      <c r="G8" s="176">
        <f>K43</f>
        <v>0</v>
      </c>
      <c r="H8" s="177">
        <f>K42</f>
        <v>0</v>
      </c>
      <c r="I8" s="538">
        <f ca="1">K40</f>
        <v>0</v>
      </c>
      <c r="J8" s="539"/>
      <c r="K8" s="129"/>
      <c r="L8" s="166"/>
      <c r="M8" s="166"/>
      <c r="N8" s="166"/>
      <c r="O8" s="166"/>
      <c r="P8" s="166"/>
      <c r="Q8" s="166"/>
      <c r="R8" s="166"/>
      <c r="S8" s="166"/>
      <c r="T8" s="166"/>
      <c r="U8" s="169"/>
      <c r="V8" s="169"/>
      <c r="W8" s="169"/>
      <c r="X8" s="169"/>
    </row>
    <row r="9" spans="1:24" ht="49.5" customHeight="1">
      <c r="A9" s="1"/>
      <c r="B9" s="545"/>
      <c r="C9" s="1"/>
      <c r="D9" s="536" t="str">
        <f ca="1">OFFSET('PROGRAMMING SKELETON'!J118,F2-1,0)</f>
        <v>2ct paused Bench</v>
      </c>
      <c r="E9" s="537"/>
      <c r="F9" s="326">
        <f>Q44</f>
        <v>0</v>
      </c>
      <c r="G9" s="176">
        <f>Q43</f>
        <v>0</v>
      </c>
      <c r="H9" s="177">
        <f>Q42</f>
        <v>0</v>
      </c>
      <c r="I9" s="538">
        <f ca="1">Q40</f>
        <v>0</v>
      </c>
      <c r="J9" s="539"/>
      <c r="K9" s="129"/>
      <c r="L9" s="166"/>
      <c r="M9" s="166"/>
      <c r="N9" s="166"/>
      <c r="O9" s="166"/>
      <c r="P9" s="166"/>
      <c r="Q9" s="166"/>
      <c r="R9" s="166"/>
      <c r="S9" s="166"/>
      <c r="T9" s="166"/>
      <c r="U9" s="169"/>
      <c r="V9" s="169"/>
      <c r="W9" s="169"/>
      <c r="X9" s="169"/>
    </row>
    <row r="10" spans="1:24" ht="49.5" customHeight="1">
      <c r="A10" s="1"/>
      <c r="B10" s="545"/>
      <c r="C10" s="1"/>
      <c r="D10" s="536" t="str">
        <f ca="1">OFFSET('PROGRAMMING SKELETON'!D173,F2-1,0)</f>
        <v>Deadlift with belt</v>
      </c>
      <c r="E10" s="537"/>
      <c r="F10" s="326">
        <f>E68</f>
        <v>0</v>
      </c>
      <c r="G10" s="178">
        <f>E67</f>
        <v>0</v>
      </c>
      <c r="H10" s="179">
        <f>E66</f>
        <v>0</v>
      </c>
      <c r="I10" s="538">
        <f ca="1">E64</f>
        <v>0</v>
      </c>
      <c r="J10" s="539"/>
      <c r="K10" s="129"/>
      <c r="L10" s="166"/>
      <c r="M10" s="166"/>
      <c r="N10" s="166"/>
      <c r="O10" s="166"/>
      <c r="P10" s="166"/>
      <c r="Q10" s="166"/>
      <c r="R10" s="166"/>
      <c r="S10" s="166"/>
      <c r="T10" s="166"/>
      <c r="U10" s="169"/>
      <c r="V10" s="169"/>
      <c r="W10" s="169"/>
      <c r="X10" s="169"/>
    </row>
    <row r="11" spans="1:24" ht="49.5" customHeight="1">
      <c r="A11" s="1"/>
      <c r="B11" s="545"/>
      <c r="C11" s="1"/>
      <c r="D11" s="536" t="str">
        <f ca="1">OFFSET('PROGRAMMING SKELETON'!G173,F2-1,0)</f>
        <v>1 count paused bench</v>
      </c>
      <c r="E11" s="537"/>
      <c r="F11" s="326">
        <f>K68</f>
        <v>0</v>
      </c>
      <c r="G11" s="178">
        <f>K67</f>
        <v>0</v>
      </c>
      <c r="H11" s="179">
        <f>K66</f>
        <v>0</v>
      </c>
      <c r="I11" s="538">
        <f ca="1">K64</f>
        <v>0</v>
      </c>
      <c r="J11" s="539"/>
      <c r="K11" s="129"/>
      <c r="L11" s="166"/>
      <c r="M11" s="166"/>
      <c r="N11" s="166"/>
      <c r="O11" s="166"/>
      <c r="P11" s="166"/>
      <c r="Q11" s="166"/>
      <c r="R11" s="166"/>
      <c r="S11" s="166"/>
      <c r="T11" s="166"/>
      <c r="U11" s="169"/>
      <c r="V11" s="169"/>
      <c r="W11" s="169"/>
      <c r="X11" s="169"/>
    </row>
    <row r="12" spans="1:24" ht="49.5" customHeight="1">
      <c r="A12" s="1"/>
      <c r="B12" s="545"/>
      <c r="C12" s="1"/>
      <c r="D12" s="536" t="str">
        <f ca="1">OFFSET('PROGRAMMING SKELETON'!J173,F2-1,0)</f>
        <v>Squat, no belt</v>
      </c>
      <c r="E12" s="537"/>
      <c r="F12" s="326">
        <f>Q68</f>
        <v>0</v>
      </c>
      <c r="G12" s="178">
        <f>Q67</f>
        <v>0</v>
      </c>
      <c r="H12" s="179">
        <f>Q66</f>
        <v>0</v>
      </c>
      <c r="I12" s="538">
        <f ca="1">Q64</f>
        <v>0</v>
      </c>
      <c r="J12" s="539"/>
      <c r="K12" s="129"/>
      <c r="L12" s="166"/>
      <c r="M12" s="166"/>
      <c r="N12" s="166"/>
      <c r="O12" s="166"/>
      <c r="P12" s="166"/>
      <c r="Q12" s="166"/>
      <c r="R12" s="166"/>
      <c r="S12" s="166"/>
      <c r="T12" s="166"/>
      <c r="U12" s="169"/>
      <c r="V12" s="169"/>
      <c r="W12" s="169"/>
      <c r="X12" s="169"/>
    </row>
    <row r="13" spans="1:24" ht="49.5" customHeight="1">
      <c r="A13" s="1"/>
      <c r="B13" s="545"/>
      <c r="C13" s="1"/>
      <c r="D13" s="536" t="str">
        <f ca="1">OFFSET('PROGRAMMING SKELETON'!D228,F2-1,0)</f>
        <v>2ct paused squat</v>
      </c>
      <c r="E13" s="537"/>
      <c r="F13" s="326">
        <f>E92</f>
        <v>0</v>
      </c>
      <c r="G13" s="178">
        <f>E91</f>
        <v>0</v>
      </c>
      <c r="H13" s="179">
        <f>E90</f>
        <v>0</v>
      </c>
      <c r="I13" s="538">
        <f>E92</f>
        <v>0</v>
      </c>
      <c r="J13" s="539"/>
      <c r="K13" s="129"/>
      <c r="L13" s="166"/>
      <c r="M13" s="166"/>
      <c r="N13" s="166"/>
      <c r="O13" s="166"/>
      <c r="P13" s="166"/>
      <c r="Q13" s="166"/>
      <c r="R13" s="166"/>
      <c r="S13" s="166"/>
      <c r="T13" s="166"/>
      <c r="U13" s="169"/>
      <c r="V13" s="169"/>
      <c r="W13" s="169"/>
      <c r="X13" s="169"/>
    </row>
    <row r="14" spans="1:24" ht="49.5" customHeight="1">
      <c r="A14" s="1"/>
      <c r="B14" s="545"/>
      <c r="C14" s="1"/>
      <c r="D14" s="536" t="str">
        <f ca="1">OFFSET('PROGRAMMING SKELETON'!G228,F2-1,0)</f>
        <v>Floor Press</v>
      </c>
      <c r="E14" s="537"/>
      <c r="F14" s="326">
        <f>K92</f>
        <v>0</v>
      </c>
      <c r="G14" s="178">
        <f>K91</f>
        <v>0</v>
      </c>
      <c r="H14" s="179">
        <f>K90</f>
        <v>0</v>
      </c>
      <c r="I14" s="538">
        <f ca="1">K88</f>
        <v>0</v>
      </c>
      <c r="J14" s="539"/>
      <c r="K14" s="129"/>
      <c r="L14" s="166"/>
      <c r="M14" s="166"/>
      <c r="N14" s="166"/>
      <c r="O14" s="166"/>
      <c r="P14" s="166"/>
      <c r="Q14" s="166"/>
      <c r="R14" s="166"/>
      <c r="S14" s="166"/>
      <c r="T14" s="166"/>
      <c r="U14" s="169"/>
      <c r="V14" s="169"/>
      <c r="W14" s="169"/>
      <c r="X14" s="169"/>
    </row>
    <row r="15" spans="1:24" ht="49.5" customHeight="1">
      <c r="A15" s="1"/>
      <c r="B15" s="545"/>
      <c r="C15" s="1"/>
      <c r="D15" s="536" t="str">
        <f ca="1">OFFSET('PROGRAMMING SKELETON'!J228,F2-1,0)</f>
        <v>Press, no belt</v>
      </c>
      <c r="E15" s="537"/>
      <c r="F15" s="326">
        <f>Q92</f>
        <v>0</v>
      </c>
      <c r="G15" s="178">
        <f>Q91</f>
        <v>0</v>
      </c>
      <c r="H15" s="179">
        <f>Q90</f>
        <v>0</v>
      </c>
      <c r="I15" s="538">
        <f ca="1">Q88</f>
        <v>0</v>
      </c>
      <c r="J15" s="539"/>
      <c r="K15" s="129"/>
      <c r="L15" s="166"/>
      <c r="M15" s="166"/>
      <c r="N15" s="166"/>
      <c r="O15" s="166"/>
      <c r="P15" s="166"/>
      <c r="Q15" s="166"/>
      <c r="R15" s="166"/>
      <c r="S15" s="166"/>
      <c r="T15" s="166"/>
      <c r="U15" s="169"/>
      <c r="V15" s="169"/>
      <c r="W15" s="169"/>
      <c r="X15" s="169"/>
    </row>
    <row r="16" spans="1:24" ht="49.5" customHeight="1">
      <c r="A16" s="1"/>
      <c r="B16" s="545"/>
      <c r="C16" s="1"/>
      <c r="D16" s="536" t="str">
        <f ca="1">OFFSET('PROGRAMMING SKELETON'!D282,F2-1,0)</f>
        <v>2 count paused deadlift @ 1" off floor</v>
      </c>
      <c r="E16" s="537"/>
      <c r="F16" s="326">
        <f>E116</f>
        <v>0</v>
      </c>
      <c r="G16" s="178">
        <f>E115</f>
        <v>0</v>
      </c>
      <c r="H16" s="179">
        <f>E114</f>
        <v>0</v>
      </c>
      <c r="I16" s="538">
        <f ca="1">E112</f>
        <v>0</v>
      </c>
      <c r="J16" s="539"/>
      <c r="K16" s="129"/>
      <c r="L16" s="166"/>
      <c r="M16" s="166"/>
      <c r="N16" s="166"/>
      <c r="O16" s="166"/>
      <c r="P16" s="166"/>
      <c r="Q16" s="166"/>
      <c r="R16" s="166"/>
      <c r="S16" s="166"/>
      <c r="T16" s="166"/>
      <c r="U16" s="169"/>
      <c r="V16" s="169"/>
      <c r="W16" s="169"/>
      <c r="X16" s="169"/>
    </row>
    <row r="17" spans="1:26" ht="49.5" customHeight="1">
      <c r="A17" s="1"/>
      <c r="B17" s="545"/>
      <c r="C17" s="1"/>
      <c r="D17" s="536" t="str">
        <f ca="1">OFFSET('PROGRAMMING SKELETON'!G282,F2-1,0)</f>
        <v>Touch n Go bench</v>
      </c>
      <c r="E17" s="537"/>
      <c r="F17" s="326">
        <f>K116</f>
        <v>0</v>
      </c>
      <c r="G17" s="178">
        <f>K115</f>
        <v>0</v>
      </c>
      <c r="H17" s="179">
        <f>K114</f>
        <v>0</v>
      </c>
      <c r="I17" s="538">
        <f ca="1">K112</f>
        <v>0</v>
      </c>
      <c r="J17" s="539"/>
      <c r="K17" s="129"/>
      <c r="L17" s="166"/>
      <c r="M17" s="166"/>
      <c r="N17" s="166"/>
      <c r="O17" s="166"/>
      <c r="P17" s="166"/>
      <c r="Q17" s="166"/>
      <c r="R17" s="166"/>
      <c r="S17" s="166"/>
      <c r="T17" s="166"/>
      <c r="U17" s="169"/>
      <c r="V17" s="169"/>
      <c r="W17" s="169"/>
      <c r="X17" s="169"/>
    </row>
    <row r="18" spans="1:26" ht="49.5" customHeight="1">
      <c r="A18" s="1"/>
      <c r="B18" s="545"/>
      <c r="C18" s="1"/>
      <c r="D18" s="536" t="str">
        <f ca="1">OFFSET('PROGRAMMING SKELETON'!J282,F2-1,0)</f>
        <v>SLDL</v>
      </c>
      <c r="E18" s="537"/>
      <c r="F18" s="326">
        <f>Q116</f>
        <v>0</v>
      </c>
      <c r="G18" s="178">
        <f>Q115</f>
        <v>0</v>
      </c>
      <c r="H18" s="179">
        <f>Q114</f>
        <v>0</v>
      </c>
      <c r="I18" s="538">
        <f ca="1">Q112</f>
        <v>0</v>
      </c>
      <c r="J18" s="539"/>
      <c r="K18" s="129"/>
      <c r="L18" s="182"/>
      <c r="M18" s="182"/>
      <c r="N18" s="182"/>
      <c r="O18" s="182"/>
      <c r="P18" s="182"/>
      <c r="Q18" s="182"/>
      <c r="R18" s="182"/>
      <c r="S18" s="182"/>
      <c r="T18" s="182"/>
      <c r="U18" s="169"/>
      <c r="V18" s="169"/>
      <c r="W18" s="169"/>
      <c r="X18" s="169"/>
    </row>
    <row r="19" spans="1:26" ht="49.5" customHeight="1">
      <c r="A19" s="1"/>
      <c r="B19" s="545"/>
      <c r="C19" s="1"/>
      <c r="D19" s="536" t="s">
        <v>2145</v>
      </c>
      <c r="E19" s="537"/>
      <c r="F19" s="588">
        <f>J125</f>
        <v>0</v>
      </c>
      <c r="G19" s="413"/>
      <c r="H19" s="413"/>
      <c r="I19" s="413"/>
      <c r="J19" s="539"/>
      <c r="K19" s="129"/>
      <c r="L19" s="182"/>
      <c r="M19" s="182"/>
      <c r="N19" s="182"/>
      <c r="O19" s="182"/>
      <c r="P19" s="182"/>
      <c r="Q19" s="182"/>
      <c r="R19" s="182"/>
      <c r="S19" s="182"/>
      <c r="T19" s="182"/>
      <c r="U19" s="169"/>
      <c r="V19" s="169"/>
      <c r="W19" s="169"/>
      <c r="X19" s="169"/>
    </row>
    <row r="20" spans="1:26" ht="49.5" customHeight="1">
      <c r="A20" s="1"/>
      <c r="B20" s="545"/>
      <c r="C20" s="1"/>
      <c r="D20" s="536" t="s">
        <v>2146</v>
      </c>
      <c r="E20" s="537"/>
      <c r="F20" s="540" t="e">
        <f>F19/(('WEEK 5'!F19+'WEEK 4'!F19+'WEEK 3'!F19+'WEEK 6'!F19)/4)</f>
        <v>#DIV/0!</v>
      </c>
      <c r="G20" s="541"/>
      <c r="H20" s="541"/>
      <c r="I20" s="541"/>
      <c r="J20" s="542"/>
      <c r="K20" s="129"/>
      <c r="L20" s="182"/>
      <c r="M20" s="182"/>
      <c r="N20" s="182"/>
      <c r="O20" s="182"/>
      <c r="P20" s="182"/>
      <c r="Q20" s="182"/>
      <c r="R20" s="182"/>
      <c r="S20" s="182"/>
      <c r="T20" s="182"/>
      <c r="U20" s="169"/>
      <c r="V20" s="169"/>
      <c r="W20" s="169"/>
      <c r="X20" s="169"/>
    </row>
    <row r="21" spans="1:26" ht="49.5" customHeight="1">
      <c r="A21" s="1"/>
      <c r="B21" s="546"/>
      <c r="C21" s="1"/>
      <c r="D21" s="536"/>
      <c r="E21" s="537"/>
      <c r="F21" s="183"/>
      <c r="G21" s="184"/>
      <c r="H21" s="185"/>
      <c r="I21" s="543"/>
      <c r="J21" s="537"/>
      <c r="K21" s="129"/>
      <c r="L21" s="182"/>
      <c r="M21" s="182"/>
      <c r="N21" s="182"/>
      <c r="O21" s="182"/>
      <c r="P21" s="182"/>
      <c r="Q21" s="182"/>
      <c r="R21" s="182"/>
      <c r="S21" s="182"/>
      <c r="T21" s="182"/>
      <c r="U21" s="169"/>
      <c r="V21" s="169"/>
      <c r="W21" s="169"/>
      <c r="X21" s="169"/>
    </row>
    <row r="22" spans="1:26" ht="15" customHeight="1">
      <c r="A22" s="1"/>
      <c r="B22" s="1"/>
      <c r="C22" s="1"/>
      <c r="D22" s="1"/>
      <c r="E22" s="1"/>
      <c r="F22" s="1"/>
      <c r="G22" s="169"/>
      <c r="H22" s="169"/>
      <c r="I22" s="169"/>
      <c r="J22" s="169"/>
      <c r="K22" s="169"/>
      <c r="L22" s="169"/>
      <c r="M22" s="169"/>
      <c r="N22" s="169"/>
      <c r="O22" s="169"/>
      <c r="P22" s="169"/>
      <c r="Q22" s="169"/>
      <c r="R22" s="169"/>
      <c r="S22" s="169"/>
      <c r="T22" s="169"/>
      <c r="U22" s="169"/>
    </row>
    <row r="23" spans="1:26" ht="15.75" customHeight="1"/>
    <row r="24" spans="1:26" ht="79.5" customHeight="1">
      <c r="B24" s="544">
        <v>1</v>
      </c>
      <c r="D24" s="533">
        <v>1</v>
      </c>
      <c r="E24" s="369"/>
      <c r="F24" s="369"/>
      <c r="G24" s="369"/>
      <c r="H24" s="370"/>
      <c r="J24" s="533">
        <v>2</v>
      </c>
      <c r="K24" s="369"/>
      <c r="L24" s="369"/>
      <c r="M24" s="369"/>
      <c r="N24" s="370"/>
      <c r="P24" s="533">
        <v>3</v>
      </c>
      <c r="Q24" s="369"/>
      <c r="R24" s="369"/>
      <c r="S24" s="369"/>
      <c r="T24" s="370"/>
      <c r="V24" s="533" t="s">
        <v>2147</v>
      </c>
      <c r="W24" s="369"/>
      <c r="X24" s="369"/>
      <c r="Y24" s="369"/>
      <c r="Z24" s="370"/>
    </row>
    <row r="25" spans="1:26" ht="15" customHeight="1">
      <c r="B25" s="545"/>
    </row>
    <row r="26" spans="1:26" ht="79.5" customHeight="1">
      <c r="B26" s="545"/>
      <c r="D26" s="535" t="str">
        <f ca="1">OFFSET('PROGRAMMING SKELETON'!D118,F2-1,0)</f>
        <v>Squat with belt</v>
      </c>
      <c r="E26" s="413"/>
      <c r="F26" s="413"/>
      <c r="G26" s="413"/>
      <c r="H26" s="414"/>
      <c r="I26" s="129"/>
      <c r="J26" s="535" t="str">
        <f ca="1">OFFSET('PROGRAMMING SKELETON'!G118,F2-1,0)</f>
        <v>Overhead Press with belt</v>
      </c>
      <c r="K26" s="413"/>
      <c r="L26" s="413"/>
      <c r="M26" s="413"/>
      <c r="N26" s="414"/>
      <c r="O26" s="129"/>
      <c r="P26" s="535" t="str">
        <f ca="1">OFFSET('PROGRAMMING SKELETON'!J118,F2-1,0)</f>
        <v>2ct paused Bench</v>
      </c>
      <c r="Q26" s="413"/>
      <c r="R26" s="413"/>
      <c r="S26" s="413"/>
      <c r="T26" s="414"/>
      <c r="V26" s="535" t="str">
        <f ca="1">OFFSET('PROGRAMMING SKELETON'!M118,F2-1,0)</f>
        <v>GPP or None</v>
      </c>
      <c r="W26" s="413"/>
      <c r="X26" s="413"/>
      <c r="Y26" s="413"/>
      <c r="Z26" s="414"/>
    </row>
    <row r="27" spans="1:26" ht="49.5" customHeight="1">
      <c r="B27" s="545"/>
      <c r="D27" s="531" t="s">
        <v>2148</v>
      </c>
      <c r="E27" s="525" t="str">
        <f ca="1">OFFSET('PROGRAMMING SKELETON'!D3,F2-1,0)</f>
        <v>• 1 rep @ RPE 8 (90-93% 1RM)
• Take off 15% from 1 @ 8 for
4 reps x 4 sets (75-77% 1RM)</v>
      </c>
      <c r="F27" s="526"/>
      <c r="G27" s="526"/>
      <c r="H27" s="527"/>
      <c r="J27" s="531" t="s">
        <v>2148</v>
      </c>
      <c r="K27" s="525" t="str">
        <f ca="1">OFFSET('PROGRAMMING SKELETON'!E3,F2-1,0)</f>
        <v>• 1 rep @ RPE 8 (90-93% 1RM)
• Take off 15% from 1 @ 8 for
4 reps x 4 sets (75-77% 1RM)</v>
      </c>
      <c r="L27" s="526"/>
      <c r="M27" s="526"/>
      <c r="N27" s="527"/>
      <c r="P27" s="531" t="s">
        <v>2148</v>
      </c>
      <c r="Q27" s="525" t="str">
        <f ca="1">OFFSET('PROGRAMMING SKELETON'!F3,F2-1,0)</f>
        <v>•8 reps @RPE 6
•8 reps @ RPE 7
•8 reps @ RPE 8
• Repeat 8 reps @ 8 for 2 more sets of 8</v>
      </c>
      <c r="R27" s="526"/>
      <c r="S27" s="526"/>
      <c r="T27" s="527"/>
      <c r="V27" s="582" t="str">
        <f ca="1">OFFSET('PROGRAMMING SKELETON'!N118,F2-1,0)</f>
        <v>GPP or None</v>
      </c>
      <c r="W27" s="526"/>
      <c r="X27" s="526"/>
      <c r="Y27" s="526"/>
      <c r="Z27" s="527"/>
    </row>
    <row r="28" spans="1:26" ht="49.5" customHeight="1">
      <c r="B28" s="545"/>
      <c r="D28" s="532"/>
      <c r="E28" s="528"/>
      <c r="F28" s="529"/>
      <c r="G28" s="529"/>
      <c r="H28" s="530"/>
      <c r="J28" s="532"/>
      <c r="K28" s="528"/>
      <c r="L28" s="529"/>
      <c r="M28" s="529"/>
      <c r="N28" s="530"/>
      <c r="P28" s="532"/>
      <c r="Q28" s="528"/>
      <c r="R28" s="529"/>
      <c r="S28" s="529"/>
      <c r="T28" s="530"/>
      <c r="V28" s="583"/>
      <c r="W28" s="392"/>
      <c r="X28" s="392"/>
      <c r="Y28" s="392"/>
      <c r="Z28" s="584"/>
    </row>
    <row r="29" spans="1:26" ht="124.5" customHeight="1">
      <c r="B29" s="545"/>
      <c r="D29" s="186" t="s">
        <v>2149</v>
      </c>
      <c r="E29" s="534" t="str">
        <f ca="1">OFFSET('PROGRAMMING SKELETON'!E118,F2-1,0)</f>
        <v>3-5 minute rest between work sets</v>
      </c>
      <c r="F29" s="410"/>
      <c r="G29" s="410"/>
      <c r="H29" s="411"/>
      <c r="J29" s="186" t="s">
        <v>2149</v>
      </c>
      <c r="K29" s="534" t="str">
        <f ca="1">OFFSET('PROGRAMMING SKELETON'!H118,F2-1,0)</f>
        <v>3-5 minute rest between work sets</v>
      </c>
      <c r="L29" s="410"/>
      <c r="M29" s="410"/>
      <c r="N29" s="411"/>
      <c r="P29" s="186" t="s">
        <v>2149</v>
      </c>
      <c r="Q29" s="534" t="str">
        <f ca="1">OFFSET('PROGRAMMING SKELETON'!K118,F2-1,0)</f>
        <v>2-4 min</v>
      </c>
      <c r="R29" s="410"/>
      <c r="S29" s="410"/>
      <c r="T29" s="411"/>
      <c r="V29" s="585"/>
      <c r="W29" s="417"/>
      <c r="X29" s="417"/>
      <c r="Y29" s="417"/>
      <c r="Z29" s="586"/>
    </row>
    <row r="30" spans="1:26" ht="60" customHeight="1">
      <c r="B30" s="545"/>
      <c r="D30" s="187" t="s">
        <v>2150</v>
      </c>
      <c r="E30" s="187" t="s">
        <v>2151</v>
      </c>
      <c r="F30" s="187" t="s">
        <v>1267</v>
      </c>
      <c r="G30" s="187" t="s">
        <v>2152</v>
      </c>
      <c r="H30" s="187" t="s">
        <v>2153</v>
      </c>
      <c r="J30" s="187" t="s">
        <v>2150</v>
      </c>
      <c r="K30" s="187" t="s">
        <v>2151</v>
      </c>
      <c r="L30" s="187" t="s">
        <v>1267</v>
      </c>
      <c r="M30" s="187" t="s">
        <v>2152</v>
      </c>
      <c r="N30" s="187" t="s">
        <v>2153</v>
      </c>
      <c r="P30" s="187" t="s">
        <v>2150</v>
      </c>
      <c r="Q30" s="187" t="s">
        <v>2151</v>
      </c>
      <c r="R30" s="187" t="s">
        <v>1267</v>
      </c>
      <c r="S30" s="187" t="s">
        <v>2152</v>
      </c>
      <c r="T30" s="187" t="s">
        <v>2153</v>
      </c>
      <c r="V30" s="581" t="s">
        <v>2154</v>
      </c>
      <c r="W30" s="413"/>
      <c r="X30" s="413"/>
      <c r="Y30" s="413"/>
      <c r="Z30" s="414"/>
    </row>
    <row r="31" spans="1:26" ht="39.75" customHeight="1">
      <c r="B31" s="545"/>
      <c r="D31" s="188" t="s">
        <v>2155</v>
      </c>
      <c r="E31" s="321"/>
      <c r="F31" s="189"/>
      <c r="G31" s="328"/>
      <c r="H31" s="190" t="str">
        <f t="shared" ref="H31:H39" si="0">IF(ISNUMBER(E31),E31/E$40,"")</f>
        <v/>
      </c>
      <c r="J31" s="188" t="s">
        <v>2155</v>
      </c>
      <c r="K31" s="321"/>
      <c r="L31" s="189"/>
      <c r="M31" s="328"/>
      <c r="N31" s="190" t="str">
        <f t="shared" ref="N31:N39" si="1">IF(ISNUMBER(K31),K31/K$40,"")</f>
        <v/>
      </c>
      <c r="P31" s="188" t="s">
        <v>2155</v>
      </c>
      <c r="Q31" s="321"/>
      <c r="R31" s="189"/>
      <c r="S31" s="328"/>
      <c r="T31" s="190" t="str">
        <f t="shared" ref="T31:T39" si="2">IF(ISNUMBER(Q31),Q31/Q$40,"")</f>
        <v/>
      </c>
      <c r="V31" s="587"/>
      <c r="W31" s="526"/>
      <c r="X31" s="526"/>
      <c r="Y31" s="526"/>
      <c r="Z31" s="527"/>
    </row>
    <row r="32" spans="1:26" ht="39.75" customHeight="1">
      <c r="B32" s="545"/>
      <c r="D32" s="191" t="s">
        <v>2156</v>
      </c>
      <c r="E32" s="322"/>
      <c r="F32" s="192"/>
      <c r="G32" s="329"/>
      <c r="H32" s="193" t="str">
        <f t="shared" si="0"/>
        <v/>
      </c>
      <c r="J32" s="191" t="s">
        <v>2156</v>
      </c>
      <c r="K32" s="322"/>
      <c r="L32" s="192"/>
      <c r="M32" s="329"/>
      <c r="N32" s="193" t="str">
        <f t="shared" si="1"/>
        <v/>
      </c>
      <c r="P32" s="191" t="s">
        <v>2156</v>
      </c>
      <c r="Q32" s="322"/>
      <c r="R32" s="192"/>
      <c r="S32" s="329"/>
      <c r="T32" s="193" t="str">
        <f t="shared" si="2"/>
        <v/>
      </c>
      <c r="V32" s="583"/>
      <c r="W32" s="392"/>
      <c r="X32" s="392"/>
      <c r="Y32" s="392"/>
      <c r="Z32" s="584"/>
    </row>
    <row r="33" spans="2:26" ht="39.75" customHeight="1">
      <c r="B33" s="545"/>
      <c r="D33" s="191" t="s">
        <v>2157</v>
      </c>
      <c r="E33" s="323"/>
      <c r="F33" s="194"/>
      <c r="G33" s="330"/>
      <c r="H33" s="195" t="str">
        <f t="shared" si="0"/>
        <v/>
      </c>
      <c r="J33" s="191" t="s">
        <v>2157</v>
      </c>
      <c r="K33" s="323"/>
      <c r="L33" s="194"/>
      <c r="M33" s="330"/>
      <c r="N33" s="195" t="str">
        <f t="shared" si="1"/>
        <v/>
      </c>
      <c r="P33" s="191" t="s">
        <v>2157</v>
      </c>
      <c r="Q33" s="323"/>
      <c r="R33" s="194"/>
      <c r="S33" s="330"/>
      <c r="T33" s="195" t="str">
        <f t="shared" si="2"/>
        <v/>
      </c>
      <c r="V33" s="583"/>
      <c r="W33" s="392"/>
      <c r="X33" s="392"/>
      <c r="Y33" s="392"/>
      <c r="Z33" s="584"/>
    </row>
    <row r="34" spans="2:26" ht="39.75" customHeight="1">
      <c r="B34" s="545"/>
      <c r="D34" s="191" t="s">
        <v>2158</v>
      </c>
      <c r="E34" s="322"/>
      <c r="F34" s="192"/>
      <c r="G34" s="329"/>
      <c r="H34" s="193" t="str">
        <f t="shared" si="0"/>
        <v/>
      </c>
      <c r="J34" s="191" t="s">
        <v>2158</v>
      </c>
      <c r="K34" s="322"/>
      <c r="L34" s="192"/>
      <c r="M34" s="329"/>
      <c r="N34" s="193" t="str">
        <f t="shared" si="1"/>
        <v/>
      </c>
      <c r="P34" s="191" t="s">
        <v>2158</v>
      </c>
      <c r="Q34" s="322"/>
      <c r="R34" s="192"/>
      <c r="S34" s="329"/>
      <c r="T34" s="193" t="str">
        <f t="shared" si="2"/>
        <v/>
      </c>
      <c r="V34" s="583"/>
      <c r="W34" s="392"/>
      <c r="X34" s="392"/>
      <c r="Y34" s="392"/>
      <c r="Z34" s="584"/>
    </row>
    <row r="35" spans="2:26" ht="39.75" customHeight="1">
      <c r="B35" s="545"/>
      <c r="D35" s="191" t="s">
        <v>2159</v>
      </c>
      <c r="E35" s="323"/>
      <c r="F35" s="194"/>
      <c r="G35" s="330"/>
      <c r="H35" s="195" t="str">
        <f t="shared" si="0"/>
        <v/>
      </c>
      <c r="J35" s="191" t="s">
        <v>2159</v>
      </c>
      <c r="K35" s="323"/>
      <c r="L35" s="194"/>
      <c r="M35" s="330"/>
      <c r="N35" s="195" t="str">
        <f t="shared" si="1"/>
        <v/>
      </c>
      <c r="P35" s="191" t="s">
        <v>2159</v>
      </c>
      <c r="Q35" s="323"/>
      <c r="R35" s="194"/>
      <c r="S35" s="330"/>
      <c r="T35" s="195" t="str">
        <f t="shared" si="2"/>
        <v/>
      </c>
      <c r="V35" s="583"/>
      <c r="W35" s="392"/>
      <c r="X35" s="392"/>
      <c r="Y35" s="392"/>
      <c r="Z35" s="584"/>
    </row>
    <row r="36" spans="2:26" ht="39.75" customHeight="1">
      <c r="B36" s="545"/>
      <c r="D36" s="191" t="s">
        <v>2160</v>
      </c>
      <c r="E36" s="322"/>
      <c r="F36" s="192"/>
      <c r="G36" s="329"/>
      <c r="H36" s="193" t="str">
        <f t="shared" si="0"/>
        <v/>
      </c>
      <c r="J36" s="191" t="s">
        <v>2160</v>
      </c>
      <c r="K36" s="322"/>
      <c r="L36" s="192"/>
      <c r="M36" s="329"/>
      <c r="N36" s="193" t="str">
        <f t="shared" si="1"/>
        <v/>
      </c>
      <c r="P36" s="191" t="s">
        <v>2160</v>
      </c>
      <c r="Q36" s="322"/>
      <c r="R36" s="192"/>
      <c r="S36" s="329"/>
      <c r="T36" s="193" t="str">
        <f t="shared" si="2"/>
        <v/>
      </c>
      <c r="V36" s="583"/>
      <c r="W36" s="392"/>
      <c r="X36" s="392"/>
      <c r="Y36" s="392"/>
      <c r="Z36" s="584"/>
    </row>
    <row r="37" spans="2:26" ht="39.75" customHeight="1">
      <c r="B37" s="545"/>
      <c r="D37" s="191" t="s">
        <v>2161</v>
      </c>
      <c r="E37" s="323"/>
      <c r="F37" s="194"/>
      <c r="G37" s="330"/>
      <c r="H37" s="195" t="str">
        <f t="shared" si="0"/>
        <v/>
      </c>
      <c r="J37" s="191" t="s">
        <v>2161</v>
      </c>
      <c r="K37" s="323"/>
      <c r="L37" s="194"/>
      <c r="M37" s="330"/>
      <c r="N37" s="195" t="str">
        <f t="shared" si="1"/>
        <v/>
      </c>
      <c r="P37" s="191" t="s">
        <v>2161</v>
      </c>
      <c r="Q37" s="323"/>
      <c r="R37" s="194"/>
      <c r="S37" s="330"/>
      <c r="T37" s="195" t="str">
        <f t="shared" si="2"/>
        <v/>
      </c>
      <c r="V37" s="583"/>
      <c r="W37" s="392"/>
      <c r="X37" s="392"/>
      <c r="Y37" s="392"/>
      <c r="Z37" s="584"/>
    </row>
    <row r="38" spans="2:26" ht="39.75" customHeight="1">
      <c r="B38" s="545"/>
      <c r="D38" s="191" t="s">
        <v>2162</v>
      </c>
      <c r="E38" s="322"/>
      <c r="F38" s="192"/>
      <c r="G38" s="329"/>
      <c r="H38" s="193" t="str">
        <f t="shared" si="0"/>
        <v/>
      </c>
      <c r="J38" s="191" t="s">
        <v>2162</v>
      </c>
      <c r="K38" s="322"/>
      <c r="L38" s="192"/>
      <c r="M38" s="329"/>
      <c r="N38" s="193" t="str">
        <f t="shared" si="1"/>
        <v/>
      </c>
      <c r="P38" s="191" t="s">
        <v>2162</v>
      </c>
      <c r="Q38" s="322"/>
      <c r="R38" s="192"/>
      <c r="S38" s="329"/>
      <c r="T38" s="193" t="str">
        <f t="shared" si="2"/>
        <v/>
      </c>
      <c r="V38" s="583"/>
      <c r="W38" s="392"/>
      <c r="X38" s="392"/>
      <c r="Y38" s="392"/>
      <c r="Z38" s="584"/>
    </row>
    <row r="39" spans="2:26" ht="39.75" customHeight="1">
      <c r="B39" s="545"/>
      <c r="D39" s="196" t="s">
        <v>2163</v>
      </c>
      <c r="E39" s="324"/>
      <c r="F39" s="197"/>
      <c r="G39" s="331"/>
      <c r="H39" s="198" t="str">
        <f t="shared" si="0"/>
        <v/>
      </c>
      <c r="J39" s="196" t="s">
        <v>2163</v>
      </c>
      <c r="K39" s="324"/>
      <c r="L39" s="197"/>
      <c r="M39" s="331"/>
      <c r="N39" s="198" t="str">
        <f t="shared" si="1"/>
        <v/>
      </c>
      <c r="P39" s="196" t="s">
        <v>2163</v>
      </c>
      <c r="Q39" s="324"/>
      <c r="R39" s="197"/>
      <c r="S39" s="331"/>
      <c r="T39" s="198" t="str">
        <f t="shared" si="2"/>
        <v/>
      </c>
      <c r="V39" s="583"/>
      <c r="W39" s="392"/>
      <c r="X39" s="392"/>
      <c r="Y39" s="392"/>
      <c r="Z39" s="584"/>
    </row>
    <row r="40" spans="2:26" ht="60" customHeight="1">
      <c r="B40" s="545"/>
      <c r="D40" s="199" t="s">
        <v>1277</v>
      </c>
      <c r="E40" s="547">
        <f ca="1">ROUNDUP(F45/(VLOOKUP(1,tblRPECoefficientWithoutColumnHeaders,2,0)*G45^2+VLOOKUP(2,tblRPECoefficientWithoutColumnHeaders,2,0)*G45+VLOOKUP(3,tblRPECoefficientWithoutColumnHeaders,2,0)),0)</f>
        <v>0</v>
      </c>
      <c r="F40" s="548"/>
      <c r="G40" s="548"/>
      <c r="H40" s="549"/>
      <c r="J40" s="199" t="s">
        <v>1277</v>
      </c>
      <c r="K40" s="547">
        <f ca="1">ROUNDUP(L45/(VLOOKUP(1,tblRPECoefficientWithoutColumnHeaders,2,0)*M45^2+VLOOKUP(2,tblRPECoefficientWithoutColumnHeaders,2,0)*M45+VLOOKUP(3,tblRPECoefficientWithoutColumnHeaders,2,0)),0)</f>
        <v>0</v>
      </c>
      <c r="L40" s="548"/>
      <c r="M40" s="548"/>
      <c r="N40" s="549"/>
      <c r="P40" s="200" t="s">
        <v>1277</v>
      </c>
      <c r="Q40" s="554">
        <f ca="1">ROUNDUP(R45/(VLOOKUP(1,tblRPECoefficientWithoutColumnHeaders,2,0)*S45^2+VLOOKUP(2,tblRPECoefficientWithoutColumnHeaders,2,0)*S45+VLOOKUP(3,tblRPECoefficientWithoutColumnHeaders,2,0)),0)</f>
        <v>0</v>
      </c>
      <c r="R40" s="555"/>
      <c r="S40" s="555"/>
      <c r="T40" s="556"/>
      <c r="V40" s="583"/>
      <c r="W40" s="392"/>
      <c r="X40" s="392"/>
      <c r="Y40" s="392"/>
      <c r="Z40" s="584"/>
    </row>
    <row r="41" spans="2:26" ht="60" customHeight="1">
      <c r="B41" s="545"/>
      <c r="D41" s="201"/>
      <c r="E41" s="202"/>
      <c r="F41" s="203"/>
      <c r="G41" s="203"/>
      <c r="H41" s="204"/>
      <c r="J41" s="201"/>
      <c r="K41" s="202"/>
      <c r="L41" s="203"/>
      <c r="M41" s="203"/>
      <c r="N41" s="204"/>
      <c r="P41" s="205" t="s">
        <v>2164</v>
      </c>
      <c r="Q41" s="206"/>
      <c r="R41" s="207" t="s">
        <v>2165</v>
      </c>
      <c r="S41" s="208"/>
      <c r="T41" s="209">
        <f>S41*Q41</f>
        <v>0</v>
      </c>
      <c r="V41" s="583"/>
      <c r="W41" s="392"/>
      <c r="X41" s="392"/>
      <c r="Y41" s="392"/>
      <c r="Z41" s="584"/>
    </row>
    <row r="42" spans="2:26" ht="60" customHeight="1">
      <c r="B42" s="545"/>
      <c r="D42" s="201" t="s">
        <v>1268</v>
      </c>
      <c r="E42" s="553">
        <f>IF(COUNT(H31:H39)&gt;0,AVERAGEIF(H31:H39,"&gt;0"),0)</f>
        <v>0</v>
      </c>
      <c r="F42" s="406"/>
      <c r="G42" s="406"/>
      <c r="H42" s="407"/>
      <c r="J42" s="201" t="s">
        <v>1268</v>
      </c>
      <c r="K42" s="553">
        <f>IF(COUNT(N31:N39)&gt;0,AVERAGEIF(N31:N39,"&gt;0"),0)</f>
        <v>0</v>
      </c>
      <c r="L42" s="406"/>
      <c r="M42" s="406"/>
      <c r="N42" s="407"/>
      <c r="P42" s="210" t="s">
        <v>1268</v>
      </c>
      <c r="Q42" s="557">
        <f>IF(COUNT(T31:T39)&gt;0,AVERAGEIF(T31:T39,"&gt;0"),0)</f>
        <v>0</v>
      </c>
      <c r="R42" s="558"/>
      <c r="S42" s="558"/>
      <c r="T42" s="559"/>
      <c r="V42" s="583"/>
      <c r="W42" s="392"/>
      <c r="X42" s="392"/>
      <c r="Y42" s="392"/>
      <c r="Z42" s="584"/>
    </row>
    <row r="43" spans="2:26" ht="60" customHeight="1">
      <c r="B43" s="545"/>
      <c r="D43" s="201" t="s">
        <v>1267</v>
      </c>
      <c r="E43" s="560">
        <f>SUM(F31:F39)</f>
        <v>0</v>
      </c>
      <c r="F43" s="406"/>
      <c r="G43" s="406"/>
      <c r="H43" s="407"/>
      <c r="J43" s="201" t="s">
        <v>1267</v>
      </c>
      <c r="K43" s="560">
        <f>SUM(L31:L39)</f>
        <v>0</v>
      </c>
      <c r="L43" s="406"/>
      <c r="M43" s="406"/>
      <c r="N43" s="407"/>
      <c r="P43" s="201" t="s">
        <v>1267</v>
      </c>
      <c r="Q43" s="560">
        <f>SUM(R31:R39)</f>
        <v>0</v>
      </c>
      <c r="R43" s="406"/>
      <c r="S43" s="406"/>
      <c r="T43" s="407"/>
      <c r="V43" s="583"/>
      <c r="W43" s="392"/>
      <c r="X43" s="392"/>
      <c r="Y43" s="392"/>
      <c r="Z43" s="584"/>
    </row>
    <row r="44" spans="2:26" ht="60" customHeight="1">
      <c r="B44" s="545"/>
      <c r="D44" s="211" t="s">
        <v>1258</v>
      </c>
      <c r="E44" s="550">
        <f>SUM(PRODUCT(E31:F31),PRODUCT(E32:F32),PRODUCT(E33:F33),PRODUCT(E34:F34),PRODUCT(E35:F35),PRODUCT(E36:F36),PRODUCT(E37:F37),PRODUCT(E38:F38),PRODUCT(E39:F39))</f>
        <v>0</v>
      </c>
      <c r="F44" s="551"/>
      <c r="G44" s="551"/>
      <c r="H44" s="552"/>
      <c r="J44" s="211" t="s">
        <v>1258</v>
      </c>
      <c r="K44" s="550">
        <f>SUM(PRODUCT(K31:L31),PRODUCT(K32:L32),PRODUCT(K33:L33),PRODUCT(K34:L34),PRODUCT(K35:L35),PRODUCT(K36:L36),PRODUCT(K37:L37),PRODUCT(K38:L38),PRODUCT(K39:L39))</f>
        <v>0</v>
      </c>
      <c r="L44" s="551"/>
      <c r="M44" s="551"/>
      <c r="N44" s="552"/>
      <c r="P44" s="211" t="s">
        <v>1258</v>
      </c>
      <c r="Q44" s="550">
        <f>SUM(PRODUCT(Q31:R31),PRODUCT(Q32:R32),PRODUCT(Q33:R33),PRODUCT(Q34:R34),PRODUCT(Q35:R35),PRODUCT(Q36:R36),PRODUCT(Q37:R37),PRODUCT(Q38:R38),PRODUCT(Q39:R39))</f>
        <v>0</v>
      </c>
      <c r="R44" s="551"/>
      <c r="S44" s="551"/>
      <c r="T44" s="552"/>
      <c r="V44" s="585"/>
      <c r="W44" s="417"/>
      <c r="X44" s="417"/>
      <c r="Y44" s="417"/>
      <c r="Z44" s="586"/>
    </row>
    <row r="45" spans="2:26" ht="39.75" customHeight="1">
      <c r="B45" s="546"/>
      <c r="D45" s="212"/>
      <c r="E45" s="213" t="str">
        <f ca="1">OFFSET(E30,COUNT(E31:E39),0)</f>
        <v>WEIGHT</v>
      </c>
      <c r="F45" s="214">
        <f ca="1">IF(COUNT(E31:E39)&gt;0,OFFSET(E30,MATCH(MAX(E31:E39),E31:E39,0),0),0)</f>
        <v>0</v>
      </c>
      <c r="G45" s="214">
        <f ca="1">IF(COUNT(E31:E39)&gt;0,OFFSET(F30,MATCH(MAX(E31:E39),E31:E39,0),0)+(10-OFFSET(G30,MATCH(MAX(E31:E39),E31:E39,0),0)),0)</f>
        <v>0</v>
      </c>
      <c r="H45" s="215">
        <f ca="1">IF(COUNT(E31:E39)&gt;0,OFFSET(F30,COUNT(E31:E39),0)+(10-(OFFSET(G30,COUNT(E31:E39),0))),0)</f>
        <v>0</v>
      </c>
      <c r="J45" s="212" t="s">
        <v>2166</v>
      </c>
      <c r="K45" s="213" t="str">
        <f ca="1">OFFSET(K30,COUNT(K31:K39),0)</f>
        <v>WEIGHT</v>
      </c>
      <c r="L45" s="214">
        <f ca="1">IF(COUNT(K31:K39)&gt;0,OFFSET(K30,MATCH(MAX(K31:K39),K31:K39,0),0),0)</f>
        <v>0</v>
      </c>
      <c r="M45" s="214">
        <f ca="1">IF(COUNT(K31:K39)&gt;0,OFFSET(L30,MATCH(MAX(K31:K39),K31:K39,0),0)+(10-OFFSET(M30,MATCH(MAX(K31:K39),K31:K39,0),0)),0)</f>
        <v>0</v>
      </c>
      <c r="N45" s="215">
        <f ca="1">IF(COUNT(K31:K39)&gt;0,OFFSET(L30,COUNT(K31:K39),0)+(10-(OFFSET(M30,COUNT(K31:K39),0))),0)</f>
        <v>0</v>
      </c>
      <c r="P45" s="212"/>
      <c r="Q45" s="213" t="str">
        <f ca="1">OFFSET(Q30,COUNT(Q31:Q39),0)</f>
        <v>WEIGHT</v>
      </c>
      <c r="R45" s="214">
        <f ca="1">IF(COUNT(Q31:Q39)&gt;0,OFFSET(Q30,MATCH(MAX(Q31:Q39),Q31:Q39,0),0),0)</f>
        <v>0</v>
      </c>
      <c r="S45" s="214">
        <f ca="1">IF(COUNT(Q31:Q39)&gt;0,OFFSET(R30,MATCH(MAX(Q31:Q39),Q31:Q39,0),0)+(10-OFFSET(S30,MATCH(MAX(Q31:Q39),Q31:Q39,0),0)),0)</f>
        <v>0</v>
      </c>
      <c r="T45" s="215">
        <f ca="1">IF(COUNT(Q31:Q39)&gt;0,OFFSET(R30,COUNT(Q31:Q39),0)+(10-(OFFSET(S30,COUNT(Q31:Q39),0))),0)</f>
        <v>0</v>
      </c>
      <c r="V45" s="212"/>
      <c r="W45" s="213"/>
      <c r="X45" s="214"/>
      <c r="Y45" s="214"/>
      <c r="Z45" s="215"/>
    </row>
    <row r="46" spans="2:26" ht="15.75" customHeight="1"/>
    <row r="47" spans="2:26" ht="15.75" customHeight="1"/>
    <row r="48" spans="2:26" ht="79.5" customHeight="1">
      <c r="B48" s="544">
        <v>2</v>
      </c>
      <c r="D48" s="533">
        <v>1</v>
      </c>
      <c r="E48" s="369"/>
      <c r="F48" s="369"/>
      <c r="G48" s="369"/>
      <c r="H48" s="370"/>
      <c r="J48" s="533">
        <v>2</v>
      </c>
      <c r="K48" s="369"/>
      <c r="L48" s="369"/>
      <c r="M48" s="369"/>
      <c r="N48" s="370"/>
      <c r="P48" s="533">
        <v>3</v>
      </c>
      <c r="Q48" s="369"/>
      <c r="R48" s="369"/>
      <c r="S48" s="369"/>
      <c r="T48" s="370"/>
      <c r="V48" s="533" t="s">
        <v>2147</v>
      </c>
      <c r="W48" s="369"/>
      <c r="X48" s="369"/>
      <c r="Y48" s="369"/>
      <c r="Z48" s="370"/>
    </row>
    <row r="49" spans="2:26" ht="15" customHeight="1">
      <c r="B49" s="545"/>
    </row>
    <row r="50" spans="2:26" ht="79.5" customHeight="1">
      <c r="B50" s="545"/>
      <c r="D50" s="535" t="str">
        <f ca="1">OFFSET('PROGRAMMING SKELETON'!D173,F2-1,0)</f>
        <v>Deadlift with belt</v>
      </c>
      <c r="E50" s="413"/>
      <c r="F50" s="413"/>
      <c r="G50" s="413"/>
      <c r="H50" s="414"/>
      <c r="J50" s="535" t="str">
        <f ca="1">OFFSET('PROGRAMMING SKELETON'!G173,F2-1,0)</f>
        <v>1 count paused bench</v>
      </c>
      <c r="K50" s="413"/>
      <c r="L50" s="413"/>
      <c r="M50" s="413"/>
      <c r="N50" s="414"/>
      <c r="P50" s="535" t="str">
        <f ca="1">OFFSET('PROGRAMMING SKELETON'!J173,F2-1,0)</f>
        <v>Squat, no belt</v>
      </c>
      <c r="Q50" s="413"/>
      <c r="R50" s="413"/>
      <c r="S50" s="413"/>
      <c r="T50" s="414"/>
      <c r="V50" s="535" t="str">
        <f ca="1">OFFSET('PROGRAMMING SKELETON'!M174,F26-1,0)</f>
        <v>GPP or None</v>
      </c>
      <c r="W50" s="413"/>
      <c r="X50" s="413"/>
      <c r="Y50" s="413"/>
      <c r="Z50" s="414"/>
    </row>
    <row r="51" spans="2:26" ht="49.5" customHeight="1">
      <c r="B51" s="545"/>
      <c r="D51" s="531" t="s">
        <v>2148</v>
      </c>
      <c r="E51" s="525" t="str">
        <f ca="1">OFFSET('PROGRAMMING SKELETON'!G3,F2-1,0)</f>
        <v>• 1 rep @ RPE 8 (90-93% 1RM)
• Take off 15% from 1 @ 8 for
4 reps x 4 sets (75-77% 1RM)</v>
      </c>
      <c r="F51" s="526"/>
      <c r="G51" s="526"/>
      <c r="H51" s="527"/>
      <c r="J51" s="531" t="s">
        <v>2148</v>
      </c>
      <c r="K51" s="525" t="str">
        <f ca="1">OFFSET('PROGRAMMING SKELETON'!H3,F2-1,0)</f>
        <v>• 1 rep @ RPE 8 (90-93% 1RM)
• Take off 12%  from 1 @ 8 for
3 reps x 5 sets (78-81% 1RM)</v>
      </c>
      <c r="L51" s="526"/>
      <c r="M51" s="526"/>
      <c r="N51" s="527"/>
      <c r="P51" s="531" t="s">
        <v>2148</v>
      </c>
      <c r="Q51" s="525" t="str">
        <f ca="1">OFFSET('PROGRAMMING SKELETON'!I3,F2-1,0)</f>
        <v>•8 reps @RPE 6
•8 reps @ RPE 7
•8 reps @ RPE 8
• Repeat 8 reps @ 8 for 2 more sets of 8</v>
      </c>
      <c r="R51" s="526"/>
      <c r="S51" s="526"/>
      <c r="T51" s="527"/>
      <c r="V51" s="582" t="str">
        <f ca="1">OFFSET('PROGRAMMING SKELETON'!N174,F26-1,0)</f>
        <v>GPP or None</v>
      </c>
      <c r="W51" s="526"/>
      <c r="X51" s="526"/>
      <c r="Y51" s="526"/>
      <c r="Z51" s="527"/>
    </row>
    <row r="52" spans="2:26" ht="49.5" customHeight="1">
      <c r="B52" s="545"/>
      <c r="D52" s="532"/>
      <c r="E52" s="528"/>
      <c r="F52" s="529"/>
      <c r="G52" s="529"/>
      <c r="H52" s="530"/>
      <c r="J52" s="532"/>
      <c r="K52" s="528"/>
      <c r="L52" s="529"/>
      <c r="M52" s="529"/>
      <c r="N52" s="530"/>
      <c r="P52" s="532"/>
      <c r="Q52" s="528"/>
      <c r="R52" s="529"/>
      <c r="S52" s="529"/>
      <c r="T52" s="530"/>
      <c r="V52" s="583"/>
      <c r="W52" s="392"/>
      <c r="X52" s="392"/>
      <c r="Y52" s="392"/>
      <c r="Z52" s="584"/>
    </row>
    <row r="53" spans="2:26" ht="99.75" customHeight="1">
      <c r="B53" s="545"/>
      <c r="D53" s="186" t="s">
        <v>2149</v>
      </c>
      <c r="E53" s="534" t="str">
        <f ca="1">OFFSET('PROGRAMMING SKELETON'!E173,F2-1,0)</f>
        <v>3-5 minute rest between work sets</v>
      </c>
      <c r="F53" s="410"/>
      <c r="G53" s="410"/>
      <c r="H53" s="411"/>
      <c r="J53" s="186" t="s">
        <v>2149</v>
      </c>
      <c r="K53" s="534" t="str">
        <f ca="1">OFFSET('PROGRAMMING SKELETON'!H173,F2-1,0)</f>
        <v>3-5 minute rest between work sets</v>
      </c>
      <c r="L53" s="410"/>
      <c r="M53" s="410"/>
      <c r="N53" s="411"/>
      <c r="P53" s="186" t="s">
        <v>2149</v>
      </c>
      <c r="Q53" s="534" t="str">
        <f ca="1">OFFSET('PROGRAMMING SKELETON'!K173,F2-1,0)</f>
        <v>2-4 min</v>
      </c>
      <c r="R53" s="410"/>
      <c r="S53" s="410"/>
      <c r="T53" s="411"/>
      <c r="V53" s="585"/>
      <c r="W53" s="417"/>
      <c r="X53" s="417"/>
      <c r="Y53" s="417"/>
      <c r="Z53" s="586"/>
    </row>
    <row r="54" spans="2:26" ht="60" customHeight="1">
      <c r="B54" s="545"/>
      <c r="D54" s="187" t="s">
        <v>2150</v>
      </c>
      <c r="E54" s="187" t="s">
        <v>2151</v>
      </c>
      <c r="F54" s="187" t="s">
        <v>1267</v>
      </c>
      <c r="G54" s="187" t="s">
        <v>2152</v>
      </c>
      <c r="H54" s="187" t="s">
        <v>2153</v>
      </c>
      <c r="J54" s="187" t="s">
        <v>2150</v>
      </c>
      <c r="K54" s="187" t="s">
        <v>2151</v>
      </c>
      <c r="L54" s="187" t="s">
        <v>1267</v>
      </c>
      <c r="M54" s="187" t="s">
        <v>2152</v>
      </c>
      <c r="N54" s="187" t="s">
        <v>2153</v>
      </c>
      <c r="P54" s="187" t="s">
        <v>2150</v>
      </c>
      <c r="Q54" s="187" t="s">
        <v>2151</v>
      </c>
      <c r="R54" s="187" t="s">
        <v>1267</v>
      </c>
      <c r="S54" s="187" t="s">
        <v>2152</v>
      </c>
      <c r="T54" s="187" t="s">
        <v>2153</v>
      </c>
      <c r="V54" s="581" t="s">
        <v>2154</v>
      </c>
      <c r="W54" s="413"/>
      <c r="X54" s="413"/>
      <c r="Y54" s="413"/>
      <c r="Z54" s="414"/>
    </row>
    <row r="55" spans="2:26" ht="39.75" customHeight="1">
      <c r="B55" s="545"/>
      <c r="D55" s="188" t="s">
        <v>2155</v>
      </c>
      <c r="E55" s="321"/>
      <c r="F55" s="189"/>
      <c r="G55" s="328"/>
      <c r="H55" s="190" t="str">
        <f t="shared" ref="H55:H63" si="3">IF(ISNUMBER(E55),E55/E$64,"")</f>
        <v/>
      </c>
      <c r="J55" s="188" t="s">
        <v>2155</v>
      </c>
      <c r="K55" s="321"/>
      <c r="L55" s="189"/>
      <c r="M55" s="328"/>
      <c r="N55" s="190" t="str">
        <f t="shared" ref="N55:N63" si="4">IF(ISNUMBER(K55),K55/K$64,"")</f>
        <v/>
      </c>
      <c r="P55" s="188" t="s">
        <v>2155</v>
      </c>
      <c r="Q55" s="321"/>
      <c r="R55" s="189"/>
      <c r="S55" s="328"/>
      <c r="T55" s="190" t="str">
        <f t="shared" ref="T55:T63" si="5">IF(ISNUMBER(Q55),Q55/Q$64,"")</f>
        <v/>
      </c>
      <c r="V55" s="587"/>
      <c r="W55" s="526"/>
      <c r="X55" s="526"/>
      <c r="Y55" s="526"/>
      <c r="Z55" s="527"/>
    </row>
    <row r="56" spans="2:26" ht="39.75" customHeight="1">
      <c r="B56" s="545"/>
      <c r="D56" s="191" t="s">
        <v>2156</v>
      </c>
      <c r="E56" s="322"/>
      <c r="F56" s="192"/>
      <c r="G56" s="329"/>
      <c r="H56" s="193" t="str">
        <f t="shared" si="3"/>
        <v/>
      </c>
      <c r="J56" s="191" t="s">
        <v>2156</v>
      </c>
      <c r="K56" s="322"/>
      <c r="L56" s="192"/>
      <c r="M56" s="329"/>
      <c r="N56" s="193" t="str">
        <f t="shared" si="4"/>
        <v/>
      </c>
      <c r="P56" s="191" t="s">
        <v>2156</v>
      </c>
      <c r="Q56" s="322"/>
      <c r="R56" s="192"/>
      <c r="S56" s="329"/>
      <c r="T56" s="193" t="str">
        <f t="shared" si="5"/>
        <v/>
      </c>
      <c r="V56" s="583"/>
      <c r="W56" s="392"/>
      <c r="X56" s="392"/>
      <c r="Y56" s="392"/>
      <c r="Z56" s="584"/>
    </row>
    <row r="57" spans="2:26" ht="39.75" customHeight="1">
      <c r="B57" s="545"/>
      <c r="D57" s="191" t="s">
        <v>2157</v>
      </c>
      <c r="E57" s="323"/>
      <c r="F57" s="194"/>
      <c r="G57" s="330"/>
      <c r="H57" s="195" t="str">
        <f t="shared" si="3"/>
        <v/>
      </c>
      <c r="J57" s="191" t="s">
        <v>2157</v>
      </c>
      <c r="K57" s="323"/>
      <c r="L57" s="194"/>
      <c r="M57" s="330"/>
      <c r="N57" s="195" t="str">
        <f t="shared" si="4"/>
        <v/>
      </c>
      <c r="P57" s="191" t="s">
        <v>2157</v>
      </c>
      <c r="Q57" s="323"/>
      <c r="R57" s="194"/>
      <c r="S57" s="330"/>
      <c r="T57" s="195" t="str">
        <f t="shared" si="5"/>
        <v/>
      </c>
      <c r="V57" s="583"/>
      <c r="W57" s="392"/>
      <c r="X57" s="392"/>
      <c r="Y57" s="392"/>
      <c r="Z57" s="584"/>
    </row>
    <row r="58" spans="2:26" ht="39.75" customHeight="1">
      <c r="B58" s="545"/>
      <c r="D58" s="191" t="s">
        <v>2158</v>
      </c>
      <c r="E58" s="322"/>
      <c r="F58" s="192"/>
      <c r="G58" s="329"/>
      <c r="H58" s="193" t="str">
        <f t="shared" si="3"/>
        <v/>
      </c>
      <c r="J58" s="191" t="s">
        <v>2158</v>
      </c>
      <c r="K58" s="322"/>
      <c r="L58" s="192"/>
      <c r="M58" s="329"/>
      <c r="N58" s="193" t="str">
        <f t="shared" si="4"/>
        <v/>
      </c>
      <c r="P58" s="191" t="s">
        <v>2158</v>
      </c>
      <c r="Q58" s="322"/>
      <c r="R58" s="192"/>
      <c r="S58" s="329"/>
      <c r="T58" s="193" t="str">
        <f t="shared" si="5"/>
        <v/>
      </c>
      <c r="V58" s="583"/>
      <c r="W58" s="392"/>
      <c r="X58" s="392"/>
      <c r="Y58" s="392"/>
      <c r="Z58" s="584"/>
    </row>
    <row r="59" spans="2:26" ht="39.75" customHeight="1">
      <c r="B59" s="545"/>
      <c r="D59" s="191" t="s">
        <v>2159</v>
      </c>
      <c r="E59" s="323"/>
      <c r="F59" s="194"/>
      <c r="G59" s="330"/>
      <c r="H59" s="195" t="str">
        <f t="shared" si="3"/>
        <v/>
      </c>
      <c r="J59" s="191" t="s">
        <v>2159</v>
      </c>
      <c r="K59" s="323"/>
      <c r="L59" s="194"/>
      <c r="M59" s="330"/>
      <c r="N59" s="195" t="str">
        <f t="shared" si="4"/>
        <v/>
      </c>
      <c r="P59" s="191" t="s">
        <v>2159</v>
      </c>
      <c r="Q59" s="323"/>
      <c r="R59" s="194"/>
      <c r="S59" s="330"/>
      <c r="T59" s="195" t="str">
        <f t="shared" si="5"/>
        <v/>
      </c>
      <c r="V59" s="583"/>
      <c r="W59" s="392"/>
      <c r="X59" s="392"/>
      <c r="Y59" s="392"/>
      <c r="Z59" s="584"/>
    </row>
    <row r="60" spans="2:26" ht="39.75" customHeight="1">
      <c r="B60" s="545"/>
      <c r="D60" s="191" t="s">
        <v>2160</v>
      </c>
      <c r="E60" s="322"/>
      <c r="F60" s="192"/>
      <c r="G60" s="329"/>
      <c r="H60" s="193" t="str">
        <f t="shared" si="3"/>
        <v/>
      </c>
      <c r="J60" s="191" t="s">
        <v>2160</v>
      </c>
      <c r="K60" s="322"/>
      <c r="L60" s="192"/>
      <c r="M60" s="329"/>
      <c r="N60" s="193" t="str">
        <f t="shared" si="4"/>
        <v/>
      </c>
      <c r="P60" s="191" t="s">
        <v>2160</v>
      </c>
      <c r="Q60" s="322"/>
      <c r="R60" s="192"/>
      <c r="S60" s="329"/>
      <c r="T60" s="193" t="str">
        <f t="shared" si="5"/>
        <v/>
      </c>
      <c r="V60" s="583"/>
      <c r="W60" s="392"/>
      <c r="X60" s="392"/>
      <c r="Y60" s="392"/>
      <c r="Z60" s="584"/>
    </row>
    <row r="61" spans="2:26" ht="39.75" customHeight="1">
      <c r="B61" s="545"/>
      <c r="D61" s="191" t="s">
        <v>2161</v>
      </c>
      <c r="E61" s="323"/>
      <c r="F61" s="194"/>
      <c r="G61" s="330"/>
      <c r="H61" s="195" t="str">
        <f t="shared" si="3"/>
        <v/>
      </c>
      <c r="J61" s="191" t="s">
        <v>2161</v>
      </c>
      <c r="K61" s="323"/>
      <c r="L61" s="194"/>
      <c r="M61" s="330"/>
      <c r="N61" s="195" t="str">
        <f t="shared" si="4"/>
        <v/>
      </c>
      <c r="P61" s="191" t="s">
        <v>2161</v>
      </c>
      <c r="Q61" s="323"/>
      <c r="R61" s="194"/>
      <c r="S61" s="330"/>
      <c r="T61" s="195" t="str">
        <f t="shared" si="5"/>
        <v/>
      </c>
      <c r="V61" s="583"/>
      <c r="W61" s="392"/>
      <c r="X61" s="392"/>
      <c r="Y61" s="392"/>
      <c r="Z61" s="584"/>
    </row>
    <row r="62" spans="2:26" ht="39.75" customHeight="1">
      <c r="B62" s="545"/>
      <c r="D62" s="191" t="s">
        <v>2162</v>
      </c>
      <c r="E62" s="322"/>
      <c r="F62" s="192"/>
      <c r="G62" s="329"/>
      <c r="H62" s="193" t="str">
        <f t="shared" si="3"/>
        <v/>
      </c>
      <c r="J62" s="191" t="s">
        <v>2162</v>
      </c>
      <c r="K62" s="322"/>
      <c r="L62" s="192"/>
      <c r="M62" s="329"/>
      <c r="N62" s="193" t="str">
        <f t="shared" si="4"/>
        <v/>
      </c>
      <c r="P62" s="191" t="s">
        <v>2162</v>
      </c>
      <c r="Q62" s="322"/>
      <c r="R62" s="192"/>
      <c r="S62" s="329"/>
      <c r="T62" s="193" t="str">
        <f t="shared" si="5"/>
        <v/>
      </c>
      <c r="V62" s="583"/>
      <c r="W62" s="392"/>
      <c r="X62" s="392"/>
      <c r="Y62" s="392"/>
      <c r="Z62" s="584"/>
    </row>
    <row r="63" spans="2:26" ht="39.75" customHeight="1">
      <c r="B63" s="545"/>
      <c r="D63" s="196" t="s">
        <v>2163</v>
      </c>
      <c r="E63" s="324"/>
      <c r="F63" s="197"/>
      <c r="G63" s="331"/>
      <c r="H63" s="198" t="str">
        <f t="shared" si="3"/>
        <v/>
      </c>
      <c r="J63" s="196" t="s">
        <v>2163</v>
      </c>
      <c r="K63" s="324"/>
      <c r="L63" s="197"/>
      <c r="M63" s="331"/>
      <c r="N63" s="198" t="str">
        <f t="shared" si="4"/>
        <v/>
      </c>
      <c r="P63" s="196" t="s">
        <v>2163</v>
      </c>
      <c r="Q63" s="324"/>
      <c r="R63" s="197"/>
      <c r="S63" s="331"/>
      <c r="T63" s="198" t="str">
        <f t="shared" si="5"/>
        <v/>
      </c>
      <c r="V63" s="583"/>
      <c r="W63" s="392"/>
      <c r="X63" s="392"/>
      <c r="Y63" s="392"/>
      <c r="Z63" s="584"/>
    </row>
    <row r="64" spans="2:26" ht="60" customHeight="1">
      <c r="B64" s="545"/>
      <c r="D64" s="199" t="s">
        <v>1277</v>
      </c>
      <c r="E64" s="547">
        <f ca="1">ROUNDUP(F69/(VLOOKUP(1,tblRPECoefficientWithoutColumnHeaders,2,0)*G69^2+VLOOKUP(2,tblRPECoefficientWithoutColumnHeaders,2,0)*G69+VLOOKUP(3,tblRPECoefficientWithoutColumnHeaders,2,0)),0)</f>
        <v>0</v>
      </c>
      <c r="F64" s="548"/>
      <c r="G64" s="548"/>
      <c r="H64" s="549"/>
      <c r="J64" s="199" t="s">
        <v>1277</v>
      </c>
      <c r="K64" s="547">
        <f ca="1">ROUNDUP(L69/(VLOOKUP(1,tblRPECoefficientWithoutColumnHeaders,2,0)*M69^2+VLOOKUP(2,tblRPECoefficientWithoutColumnHeaders,2,0)*M69+VLOOKUP(3,tblRPECoefficientWithoutColumnHeaders,2,0)),0)</f>
        <v>0</v>
      </c>
      <c r="L64" s="548"/>
      <c r="M64" s="548"/>
      <c r="N64" s="549"/>
      <c r="P64" s="200" t="s">
        <v>1277</v>
      </c>
      <c r="Q64" s="554">
        <f ca="1">ROUNDUP(R69/(VLOOKUP(1,tblRPECoefficientWithoutColumnHeaders,2,0)*S69^2+VLOOKUP(2,tblRPECoefficientWithoutColumnHeaders,2,0)*S69+VLOOKUP(3,tblRPECoefficientWithoutColumnHeaders,2,0)),0)</f>
        <v>0</v>
      </c>
      <c r="R64" s="555"/>
      <c r="S64" s="555"/>
      <c r="T64" s="556"/>
      <c r="V64" s="583"/>
      <c r="W64" s="392"/>
      <c r="X64" s="392"/>
      <c r="Y64" s="392"/>
      <c r="Z64" s="584"/>
    </row>
    <row r="65" spans="2:26" ht="60" customHeight="1">
      <c r="B65" s="545"/>
      <c r="D65" s="201"/>
      <c r="E65" s="204"/>
      <c r="F65" s="204"/>
      <c r="G65" s="204"/>
      <c r="H65" s="204"/>
      <c r="J65" s="201"/>
      <c r="K65" s="216"/>
      <c r="L65" s="216"/>
      <c r="M65" s="204"/>
      <c r="N65" s="204"/>
      <c r="P65" s="205" t="s">
        <v>2164</v>
      </c>
      <c r="Q65" s="206"/>
      <c r="R65" s="218" t="s">
        <v>2165</v>
      </c>
      <c r="S65" s="208"/>
      <c r="T65" s="209">
        <f>S65*Q65</f>
        <v>0</v>
      </c>
      <c r="V65" s="583"/>
      <c r="W65" s="392"/>
      <c r="X65" s="392"/>
      <c r="Y65" s="392"/>
      <c r="Z65" s="584"/>
    </row>
    <row r="66" spans="2:26" ht="60" customHeight="1">
      <c r="B66" s="545"/>
      <c r="D66" s="201" t="s">
        <v>1268</v>
      </c>
      <c r="E66" s="553">
        <f>IF(COUNT(H55:H63)&gt;0,AVERAGEIF(H55:H63,"&gt;0"),0)</f>
        <v>0</v>
      </c>
      <c r="F66" s="406"/>
      <c r="G66" s="406"/>
      <c r="H66" s="407"/>
      <c r="J66" s="201" t="s">
        <v>1268</v>
      </c>
      <c r="K66" s="553">
        <f>IF(COUNT(N55:N63)&gt;0,AVERAGEIF(N55:N63,"&gt;0"),0)</f>
        <v>0</v>
      </c>
      <c r="L66" s="406"/>
      <c r="M66" s="406"/>
      <c r="N66" s="407"/>
      <c r="P66" s="210" t="s">
        <v>1268</v>
      </c>
      <c r="Q66" s="557">
        <f>IF(COUNT(T55:T63)&gt;0,AVERAGEIF(T55:T63,"&gt;0"),0)</f>
        <v>0</v>
      </c>
      <c r="R66" s="558"/>
      <c r="S66" s="558"/>
      <c r="T66" s="559"/>
      <c r="V66" s="583"/>
      <c r="W66" s="392"/>
      <c r="X66" s="392"/>
      <c r="Y66" s="392"/>
      <c r="Z66" s="584"/>
    </row>
    <row r="67" spans="2:26" ht="60" customHeight="1">
      <c r="B67" s="545"/>
      <c r="D67" s="201" t="s">
        <v>1267</v>
      </c>
      <c r="E67" s="560">
        <f>SUM(F55:F63)</f>
        <v>0</v>
      </c>
      <c r="F67" s="406"/>
      <c r="G67" s="406"/>
      <c r="H67" s="407"/>
      <c r="J67" s="201" t="s">
        <v>1267</v>
      </c>
      <c r="K67" s="560">
        <f>SUM(L55:L63)</f>
        <v>0</v>
      </c>
      <c r="L67" s="406"/>
      <c r="M67" s="406"/>
      <c r="N67" s="407"/>
      <c r="P67" s="201" t="s">
        <v>1267</v>
      </c>
      <c r="Q67" s="560">
        <f>SUM(R55:R63)</f>
        <v>0</v>
      </c>
      <c r="R67" s="406"/>
      <c r="S67" s="406"/>
      <c r="T67" s="407"/>
      <c r="V67" s="583"/>
      <c r="W67" s="392"/>
      <c r="X67" s="392"/>
      <c r="Y67" s="392"/>
      <c r="Z67" s="584"/>
    </row>
    <row r="68" spans="2:26" ht="60" customHeight="1">
      <c r="B68" s="545"/>
      <c r="D68" s="211" t="s">
        <v>1258</v>
      </c>
      <c r="E68" s="550">
        <f>SUM(PRODUCT(E55:F55),PRODUCT(E56:F56),PRODUCT(E57:F57),PRODUCT(E58:F58),PRODUCT(E59:F59),PRODUCT(E60:F60),PRODUCT(E61:F61),PRODUCT(E62:F62),PRODUCT(E63:F63))</f>
        <v>0</v>
      </c>
      <c r="F68" s="551"/>
      <c r="G68" s="551"/>
      <c r="H68" s="552"/>
      <c r="J68" s="211" t="s">
        <v>1258</v>
      </c>
      <c r="K68" s="550">
        <f>SUM(PRODUCT(K55:L55),PRODUCT(K56:L56),PRODUCT(K57:L57),PRODUCT(K58:L58),PRODUCT(K59:L59),PRODUCT(K60:L60),PRODUCT(K61:L61),PRODUCT(K62:L62),PRODUCT(K63:L63))</f>
        <v>0</v>
      </c>
      <c r="L68" s="551"/>
      <c r="M68" s="551"/>
      <c r="N68" s="552"/>
      <c r="P68" s="211" t="s">
        <v>1258</v>
      </c>
      <c r="Q68" s="550">
        <f>SUM(PRODUCT(Q55:R55),PRODUCT(Q56:R56),PRODUCT(Q57:R57),PRODUCT(Q58:R58),PRODUCT(Q59:R59),PRODUCT(Q60:R60),PRODUCT(Q61:R61),PRODUCT(Q62:R62),PRODUCT(Q63:R63))</f>
        <v>0</v>
      </c>
      <c r="R68" s="551"/>
      <c r="S68" s="551"/>
      <c r="T68" s="552"/>
      <c r="V68" s="585"/>
      <c r="W68" s="417"/>
      <c r="X68" s="417"/>
      <c r="Y68" s="417"/>
      <c r="Z68" s="586"/>
    </row>
    <row r="69" spans="2:26" ht="39.75" customHeight="1">
      <c r="B69" s="546"/>
      <c r="D69" s="212"/>
      <c r="E69" s="213" t="str">
        <f ca="1">OFFSET(E54,COUNT(E55:E63),0)</f>
        <v>WEIGHT</v>
      </c>
      <c r="F69" s="214">
        <f ca="1">IF(COUNT(E55:E63)&gt;0,OFFSET(E54,MATCH(MAX(E55:E63),E55:E63,0),0),0)</f>
        <v>0</v>
      </c>
      <c r="G69" s="214">
        <f ca="1">IF(COUNT(E55:E63)&gt;0,OFFSET(F54,MATCH(MAX(E55:E63),E55:E63,0),0)+(10-OFFSET(G54,MATCH(MAX(E55:E63),E55:E63,0),0)),0)</f>
        <v>0</v>
      </c>
      <c r="H69" s="215">
        <f ca="1">IF(COUNT(E55:E63)&gt;0,OFFSET(F54,COUNT(E55:E63),0)+(10-(OFFSET(G54,COUNT(E55:E63),0))),0)</f>
        <v>0</v>
      </c>
      <c r="J69" s="212"/>
      <c r="K69" s="213" t="str">
        <f ca="1">OFFSET(K54,COUNT(K55:K63),0)</f>
        <v>WEIGHT</v>
      </c>
      <c r="L69" s="214">
        <f ca="1">IF(COUNT(K55:K63)&gt;0,OFFSET(K54,MATCH(MAX(K55:K63),K55:K63,0),0),0)</f>
        <v>0</v>
      </c>
      <c r="M69" s="214">
        <f ca="1">IF(COUNT(K55:K63)&gt;0,OFFSET(L54,MATCH(MAX(K55:K63),K55:K63,0),0)+(10-OFFSET(M54,MATCH(MAX(K55:K63),K55:K63,0),0)),0)</f>
        <v>0</v>
      </c>
      <c r="N69" s="215">
        <f ca="1">IF(COUNT(K55:K63)&gt;0,OFFSET(L54,COUNT(K55:K63),0)+(10-(OFFSET(M54,COUNT(K55:K63),0))),0)</f>
        <v>0</v>
      </c>
      <c r="P69" s="212"/>
      <c r="Q69" s="213" t="str">
        <f ca="1">OFFSET(Q54,COUNT(Q55:Q63),0)</f>
        <v>WEIGHT</v>
      </c>
      <c r="R69" s="214">
        <f ca="1">IF(COUNT(Q55:Q63)&gt;0,OFFSET(Q54,MATCH(MAX(Q55:Q63),Q55:Q63,0),0),0)</f>
        <v>0</v>
      </c>
      <c r="S69" s="214">
        <f ca="1">IF(COUNT(Q55:Q63)&gt;0,OFFSET(R54,MATCH(MAX(Q55:Q63),Q55:Q63,0),0)+(10-OFFSET(S54,MATCH(MAX(Q55:Q63),Q55:Q63,0),0)),0)</f>
        <v>0</v>
      </c>
      <c r="T69" s="215">
        <f ca="1">IF(COUNT(Q55:Q63)&gt;0,OFFSET(R54,COUNT(Q55:Q63),0)+(10-(OFFSET(S54,COUNT(Q55:Q63),0))),0)</f>
        <v>0</v>
      </c>
      <c r="V69" s="212"/>
      <c r="W69" s="213"/>
      <c r="X69" s="214"/>
      <c r="Y69" s="214"/>
      <c r="Z69" s="215"/>
    </row>
    <row r="70" spans="2:26" ht="15.75" customHeight="1"/>
    <row r="71" spans="2:26" ht="15.75" customHeight="1"/>
    <row r="72" spans="2:26" ht="79.5" customHeight="1">
      <c r="B72" s="544">
        <v>3</v>
      </c>
      <c r="D72" s="533">
        <v>1</v>
      </c>
      <c r="E72" s="369"/>
      <c r="F72" s="369"/>
      <c r="G72" s="369"/>
      <c r="H72" s="370"/>
      <c r="J72" s="533">
        <v>2</v>
      </c>
      <c r="K72" s="369"/>
      <c r="L72" s="369"/>
      <c r="M72" s="369"/>
      <c r="N72" s="370"/>
      <c r="P72" s="533">
        <v>3</v>
      </c>
      <c r="Q72" s="369"/>
      <c r="R72" s="369"/>
      <c r="S72" s="369"/>
      <c r="T72" s="370"/>
      <c r="V72" s="533" t="s">
        <v>2147</v>
      </c>
      <c r="W72" s="369"/>
      <c r="X72" s="369"/>
      <c r="Y72" s="369"/>
      <c r="Z72" s="370"/>
    </row>
    <row r="73" spans="2:26" ht="15" customHeight="1">
      <c r="B73" s="545"/>
    </row>
    <row r="74" spans="2:26" ht="79.5" customHeight="1">
      <c r="B74" s="545"/>
      <c r="D74" s="535" t="str">
        <f ca="1">OFFSET('PROGRAMMING SKELETON'!D228,F2-1,0)</f>
        <v>2ct paused squat</v>
      </c>
      <c r="E74" s="413"/>
      <c r="F74" s="413"/>
      <c r="G74" s="413"/>
      <c r="H74" s="414"/>
      <c r="J74" s="535" t="str">
        <f ca="1">OFFSET('PROGRAMMING SKELETON'!G228,F2-1,0)</f>
        <v>Floor Press</v>
      </c>
      <c r="K74" s="413"/>
      <c r="L74" s="413"/>
      <c r="M74" s="413"/>
      <c r="N74" s="414"/>
      <c r="P74" s="535" t="str">
        <f ca="1">OFFSET('PROGRAMMING SKELETON'!J228,F2-1,0)</f>
        <v>Press, no belt</v>
      </c>
      <c r="Q74" s="413"/>
      <c r="R74" s="413"/>
      <c r="S74" s="413"/>
      <c r="T74" s="414"/>
      <c r="V74" s="535" t="str">
        <f ca="1">OFFSET('PROGRAMMING SKELETON'!M229,F50-1,0)</f>
        <v>GPP or None</v>
      </c>
      <c r="W74" s="413"/>
      <c r="X74" s="413"/>
      <c r="Y74" s="413"/>
      <c r="Z74" s="414"/>
    </row>
    <row r="75" spans="2:26" ht="49.5" customHeight="1">
      <c r="B75" s="545"/>
      <c r="D75" s="531" t="s">
        <v>2148</v>
      </c>
      <c r="E75" s="525" t="str">
        <f ca="1">OFFSET('PROGRAMMING SKELETON'!D57,F2-1,0)</f>
        <v>•1 rep @ RPE 8
• 3 reps @ RPE 9
•-5% from 3 @ RPE 9 x 2 sets of 3</v>
      </c>
      <c r="F75" s="526"/>
      <c r="G75" s="526"/>
      <c r="H75" s="527"/>
      <c r="J75" s="531" t="s">
        <v>2148</v>
      </c>
      <c r="K75" s="561" t="str">
        <f ca="1">OFFSET('PROGRAMMING SKELETON'!E57,F2-1,0)</f>
        <v>•1 rep @ RPE 8
• 3 reps @ RPE 9
•-5% from 3 @ RPE 9 x 2 sets of 3</v>
      </c>
      <c r="L75" s="526"/>
      <c r="M75" s="526"/>
      <c r="N75" s="527"/>
      <c r="P75" s="531" t="s">
        <v>2148</v>
      </c>
      <c r="Q75" s="561" t="str">
        <f ca="1">OFFSET('PROGRAMMING SKELETON'!F57,F2-1,0)</f>
        <v>•8 reps @RPE 6
•8 reps @ RPE 7
•8 reps @ RPE 8
• Repeat 8 reps @ 8 for 2 more sets of 8</v>
      </c>
      <c r="R75" s="526"/>
      <c r="S75" s="526"/>
      <c r="T75" s="527"/>
      <c r="V75" s="582" t="str">
        <f ca="1">OFFSET('PROGRAMMING SKELETON'!N229,F50-1,0)</f>
        <v>GPP or None</v>
      </c>
      <c r="W75" s="526"/>
      <c r="X75" s="526"/>
      <c r="Y75" s="526"/>
      <c r="Z75" s="527"/>
    </row>
    <row r="76" spans="2:26" ht="49.5" customHeight="1">
      <c r="B76" s="545"/>
      <c r="D76" s="532"/>
      <c r="E76" s="528"/>
      <c r="F76" s="529"/>
      <c r="G76" s="529"/>
      <c r="H76" s="530"/>
      <c r="J76" s="532"/>
      <c r="K76" s="528"/>
      <c r="L76" s="529"/>
      <c r="M76" s="529"/>
      <c r="N76" s="530"/>
      <c r="P76" s="532"/>
      <c r="Q76" s="528"/>
      <c r="R76" s="529"/>
      <c r="S76" s="529"/>
      <c r="T76" s="530"/>
      <c r="V76" s="583"/>
      <c r="W76" s="392"/>
      <c r="X76" s="392"/>
      <c r="Y76" s="392"/>
      <c r="Z76" s="584"/>
    </row>
    <row r="77" spans="2:26" ht="139.5" customHeight="1">
      <c r="B77" s="545"/>
      <c r="D77" s="186" t="s">
        <v>2149</v>
      </c>
      <c r="E77" s="534" t="str">
        <f ca="1">OFFSET('PROGRAMMING SKELETON'!E228,F2-1,0)</f>
        <v>3-5 minute rest between work sets</v>
      </c>
      <c r="F77" s="410"/>
      <c r="G77" s="410"/>
      <c r="H77" s="411"/>
      <c r="J77" s="186" t="s">
        <v>2149</v>
      </c>
      <c r="K77" s="562" t="str">
        <f ca="1">OFFSET('PROGRAMMING SKELETON'!H228,F2-1,0)</f>
        <v>3-5 minute rest between work sets</v>
      </c>
      <c r="L77" s="410"/>
      <c r="M77" s="410"/>
      <c r="N77" s="411"/>
      <c r="P77" s="186" t="s">
        <v>2149</v>
      </c>
      <c r="Q77" s="562" t="str">
        <f ca="1">OFFSET('PROGRAMMING SKELETON'!K228,F2-1,0)</f>
        <v>2-4 min</v>
      </c>
      <c r="R77" s="410"/>
      <c r="S77" s="410"/>
      <c r="T77" s="411"/>
      <c r="V77" s="585"/>
      <c r="W77" s="417"/>
      <c r="X77" s="417"/>
      <c r="Y77" s="417"/>
      <c r="Z77" s="586"/>
    </row>
    <row r="78" spans="2:26" ht="60" customHeight="1">
      <c r="B78" s="545"/>
      <c r="D78" s="187" t="s">
        <v>2150</v>
      </c>
      <c r="E78" s="187" t="s">
        <v>2151</v>
      </c>
      <c r="F78" s="187" t="s">
        <v>1267</v>
      </c>
      <c r="G78" s="187" t="s">
        <v>2152</v>
      </c>
      <c r="H78" s="187" t="s">
        <v>2153</v>
      </c>
      <c r="J78" s="187" t="s">
        <v>2150</v>
      </c>
      <c r="K78" s="187" t="s">
        <v>2151</v>
      </c>
      <c r="L78" s="187" t="s">
        <v>1267</v>
      </c>
      <c r="M78" s="187" t="s">
        <v>2152</v>
      </c>
      <c r="N78" s="187" t="s">
        <v>2153</v>
      </c>
      <c r="P78" s="187" t="s">
        <v>2150</v>
      </c>
      <c r="Q78" s="187" t="s">
        <v>2151</v>
      </c>
      <c r="R78" s="187" t="s">
        <v>1267</v>
      </c>
      <c r="S78" s="187" t="s">
        <v>2152</v>
      </c>
      <c r="T78" s="187" t="s">
        <v>2153</v>
      </c>
      <c r="V78" s="581" t="s">
        <v>2154</v>
      </c>
      <c r="W78" s="413"/>
      <c r="X78" s="413"/>
      <c r="Y78" s="413"/>
      <c r="Z78" s="414"/>
    </row>
    <row r="79" spans="2:26" ht="39.75" customHeight="1">
      <c r="B79" s="545"/>
      <c r="D79" s="188" t="s">
        <v>2155</v>
      </c>
      <c r="E79" s="321"/>
      <c r="F79" s="189"/>
      <c r="G79" s="328"/>
      <c r="H79" s="190" t="str">
        <f t="shared" ref="H79:H87" si="6">IF(ISNUMBER(E79),E79/E$88,"")</f>
        <v/>
      </c>
      <c r="J79" s="188" t="s">
        <v>2155</v>
      </c>
      <c r="K79" s="321"/>
      <c r="L79" s="189"/>
      <c r="M79" s="328"/>
      <c r="N79" s="190" t="str">
        <f t="shared" ref="N79:N87" si="7">IF(ISNUMBER(K79),K79/K$88,"")</f>
        <v/>
      </c>
      <c r="P79" s="188" t="s">
        <v>2155</v>
      </c>
      <c r="Q79" s="321"/>
      <c r="R79" s="189"/>
      <c r="S79" s="328"/>
      <c r="T79" s="190" t="str">
        <f t="shared" ref="T79:T87" si="8">IF(ISNUMBER(Q79),Q79/Q$88,"")</f>
        <v/>
      </c>
      <c r="V79" s="587"/>
      <c r="W79" s="526"/>
      <c r="X79" s="526"/>
      <c r="Y79" s="526"/>
      <c r="Z79" s="527"/>
    </row>
    <row r="80" spans="2:26" ht="39.75" customHeight="1">
      <c r="B80" s="545"/>
      <c r="D80" s="191" t="s">
        <v>2156</v>
      </c>
      <c r="E80" s="322"/>
      <c r="F80" s="192"/>
      <c r="G80" s="329"/>
      <c r="H80" s="193" t="str">
        <f t="shared" si="6"/>
        <v/>
      </c>
      <c r="J80" s="191" t="s">
        <v>2156</v>
      </c>
      <c r="K80" s="322"/>
      <c r="L80" s="192"/>
      <c r="M80" s="329"/>
      <c r="N80" s="193" t="str">
        <f t="shared" si="7"/>
        <v/>
      </c>
      <c r="P80" s="191" t="s">
        <v>2156</v>
      </c>
      <c r="Q80" s="322"/>
      <c r="R80" s="192"/>
      <c r="S80" s="329"/>
      <c r="T80" s="193" t="str">
        <f t="shared" si="8"/>
        <v/>
      </c>
      <c r="V80" s="583"/>
      <c r="W80" s="392"/>
      <c r="X80" s="392"/>
      <c r="Y80" s="392"/>
      <c r="Z80" s="584"/>
    </row>
    <row r="81" spans="2:26" ht="39.75" customHeight="1">
      <c r="B81" s="545"/>
      <c r="D81" s="191" t="s">
        <v>2157</v>
      </c>
      <c r="E81" s="323"/>
      <c r="F81" s="194"/>
      <c r="G81" s="330"/>
      <c r="H81" s="195" t="str">
        <f t="shared" si="6"/>
        <v/>
      </c>
      <c r="J81" s="191" t="s">
        <v>2157</v>
      </c>
      <c r="K81" s="323"/>
      <c r="L81" s="194"/>
      <c r="M81" s="330"/>
      <c r="N81" s="195" t="str">
        <f t="shared" si="7"/>
        <v/>
      </c>
      <c r="P81" s="191" t="s">
        <v>2157</v>
      </c>
      <c r="Q81" s="323"/>
      <c r="R81" s="194"/>
      <c r="S81" s="330"/>
      <c r="T81" s="195" t="str">
        <f t="shared" si="8"/>
        <v/>
      </c>
      <c r="V81" s="583"/>
      <c r="W81" s="392"/>
      <c r="X81" s="392"/>
      <c r="Y81" s="392"/>
      <c r="Z81" s="584"/>
    </row>
    <row r="82" spans="2:26" ht="39.75" customHeight="1">
      <c r="B82" s="545"/>
      <c r="D82" s="191" t="s">
        <v>2158</v>
      </c>
      <c r="E82" s="322"/>
      <c r="F82" s="192"/>
      <c r="G82" s="329"/>
      <c r="H82" s="193" t="str">
        <f t="shared" si="6"/>
        <v/>
      </c>
      <c r="J82" s="191" t="s">
        <v>2158</v>
      </c>
      <c r="K82" s="322"/>
      <c r="L82" s="192"/>
      <c r="M82" s="329"/>
      <c r="N82" s="193" t="str">
        <f t="shared" si="7"/>
        <v/>
      </c>
      <c r="P82" s="191" t="s">
        <v>2158</v>
      </c>
      <c r="Q82" s="322"/>
      <c r="R82" s="192"/>
      <c r="S82" s="329"/>
      <c r="T82" s="193" t="str">
        <f t="shared" si="8"/>
        <v/>
      </c>
      <c r="V82" s="583"/>
      <c r="W82" s="392"/>
      <c r="X82" s="392"/>
      <c r="Y82" s="392"/>
      <c r="Z82" s="584"/>
    </row>
    <row r="83" spans="2:26" ht="39.75" customHeight="1">
      <c r="B83" s="545"/>
      <c r="D83" s="191" t="s">
        <v>2159</v>
      </c>
      <c r="E83" s="323"/>
      <c r="F83" s="194"/>
      <c r="G83" s="330"/>
      <c r="H83" s="195" t="str">
        <f t="shared" si="6"/>
        <v/>
      </c>
      <c r="J83" s="191" t="s">
        <v>2159</v>
      </c>
      <c r="K83" s="323"/>
      <c r="L83" s="194"/>
      <c r="M83" s="330"/>
      <c r="N83" s="195" t="str">
        <f t="shared" si="7"/>
        <v/>
      </c>
      <c r="P83" s="191" t="s">
        <v>2159</v>
      </c>
      <c r="Q83" s="323"/>
      <c r="R83" s="194"/>
      <c r="S83" s="330"/>
      <c r="T83" s="195" t="str">
        <f t="shared" si="8"/>
        <v/>
      </c>
      <c r="V83" s="583"/>
      <c r="W83" s="392"/>
      <c r="X83" s="392"/>
      <c r="Y83" s="392"/>
      <c r="Z83" s="584"/>
    </row>
    <row r="84" spans="2:26" ht="39.75" customHeight="1">
      <c r="B84" s="545"/>
      <c r="D84" s="191" t="s">
        <v>2160</v>
      </c>
      <c r="E84" s="322"/>
      <c r="F84" s="192"/>
      <c r="G84" s="329"/>
      <c r="H84" s="193" t="str">
        <f t="shared" si="6"/>
        <v/>
      </c>
      <c r="J84" s="191" t="s">
        <v>2160</v>
      </c>
      <c r="K84" s="322"/>
      <c r="L84" s="192"/>
      <c r="M84" s="329"/>
      <c r="N84" s="193" t="str">
        <f t="shared" si="7"/>
        <v/>
      </c>
      <c r="P84" s="191" t="s">
        <v>2160</v>
      </c>
      <c r="Q84" s="322"/>
      <c r="R84" s="192"/>
      <c r="S84" s="329"/>
      <c r="T84" s="193" t="str">
        <f t="shared" si="8"/>
        <v/>
      </c>
      <c r="V84" s="583"/>
      <c r="W84" s="392"/>
      <c r="X84" s="392"/>
      <c r="Y84" s="392"/>
      <c r="Z84" s="584"/>
    </row>
    <row r="85" spans="2:26" ht="39.75" customHeight="1">
      <c r="B85" s="545"/>
      <c r="D85" s="191" t="s">
        <v>2161</v>
      </c>
      <c r="E85" s="323"/>
      <c r="F85" s="194"/>
      <c r="G85" s="330"/>
      <c r="H85" s="195" t="str">
        <f t="shared" si="6"/>
        <v/>
      </c>
      <c r="J85" s="191" t="s">
        <v>2161</v>
      </c>
      <c r="K85" s="323"/>
      <c r="L85" s="194"/>
      <c r="M85" s="330"/>
      <c r="N85" s="195" t="str">
        <f t="shared" si="7"/>
        <v/>
      </c>
      <c r="P85" s="191" t="s">
        <v>2161</v>
      </c>
      <c r="Q85" s="323"/>
      <c r="R85" s="194"/>
      <c r="S85" s="330"/>
      <c r="T85" s="195" t="str">
        <f t="shared" si="8"/>
        <v/>
      </c>
      <c r="V85" s="583"/>
      <c r="W85" s="392"/>
      <c r="X85" s="392"/>
      <c r="Y85" s="392"/>
      <c r="Z85" s="584"/>
    </row>
    <row r="86" spans="2:26" ht="39.75" customHeight="1">
      <c r="B86" s="545"/>
      <c r="D86" s="191" t="s">
        <v>2162</v>
      </c>
      <c r="E86" s="322"/>
      <c r="F86" s="192"/>
      <c r="G86" s="329"/>
      <c r="H86" s="193" t="str">
        <f t="shared" si="6"/>
        <v/>
      </c>
      <c r="J86" s="191" t="s">
        <v>2162</v>
      </c>
      <c r="K86" s="322"/>
      <c r="L86" s="192"/>
      <c r="M86" s="329"/>
      <c r="N86" s="193" t="str">
        <f t="shared" si="7"/>
        <v/>
      </c>
      <c r="P86" s="191" t="s">
        <v>2162</v>
      </c>
      <c r="Q86" s="322"/>
      <c r="R86" s="192"/>
      <c r="S86" s="329"/>
      <c r="T86" s="193" t="str">
        <f t="shared" si="8"/>
        <v/>
      </c>
      <c r="V86" s="583"/>
      <c r="W86" s="392"/>
      <c r="X86" s="392"/>
      <c r="Y86" s="392"/>
      <c r="Z86" s="584"/>
    </row>
    <row r="87" spans="2:26" ht="39.75" customHeight="1">
      <c r="B87" s="545"/>
      <c r="D87" s="196" t="s">
        <v>2163</v>
      </c>
      <c r="E87" s="324"/>
      <c r="F87" s="197"/>
      <c r="G87" s="331"/>
      <c r="H87" s="198" t="str">
        <f t="shared" si="6"/>
        <v/>
      </c>
      <c r="J87" s="196" t="s">
        <v>2163</v>
      </c>
      <c r="K87" s="324"/>
      <c r="L87" s="197"/>
      <c r="M87" s="331"/>
      <c r="N87" s="198" t="str">
        <f t="shared" si="7"/>
        <v/>
      </c>
      <c r="P87" s="196" t="s">
        <v>2163</v>
      </c>
      <c r="Q87" s="324"/>
      <c r="R87" s="197"/>
      <c r="S87" s="331"/>
      <c r="T87" s="198" t="str">
        <f t="shared" si="8"/>
        <v/>
      </c>
      <c r="V87" s="583"/>
      <c r="W87" s="392"/>
      <c r="X87" s="392"/>
      <c r="Y87" s="392"/>
      <c r="Z87" s="584"/>
    </row>
    <row r="88" spans="2:26" ht="60" customHeight="1">
      <c r="B88" s="545"/>
      <c r="D88" s="199" t="s">
        <v>1277</v>
      </c>
      <c r="E88" s="547">
        <f ca="1">ROUNDUP(F93/(VLOOKUP(1,tblRPECoefficientWithoutColumnHeaders,2,0)*G93^2+VLOOKUP(2,tblRPECoefficientWithoutColumnHeaders,2,0)*G93+VLOOKUP(3,tblRPECoefficientWithoutColumnHeaders,2,0)),0)</f>
        <v>0</v>
      </c>
      <c r="F88" s="548"/>
      <c r="G88" s="548"/>
      <c r="H88" s="549"/>
      <c r="J88" s="199" t="s">
        <v>1277</v>
      </c>
      <c r="K88" s="547">
        <f ca="1">ROUNDUP(L93/(VLOOKUP(1,tblRPECoefficientWithoutColumnHeaders,2,0)*M93^2+VLOOKUP(2,tblRPECoefficientWithoutColumnHeaders,2,0)*M93+VLOOKUP(3,tblRPECoefficientWithoutColumnHeaders,2,0)),0)</f>
        <v>0</v>
      </c>
      <c r="L88" s="548"/>
      <c r="M88" s="548"/>
      <c r="N88" s="549"/>
      <c r="P88" s="200" t="s">
        <v>1277</v>
      </c>
      <c r="Q88" s="554">
        <f ca="1">ROUNDUP(R93/(VLOOKUP(1,tblRPECoefficientWithoutColumnHeaders,2,0)*S93^2+VLOOKUP(2,tblRPECoefficientWithoutColumnHeaders,2,0)*S93+VLOOKUP(3,tblRPECoefficientWithoutColumnHeaders,2,0)),0)</f>
        <v>0</v>
      </c>
      <c r="R88" s="555"/>
      <c r="S88" s="555"/>
      <c r="T88" s="556"/>
      <c r="V88" s="583"/>
      <c r="W88" s="392"/>
      <c r="X88" s="392"/>
      <c r="Y88" s="392"/>
      <c r="Z88" s="584"/>
    </row>
    <row r="89" spans="2:26" ht="60" customHeight="1">
      <c r="B89" s="545"/>
      <c r="D89" s="201"/>
      <c r="E89" s="204">
        <f t="shared" ref="E89:H89" si="9">D89*B89</f>
        <v>0</v>
      </c>
      <c r="F89" s="204">
        <f t="shared" si="9"/>
        <v>0</v>
      </c>
      <c r="G89" s="204">
        <f t="shared" si="9"/>
        <v>0</v>
      </c>
      <c r="H89" s="204">
        <f t="shared" si="9"/>
        <v>0</v>
      </c>
      <c r="J89" s="201"/>
      <c r="K89" s="216"/>
      <c r="L89" s="216"/>
      <c r="M89" s="216"/>
      <c r="N89" s="204">
        <f>M89*K89</f>
        <v>0</v>
      </c>
      <c r="P89" s="205" t="s">
        <v>2164</v>
      </c>
      <c r="Q89" s="206"/>
      <c r="R89" s="207" t="s">
        <v>2165</v>
      </c>
      <c r="S89" s="208"/>
      <c r="T89" s="209">
        <f>S89*Q89</f>
        <v>0</v>
      </c>
      <c r="V89" s="583"/>
      <c r="W89" s="392"/>
      <c r="X89" s="392"/>
      <c r="Y89" s="392"/>
      <c r="Z89" s="584"/>
    </row>
    <row r="90" spans="2:26" ht="60" customHeight="1">
      <c r="B90" s="545"/>
      <c r="D90" s="201" t="s">
        <v>1268</v>
      </c>
      <c r="E90" s="553">
        <f>IF(COUNT(H79:H87)&gt;0,AVERAGEIF(H79:H87,"&gt;0"),0)</f>
        <v>0</v>
      </c>
      <c r="F90" s="406"/>
      <c r="G90" s="406"/>
      <c r="H90" s="407"/>
      <c r="J90" s="201" t="s">
        <v>1268</v>
      </c>
      <c r="K90" s="553">
        <f>IF(COUNT(N79:N87)&gt;0,AVERAGEIF(N79:N87,"&gt;0"),0)</f>
        <v>0</v>
      </c>
      <c r="L90" s="406"/>
      <c r="M90" s="406"/>
      <c r="N90" s="407"/>
      <c r="P90" s="210" t="s">
        <v>1268</v>
      </c>
      <c r="Q90" s="557">
        <f>IF(COUNT(T79:T87)&gt;0,AVERAGEIF(T79:T87,"&gt;0"),0)</f>
        <v>0</v>
      </c>
      <c r="R90" s="558"/>
      <c r="S90" s="558"/>
      <c r="T90" s="559"/>
      <c r="V90" s="583"/>
      <c r="W90" s="392"/>
      <c r="X90" s="392"/>
      <c r="Y90" s="392"/>
      <c r="Z90" s="584"/>
    </row>
    <row r="91" spans="2:26" ht="60" customHeight="1">
      <c r="B91" s="545"/>
      <c r="D91" s="201" t="s">
        <v>1267</v>
      </c>
      <c r="E91" s="560">
        <f>SUM(F79:F87)</f>
        <v>0</v>
      </c>
      <c r="F91" s="406"/>
      <c r="G91" s="406"/>
      <c r="H91" s="407"/>
      <c r="J91" s="201" t="s">
        <v>1267</v>
      </c>
      <c r="K91" s="560">
        <f>SUM(L79:L87)</f>
        <v>0</v>
      </c>
      <c r="L91" s="406"/>
      <c r="M91" s="406"/>
      <c r="N91" s="407"/>
      <c r="P91" s="201" t="s">
        <v>1267</v>
      </c>
      <c r="Q91" s="560">
        <f>SUM(R79:R87)</f>
        <v>0</v>
      </c>
      <c r="R91" s="406"/>
      <c r="S91" s="406"/>
      <c r="T91" s="407"/>
      <c r="V91" s="583"/>
      <c r="W91" s="392"/>
      <c r="X91" s="392"/>
      <c r="Y91" s="392"/>
      <c r="Z91" s="584"/>
    </row>
    <row r="92" spans="2:26" ht="60" customHeight="1">
      <c r="B92" s="545"/>
      <c r="D92" s="211" t="s">
        <v>1258</v>
      </c>
      <c r="E92" s="550">
        <f>SUM(PRODUCT(E79:F79),PRODUCT(E80:F80),PRODUCT(E81:F81),PRODUCT(E82:F82),PRODUCT(E83:F83),PRODUCT(E84:F84),PRODUCT(E85:F85),PRODUCT(E86:F86),PRODUCT(E87:F87))</f>
        <v>0</v>
      </c>
      <c r="F92" s="551"/>
      <c r="G92" s="551"/>
      <c r="H92" s="552"/>
      <c r="J92" s="211" t="s">
        <v>1258</v>
      </c>
      <c r="K92" s="550">
        <f>SUM(PRODUCT(K79:L79),PRODUCT(K80:L80),PRODUCT(K81:L81),PRODUCT(K82:L82),PRODUCT(K83:L83),PRODUCT(K84:L84),PRODUCT(K85:L85),PRODUCT(K86:L86),PRODUCT(K87:L87))</f>
        <v>0</v>
      </c>
      <c r="L92" s="551"/>
      <c r="M92" s="551"/>
      <c r="N92" s="552"/>
      <c r="P92" s="211" t="s">
        <v>1258</v>
      </c>
      <c r="Q92" s="550">
        <f>SUM(PRODUCT(Q79:R79),PRODUCT(Q80:R80),PRODUCT(Q81:R81),PRODUCT(Q82:R82),PRODUCT(Q83:R83),PRODUCT(Q84:R84),PRODUCT(Q85:R85),PRODUCT(Q86:R86),PRODUCT(Q87:R87))</f>
        <v>0</v>
      </c>
      <c r="R92" s="551"/>
      <c r="S92" s="551"/>
      <c r="T92" s="552"/>
      <c r="V92" s="585"/>
      <c r="W92" s="417"/>
      <c r="X92" s="417"/>
      <c r="Y92" s="417"/>
      <c r="Z92" s="586"/>
    </row>
    <row r="93" spans="2:26" ht="39.75" customHeight="1">
      <c r="B93" s="546"/>
      <c r="D93" s="212"/>
      <c r="E93" s="213" t="str">
        <f ca="1">OFFSET(E78,COUNT(E79:E87),0)</f>
        <v>WEIGHT</v>
      </c>
      <c r="F93" s="214">
        <f ca="1">IF(COUNT(E79:E87)&gt;0,OFFSET(E78,MATCH(MAX(E79:E87),E79:E87,0),0),0)</f>
        <v>0</v>
      </c>
      <c r="G93" s="214">
        <f ca="1">IF(COUNT(E79:E87)&gt;0,OFFSET(F78,MATCH(MAX(E79:E87),E79:E87,0),0)+(10-OFFSET(G78,MATCH(MAX(E79:E87),E79:E87,0),0)),0)</f>
        <v>0</v>
      </c>
      <c r="H93" s="215">
        <f ca="1">IF(COUNT(E79:E87)&gt;0,OFFSET(F78,COUNT(E79:E87),0)+(10-(OFFSET(G78,COUNT(E79:E87),0))),0)</f>
        <v>0</v>
      </c>
      <c r="J93" s="212"/>
      <c r="K93" s="213" t="str">
        <f ca="1">OFFSET(K78,COUNT(K79:K87),0)</f>
        <v>WEIGHT</v>
      </c>
      <c r="L93" s="214">
        <f ca="1">IF(COUNT(K79:K87)&gt;0,OFFSET(K78,MATCH(MAX(K79:K87),K79:K87,0),0),0)</f>
        <v>0</v>
      </c>
      <c r="M93" s="214">
        <f ca="1">IF(COUNT(K79:K87)&gt;0,OFFSET(L78,MATCH(MAX(K79:K87),K79:K87,0),0)+(10-OFFSET(M78,MATCH(MAX(K79:K87),K79:K87,0),0)),0)</f>
        <v>0</v>
      </c>
      <c r="N93" s="215">
        <f ca="1">IF(COUNT(K79:K87)&gt;0,OFFSET(L78,COUNT(K79:K87),0)+(10-(OFFSET(M78,COUNT(K79:K87),0))),0)</f>
        <v>0</v>
      </c>
      <c r="P93" s="212"/>
      <c r="Q93" s="213" t="str">
        <f ca="1">OFFSET(Q78,COUNT(Q79:Q87),0)</f>
        <v>WEIGHT</v>
      </c>
      <c r="R93" s="214">
        <f ca="1">IF(COUNT(Q79:Q87)&gt;0,OFFSET(Q78,MATCH(MAX(Q79:Q87),Q79:Q87,0),0),0)</f>
        <v>0</v>
      </c>
      <c r="S93" s="214">
        <f ca="1">IF(COUNT(Q79:Q87)&gt;0,OFFSET(R78,MATCH(MAX(Q79:Q87),Q79:Q87,0),0)+(10-OFFSET(S78,MATCH(MAX(Q79:Q87),Q79:Q87,0),0)),0)</f>
        <v>0</v>
      </c>
      <c r="T93" s="215">
        <f ca="1">IF(COUNT(Q79:Q87)&gt;0,OFFSET(R78,COUNT(Q79:Q87),0)+(10-(OFFSET(S78,COUNT(Q79:Q87),0))),0)</f>
        <v>0</v>
      </c>
      <c r="V93" s="212"/>
      <c r="W93" s="213"/>
      <c r="X93" s="214"/>
      <c r="Y93" s="214"/>
      <c r="Z93" s="215"/>
    </row>
    <row r="94" spans="2:26" ht="15.75" customHeight="1"/>
    <row r="95" spans="2:26" ht="22.5" customHeight="1"/>
    <row r="96" spans="2:26" ht="75" customHeight="1">
      <c r="B96" s="544">
        <v>4</v>
      </c>
      <c r="D96" s="533">
        <v>1</v>
      </c>
      <c r="E96" s="369"/>
      <c r="F96" s="369"/>
      <c r="G96" s="369"/>
      <c r="H96" s="370"/>
      <c r="J96" s="533">
        <v>2</v>
      </c>
      <c r="K96" s="369"/>
      <c r="L96" s="369"/>
      <c r="M96" s="369"/>
      <c r="N96" s="370"/>
      <c r="P96" s="533">
        <v>3</v>
      </c>
      <c r="Q96" s="369"/>
      <c r="R96" s="369"/>
      <c r="S96" s="369"/>
      <c r="T96" s="370"/>
      <c r="V96" s="533" t="s">
        <v>2147</v>
      </c>
      <c r="W96" s="369"/>
      <c r="X96" s="369"/>
      <c r="Y96" s="369"/>
      <c r="Z96" s="370"/>
    </row>
    <row r="97" spans="2:26" ht="15" customHeight="1">
      <c r="B97" s="545"/>
    </row>
    <row r="98" spans="2:26" ht="75" customHeight="1">
      <c r="B98" s="545"/>
      <c r="D98" s="535" t="str">
        <f ca="1">OFFSET('PROGRAMMING SKELETON'!D282,F2-1,0)</f>
        <v>2 count paused deadlift @ 1" off floor</v>
      </c>
      <c r="E98" s="413"/>
      <c r="F98" s="413"/>
      <c r="G98" s="413"/>
      <c r="H98" s="414"/>
      <c r="J98" s="535" t="str">
        <f ca="1">OFFSET('PROGRAMMING SKELETON'!G282,F2-1,0)</f>
        <v>Touch n Go bench</v>
      </c>
      <c r="K98" s="413"/>
      <c r="L98" s="413"/>
      <c r="M98" s="413"/>
      <c r="N98" s="414"/>
      <c r="P98" s="535" t="str">
        <f ca="1">OFFSET('PROGRAMMING SKELETON'!J282,F2-1,0)</f>
        <v>SLDL</v>
      </c>
      <c r="Q98" s="413"/>
      <c r="R98" s="413"/>
      <c r="S98" s="413"/>
      <c r="T98" s="414"/>
      <c r="V98" s="535" t="str">
        <f ca="1">OFFSET('PROGRAMMING SKELETON'!M283,F74-1,0)</f>
        <v>GPP or None</v>
      </c>
      <c r="W98" s="413"/>
      <c r="X98" s="413"/>
      <c r="Y98" s="413"/>
      <c r="Z98" s="414"/>
    </row>
    <row r="99" spans="2:26" ht="49.5" customHeight="1">
      <c r="B99" s="545"/>
      <c r="D99" s="531" t="s">
        <v>2148</v>
      </c>
      <c r="E99" s="561" t="str">
        <f ca="1">OFFSET('PROGRAMMING SKELETON'!G57,F2-1,0)</f>
        <v>•1 rep @ RPE 8
• 3 reps @ RPE 9
•-5% from 3 @ RPE 9 x 2 sets of 3</v>
      </c>
      <c r="F99" s="526"/>
      <c r="G99" s="526"/>
      <c r="H99" s="527"/>
      <c r="J99" s="531" t="s">
        <v>2148</v>
      </c>
      <c r="K99" s="561" t="str">
        <f ca="1">OFFSET('PROGRAMMING SKELETON'!H57,F2-1,0)</f>
        <v>•1 rep @ RPE 8
• 3 reps @ RPE 9
•-5% from 3 @ RPE 9 x 2 sets of 3</v>
      </c>
      <c r="L99" s="526"/>
      <c r="M99" s="526"/>
      <c r="N99" s="527"/>
      <c r="P99" s="531" t="s">
        <v>2148</v>
      </c>
      <c r="Q99" s="561" t="str">
        <f ca="1">OFFSET('PROGRAMMING SKELETON'!I57,F2-1,0)</f>
        <v>•8 reps @RPE 6
•8 reps @ RPE 7
•8 reps @ RPE 8
• Repeat 8 reps @ 8 for 2 more sets of 8</v>
      </c>
      <c r="R99" s="526"/>
      <c r="S99" s="526"/>
      <c r="T99" s="527"/>
      <c r="V99" s="582" t="str">
        <f ca="1">OFFSET('PROGRAMMING SKELETON'!N283,F74-1,0)</f>
        <v>GPP or None</v>
      </c>
      <c r="W99" s="526"/>
      <c r="X99" s="526"/>
      <c r="Y99" s="526"/>
      <c r="Z99" s="527"/>
    </row>
    <row r="100" spans="2:26" ht="49.5" customHeight="1">
      <c r="B100" s="545"/>
      <c r="D100" s="532"/>
      <c r="E100" s="528"/>
      <c r="F100" s="529"/>
      <c r="G100" s="529"/>
      <c r="H100" s="530"/>
      <c r="J100" s="532"/>
      <c r="K100" s="528"/>
      <c r="L100" s="529"/>
      <c r="M100" s="529"/>
      <c r="N100" s="530"/>
      <c r="P100" s="532"/>
      <c r="Q100" s="528"/>
      <c r="R100" s="529"/>
      <c r="S100" s="529"/>
      <c r="T100" s="530"/>
      <c r="V100" s="583"/>
      <c r="W100" s="392"/>
      <c r="X100" s="392"/>
      <c r="Y100" s="392"/>
      <c r="Z100" s="584"/>
    </row>
    <row r="101" spans="2:26" ht="124.5" customHeight="1">
      <c r="B101" s="545"/>
      <c r="D101" s="186" t="s">
        <v>2149</v>
      </c>
      <c r="E101" s="562" t="str">
        <f ca="1">OFFSET('PROGRAMMING SKELETON'!E282,F2-1,0)</f>
        <v>3-5 minute rest between work sets</v>
      </c>
      <c r="F101" s="410"/>
      <c r="G101" s="410"/>
      <c r="H101" s="411"/>
      <c r="J101" s="186" t="s">
        <v>2149</v>
      </c>
      <c r="K101" s="562" t="str">
        <f ca="1">OFFSET('PROGRAMMING SKELETON'!H282,F2-1,0)</f>
        <v>3-5 minute rest between work sets</v>
      </c>
      <c r="L101" s="410"/>
      <c r="M101" s="410"/>
      <c r="N101" s="411"/>
      <c r="P101" s="186" t="s">
        <v>2149</v>
      </c>
      <c r="Q101" s="562" t="str">
        <f ca="1">OFFSET('PROGRAMMING SKELETON'!K282,F2-1,0)</f>
        <v>2-4 min</v>
      </c>
      <c r="R101" s="410"/>
      <c r="S101" s="410"/>
      <c r="T101" s="411"/>
      <c r="V101" s="585"/>
      <c r="W101" s="417"/>
      <c r="X101" s="417"/>
      <c r="Y101" s="417"/>
      <c r="Z101" s="586"/>
    </row>
    <row r="102" spans="2:26" ht="75" customHeight="1">
      <c r="B102" s="545"/>
      <c r="D102" s="187" t="s">
        <v>2150</v>
      </c>
      <c r="E102" s="187" t="s">
        <v>2151</v>
      </c>
      <c r="F102" s="187" t="s">
        <v>1267</v>
      </c>
      <c r="G102" s="187" t="s">
        <v>2152</v>
      </c>
      <c r="H102" s="187" t="s">
        <v>2153</v>
      </c>
      <c r="J102" s="187" t="s">
        <v>2150</v>
      </c>
      <c r="K102" s="187" t="s">
        <v>2151</v>
      </c>
      <c r="L102" s="187" t="s">
        <v>1267</v>
      </c>
      <c r="M102" s="187" t="s">
        <v>2152</v>
      </c>
      <c r="N102" s="187" t="s">
        <v>2153</v>
      </c>
      <c r="P102" s="187" t="s">
        <v>2150</v>
      </c>
      <c r="Q102" s="187" t="s">
        <v>2151</v>
      </c>
      <c r="R102" s="187" t="s">
        <v>1267</v>
      </c>
      <c r="S102" s="187" t="s">
        <v>2152</v>
      </c>
      <c r="T102" s="187" t="s">
        <v>2153</v>
      </c>
      <c r="V102" s="581" t="s">
        <v>2154</v>
      </c>
      <c r="W102" s="413"/>
      <c r="X102" s="413"/>
      <c r="Y102" s="413"/>
      <c r="Z102" s="414"/>
    </row>
    <row r="103" spans="2:26" ht="39.75" customHeight="1">
      <c r="B103" s="545"/>
      <c r="D103" s="188" t="s">
        <v>2155</v>
      </c>
      <c r="E103" s="321"/>
      <c r="F103" s="189"/>
      <c r="G103" s="328"/>
      <c r="H103" s="190" t="str">
        <f t="shared" ref="H103:H111" si="10">IF(ISNUMBER(E103),E103/E$112,"")</f>
        <v/>
      </c>
      <c r="J103" s="188" t="s">
        <v>2155</v>
      </c>
      <c r="K103" s="321"/>
      <c r="L103" s="189"/>
      <c r="M103" s="328"/>
      <c r="N103" s="190" t="str">
        <f t="shared" ref="N103:N111" si="11">IF(ISNUMBER(K103),K103/K$112,"")</f>
        <v/>
      </c>
      <c r="P103" s="188" t="s">
        <v>2155</v>
      </c>
      <c r="Q103" s="321"/>
      <c r="R103" s="189"/>
      <c r="S103" s="328"/>
      <c r="T103" s="190" t="str">
        <f t="shared" ref="T103:T111" si="12">IF(ISNUMBER(Q103),Q103/Q$112,"")</f>
        <v/>
      </c>
      <c r="V103" s="587"/>
      <c r="W103" s="526"/>
      <c r="X103" s="526"/>
      <c r="Y103" s="526"/>
      <c r="Z103" s="527"/>
    </row>
    <row r="104" spans="2:26" ht="39.75" customHeight="1">
      <c r="B104" s="545"/>
      <c r="D104" s="191" t="s">
        <v>2156</v>
      </c>
      <c r="E104" s="322"/>
      <c r="F104" s="192"/>
      <c r="G104" s="329"/>
      <c r="H104" s="190" t="str">
        <f t="shared" si="10"/>
        <v/>
      </c>
      <c r="J104" s="191" t="s">
        <v>2156</v>
      </c>
      <c r="K104" s="322"/>
      <c r="L104" s="192"/>
      <c r="M104" s="329"/>
      <c r="N104" s="193" t="str">
        <f t="shared" si="11"/>
        <v/>
      </c>
      <c r="P104" s="191" t="s">
        <v>2156</v>
      </c>
      <c r="Q104" s="322"/>
      <c r="R104" s="192"/>
      <c r="S104" s="329"/>
      <c r="T104" s="193" t="str">
        <f t="shared" si="12"/>
        <v/>
      </c>
      <c r="V104" s="583"/>
      <c r="W104" s="392"/>
      <c r="X104" s="392"/>
      <c r="Y104" s="392"/>
      <c r="Z104" s="584"/>
    </row>
    <row r="105" spans="2:26" ht="39.75" customHeight="1">
      <c r="B105" s="545"/>
      <c r="D105" s="191" t="s">
        <v>2157</v>
      </c>
      <c r="E105" s="323"/>
      <c r="F105" s="189"/>
      <c r="G105" s="330"/>
      <c r="H105" s="190" t="str">
        <f t="shared" si="10"/>
        <v/>
      </c>
      <c r="J105" s="191" t="s">
        <v>2157</v>
      </c>
      <c r="K105" s="323"/>
      <c r="L105" s="189"/>
      <c r="M105" s="330"/>
      <c r="N105" s="195" t="str">
        <f t="shared" si="11"/>
        <v/>
      </c>
      <c r="P105" s="191" t="s">
        <v>2157</v>
      </c>
      <c r="Q105" s="323"/>
      <c r="R105" s="189"/>
      <c r="S105" s="330"/>
      <c r="T105" s="195" t="str">
        <f t="shared" si="12"/>
        <v/>
      </c>
      <c r="V105" s="583"/>
      <c r="W105" s="392"/>
      <c r="X105" s="392"/>
      <c r="Y105" s="392"/>
      <c r="Z105" s="584"/>
    </row>
    <row r="106" spans="2:26" ht="39.75" customHeight="1">
      <c r="B106" s="545"/>
      <c r="D106" s="191" t="s">
        <v>2158</v>
      </c>
      <c r="E106" s="322"/>
      <c r="F106" s="192"/>
      <c r="G106" s="329"/>
      <c r="H106" s="193" t="str">
        <f t="shared" si="10"/>
        <v/>
      </c>
      <c r="J106" s="191" t="s">
        <v>2158</v>
      </c>
      <c r="K106" s="322"/>
      <c r="L106" s="192"/>
      <c r="M106" s="329"/>
      <c r="N106" s="193" t="str">
        <f t="shared" si="11"/>
        <v/>
      </c>
      <c r="P106" s="191" t="s">
        <v>2158</v>
      </c>
      <c r="Q106" s="322"/>
      <c r="R106" s="192"/>
      <c r="S106" s="329"/>
      <c r="T106" s="193" t="str">
        <f t="shared" si="12"/>
        <v/>
      </c>
      <c r="V106" s="583"/>
      <c r="W106" s="392"/>
      <c r="X106" s="392"/>
      <c r="Y106" s="392"/>
      <c r="Z106" s="584"/>
    </row>
    <row r="107" spans="2:26" ht="39.75" customHeight="1">
      <c r="B107" s="545"/>
      <c r="D107" s="191" t="s">
        <v>2159</v>
      </c>
      <c r="E107" s="323"/>
      <c r="F107" s="189"/>
      <c r="G107" s="330"/>
      <c r="H107" s="195" t="str">
        <f t="shared" si="10"/>
        <v/>
      </c>
      <c r="J107" s="191" t="s">
        <v>2159</v>
      </c>
      <c r="K107" s="323"/>
      <c r="L107" s="189"/>
      <c r="M107" s="330"/>
      <c r="N107" s="195" t="str">
        <f t="shared" si="11"/>
        <v/>
      </c>
      <c r="P107" s="191" t="s">
        <v>2159</v>
      </c>
      <c r="Q107" s="323"/>
      <c r="R107" s="189"/>
      <c r="S107" s="330"/>
      <c r="T107" s="195" t="str">
        <f t="shared" si="12"/>
        <v/>
      </c>
      <c r="V107" s="583"/>
      <c r="W107" s="392"/>
      <c r="X107" s="392"/>
      <c r="Y107" s="392"/>
      <c r="Z107" s="584"/>
    </row>
    <row r="108" spans="2:26" ht="39.75" customHeight="1">
      <c r="B108" s="545"/>
      <c r="D108" s="191" t="s">
        <v>2160</v>
      </c>
      <c r="E108" s="322"/>
      <c r="F108" s="192"/>
      <c r="G108" s="329"/>
      <c r="H108" s="193" t="str">
        <f t="shared" si="10"/>
        <v/>
      </c>
      <c r="J108" s="191" t="s">
        <v>2160</v>
      </c>
      <c r="K108" s="322"/>
      <c r="L108" s="192"/>
      <c r="M108" s="329"/>
      <c r="N108" s="193" t="str">
        <f t="shared" si="11"/>
        <v/>
      </c>
      <c r="P108" s="191" t="s">
        <v>2160</v>
      </c>
      <c r="Q108" s="322"/>
      <c r="R108" s="192"/>
      <c r="S108" s="329"/>
      <c r="T108" s="193" t="str">
        <f t="shared" si="12"/>
        <v/>
      </c>
      <c r="V108" s="583"/>
      <c r="W108" s="392"/>
      <c r="X108" s="392"/>
      <c r="Y108" s="392"/>
      <c r="Z108" s="584"/>
    </row>
    <row r="109" spans="2:26" ht="39.75" customHeight="1">
      <c r="B109" s="545"/>
      <c r="D109" s="191" t="s">
        <v>2161</v>
      </c>
      <c r="E109" s="323"/>
      <c r="F109" s="189"/>
      <c r="G109" s="330"/>
      <c r="H109" s="195" t="str">
        <f t="shared" si="10"/>
        <v/>
      </c>
      <c r="J109" s="191" t="s">
        <v>2161</v>
      </c>
      <c r="K109" s="323"/>
      <c r="L109" s="189"/>
      <c r="M109" s="330"/>
      <c r="N109" s="195" t="str">
        <f t="shared" si="11"/>
        <v/>
      </c>
      <c r="P109" s="191" t="s">
        <v>2161</v>
      </c>
      <c r="Q109" s="323"/>
      <c r="R109" s="189"/>
      <c r="S109" s="330"/>
      <c r="T109" s="195" t="str">
        <f t="shared" si="12"/>
        <v/>
      </c>
      <c r="V109" s="583"/>
      <c r="W109" s="392"/>
      <c r="X109" s="392"/>
      <c r="Y109" s="392"/>
      <c r="Z109" s="584"/>
    </row>
    <row r="110" spans="2:26" ht="39.75" customHeight="1">
      <c r="B110" s="545"/>
      <c r="D110" s="191" t="s">
        <v>2162</v>
      </c>
      <c r="E110" s="322"/>
      <c r="F110" s="192"/>
      <c r="G110" s="329"/>
      <c r="H110" s="193" t="str">
        <f t="shared" si="10"/>
        <v/>
      </c>
      <c r="J110" s="191" t="s">
        <v>2162</v>
      </c>
      <c r="K110" s="322"/>
      <c r="L110" s="192"/>
      <c r="M110" s="329"/>
      <c r="N110" s="193" t="str">
        <f t="shared" si="11"/>
        <v/>
      </c>
      <c r="P110" s="191" t="s">
        <v>2162</v>
      </c>
      <c r="Q110" s="322"/>
      <c r="R110" s="192"/>
      <c r="S110" s="329"/>
      <c r="T110" s="193" t="str">
        <f t="shared" si="12"/>
        <v/>
      </c>
      <c r="V110" s="583"/>
      <c r="W110" s="392"/>
      <c r="X110" s="392"/>
      <c r="Y110" s="392"/>
      <c r="Z110" s="584"/>
    </row>
    <row r="111" spans="2:26" ht="39.75" customHeight="1" thickBot="1">
      <c r="B111" s="545"/>
      <c r="D111" s="196" t="s">
        <v>2163</v>
      </c>
      <c r="E111" s="324"/>
      <c r="F111" s="189"/>
      <c r="G111" s="331"/>
      <c r="H111" s="198" t="str">
        <f t="shared" si="10"/>
        <v/>
      </c>
      <c r="J111" s="196" t="s">
        <v>2163</v>
      </c>
      <c r="K111" s="324"/>
      <c r="L111" s="189"/>
      <c r="M111" s="331"/>
      <c r="N111" s="198" t="str">
        <f t="shared" si="11"/>
        <v/>
      </c>
      <c r="P111" s="196" t="s">
        <v>2163</v>
      </c>
      <c r="Q111" s="324"/>
      <c r="R111" s="189"/>
      <c r="S111" s="331"/>
      <c r="T111" s="198" t="str">
        <f t="shared" si="12"/>
        <v/>
      </c>
      <c r="V111" s="583"/>
      <c r="W111" s="392"/>
      <c r="X111" s="392"/>
      <c r="Y111" s="392"/>
      <c r="Z111" s="584"/>
    </row>
    <row r="112" spans="2:26" ht="60" customHeight="1" thickTop="1">
      <c r="B112" s="545"/>
      <c r="D112" s="199" t="s">
        <v>1277</v>
      </c>
      <c r="E112" s="547">
        <f ca="1">ROUNDUP(F117/(VLOOKUP(1,tblRPECoefficientWithoutColumnHeaders,2,0)*G117^2+VLOOKUP(2,tblRPECoefficientWithoutColumnHeaders,2,0)*G117+VLOOKUP(3,tblRPECoefficientWithoutColumnHeaders,2,0)),0)</f>
        <v>0</v>
      </c>
      <c r="F112" s="548"/>
      <c r="G112" s="548"/>
      <c r="H112" s="549"/>
      <c r="J112" s="199" t="s">
        <v>1277</v>
      </c>
      <c r="K112" s="547">
        <f ca="1">ROUNDUP(L117/(VLOOKUP(1,tblRPECoefficientWithoutColumnHeaders,2,0)*M117^2+VLOOKUP(2,tblRPECoefficientWithoutColumnHeaders,2,0)*M117+VLOOKUP(3,tblRPECoefficientWithoutColumnHeaders,2,0)),0)</f>
        <v>0</v>
      </c>
      <c r="L112" s="548"/>
      <c r="M112" s="548"/>
      <c r="N112" s="549"/>
      <c r="P112" s="199" t="s">
        <v>1277</v>
      </c>
      <c r="Q112" s="547">
        <f ca="1">ROUNDUP(R117/(VLOOKUP(1,tblRPECoefficientWithoutColumnHeaders,2,0)*S117^2+VLOOKUP(2,tblRPECoefficientWithoutColumnHeaders,2,0)*S117+VLOOKUP(3,tblRPECoefficientWithoutColumnHeaders,2,0)),0)</f>
        <v>0</v>
      </c>
      <c r="R112" s="548"/>
      <c r="S112" s="548"/>
      <c r="T112" s="549"/>
      <c r="V112" s="583"/>
      <c r="W112" s="392"/>
      <c r="X112" s="392"/>
      <c r="Y112" s="392"/>
      <c r="Z112" s="584"/>
    </row>
    <row r="113" spans="2:26" ht="60" customHeight="1">
      <c r="B113" s="545"/>
      <c r="D113" s="201"/>
      <c r="E113" s="216"/>
      <c r="F113" s="216"/>
      <c r="G113" s="216"/>
      <c r="H113" s="204"/>
      <c r="J113" s="201"/>
      <c r="K113" s="216"/>
      <c r="L113" s="216"/>
      <c r="M113" s="216"/>
      <c r="N113" s="204"/>
      <c r="P113" s="247" t="s">
        <v>2387</v>
      </c>
      <c r="Q113" s="248"/>
      <c r="R113" s="216" t="s">
        <v>2165</v>
      </c>
      <c r="S113" s="249"/>
      <c r="T113" s="250">
        <f>Q113*S113</f>
        <v>0</v>
      </c>
      <c r="V113" s="583"/>
      <c r="W113" s="392"/>
      <c r="X113" s="392"/>
      <c r="Y113" s="392"/>
      <c r="Z113" s="584"/>
    </row>
    <row r="114" spans="2:26" ht="60" customHeight="1">
      <c r="B114" s="545"/>
      <c r="D114" s="201" t="s">
        <v>1268</v>
      </c>
      <c r="E114" s="553">
        <f>IF(COUNT(H103:H111)&gt;0,AVERAGEIF(H103:H111,"&gt;0"),0)</f>
        <v>0</v>
      </c>
      <c r="F114" s="406"/>
      <c r="G114" s="406"/>
      <c r="H114" s="407"/>
      <c r="J114" s="201" t="s">
        <v>1268</v>
      </c>
      <c r="K114" s="553">
        <f>IF(COUNT(N103:N111)&gt;0,AVERAGEIF(N103:N111,"&gt;0"),0)</f>
        <v>0</v>
      </c>
      <c r="L114" s="406"/>
      <c r="M114" s="406"/>
      <c r="N114" s="407"/>
      <c r="P114" s="201" t="s">
        <v>1268</v>
      </c>
      <c r="Q114" s="553">
        <f>IF(COUNT(T103:T111)&gt;0,AVERAGEIF(T103:T111,"&gt;0"),0)</f>
        <v>0</v>
      </c>
      <c r="R114" s="406"/>
      <c r="S114" s="406"/>
      <c r="T114" s="407"/>
      <c r="V114" s="583"/>
      <c r="W114" s="392"/>
      <c r="X114" s="392"/>
      <c r="Y114" s="392"/>
      <c r="Z114" s="584"/>
    </row>
    <row r="115" spans="2:26" ht="60" customHeight="1">
      <c r="B115" s="545"/>
      <c r="D115" s="201" t="s">
        <v>1267</v>
      </c>
      <c r="E115" s="560">
        <f>SUM(F103:F111)</f>
        <v>0</v>
      </c>
      <c r="F115" s="406"/>
      <c r="G115" s="406"/>
      <c r="H115" s="407"/>
      <c r="J115" s="201" t="s">
        <v>1267</v>
      </c>
      <c r="K115" s="560">
        <f>SUM(L103:L111)</f>
        <v>0</v>
      </c>
      <c r="L115" s="406"/>
      <c r="M115" s="406"/>
      <c r="N115" s="407"/>
      <c r="P115" s="201" t="s">
        <v>1267</v>
      </c>
      <c r="Q115" s="560">
        <f>SUM(R103:R111)</f>
        <v>0</v>
      </c>
      <c r="R115" s="406"/>
      <c r="S115" s="406"/>
      <c r="T115" s="407"/>
      <c r="V115" s="583"/>
      <c r="W115" s="392"/>
      <c r="X115" s="392"/>
      <c r="Y115" s="392"/>
      <c r="Z115" s="584"/>
    </row>
    <row r="116" spans="2:26" ht="60" customHeight="1">
      <c r="B116" s="545"/>
      <c r="D116" s="211" t="s">
        <v>1258</v>
      </c>
      <c r="E116" s="550">
        <f>SUM(PRODUCT(E103:F103),PRODUCT(E104:F104),PRODUCT(E105:F105),PRODUCT(E106:F106),PRODUCT(E107:F107),PRODUCT(E108:F108),PRODUCT(E109:F109),PRODUCT(E110:F110),PRODUCT(E111:F111))</f>
        <v>0</v>
      </c>
      <c r="F116" s="551"/>
      <c r="G116" s="551"/>
      <c r="H116" s="552"/>
      <c r="J116" s="211" t="s">
        <v>1258</v>
      </c>
      <c r="K116" s="550">
        <f>SUM(PRODUCT(K103:L103),PRODUCT(K104:L104),PRODUCT(K105:L105),PRODUCT(K106:L106),PRODUCT(K107:L107),PRODUCT(K108:L108),PRODUCT(K109:L109),PRODUCT(K110:L110),PRODUCT(K111:L111))</f>
        <v>0</v>
      </c>
      <c r="L116" s="551"/>
      <c r="M116" s="551"/>
      <c r="N116" s="552"/>
      <c r="P116" s="211" t="s">
        <v>1258</v>
      </c>
      <c r="Q116" s="550">
        <f>SUM(PRODUCT(Q103:R103),PRODUCT(Q104:R104),PRODUCT(Q105:R105),PRODUCT(Q106:R106),PRODUCT(Q107:R107),PRODUCT(Q108:R108),PRODUCT(Q109:R109),PRODUCT(Q110:R110),PRODUCT(Q111:R111))</f>
        <v>0</v>
      </c>
      <c r="R116" s="551"/>
      <c r="S116" s="551"/>
      <c r="T116" s="552"/>
      <c r="V116" s="585"/>
      <c r="W116" s="417"/>
      <c r="X116" s="417"/>
      <c r="Y116" s="417"/>
      <c r="Z116" s="586"/>
    </row>
    <row r="117" spans="2:26" ht="21.75" customHeight="1">
      <c r="B117" s="546"/>
      <c r="D117" s="212"/>
      <c r="E117" s="213" t="str">
        <f ca="1">OFFSET(E102,COUNT(E103:E111),0)</f>
        <v>WEIGHT</v>
      </c>
      <c r="F117" s="214">
        <f ca="1">IF(COUNT(E103:E111)&gt;0,OFFSET(E102,MATCH(MAX(E103:E111),E103:E111,0),0),0)</f>
        <v>0</v>
      </c>
      <c r="G117" s="214">
        <f ca="1">IF(COUNT(E103:E111)&gt;0,OFFSET(F102,MATCH(MAX(E103:E111),E103:E111,0),0)+(10-OFFSET(G102,MATCH(MAX(E103:E111),E103:E111,0),0)),0)</f>
        <v>0</v>
      </c>
      <c r="H117" s="215">
        <f ca="1">IF(COUNT(E103:E111)&gt;0,OFFSET(F102,COUNT(E103:E111),0)+(10-(OFFSET(G102,COUNT(E103:E111),0))),0)</f>
        <v>0</v>
      </c>
      <c r="J117" s="212"/>
      <c r="K117" s="213" t="str">
        <f ca="1">OFFSET(K102,COUNT(K103:K111),0)</f>
        <v>WEIGHT</v>
      </c>
      <c r="L117" s="214">
        <f ca="1">IF(COUNT(K103:K111)&gt;0,OFFSET(K102,MATCH(MAX(K103:K111),K103:K111,0),0),0)</f>
        <v>0</v>
      </c>
      <c r="M117" s="214">
        <f ca="1">IF(COUNT(K103:K111)&gt;0,OFFSET(L102,MATCH(MAX(K103:K111),K103:K111,0),0)+(10-OFFSET(M102,MATCH(MAX(K103:K111),K103:K111,0),0)),0)</f>
        <v>0</v>
      </c>
      <c r="N117" s="215">
        <f ca="1">IF(COUNT(K103:K111)&gt;0,OFFSET(L102,COUNT(K103:K111),0)+(10-(OFFSET(M102,COUNT(K103:K111),0))),0)</f>
        <v>0</v>
      </c>
      <c r="P117" s="212"/>
      <c r="Q117" s="213" t="str">
        <f ca="1">OFFSET(Q102,COUNT(Q103:Q111),0)</f>
        <v>WEIGHT</v>
      </c>
      <c r="R117" s="214">
        <f ca="1">IF(COUNT(Q103:Q111)&gt;0,OFFSET(Q102,MATCH(MAX(Q103:Q111),Q103:Q111,0),0),0)</f>
        <v>0</v>
      </c>
      <c r="S117" s="214">
        <f ca="1">IF(COUNT(Q103:Q111)&gt;0,OFFSET(R102,MATCH(MAX(Q103:Q111),Q103:Q111,0),0)+(10-OFFSET(S102,MATCH(MAX(Q103:Q111),Q103:Q111,0),0)),0)</f>
        <v>0</v>
      </c>
      <c r="T117" s="215">
        <f ca="1">IF(COUNT(Q103:Q111)&gt;0,OFFSET(R102,COUNT(Q103:Q111),0)+(10-(OFFSET(S102,COUNT(Q103:Q111),0))),0)</f>
        <v>0</v>
      </c>
      <c r="V117" s="212"/>
      <c r="W117" s="213"/>
      <c r="X117" s="214"/>
      <c r="Y117" s="214"/>
      <c r="Z117" s="215"/>
    </row>
    <row r="118" spans="2:26" ht="15.75" customHeight="1"/>
    <row r="119" spans="2:26" ht="15.75" customHeight="1"/>
    <row r="120" spans="2:26" ht="99.75" customHeight="1">
      <c r="B120" s="544" t="s">
        <v>162</v>
      </c>
      <c r="D120" s="535" t="str">
        <f ca="1">OFFSET('PROGRAMMING SKELETON'!J3,F4-1,0)</f>
        <v>GPP Cardio</v>
      </c>
      <c r="E120" s="413"/>
      <c r="F120" s="413"/>
      <c r="G120" s="413"/>
      <c r="H120" s="414"/>
      <c r="J120" s="535" t="str">
        <f ca="1">OFFSET('PROGRAMMING SKELETON'!K3,F4-1,0)</f>
        <v>GPP Upper Back Work</v>
      </c>
      <c r="K120" s="413"/>
      <c r="L120" s="413"/>
      <c r="M120" s="413"/>
      <c r="N120" s="414"/>
      <c r="P120" s="535" t="str">
        <f ca="1">OFFSET('PROGRAMMING SKELETON'!L3,F4-1,0)</f>
        <v>GPP AB Work</v>
      </c>
      <c r="Q120" s="413"/>
      <c r="R120" s="413"/>
      <c r="S120" s="413"/>
      <c r="T120" s="414"/>
    </row>
    <row r="121" spans="2:26" ht="49.5" customHeight="1">
      <c r="B121" s="545"/>
      <c r="D121" s="531" t="s">
        <v>2154</v>
      </c>
      <c r="E121" s="561" t="str">
        <f ca="1">OFFSET('PROGRAMMING SKELETON'!J3,F2-1,0)</f>
        <v>30 min steady state @ RPE 6 1x/wk
20 sec sprint every 2 min x 14 minutes 1x/wk</v>
      </c>
      <c r="F121" s="526"/>
      <c r="G121" s="526"/>
      <c r="H121" s="527"/>
      <c r="J121" s="531" t="s">
        <v>2154</v>
      </c>
      <c r="K121" s="561" t="str">
        <f ca="1">OFFSET('PROGRAMMING SKELETON'!K3,F2-1,0)</f>
        <v>9 minutes upper back work AMRAP</v>
      </c>
      <c r="L121" s="526"/>
      <c r="M121" s="526"/>
      <c r="N121" s="527"/>
      <c r="P121" s="531" t="s">
        <v>2154</v>
      </c>
      <c r="Q121" s="561" t="str">
        <f ca="1">OFFSET('PROGRAMMING SKELETON'!L3,F2-1,0)</f>
        <v>9 minutes ab work AMRAP</v>
      </c>
      <c r="R121" s="526"/>
      <c r="S121" s="526"/>
      <c r="T121" s="527"/>
    </row>
    <row r="122" spans="2:26" ht="49.5" customHeight="1">
      <c r="B122" s="545"/>
      <c r="D122" s="532"/>
      <c r="E122" s="528"/>
      <c r="F122" s="529"/>
      <c r="G122" s="529"/>
      <c r="H122" s="530"/>
      <c r="J122" s="532"/>
      <c r="K122" s="528"/>
      <c r="L122" s="529"/>
      <c r="M122" s="529"/>
      <c r="N122" s="530"/>
      <c r="P122" s="532"/>
      <c r="Q122" s="528"/>
      <c r="R122" s="529"/>
      <c r="S122" s="529"/>
      <c r="T122" s="530"/>
    </row>
    <row r="123" spans="2:26" ht="15" customHeight="1">
      <c r="B123" s="545"/>
    </row>
    <row r="124" spans="2:26" ht="99.75" customHeight="1">
      <c r="B124" s="545"/>
      <c r="D124" s="535" t="str">
        <f ca="1">OFFSET('PROGRAMMING SKELETON'!M3,F4-1,0)</f>
        <v>GPP ARM Work</v>
      </c>
      <c r="E124" s="413"/>
      <c r="F124" s="413"/>
      <c r="G124" s="413"/>
      <c r="H124" s="414"/>
      <c r="J124" s="535" t="s">
        <v>2388</v>
      </c>
      <c r="K124" s="413"/>
      <c r="L124" s="413"/>
      <c r="M124" s="413"/>
      <c r="N124" s="414"/>
    </row>
    <row r="125" spans="2:26" ht="49.5" customHeight="1">
      <c r="B125" s="545"/>
      <c r="D125" s="531" t="s">
        <v>2154</v>
      </c>
      <c r="E125" s="561" t="str">
        <f ca="1">OFFSET('PROGRAMMING SKELETON'!M3,F2-1,0)</f>
        <v>5 sets of 12-15 reps @ RPE 8, triceps press downs 2x/wk 
5 sets of 12-15 reps @ RPE 8, biceps curls 2x/wk</v>
      </c>
      <c r="F125" s="526"/>
      <c r="G125" s="526"/>
      <c r="H125" s="527"/>
      <c r="J125" s="563">
        <f>AVERAGE(T113,T89,T65,T41)</f>
        <v>0</v>
      </c>
      <c r="K125" s="526"/>
      <c r="L125" s="526"/>
      <c r="M125" s="526"/>
      <c r="N125" s="527"/>
    </row>
    <row r="126" spans="2:26" ht="49.5" customHeight="1">
      <c r="B126" s="546"/>
      <c r="D126" s="532"/>
      <c r="E126" s="528"/>
      <c r="F126" s="529"/>
      <c r="G126" s="529"/>
      <c r="H126" s="530"/>
      <c r="J126" s="564"/>
      <c r="K126" s="529"/>
      <c r="L126" s="529"/>
      <c r="M126" s="529"/>
      <c r="N126" s="530"/>
    </row>
    <row r="127" spans="2:26" ht="79.5" customHeight="1"/>
    <row r="128" spans="2:26" ht="21.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spans="2:2" ht="15.75" hidden="1" customHeight="1"/>
    <row r="146" spans="2:2" ht="15.75" hidden="1" customHeight="1">
      <c r="B146" s="251"/>
    </row>
    <row r="147" spans="2:2" ht="15.75" hidden="1" customHeight="1">
      <c r="B147" s="251"/>
    </row>
    <row r="148" spans="2:2" ht="15.75" hidden="1" customHeight="1">
      <c r="B148" s="251"/>
    </row>
    <row r="149" spans="2:2" ht="15.75" hidden="1" customHeight="1">
      <c r="B149" s="251"/>
    </row>
    <row r="150" spans="2:2" ht="15.75" hidden="1" customHeight="1">
      <c r="B150" s="251"/>
    </row>
    <row r="151" spans="2:2" ht="15.75" hidden="1" customHeight="1">
      <c r="B151" s="251"/>
    </row>
    <row r="152" spans="2:2" ht="15.75" hidden="1" customHeight="1">
      <c r="B152" s="251"/>
    </row>
    <row r="153" spans="2:2" ht="15.75" hidden="1" customHeight="1">
      <c r="B153" s="251"/>
    </row>
    <row r="154" spans="2:2" ht="15.75" hidden="1" customHeight="1">
      <c r="B154" s="251"/>
    </row>
    <row r="155" spans="2:2" ht="15.75" hidden="1" customHeight="1">
      <c r="B155" s="251"/>
    </row>
    <row r="156" spans="2:2" ht="15.75" hidden="1" customHeight="1">
      <c r="B156" s="251"/>
    </row>
    <row r="157" spans="2:2" ht="15.75" hidden="1" customHeight="1">
      <c r="B157" s="251"/>
    </row>
    <row r="158" spans="2:2" ht="15.75" hidden="1" customHeight="1">
      <c r="B158" s="251"/>
    </row>
    <row r="159" spans="2:2" ht="15.75" customHeight="1"/>
    <row r="160" spans="2:2"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1">
    <mergeCell ref="Q101:T101"/>
    <mergeCell ref="Q112:T112"/>
    <mergeCell ref="Q99:T100"/>
    <mergeCell ref="V103:Z116"/>
    <mergeCell ref="V98:Z98"/>
    <mergeCell ref="V102:Z102"/>
    <mergeCell ref="V96:Z96"/>
    <mergeCell ref="V99:Z101"/>
    <mergeCell ref="P120:T120"/>
    <mergeCell ref="P99:P100"/>
    <mergeCell ref="P96:T96"/>
    <mergeCell ref="V74:Z74"/>
    <mergeCell ref="V75:Z77"/>
    <mergeCell ref="Q64:T64"/>
    <mergeCell ref="K64:N64"/>
    <mergeCell ref="E67:H67"/>
    <mergeCell ref="E68:H68"/>
    <mergeCell ref="E66:H66"/>
    <mergeCell ref="D72:H72"/>
    <mergeCell ref="D74:H74"/>
    <mergeCell ref="Q68:T68"/>
    <mergeCell ref="K67:N67"/>
    <mergeCell ref="K68:N68"/>
    <mergeCell ref="V55:Z68"/>
    <mergeCell ref="K66:N66"/>
    <mergeCell ref="I9:J9"/>
    <mergeCell ref="I6:J6"/>
    <mergeCell ref="I7:J7"/>
    <mergeCell ref="I8:J8"/>
    <mergeCell ref="I11:J11"/>
    <mergeCell ref="I12:J12"/>
    <mergeCell ref="D9:E9"/>
    <mergeCell ref="D10:E10"/>
    <mergeCell ref="I13:J13"/>
    <mergeCell ref="I10:J10"/>
    <mergeCell ref="D7:E7"/>
    <mergeCell ref="I15:J15"/>
    <mergeCell ref="I16:J16"/>
    <mergeCell ref="Q29:T29"/>
    <mergeCell ref="Q27:T28"/>
    <mergeCell ref="P24:T24"/>
    <mergeCell ref="P50:T50"/>
    <mergeCell ref="E44:H44"/>
    <mergeCell ref="D48:H48"/>
    <mergeCell ref="K42:N42"/>
    <mergeCell ref="E43:H43"/>
    <mergeCell ref="E42:H42"/>
    <mergeCell ref="D50:H50"/>
    <mergeCell ref="I21:J21"/>
    <mergeCell ref="I18:J18"/>
    <mergeCell ref="D51:D52"/>
    <mergeCell ref="E51:H52"/>
    <mergeCell ref="D26:H26"/>
    <mergeCell ref="D27:D28"/>
    <mergeCell ref="E27:H28"/>
    <mergeCell ref="K44:N44"/>
    <mergeCell ref="J24:N24"/>
    <mergeCell ref="D24:H24"/>
    <mergeCell ref="K51:N52"/>
    <mergeCell ref="K40:N40"/>
    <mergeCell ref="Q91:T91"/>
    <mergeCell ref="Q92:T92"/>
    <mergeCell ref="J72:N72"/>
    <mergeCell ref="P72:T72"/>
    <mergeCell ref="J98:N98"/>
    <mergeCell ref="J99:J100"/>
    <mergeCell ref="Q77:T77"/>
    <mergeCell ref="J74:N74"/>
    <mergeCell ref="P98:T98"/>
    <mergeCell ref="Q88:T88"/>
    <mergeCell ref="Q90:T90"/>
    <mergeCell ref="B5:B21"/>
    <mergeCell ref="B24:B45"/>
    <mergeCell ref="B48:B69"/>
    <mergeCell ref="B72:B93"/>
    <mergeCell ref="D8:E8"/>
    <mergeCell ref="D6:E6"/>
    <mergeCell ref="E64:H64"/>
    <mergeCell ref="E53:H53"/>
    <mergeCell ref="E77:H77"/>
    <mergeCell ref="D75:D76"/>
    <mergeCell ref="E75:H76"/>
    <mergeCell ref="E29:H29"/>
    <mergeCell ref="E40:H40"/>
    <mergeCell ref="D14:E14"/>
    <mergeCell ref="D15:E15"/>
    <mergeCell ref="D13:E13"/>
    <mergeCell ref="D12:E12"/>
    <mergeCell ref="D11:E11"/>
    <mergeCell ref="D20:E20"/>
    <mergeCell ref="D21:E21"/>
    <mergeCell ref="D16:E16"/>
    <mergeCell ref="D17:E17"/>
    <mergeCell ref="D5:J5"/>
    <mergeCell ref="I14:J14"/>
    <mergeCell ref="V79:Z92"/>
    <mergeCell ref="V78:Z78"/>
    <mergeCell ref="V72:Z72"/>
    <mergeCell ref="P75:P76"/>
    <mergeCell ref="D18:E18"/>
    <mergeCell ref="I17:J17"/>
    <mergeCell ref="F19:J19"/>
    <mergeCell ref="F20:J20"/>
    <mergeCell ref="D19:E19"/>
    <mergeCell ref="J75:J76"/>
    <mergeCell ref="K75:N76"/>
    <mergeCell ref="Q75:T76"/>
    <mergeCell ref="P74:T74"/>
    <mergeCell ref="Q51:T52"/>
    <mergeCell ref="Q42:T42"/>
    <mergeCell ref="Q44:T44"/>
    <mergeCell ref="V27:Z29"/>
    <mergeCell ref="V26:Z26"/>
    <mergeCell ref="V51:Z53"/>
    <mergeCell ref="V48:Z48"/>
    <mergeCell ref="V50:Z50"/>
    <mergeCell ref="J26:N26"/>
    <mergeCell ref="E88:H88"/>
    <mergeCell ref="K88:N88"/>
    <mergeCell ref="E90:H90"/>
    <mergeCell ref="E112:H112"/>
    <mergeCell ref="K90:N90"/>
    <mergeCell ref="K91:N91"/>
    <mergeCell ref="E99:H100"/>
    <mergeCell ref="D98:H98"/>
    <mergeCell ref="K101:N101"/>
    <mergeCell ref="K92:N92"/>
    <mergeCell ref="J96:N96"/>
    <mergeCell ref="K112:N112"/>
    <mergeCell ref="K99:N100"/>
    <mergeCell ref="E121:H122"/>
    <mergeCell ref="E125:H126"/>
    <mergeCell ref="D124:H124"/>
    <mergeCell ref="D125:D126"/>
    <mergeCell ref="B120:B126"/>
    <mergeCell ref="E92:H92"/>
    <mergeCell ref="E91:H91"/>
    <mergeCell ref="D99:D100"/>
    <mergeCell ref="B96:B117"/>
    <mergeCell ref="D120:H120"/>
    <mergeCell ref="D121:D122"/>
    <mergeCell ref="E101:H101"/>
    <mergeCell ref="E116:H116"/>
    <mergeCell ref="E115:H115"/>
    <mergeCell ref="E114:H114"/>
    <mergeCell ref="D96:H96"/>
    <mergeCell ref="V24:Z24"/>
    <mergeCell ref="K29:N29"/>
    <mergeCell ref="J51:J52"/>
    <mergeCell ref="J125:N126"/>
    <mergeCell ref="J124:N124"/>
    <mergeCell ref="K121:N122"/>
    <mergeCell ref="J121:J122"/>
    <mergeCell ref="K115:N115"/>
    <mergeCell ref="K116:N116"/>
    <mergeCell ref="P121:P122"/>
    <mergeCell ref="Q121:T122"/>
    <mergeCell ref="K114:N114"/>
    <mergeCell ref="Q114:T114"/>
    <mergeCell ref="Q115:T115"/>
    <mergeCell ref="Q116:T116"/>
    <mergeCell ref="J120:N120"/>
    <mergeCell ref="K77:N77"/>
    <mergeCell ref="Q67:T67"/>
    <mergeCell ref="Q66:T66"/>
    <mergeCell ref="V54:Z54"/>
    <mergeCell ref="V31:Z44"/>
    <mergeCell ref="P48:T48"/>
    <mergeCell ref="Q53:T53"/>
    <mergeCell ref="P51:P52"/>
    <mergeCell ref="K53:N53"/>
    <mergeCell ref="Q43:T43"/>
    <mergeCell ref="K43:N43"/>
    <mergeCell ref="J48:N48"/>
    <mergeCell ref="J50:N50"/>
    <mergeCell ref="J27:J28"/>
    <mergeCell ref="K27:N28"/>
    <mergeCell ref="V30:Z30"/>
    <mergeCell ref="P26:T26"/>
    <mergeCell ref="P27:P28"/>
    <mergeCell ref="Q40:T40"/>
  </mergeCells>
  <conditionalFormatting sqref="E29:H29 E27">
    <cfRule type="cellIs" dxfId="307" priority="1" operator="equal">
      <formula>0</formula>
    </cfRule>
  </conditionalFormatting>
  <conditionalFormatting sqref="K29:N29 K27">
    <cfRule type="cellIs" dxfId="306" priority="2" operator="equal">
      <formula>0</formula>
    </cfRule>
  </conditionalFormatting>
  <conditionalFormatting sqref="Q29:T29 Q27">
    <cfRule type="cellIs" dxfId="305" priority="3" operator="equal">
      <formula>0</formula>
    </cfRule>
  </conditionalFormatting>
  <conditionalFormatting sqref="E53:H53 E51">
    <cfRule type="cellIs" dxfId="304" priority="4" operator="equal">
      <formula>0</formula>
    </cfRule>
  </conditionalFormatting>
  <conditionalFormatting sqref="K53:N53 K51">
    <cfRule type="cellIs" dxfId="303" priority="5" operator="equal">
      <formula>0</formula>
    </cfRule>
  </conditionalFormatting>
  <conditionalFormatting sqref="Q53:T53 Q51">
    <cfRule type="cellIs" dxfId="302" priority="6" operator="equal">
      <formula>0</formula>
    </cfRule>
  </conditionalFormatting>
  <conditionalFormatting sqref="E77:H77 E75">
    <cfRule type="cellIs" dxfId="301" priority="7" operator="equal">
      <formula>0</formula>
    </cfRule>
  </conditionalFormatting>
  <conditionalFormatting sqref="K77:N77 K75">
    <cfRule type="cellIs" dxfId="300" priority="8" operator="equal">
      <formula>0</formula>
    </cfRule>
  </conditionalFormatting>
  <conditionalFormatting sqref="E40:H44 K40:N44 Q40:T40 E64:H64 K64:N64 Q64:T64 E88:H88 K88:N88 E90:H92 K90:N92 E66:H68 K66:N68 Q66:T68 Q42:T44">
    <cfRule type="cellIs" dxfId="299" priority="9" operator="equal">
      <formula>0</formula>
    </cfRule>
  </conditionalFormatting>
  <conditionalFormatting sqref="U7:W19">
    <cfRule type="cellIs" dxfId="298" priority="10" operator="equal">
      <formula>0</formula>
    </cfRule>
  </conditionalFormatting>
  <conditionalFormatting sqref="U20:W21">
    <cfRule type="cellIs" dxfId="297" priority="11" operator="equal">
      <formula>0</formula>
    </cfRule>
  </conditionalFormatting>
  <conditionalFormatting sqref="Q77:T77 Q75">
    <cfRule type="cellIs" dxfId="296" priority="12" operator="equal">
      <formula>0</formula>
    </cfRule>
  </conditionalFormatting>
  <conditionalFormatting sqref="Q88:T88 Q90:T92">
    <cfRule type="cellIs" dxfId="295" priority="13" operator="equal">
      <formula>0</formula>
    </cfRule>
  </conditionalFormatting>
  <conditionalFormatting sqref="F21:J21">
    <cfRule type="cellIs" dxfId="294" priority="14" operator="equal">
      <formula>0</formula>
    </cfRule>
  </conditionalFormatting>
  <conditionalFormatting sqref="F7:I7">
    <cfRule type="cellIs" dxfId="293" priority="15" operator="equal">
      <formula>0</formula>
    </cfRule>
  </conditionalFormatting>
  <conditionalFormatting sqref="F7:I7">
    <cfRule type="expression" dxfId="292" priority="16">
      <formula>ISERROR(F7)</formula>
    </cfRule>
  </conditionalFormatting>
  <conditionalFormatting sqref="F8:I9 F10:F20">
    <cfRule type="cellIs" dxfId="291" priority="17" operator="equal">
      <formula>0</formula>
    </cfRule>
  </conditionalFormatting>
  <conditionalFormatting sqref="F8:I9 F10:F20">
    <cfRule type="expression" dxfId="290" priority="18">
      <formula>ISERROR(F8)</formula>
    </cfRule>
  </conditionalFormatting>
  <conditionalFormatting sqref="E101:H101 E99">
    <cfRule type="cellIs" dxfId="289" priority="19" operator="equal">
      <formula>0</formula>
    </cfRule>
  </conditionalFormatting>
  <conditionalFormatting sqref="K101:N101 K99">
    <cfRule type="cellIs" dxfId="288" priority="20" operator="equal">
      <formula>0</formula>
    </cfRule>
  </conditionalFormatting>
  <conditionalFormatting sqref="K112:N112 K114:N116 E112:H116">
    <cfRule type="cellIs" dxfId="287" priority="21" operator="equal">
      <formula>0</formula>
    </cfRule>
  </conditionalFormatting>
  <conditionalFormatting sqref="Q101:T101 Q99">
    <cfRule type="cellIs" dxfId="286" priority="22" operator="equal">
      <formula>0</formula>
    </cfRule>
  </conditionalFormatting>
  <conditionalFormatting sqref="Q112:T112 Q114:T116">
    <cfRule type="cellIs" dxfId="285" priority="23" operator="equal">
      <formula>0</formula>
    </cfRule>
  </conditionalFormatting>
  <conditionalFormatting sqref="E121">
    <cfRule type="cellIs" dxfId="284" priority="24" operator="equal">
      <formula>0</formula>
    </cfRule>
  </conditionalFormatting>
  <conditionalFormatting sqref="K121">
    <cfRule type="cellIs" dxfId="283" priority="25" operator="equal">
      <formula>0</formula>
    </cfRule>
  </conditionalFormatting>
  <conditionalFormatting sqref="Q121">
    <cfRule type="cellIs" dxfId="282" priority="26" operator="equal">
      <formula>0</formula>
    </cfRule>
  </conditionalFormatting>
  <conditionalFormatting sqref="E125">
    <cfRule type="cellIs" dxfId="281" priority="27" operator="equal">
      <formula>0</formula>
    </cfRule>
  </conditionalFormatting>
  <conditionalFormatting sqref="L113 N113">
    <cfRule type="cellIs" dxfId="280" priority="28" operator="equal">
      <formula>0</formula>
    </cfRule>
  </conditionalFormatting>
  <conditionalFormatting sqref="J125">
    <cfRule type="cellIs" dxfId="279" priority="29" operator="equal">
      <formula>0</formula>
    </cfRule>
  </conditionalFormatting>
  <conditionalFormatting sqref="E89:H89">
    <cfRule type="cellIs" dxfId="278" priority="30" operator="equal">
      <formula>0</formula>
    </cfRule>
  </conditionalFormatting>
  <conditionalFormatting sqref="K89:N89">
    <cfRule type="cellIs" dxfId="277" priority="31" operator="equal">
      <formula>0</formula>
    </cfRule>
  </conditionalFormatting>
  <conditionalFormatting sqref="Q89:T89">
    <cfRule type="cellIs" dxfId="276" priority="32" operator="equal">
      <formula>0</formula>
    </cfRule>
  </conditionalFormatting>
  <conditionalFormatting sqref="E65:H65">
    <cfRule type="cellIs" dxfId="275" priority="33" operator="equal">
      <formula>0</formula>
    </cfRule>
  </conditionalFormatting>
  <conditionalFormatting sqref="K65:N65">
    <cfRule type="cellIs" dxfId="274" priority="34" operator="equal">
      <formula>0</formula>
    </cfRule>
  </conditionalFormatting>
  <conditionalFormatting sqref="Q65:T65">
    <cfRule type="cellIs" dxfId="273" priority="35" operator="equal">
      <formula>0</formula>
    </cfRule>
  </conditionalFormatting>
  <conditionalFormatting sqref="Q41:T41">
    <cfRule type="cellIs" dxfId="272" priority="36" operator="equal">
      <formula>0</formula>
    </cfRule>
  </conditionalFormatting>
  <conditionalFormatting sqref="K113">
    <cfRule type="cellIs" dxfId="271" priority="37" operator="equal">
      <formula>0</formula>
    </cfRule>
  </conditionalFormatting>
  <conditionalFormatting sqref="M113">
    <cfRule type="cellIs" dxfId="270" priority="38" operator="equal">
      <formula>0</formula>
    </cfRule>
  </conditionalFormatting>
  <conditionalFormatting sqref="G10:G18">
    <cfRule type="cellIs" dxfId="269" priority="39" operator="equal">
      <formula>0</formula>
    </cfRule>
  </conditionalFormatting>
  <conditionalFormatting sqref="G10:G18">
    <cfRule type="expression" dxfId="268" priority="40">
      <formula>ISERROR(G10)</formula>
    </cfRule>
  </conditionalFormatting>
  <conditionalFormatting sqref="H10:H18">
    <cfRule type="cellIs" dxfId="267" priority="41" operator="equal">
      <formula>0</formula>
    </cfRule>
  </conditionalFormatting>
  <conditionalFormatting sqref="H10:H18">
    <cfRule type="expression" dxfId="266" priority="42">
      <formula>ISERROR(H10)</formula>
    </cfRule>
  </conditionalFormatting>
  <conditionalFormatting sqref="I10:I18">
    <cfRule type="cellIs" dxfId="265" priority="43" operator="equal">
      <formula>0</formula>
    </cfRule>
  </conditionalFormatting>
  <conditionalFormatting sqref="I10:I18">
    <cfRule type="expression" dxfId="264" priority="44">
      <formula>ISERROR(I10)</formula>
    </cfRule>
  </conditionalFormatting>
  <dataValidations count="3">
    <dataValidation type="decimal" operator="greaterThanOrEqual" allowBlank="1" showInputMessage="1" showErrorMessage="1" prompt="Enter number of reps as a whole number." sqref="F31:F39 L31:L39 R31:R39 F55:F63 L55:L63 R55:R63 F79:F87 L79:L87 R79:R87 F103:F111 L103:L111 R103:R111" xr:uid="{00000000-0002-0000-0E00-000000000000}">
      <formula1>0</formula1>
    </dataValidation>
    <dataValidation type="decimal" operator="greaterThanOrEqual" allowBlank="1" showInputMessage="1" showErrorMessage="1" prompt="Enter kilos (kg)" sqref="E31:E39 K31:K39 Q31:Q39 Q55:Q63 K55:K63 E55:E63 E79:E87 K79:K87 Q79:Q87 Q103:Q111 K103:K111 E103:E111" xr:uid="{7C263BAE-A0E8-1E4B-98A6-90D7496BA384}">
      <formula1>0</formula1>
    </dataValidation>
    <dataValidation type="decimal" operator="greaterThanOrEqual" allowBlank="1" showInputMessage="1" showErrorMessage="1" prompt="Enter RPE." sqref="S103:S111 M103:M111 G103:G111 G79:G87 M79:M87 S79:S87 S55:S63 M55:M63 G55:G63 G31:G39 M31:M39 S31:S39" xr:uid="{48566509-AB12-2A4D-854F-1ED4F8D5555E}">
      <formula1>0</formula1>
    </dataValidation>
  </dataValidations>
  <printOptions horizontalCentered="1"/>
  <pageMargins left="0.25" right="0.25" top="0.25" bottom="0.25" header="0" footer="0"/>
  <pageSetup orientation="landscape"/>
  <rowBreaks count="3" manualBreakCount="3">
    <brk id="22" man="1"/>
    <brk id="70" man="1"/>
    <brk id="46" man="1"/>
  </rowBreaks>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800F20"/>
  </sheetPr>
  <dimension ref="A1:Z1000"/>
  <sheetViews>
    <sheetView showGridLines="0" tabSelected="1" zoomScale="50" zoomScaleNormal="50" workbookViewId="0">
      <selection activeCell="Q121" sqref="Q121:T122"/>
    </sheetView>
  </sheetViews>
  <sheetFormatPr baseColWidth="10" defaultColWidth="11.1640625" defaultRowHeight="15" customHeight="1"/>
  <cols>
    <col min="1" max="1" width="10.83203125" customWidth="1"/>
    <col min="2" max="2" width="20.83203125" customWidth="1"/>
    <col min="3" max="3" width="2.83203125" customWidth="1"/>
    <col min="4" max="4" width="25.33203125" customWidth="1"/>
    <col min="5" max="8" width="20.83203125" customWidth="1"/>
    <col min="9" max="9" width="5.83203125" customWidth="1"/>
    <col min="10" max="10" width="25.83203125" customWidth="1"/>
    <col min="11" max="11" width="37" customWidth="1"/>
    <col min="12" max="14" width="20.83203125" customWidth="1"/>
    <col min="15" max="15" width="5.83203125" customWidth="1"/>
    <col min="16" max="16" width="25.83203125" customWidth="1"/>
    <col min="17" max="20" width="20.83203125" customWidth="1"/>
    <col min="21" max="21" width="5.83203125" customWidth="1"/>
    <col min="22" max="26" width="20.83203125" customWidth="1"/>
  </cols>
  <sheetData>
    <row r="1" spans="1:24" ht="15.75" customHeight="1"/>
    <row r="2" spans="1:24" ht="60" customHeight="1">
      <c r="A2" s="1"/>
      <c r="B2" s="163" t="s">
        <v>150</v>
      </c>
      <c r="D2" s="164">
        <f>'PROGRAMMING SKELETON'!B3+(F2-1)</f>
        <v>8</v>
      </c>
      <c r="F2" s="152">
        <v>8</v>
      </c>
      <c r="G2" s="165" t="s">
        <v>1173</v>
      </c>
      <c r="H2" s="166"/>
      <c r="I2" s="166"/>
      <c r="J2" s="163" t="s">
        <v>24</v>
      </c>
      <c r="K2" s="168">
        <f ca="1">OFFSET('PROGRAMMING SKELETON'!A3,F2-1,0)</f>
        <v>43583</v>
      </c>
      <c r="L2" s="166"/>
      <c r="M2" s="166"/>
      <c r="N2" s="166"/>
      <c r="O2" s="166"/>
      <c r="P2" s="166"/>
      <c r="Q2" s="166"/>
      <c r="R2" s="166"/>
      <c r="S2" s="166"/>
      <c r="T2" s="166"/>
      <c r="U2" s="169"/>
    </row>
    <row r="3" spans="1:24" ht="60" customHeight="1">
      <c r="A3" s="1"/>
      <c r="B3" s="163" t="s">
        <v>151</v>
      </c>
      <c r="D3" s="170" t="str">
        <f ca="1">OFFSET('PROGRAMMING SKELETON'!C3,F2-1,0)</f>
        <v>Developmental</v>
      </c>
      <c r="F3" s="165"/>
      <c r="H3" s="166"/>
      <c r="I3" s="166"/>
      <c r="J3" s="166"/>
      <c r="K3" s="166"/>
      <c r="L3" s="166"/>
      <c r="M3" s="166"/>
      <c r="N3" s="166"/>
      <c r="O3" s="166"/>
      <c r="P3" s="166"/>
      <c r="Q3" s="166"/>
      <c r="R3" s="166"/>
      <c r="S3" s="166"/>
      <c r="T3" s="166"/>
      <c r="U3" s="169"/>
    </row>
    <row r="4" spans="1:24" ht="30" customHeight="1">
      <c r="A4" s="1"/>
      <c r="B4" s="1"/>
      <c r="D4" s="1"/>
      <c r="E4" s="1"/>
      <c r="F4" s="1"/>
      <c r="G4" s="169"/>
      <c r="H4" s="169"/>
      <c r="I4" s="169"/>
      <c r="J4" s="169"/>
      <c r="K4" s="169"/>
      <c r="L4" s="166"/>
      <c r="M4" s="166"/>
      <c r="N4" s="166"/>
      <c r="O4" s="166"/>
      <c r="P4" s="166"/>
      <c r="Q4" s="166"/>
      <c r="R4" s="166"/>
      <c r="S4" s="166"/>
      <c r="T4" s="166"/>
      <c r="U4" s="169"/>
    </row>
    <row r="5" spans="1:24" ht="60" customHeight="1">
      <c r="A5" s="1"/>
      <c r="B5" s="578">
        <f>H2</f>
        <v>0</v>
      </c>
      <c r="C5" s="1"/>
      <c r="D5" s="565" t="s">
        <v>1192</v>
      </c>
      <c r="E5" s="381"/>
      <c r="F5" s="381"/>
      <c r="G5" s="381"/>
      <c r="H5" s="381"/>
      <c r="I5" s="381"/>
      <c r="J5" s="566"/>
      <c r="K5" s="129"/>
      <c r="L5" s="166"/>
      <c r="M5" s="166"/>
      <c r="N5" s="166"/>
      <c r="O5" s="166"/>
      <c r="P5" s="166"/>
      <c r="Q5" s="166"/>
      <c r="R5" s="166"/>
      <c r="S5" s="166"/>
      <c r="T5" s="166"/>
      <c r="U5" s="169"/>
      <c r="V5" s="169"/>
      <c r="W5" s="169"/>
      <c r="X5" s="169"/>
    </row>
    <row r="6" spans="1:24" ht="60" customHeight="1">
      <c r="A6" s="1"/>
      <c r="B6" s="545"/>
      <c r="C6" s="1"/>
      <c r="D6" s="579" t="s">
        <v>1232</v>
      </c>
      <c r="E6" s="580"/>
      <c r="F6" s="171" t="s">
        <v>1258</v>
      </c>
      <c r="G6" s="171" t="s">
        <v>1267</v>
      </c>
      <c r="H6" s="172" t="s">
        <v>1268</v>
      </c>
      <c r="I6" s="567" t="s">
        <v>1277</v>
      </c>
      <c r="J6" s="439"/>
      <c r="K6" s="129"/>
      <c r="L6" s="166"/>
      <c r="M6" s="166"/>
      <c r="N6" s="166"/>
      <c r="O6" s="166"/>
      <c r="P6" s="166"/>
      <c r="Q6" s="166"/>
      <c r="R6" s="166"/>
      <c r="S6" s="166"/>
      <c r="T6" s="166"/>
      <c r="U6" s="169"/>
      <c r="V6" s="169"/>
      <c r="W6" s="169"/>
      <c r="X6" s="169"/>
    </row>
    <row r="7" spans="1:24" ht="49.5" customHeight="1">
      <c r="A7" s="1"/>
      <c r="B7" s="545"/>
      <c r="C7" s="1"/>
      <c r="D7" s="536" t="str">
        <f ca="1">OFFSET('PROGRAMMING SKELETON'!D118,F2-1,0)</f>
        <v>Squat with belt</v>
      </c>
      <c r="E7" s="537"/>
      <c r="F7" s="325">
        <f>E44</f>
        <v>0</v>
      </c>
      <c r="G7" s="173">
        <f>E43</f>
        <v>0</v>
      </c>
      <c r="H7" s="174">
        <f>E42</f>
        <v>0</v>
      </c>
      <c r="I7" s="568">
        <f ca="1">E40</f>
        <v>0</v>
      </c>
      <c r="J7" s="569"/>
      <c r="K7" s="129"/>
      <c r="L7" s="166"/>
      <c r="M7" s="166"/>
      <c r="N7" s="166"/>
      <c r="O7" s="166"/>
      <c r="P7" s="166"/>
      <c r="Q7" s="166"/>
      <c r="R7" s="166"/>
      <c r="S7" s="166"/>
      <c r="T7" s="166"/>
      <c r="U7" s="169"/>
      <c r="V7" s="169"/>
      <c r="W7" s="169"/>
      <c r="X7" s="169"/>
    </row>
    <row r="8" spans="1:24" ht="49.5" customHeight="1">
      <c r="A8" s="1"/>
      <c r="B8" s="545"/>
      <c r="C8" s="1"/>
      <c r="D8" s="536" t="str">
        <f ca="1">OFFSET('PROGRAMMING SKELETON'!G118,F2-1,0)</f>
        <v>Overhead Press with belt</v>
      </c>
      <c r="E8" s="537"/>
      <c r="F8" s="326">
        <f>K44</f>
        <v>0</v>
      </c>
      <c r="G8" s="176">
        <f>K43</f>
        <v>0</v>
      </c>
      <c r="H8" s="177">
        <f>K42</f>
        <v>0</v>
      </c>
      <c r="I8" s="538">
        <f ca="1">K40</f>
        <v>0</v>
      </c>
      <c r="J8" s="539"/>
      <c r="K8" s="129"/>
      <c r="L8" s="166"/>
      <c r="M8" s="166"/>
      <c r="N8" s="166"/>
      <c r="O8" s="166"/>
      <c r="P8" s="166"/>
      <c r="Q8" s="166"/>
      <c r="R8" s="166"/>
      <c r="S8" s="166"/>
      <c r="T8" s="166"/>
      <c r="U8" s="169"/>
      <c r="V8" s="169"/>
      <c r="W8" s="169"/>
      <c r="X8" s="169"/>
    </row>
    <row r="9" spans="1:24" ht="49.5" customHeight="1">
      <c r="A9" s="1"/>
      <c r="B9" s="545"/>
      <c r="C9" s="1"/>
      <c r="D9" s="536" t="str">
        <f ca="1">OFFSET('PROGRAMMING SKELETON'!J118,F2-1,0)</f>
        <v>2ct paused Bench</v>
      </c>
      <c r="E9" s="537"/>
      <c r="F9" s="326">
        <f>Q44</f>
        <v>0</v>
      </c>
      <c r="G9" s="176">
        <f>Q43</f>
        <v>0</v>
      </c>
      <c r="H9" s="177">
        <f>Q42</f>
        <v>0</v>
      </c>
      <c r="I9" s="538">
        <f ca="1">Q40</f>
        <v>0</v>
      </c>
      <c r="J9" s="539"/>
      <c r="K9" s="129"/>
      <c r="L9" s="166"/>
      <c r="M9" s="166"/>
      <c r="N9" s="166"/>
      <c r="O9" s="166"/>
      <c r="P9" s="166"/>
      <c r="Q9" s="166"/>
      <c r="R9" s="166"/>
      <c r="S9" s="166"/>
      <c r="T9" s="166"/>
      <c r="U9" s="169"/>
      <c r="V9" s="169"/>
      <c r="W9" s="169"/>
      <c r="X9" s="169"/>
    </row>
    <row r="10" spans="1:24" ht="49.5" customHeight="1">
      <c r="A10" s="1"/>
      <c r="B10" s="545"/>
      <c r="C10" s="1"/>
      <c r="D10" s="536" t="str">
        <f ca="1">OFFSET('PROGRAMMING SKELETON'!D173,F2-1,0)</f>
        <v>Deadlift with belt</v>
      </c>
      <c r="E10" s="537"/>
      <c r="F10" s="326">
        <f>E68</f>
        <v>0</v>
      </c>
      <c r="G10" s="178">
        <f>E67</f>
        <v>0</v>
      </c>
      <c r="H10" s="179">
        <f>E66</f>
        <v>0</v>
      </c>
      <c r="I10" s="538">
        <f ca="1">E64</f>
        <v>0</v>
      </c>
      <c r="J10" s="539"/>
      <c r="K10" s="129"/>
      <c r="L10" s="166"/>
      <c r="M10" s="166"/>
      <c r="N10" s="166"/>
      <c r="O10" s="166"/>
      <c r="P10" s="166"/>
      <c r="Q10" s="166"/>
      <c r="R10" s="166"/>
      <c r="S10" s="166"/>
      <c r="T10" s="166"/>
      <c r="U10" s="169"/>
      <c r="V10" s="169"/>
      <c r="W10" s="169"/>
      <c r="X10" s="169"/>
    </row>
    <row r="11" spans="1:24" ht="49.5" customHeight="1">
      <c r="A11" s="1"/>
      <c r="B11" s="545"/>
      <c r="C11" s="1"/>
      <c r="D11" s="536" t="str">
        <f ca="1">OFFSET('PROGRAMMING SKELETON'!G173,F2-1,0)</f>
        <v>1 count paused bench</v>
      </c>
      <c r="E11" s="537"/>
      <c r="F11" s="326">
        <f>K68</f>
        <v>0</v>
      </c>
      <c r="G11" s="178">
        <f>K67</f>
        <v>0</v>
      </c>
      <c r="H11" s="179">
        <f>K66</f>
        <v>0</v>
      </c>
      <c r="I11" s="538">
        <f ca="1">K64</f>
        <v>0</v>
      </c>
      <c r="J11" s="539"/>
      <c r="K11" s="129"/>
      <c r="L11" s="166"/>
      <c r="M11" s="166"/>
      <c r="N11" s="166"/>
      <c r="O11" s="166"/>
      <c r="P11" s="166"/>
      <c r="Q11" s="166"/>
      <c r="R11" s="166"/>
      <c r="S11" s="166"/>
      <c r="T11" s="166"/>
      <c r="U11" s="169"/>
      <c r="V11" s="169"/>
      <c r="W11" s="169"/>
      <c r="X11" s="169"/>
    </row>
    <row r="12" spans="1:24" ht="49.5" customHeight="1">
      <c r="A12" s="1"/>
      <c r="B12" s="545"/>
      <c r="C12" s="1"/>
      <c r="D12" s="536" t="str">
        <f ca="1">OFFSET('PROGRAMMING SKELETON'!J173,F2-1,0)</f>
        <v>Squat, no belt</v>
      </c>
      <c r="E12" s="537"/>
      <c r="F12" s="326">
        <f>Q68</f>
        <v>0</v>
      </c>
      <c r="G12" s="178">
        <f>Q67</f>
        <v>0</v>
      </c>
      <c r="H12" s="179">
        <f>Q66</f>
        <v>0</v>
      </c>
      <c r="I12" s="538">
        <f ca="1">Q64</f>
        <v>0</v>
      </c>
      <c r="J12" s="539"/>
      <c r="K12" s="129"/>
      <c r="L12" s="166"/>
      <c r="M12" s="166"/>
      <c r="N12" s="166"/>
      <c r="O12" s="166"/>
      <c r="P12" s="166"/>
      <c r="Q12" s="166"/>
      <c r="R12" s="166"/>
      <c r="S12" s="166"/>
      <c r="T12" s="166"/>
      <c r="U12" s="169"/>
      <c r="V12" s="169"/>
      <c r="W12" s="169"/>
      <c r="X12" s="169"/>
    </row>
    <row r="13" spans="1:24" ht="49.5" customHeight="1">
      <c r="A13" s="1"/>
      <c r="B13" s="545"/>
      <c r="C13" s="1"/>
      <c r="D13" s="536" t="str">
        <f ca="1">OFFSET('PROGRAMMING SKELETON'!D228,F2-1,0)</f>
        <v>2ct paused squat</v>
      </c>
      <c r="E13" s="537"/>
      <c r="F13" s="326">
        <f>E92</f>
        <v>0</v>
      </c>
      <c r="G13" s="178">
        <f>E91</f>
        <v>0</v>
      </c>
      <c r="H13" s="179">
        <f>E90</f>
        <v>0</v>
      </c>
      <c r="I13" s="538">
        <f>E92</f>
        <v>0</v>
      </c>
      <c r="J13" s="539"/>
      <c r="K13" s="129"/>
      <c r="L13" s="166"/>
      <c r="M13" s="166"/>
      <c r="N13" s="166"/>
      <c r="O13" s="166"/>
      <c r="P13" s="166"/>
      <c r="Q13" s="166"/>
      <c r="R13" s="166"/>
      <c r="S13" s="166"/>
      <c r="T13" s="166"/>
      <c r="U13" s="169"/>
      <c r="V13" s="169"/>
      <c r="W13" s="169"/>
      <c r="X13" s="169"/>
    </row>
    <row r="14" spans="1:24" ht="49.5" customHeight="1">
      <c r="A14" s="1"/>
      <c r="B14" s="545"/>
      <c r="C14" s="1"/>
      <c r="D14" s="536" t="str">
        <f ca="1">OFFSET('PROGRAMMING SKELETON'!G228,F2-1,0)</f>
        <v>Floor Press</v>
      </c>
      <c r="E14" s="537"/>
      <c r="F14" s="326">
        <f>K92</f>
        <v>0</v>
      </c>
      <c r="G14" s="178">
        <f>K91</f>
        <v>0</v>
      </c>
      <c r="H14" s="179">
        <f>K90</f>
        <v>0</v>
      </c>
      <c r="I14" s="538">
        <f ca="1">K88</f>
        <v>0</v>
      </c>
      <c r="J14" s="539"/>
      <c r="K14" s="129"/>
      <c r="L14" s="166"/>
      <c r="M14" s="166"/>
      <c r="N14" s="166"/>
      <c r="O14" s="166"/>
      <c r="P14" s="166"/>
      <c r="Q14" s="166"/>
      <c r="R14" s="166"/>
      <c r="S14" s="166"/>
      <c r="T14" s="166"/>
      <c r="U14" s="169"/>
      <c r="V14" s="169"/>
      <c r="W14" s="169"/>
      <c r="X14" s="169"/>
    </row>
    <row r="15" spans="1:24" ht="49.5" customHeight="1">
      <c r="A15" s="1"/>
      <c r="B15" s="545"/>
      <c r="C15" s="1"/>
      <c r="D15" s="536" t="str">
        <f ca="1">OFFSET('PROGRAMMING SKELETON'!J228,F2-1,0)</f>
        <v>Press, no belt</v>
      </c>
      <c r="E15" s="537"/>
      <c r="F15" s="326">
        <f>Q92</f>
        <v>0</v>
      </c>
      <c r="G15" s="178">
        <f>Q91</f>
        <v>0</v>
      </c>
      <c r="H15" s="179">
        <f>Q90</f>
        <v>0</v>
      </c>
      <c r="I15" s="538">
        <f ca="1">Q88</f>
        <v>0</v>
      </c>
      <c r="J15" s="539"/>
      <c r="K15" s="129"/>
      <c r="L15" s="166"/>
      <c r="M15" s="166"/>
      <c r="N15" s="166"/>
      <c r="O15" s="166"/>
      <c r="P15" s="166"/>
      <c r="Q15" s="166"/>
      <c r="R15" s="166"/>
      <c r="S15" s="166"/>
      <c r="T15" s="166"/>
      <c r="U15" s="169"/>
      <c r="V15" s="169"/>
      <c r="W15" s="169"/>
      <c r="X15" s="169"/>
    </row>
    <row r="16" spans="1:24" ht="49.5" customHeight="1">
      <c r="A16" s="1"/>
      <c r="B16" s="545"/>
      <c r="C16" s="1"/>
      <c r="D16" s="536" t="str">
        <f ca="1">OFFSET('PROGRAMMING SKELETON'!D282,F2-1,0)</f>
        <v>2 count paused deadlift @ 1" off floor</v>
      </c>
      <c r="E16" s="537"/>
      <c r="F16" s="326">
        <f>E116</f>
        <v>0</v>
      </c>
      <c r="G16" s="178">
        <f>E115</f>
        <v>0</v>
      </c>
      <c r="H16" s="179">
        <f>E114</f>
        <v>0</v>
      </c>
      <c r="I16" s="538">
        <f ca="1">E112</f>
        <v>0</v>
      </c>
      <c r="J16" s="539"/>
      <c r="K16" s="129"/>
      <c r="L16" s="166"/>
      <c r="M16" s="166"/>
      <c r="N16" s="166"/>
      <c r="O16" s="166"/>
      <c r="P16" s="166"/>
      <c r="Q16" s="166"/>
      <c r="R16" s="166"/>
      <c r="S16" s="166"/>
      <c r="T16" s="166"/>
      <c r="U16" s="169"/>
      <c r="V16" s="169"/>
      <c r="W16" s="169"/>
      <c r="X16" s="169"/>
    </row>
    <row r="17" spans="1:26" ht="49.5" customHeight="1">
      <c r="A17" s="1"/>
      <c r="B17" s="545"/>
      <c r="C17" s="1"/>
      <c r="D17" s="536" t="str">
        <f ca="1">OFFSET('PROGRAMMING SKELETON'!G282,F2-1,0)</f>
        <v>Touch n Go bench</v>
      </c>
      <c r="E17" s="537"/>
      <c r="F17" s="326">
        <f>K116</f>
        <v>0</v>
      </c>
      <c r="G17" s="178">
        <f>K115</f>
        <v>0</v>
      </c>
      <c r="H17" s="179">
        <f>K114</f>
        <v>0</v>
      </c>
      <c r="I17" s="538">
        <f ca="1">K112</f>
        <v>0</v>
      </c>
      <c r="J17" s="539"/>
      <c r="K17" s="129"/>
      <c r="L17" s="166"/>
      <c r="M17" s="166"/>
      <c r="N17" s="166"/>
      <c r="O17" s="166"/>
      <c r="P17" s="166"/>
      <c r="Q17" s="166"/>
      <c r="R17" s="166"/>
      <c r="S17" s="166"/>
      <c r="T17" s="166"/>
      <c r="U17" s="169"/>
      <c r="V17" s="169"/>
      <c r="W17" s="169"/>
      <c r="X17" s="169"/>
    </row>
    <row r="18" spans="1:26" ht="49.5" customHeight="1">
      <c r="A18" s="1"/>
      <c r="B18" s="545"/>
      <c r="C18" s="1"/>
      <c r="D18" s="536" t="str">
        <f ca="1">OFFSET('PROGRAMMING SKELETON'!J282,F2-1,0)</f>
        <v>SLDL</v>
      </c>
      <c r="E18" s="537"/>
      <c r="F18" s="326">
        <f>Q116</f>
        <v>0</v>
      </c>
      <c r="G18" s="178">
        <f>Q115</f>
        <v>0</v>
      </c>
      <c r="H18" s="179">
        <f>Q114</f>
        <v>0</v>
      </c>
      <c r="I18" s="538">
        <f ca="1">Q112</f>
        <v>0</v>
      </c>
      <c r="J18" s="539"/>
      <c r="K18" s="129"/>
      <c r="L18" s="182"/>
      <c r="M18" s="182"/>
      <c r="N18" s="182"/>
      <c r="O18" s="182"/>
      <c r="P18" s="182"/>
      <c r="Q18" s="182"/>
      <c r="R18" s="182"/>
      <c r="S18" s="182"/>
      <c r="T18" s="182"/>
      <c r="U18" s="169"/>
      <c r="V18" s="169"/>
      <c r="W18" s="169"/>
      <c r="X18" s="169"/>
    </row>
    <row r="19" spans="1:26" ht="49.5" customHeight="1">
      <c r="A19" s="1"/>
      <c r="B19" s="545"/>
      <c r="C19" s="1"/>
      <c r="D19" s="536" t="s">
        <v>2145</v>
      </c>
      <c r="E19" s="537"/>
      <c r="F19" s="588">
        <f>J125</f>
        <v>0</v>
      </c>
      <c r="G19" s="413"/>
      <c r="H19" s="413"/>
      <c r="I19" s="413"/>
      <c r="J19" s="539"/>
      <c r="K19" s="129"/>
      <c r="L19" s="182"/>
      <c r="M19" s="182"/>
      <c r="N19" s="182"/>
      <c r="O19" s="182"/>
      <c r="P19" s="182"/>
      <c r="Q19" s="182"/>
      <c r="R19" s="182"/>
      <c r="S19" s="182"/>
      <c r="T19" s="182"/>
      <c r="U19" s="169"/>
      <c r="V19" s="169"/>
      <c r="W19" s="169"/>
      <c r="X19" s="169"/>
    </row>
    <row r="20" spans="1:26" ht="49.5" customHeight="1">
      <c r="A20" s="1"/>
      <c r="B20" s="545"/>
      <c r="C20" s="1"/>
      <c r="D20" s="536" t="s">
        <v>2146</v>
      </c>
      <c r="E20" s="537"/>
      <c r="F20" s="540" t="e">
        <f>F19/(('WEEK 5'!F19+'WEEK 4'!F19+'WEEK 7'!F19+'WEEK 6'!F19)/4)</f>
        <v>#DIV/0!</v>
      </c>
      <c r="G20" s="541"/>
      <c r="H20" s="541"/>
      <c r="I20" s="541"/>
      <c r="J20" s="542"/>
      <c r="K20" s="129"/>
      <c r="L20" s="182"/>
      <c r="M20" s="182"/>
      <c r="N20" s="182"/>
      <c r="O20" s="182"/>
      <c r="P20" s="182"/>
      <c r="Q20" s="182"/>
      <c r="R20" s="182"/>
      <c r="S20" s="182"/>
      <c r="T20" s="182"/>
      <c r="U20" s="169"/>
      <c r="V20" s="169"/>
      <c r="W20" s="169"/>
      <c r="X20" s="169"/>
    </row>
    <row r="21" spans="1:26" ht="49.5" customHeight="1">
      <c r="A21" s="1"/>
      <c r="B21" s="546"/>
      <c r="C21" s="1"/>
      <c r="D21" s="536"/>
      <c r="E21" s="537"/>
      <c r="F21" s="183"/>
      <c r="G21" s="184"/>
      <c r="H21" s="185"/>
      <c r="I21" s="543"/>
      <c r="J21" s="537"/>
      <c r="K21" s="129"/>
      <c r="L21" s="182"/>
      <c r="M21" s="182"/>
      <c r="N21" s="182"/>
      <c r="O21" s="182"/>
      <c r="P21" s="182"/>
      <c r="Q21" s="182"/>
      <c r="R21" s="182"/>
      <c r="S21" s="182"/>
      <c r="T21" s="182"/>
      <c r="U21" s="169"/>
      <c r="V21" s="169"/>
      <c r="W21" s="169"/>
      <c r="X21" s="169"/>
    </row>
    <row r="22" spans="1:26" ht="15" customHeight="1">
      <c r="A22" s="1"/>
      <c r="B22" s="1"/>
      <c r="C22" s="1"/>
      <c r="D22" s="1"/>
      <c r="E22" s="1"/>
      <c r="F22" s="1"/>
      <c r="G22" s="169"/>
      <c r="H22" s="169"/>
      <c r="I22" s="169"/>
      <c r="J22" s="169"/>
      <c r="K22" s="169"/>
      <c r="L22" s="169"/>
      <c r="M22" s="169"/>
      <c r="N22" s="169"/>
      <c r="O22" s="169"/>
      <c r="P22" s="169"/>
      <c r="Q22" s="169"/>
      <c r="R22" s="169"/>
      <c r="S22" s="169"/>
      <c r="T22" s="169"/>
      <c r="U22" s="169"/>
    </row>
    <row r="23" spans="1:26" ht="15.75" customHeight="1"/>
    <row r="24" spans="1:26" ht="79.5" customHeight="1">
      <c r="B24" s="544">
        <v>1</v>
      </c>
      <c r="D24" s="533">
        <v>1</v>
      </c>
      <c r="E24" s="369"/>
      <c r="F24" s="369"/>
      <c r="G24" s="369"/>
      <c r="H24" s="370"/>
      <c r="J24" s="533">
        <v>2</v>
      </c>
      <c r="K24" s="369"/>
      <c r="L24" s="369"/>
      <c r="M24" s="369"/>
      <c r="N24" s="370"/>
      <c r="P24" s="533">
        <v>3</v>
      </c>
      <c r="Q24" s="369"/>
      <c r="R24" s="369"/>
      <c r="S24" s="369"/>
      <c r="T24" s="370"/>
      <c r="V24" s="533" t="s">
        <v>2147</v>
      </c>
      <c r="W24" s="369"/>
      <c r="X24" s="369"/>
      <c r="Y24" s="369"/>
      <c r="Z24" s="370"/>
    </row>
    <row r="25" spans="1:26" ht="15" customHeight="1">
      <c r="B25" s="545"/>
    </row>
    <row r="26" spans="1:26" ht="79.5" customHeight="1">
      <c r="B26" s="545"/>
      <c r="D26" s="535" t="str">
        <f ca="1">OFFSET('PROGRAMMING SKELETON'!D118,F2-1,0)</f>
        <v>Squat with belt</v>
      </c>
      <c r="E26" s="413"/>
      <c r="F26" s="413"/>
      <c r="G26" s="413"/>
      <c r="H26" s="414"/>
      <c r="I26" s="129"/>
      <c r="J26" s="535" t="str">
        <f ca="1">OFFSET('PROGRAMMING SKELETON'!G118,F2-1,0)</f>
        <v>Overhead Press with belt</v>
      </c>
      <c r="K26" s="413"/>
      <c r="L26" s="413"/>
      <c r="M26" s="413"/>
      <c r="N26" s="414"/>
      <c r="O26" s="129"/>
      <c r="P26" s="535" t="str">
        <f ca="1">OFFSET('PROGRAMMING SKELETON'!J118,F2-1,0)</f>
        <v>2ct paused Bench</v>
      </c>
      <c r="Q26" s="413"/>
      <c r="R26" s="413"/>
      <c r="S26" s="413"/>
      <c r="T26" s="414"/>
      <c r="V26" s="535" t="str">
        <f ca="1">OFFSET('PROGRAMMING SKELETON'!M118,F2-1,0)</f>
        <v>GPP or None</v>
      </c>
      <c r="W26" s="413"/>
      <c r="X26" s="413"/>
      <c r="Y26" s="413"/>
      <c r="Z26" s="414"/>
    </row>
    <row r="27" spans="1:26" ht="49.5" customHeight="1">
      <c r="B27" s="545"/>
      <c r="D27" s="531" t="s">
        <v>2148</v>
      </c>
      <c r="E27" s="525" t="str">
        <f ca="1">OFFSET('PROGRAMMING SKELETON'!D3,F2-1,0)</f>
        <v>• 1 rep @ RPE 8 (90-93% 1RM)
• Take off 15% from 1 @ 8 for
4 reps x 4 sets (75-77% 1RM)</v>
      </c>
      <c r="F27" s="526"/>
      <c r="G27" s="526"/>
      <c r="H27" s="527"/>
      <c r="J27" s="531" t="s">
        <v>2148</v>
      </c>
      <c r="K27" s="525" t="str">
        <f ca="1">OFFSET('PROGRAMMING SKELETON'!E3,F2-1,0)</f>
        <v>• 1 rep @ RPE 8 (90-93% 1RM)
• Take off 15% from 1 @ 8 for
4 reps x 4 sets (75-77% 1RM)</v>
      </c>
      <c r="L27" s="526"/>
      <c r="M27" s="526"/>
      <c r="N27" s="527"/>
      <c r="P27" s="531" t="s">
        <v>2148</v>
      </c>
      <c r="Q27" s="525" t="str">
        <f ca="1">OFFSET('PROGRAMMING SKELETON'!F3,F2-1,0)</f>
        <v>•8 reps @RPE 6
•8 reps @ RPE 7
•8 reps @ RPE 8
• Repeat 8 reps @ 8 for 2 more sets of 8</v>
      </c>
      <c r="R27" s="526"/>
      <c r="S27" s="526"/>
      <c r="T27" s="527"/>
      <c r="V27" s="582" t="str">
        <f ca="1">OFFSET('PROGRAMMING SKELETON'!N118,F2-1,0)</f>
        <v>GPP or None</v>
      </c>
      <c r="W27" s="526"/>
      <c r="X27" s="526"/>
      <c r="Y27" s="526"/>
      <c r="Z27" s="527"/>
    </row>
    <row r="28" spans="1:26" ht="49.5" customHeight="1">
      <c r="B28" s="545"/>
      <c r="D28" s="532"/>
      <c r="E28" s="528"/>
      <c r="F28" s="529"/>
      <c r="G28" s="529"/>
      <c r="H28" s="530"/>
      <c r="J28" s="532"/>
      <c r="K28" s="528"/>
      <c r="L28" s="529"/>
      <c r="M28" s="529"/>
      <c r="N28" s="530"/>
      <c r="P28" s="532"/>
      <c r="Q28" s="528"/>
      <c r="R28" s="529"/>
      <c r="S28" s="529"/>
      <c r="T28" s="530"/>
      <c r="V28" s="583"/>
      <c r="W28" s="392"/>
      <c r="X28" s="392"/>
      <c r="Y28" s="392"/>
      <c r="Z28" s="584"/>
    </row>
    <row r="29" spans="1:26" ht="124.5" customHeight="1">
      <c r="B29" s="545"/>
      <c r="D29" s="186" t="s">
        <v>2149</v>
      </c>
      <c r="E29" s="534" t="str">
        <f ca="1">OFFSET('PROGRAMMING SKELETON'!E118,F2-1,0)</f>
        <v>3-5 minute rest between work sets</v>
      </c>
      <c r="F29" s="410"/>
      <c r="G29" s="410"/>
      <c r="H29" s="411"/>
      <c r="J29" s="186" t="s">
        <v>2149</v>
      </c>
      <c r="K29" s="534" t="str">
        <f ca="1">OFFSET('PROGRAMMING SKELETON'!H118,F2-1,0)</f>
        <v>3-5 minute rest between work sets</v>
      </c>
      <c r="L29" s="410"/>
      <c r="M29" s="410"/>
      <c r="N29" s="411"/>
      <c r="P29" s="186" t="s">
        <v>2149</v>
      </c>
      <c r="Q29" s="534" t="str">
        <f ca="1">OFFSET('PROGRAMMING SKELETON'!K118,F2-1,0)</f>
        <v>2-4 min</v>
      </c>
      <c r="R29" s="410"/>
      <c r="S29" s="410"/>
      <c r="T29" s="411"/>
      <c r="V29" s="585"/>
      <c r="W29" s="417"/>
      <c r="X29" s="417"/>
      <c r="Y29" s="417"/>
      <c r="Z29" s="586"/>
    </row>
    <row r="30" spans="1:26" ht="60" customHeight="1">
      <c r="B30" s="545"/>
      <c r="D30" s="187" t="s">
        <v>2150</v>
      </c>
      <c r="E30" s="187" t="s">
        <v>2151</v>
      </c>
      <c r="F30" s="187" t="s">
        <v>1267</v>
      </c>
      <c r="G30" s="187" t="s">
        <v>2152</v>
      </c>
      <c r="H30" s="187" t="s">
        <v>2153</v>
      </c>
      <c r="J30" s="187" t="s">
        <v>2150</v>
      </c>
      <c r="K30" s="187" t="s">
        <v>2151</v>
      </c>
      <c r="L30" s="187" t="s">
        <v>1267</v>
      </c>
      <c r="M30" s="187" t="s">
        <v>2152</v>
      </c>
      <c r="N30" s="187" t="s">
        <v>2153</v>
      </c>
      <c r="P30" s="187" t="s">
        <v>2150</v>
      </c>
      <c r="Q30" s="187" t="s">
        <v>2151</v>
      </c>
      <c r="R30" s="187" t="s">
        <v>1267</v>
      </c>
      <c r="S30" s="187" t="s">
        <v>2152</v>
      </c>
      <c r="T30" s="187" t="s">
        <v>2153</v>
      </c>
      <c r="V30" s="581" t="s">
        <v>2154</v>
      </c>
      <c r="W30" s="413"/>
      <c r="X30" s="413"/>
      <c r="Y30" s="413"/>
      <c r="Z30" s="414"/>
    </row>
    <row r="31" spans="1:26" ht="39.75" customHeight="1">
      <c r="B31" s="545"/>
      <c r="D31" s="188" t="s">
        <v>2155</v>
      </c>
      <c r="E31" s="321"/>
      <c r="F31" s="189"/>
      <c r="G31" s="328"/>
      <c r="H31" s="190" t="str">
        <f t="shared" ref="H31:H39" si="0">IF(ISNUMBER(E31),E31/E$40,"")</f>
        <v/>
      </c>
      <c r="J31" s="188" t="s">
        <v>2155</v>
      </c>
      <c r="K31" s="321"/>
      <c r="L31" s="189"/>
      <c r="M31" s="328"/>
      <c r="N31" s="190" t="str">
        <f t="shared" ref="N31:N39" si="1">IF(ISNUMBER(K31),K31/K$40,"")</f>
        <v/>
      </c>
      <c r="P31" s="188" t="s">
        <v>2155</v>
      </c>
      <c r="Q31" s="321"/>
      <c r="R31" s="189"/>
      <c r="S31" s="328"/>
      <c r="T31" s="190" t="str">
        <f t="shared" ref="T31:T39" si="2">IF(ISNUMBER(Q31),Q31/Q$40,"")</f>
        <v/>
      </c>
      <c r="V31" s="587"/>
      <c r="W31" s="526"/>
      <c r="X31" s="526"/>
      <c r="Y31" s="526"/>
      <c r="Z31" s="527"/>
    </row>
    <row r="32" spans="1:26" ht="39.75" customHeight="1">
      <c r="B32" s="545"/>
      <c r="D32" s="191" t="s">
        <v>2156</v>
      </c>
      <c r="E32" s="322"/>
      <c r="F32" s="192"/>
      <c r="G32" s="329"/>
      <c r="H32" s="193" t="str">
        <f t="shared" si="0"/>
        <v/>
      </c>
      <c r="J32" s="191" t="s">
        <v>2156</v>
      </c>
      <c r="K32" s="322"/>
      <c r="L32" s="192"/>
      <c r="M32" s="329"/>
      <c r="N32" s="193" t="str">
        <f t="shared" si="1"/>
        <v/>
      </c>
      <c r="P32" s="191" t="s">
        <v>2156</v>
      </c>
      <c r="Q32" s="322"/>
      <c r="R32" s="192"/>
      <c r="S32" s="329"/>
      <c r="T32" s="193" t="str">
        <f t="shared" si="2"/>
        <v/>
      </c>
      <c r="V32" s="583"/>
      <c r="W32" s="392"/>
      <c r="X32" s="392"/>
      <c r="Y32" s="392"/>
      <c r="Z32" s="584"/>
    </row>
    <row r="33" spans="2:26" ht="39.75" customHeight="1">
      <c r="B33" s="545"/>
      <c r="D33" s="191" t="s">
        <v>2157</v>
      </c>
      <c r="E33" s="323"/>
      <c r="F33" s="194"/>
      <c r="G33" s="330"/>
      <c r="H33" s="195" t="str">
        <f t="shared" si="0"/>
        <v/>
      </c>
      <c r="J33" s="191" t="s">
        <v>2157</v>
      </c>
      <c r="K33" s="323"/>
      <c r="L33" s="194"/>
      <c r="M33" s="330"/>
      <c r="N33" s="195" t="str">
        <f t="shared" si="1"/>
        <v/>
      </c>
      <c r="P33" s="191" t="s">
        <v>2157</v>
      </c>
      <c r="Q33" s="323"/>
      <c r="R33" s="194"/>
      <c r="S33" s="330"/>
      <c r="T33" s="195" t="str">
        <f t="shared" si="2"/>
        <v/>
      </c>
      <c r="V33" s="583"/>
      <c r="W33" s="392"/>
      <c r="X33" s="392"/>
      <c r="Y33" s="392"/>
      <c r="Z33" s="584"/>
    </row>
    <row r="34" spans="2:26" ht="39.75" customHeight="1">
      <c r="B34" s="545"/>
      <c r="D34" s="191" t="s">
        <v>2158</v>
      </c>
      <c r="E34" s="322"/>
      <c r="F34" s="192"/>
      <c r="G34" s="329"/>
      <c r="H34" s="193" t="str">
        <f t="shared" si="0"/>
        <v/>
      </c>
      <c r="J34" s="191" t="s">
        <v>2158</v>
      </c>
      <c r="K34" s="322"/>
      <c r="L34" s="192"/>
      <c r="M34" s="329"/>
      <c r="N34" s="193" t="str">
        <f t="shared" si="1"/>
        <v/>
      </c>
      <c r="P34" s="191" t="s">
        <v>2158</v>
      </c>
      <c r="Q34" s="322"/>
      <c r="R34" s="192"/>
      <c r="S34" s="329"/>
      <c r="T34" s="193" t="str">
        <f t="shared" si="2"/>
        <v/>
      </c>
      <c r="V34" s="583"/>
      <c r="W34" s="392"/>
      <c r="X34" s="392"/>
      <c r="Y34" s="392"/>
      <c r="Z34" s="584"/>
    </row>
    <row r="35" spans="2:26" ht="39.75" customHeight="1">
      <c r="B35" s="545"/>
      <c r="D35" s="191" t="s">
        <v>2159</v>
      </c>
      <c r="E35" s="323"/>
      <c r="F35" s="194"/>
      <c r="G35" s="330"/>
      <c r="H35" s="195" t="str">
        <f t="shared" si="0"/>
        <v/>
      </c>
      <c r="J35" s="191" t="s">
        <v>2159</v>
      </c>
      <c r="K35" s="323"/>
      <c r="L35" s="194"/>
      <c r="M35" s="330"/>
      <c r="N35" s="195" t="str">
        <f t="shared" si="1"/>
        <v/>
      </c>
      <c r="P35" s="191" t="s">
        <v>2159</v>
      </c>
      <c r="Q35" s="323"/>
      <c r="R35" s="194"/>
      <c r="S35" s="330"/>
      <c r="T35" s="195" t="str">
        <f t="shared" si="2"/>
        <v/>
      </c>
      <c r="V35" s="583"/>
      <c r="W35" s="392"/>
      <c r="X35" s="392"/>
      <c r="Y35" s="392"/>
      <c r="Z35" s="584"/>
    </row>
    <row r="36" spans="2:26" ht="39.75" customHeight="1">
      <c r="B36" s="545"/>
      <c r="D36" s="191" t="s">
        <v>2160</v>
      </c>
      <c r="E36" s="322"/>
      <c r="F36" s="192"/>
      <c r="G36" s="329"/>
      <c r="H36" s="193" t="str">
        <f t="shared" si="0"/>
        <v/>
      </c>
      <c r="J36" s="191" t="s">
        <v>2160</v>
      </c>
      <c r="K36" s="322"/>
      <c r="L36" s="192"/>
      <c r="M36" s="329"/>
      <c r="N36" s="193" t="str">
        <f t="shared" si="1"/>
        <v/>
      </c>
      <c r="P36" s="191" t="s">
        <v>2160</v>
      </c>
      <c r="Q36" s="322"/>
      <c r="R36" s="192"/>
      <c r="S36" s="329"/>
      <c r="T36" s="193" t="str">
        <f t="shared" si="2"/>
        <v/>
      </c>
      <c r="V36" s="583"/>
      <c r="W36" s="392"/>
      <c r="X36" s="392"/>
      <c r="Y36" s="392"/>
      <c r="Z36" s="584"/>
    </row>
    <row r="37" spans="2:26" ht="39.75" customHeight="1">
      <c r="B37" s="545"/>
      <c r="D37" s="191" t="s">
        <v>2161</v>
      </c>
      <c r="E37" s="323"/>
      <c r="F37" s="194"/>
      <c r="G37" s="330"/>
      <c r="H37" s="195" t="str">
        <f t="shared" si="0"/>
        <v/>
      </c>
      <c r="J37" s="191" t="s">
        <v>2161</v>
      </c>
      <c r="K37" s="323"/>
      <c r="L37" s="194"/>
      <c r="M37" s="330"/>
      <c r="N37" s="195" t="str">
        <f t="shared" si="1"/>
        <v/>
      </c>
      <c r="P37" s="191" t="s">
        <v>2161</v>
      </c>
      <c r="Q37" s="323"/>
      <c r="R37" s="194"/>
      <c r="S37" s="330"/>
      <c r="T37" s="195" t="str">
        <f t="shared" si="2"/>
        <v/>
      </c>
      <c r="V37" s="583"/>
      <c r="W37" s="392"/>
      <c r="X37" s="392"/>
      <c r="Y37" s="392"/>
      <c r="Z37" s="584"/>
    </row>
    <row r="38" spans="2:26" ht="39.75" customHeight="1">
      <c r="B38" s="545"/>
      <c r="D38" s="191" t="s">
        <v>2162</v>
      </c>
      <c r="E38" s="322"/>
      <c r="F38" s="192"/>
      <c r="G38" s="329"/>
      <c r="H38" s="193" t="str">
        <f t="shared" si="0"/>
        <v/>
      </c>
      <c r="J38" s="191" t="s">
        <v>2162</v>
      </c>
      <c r="K38" s="322"/>
      <c r="L38" s="192"/>
      <c r="M38" s="329"/>
      <c r="N38" s="193" t="str">
        <f t="shared" si="1"/>
        <v/>
      </c>
      <c r="P38" s="191" t="s">
        <v>2162</v>
      </c>
      <c r="Q38" s="322"/>
      <c r="R38" s="192"/>
      <c r="S38" s="329"/>
      <c r="T38" s="193" t="str">
        <f t="shared" si="2"/>
        <v/>
      </c>
      <c r="V38" s="583"/>
      <c r="W38" s="392"/>
      <c r="X38" s="392"/>
      <c r="Y38" s="392"/>
      <c r="Z38" s="584"/>
    </row>
    <row r="39" spans="2:26" ht="39.75" customHeight="1">
      <c r="B39" s="545"/>
      <c r="D39" s="196" t="s">
        <v>2163</v>
      </c>
      <c r="E39" s="324"/>
      <c r="F39" s="197"/>
      <c r="G39" s="331"/>
      <c r="H39" s="198" t="str">
        <f t="shared" si="0"/>
        <v/>
      </c>
      <c r="J39" s="196" t="s">
        <v>2163</v>
      </c>
      <c r="K39" s="324"/>
      <c r="L39" s="197"/>
      <c r="M39" s="331"/>
      <c r="N39" s="198" t="str">
        <f t="shared" si="1"/>
        <v/>
      </c>
      <c r="P39" s="196" t="s">
        <v>2163</v>
      </c>
      <c r="Q39" s="324"/>
      <c r="R39" s="197"/>
      <c r="S39" s="331"/>
      <c r="T39" s="198" t="str">
        <f t="shared" si="2"/>
        <v/>
      </c>
      <c r="V39" s="583"/>
      <c r="W39" s="392"/>
      <c r="X39" s="392"/>
      <c r="Y39" s="392"/>
      <c r="Z39" s="584"/>
    </row>
    <row r="40" spans="2:26" ht="60" customHeight="1">
      <c r="B40" s="545"/>
      <c r="D40" s="199" t="s">
        <v>1277</v>
      </c>
      <c r="E40" s="547">
        <f ca="1">ROUNDUP(F45/(VLOOKUP(1,tblRPECoefficientWithoutColumnHeaders,2,0)*G45^2+VLOOKUP(2,tblRPECoefficientWithoutColumnHeaders,2,0)*G45+VLOOKUP(3,tblRPECoefficientWithoutColumnHeaders,2,0)),0)</f>
        <v>0</v>
      </c>
      <c r="F40" s="548"/>
      <c r="G40" s="548"/>
      <c r="H40" s="549"/>
      <c r="J40" s="199" t="s">
        <v>1277</v>
      </c>
      <c r="K40" s="547">
        <f ca="1">ROUNDUP(L45/(VLOOKUP(1,tblRPECoefficientWithoutColumnHeaders,2,0)*M45^2+VLOOKUP(2,tblRPECoefficientWithoutColumnHeaders,2,0)*M45+VLOOKUP(3,tblRPECoefficientWithoutColumnHeaders,2,0)),0)</f>
        <v>0</v>
      </c>
      <c r="L40" s="548"/>
      <c r="M40" s="548"/>
      <c r="N40" s="549"/>
      <c r="P40" s="200" t="s">
        <v>1277</v>
      </c>
      <c r="Q40" s="554">
        <f ca="1">ROUNDUP(R45/(VLOOKUP(1,tblRPECoefficientWithoutColumnHeaders,2,0)*S45^2+VLOOKUP(2,tblRPECoefficientWithoutColumnHeaders,2,0)*S45+VLOOKUP(3,tblRPECoefficientWithoutColumnHeaders,2,0)),0)</f>
        <v>0</v>
      </c>
      <c r="R40" s="555"/>
      <c r="S40" s="555"/>
      <c r="T40" s="556"/>
      <c r="V40" s="583"/>
      <c r="W40" s="392"/>
      <c r="X40" s="392"/>
      <c r="Y40" s="392"/>
      <c r="Z40" s="584"/>
    </row>
    <row r="41" spans="2:26" ht="60" customHeight="1">
      <c r="B41" s="545"/>
      <c r="D41" s="201"/>
      <c r="E41" s="202"/>
      <c r="F41" s="203"/>
      <c r="G41" s="203"/>
      <c r="H41" s="204"/>
      <c r="J41" s="201"/>
      <c r="K41" s="202"/>
      <c r="L41" s="203"/>
      <c r="M41" s="203"/>
      <c r="N41" s="204"/>
      <c r="P41" s="205" t="s">
        <v>2164</v>
      </c>
      <c r="Q41" s="206"/>
      <c r="R41" s="207" t="s">
        <v>2165</v>
      </c>
      <c r="S41" s="208"/>
      <c r="T41" s="209">
        <f>S41*Q41</f>
        <v>0</v>
      </c>
      <c r="V41" s="583"/>
      <c r="W41" s="392"/>
      <c r="X41" s="392"/>
      <c r="Y41" s="392"/>
      <c r="Z41" s="584"/>
    </row>
    <row r="42" spans="2:26" ht="60" customHeight="1">
      <c r="B42" s="545"/>
      <c r="D42" s="201" t="s">
        <v>1268</v>
      </c>
      <c r="E42" s="553">
        <f>IF(COUNT(H31:H39)&gt;0,AVERAGEIF(H31:H39,"&gt;0"),0)</f>
        <v>0</v>
      </c>
      <c r="F42" s="406"/>
      <c r="G42" s="406"/>
      <c r="H42" s="407"/>
      <c r="J42" s="201" t="s">
        <v>1268</v>
      </c>
      <c r="K42" s="553">
        <f>IF(COUNT(N31:N39)&gt;0,AVERAGEIF(N31:N39,"&gt;0"),0)</f>
        <v>0</v>
      </c>
      <c r="L42" s="406"/>
      <c r="M42" s="406"/>
      <c r="N42" s="407"/>
      <c r="P42" s="210" t="s">
        <v>1268</v>
      </c>
      <c r="Q42" s="557">
        <f>IF(COUNT(T31:T39)&gt;0,AVERAGEIF(T31:T39,"&gt;0"),0)</f>
        <v>0</v>
      </c>
      <c r="R42" s="558"/>
      <c r="S42" s="558"/>
      <c r="T42" s="559"/>
      <c r="V42" s="583"/>
      <c r="W42" s="392"/>
      <c r="X42" s="392"/>
      <c r="Y42" s="392"/>
      <c r="Z42" s="584"/>
    </row>
    <row r="43" spans="2:26" ht="60" customHeight="1">
      <c r="B43" s="545"/>
      <c r="D43" s="201" t="s">
        <v>1267</v>
      </c>
      <c r="E43" s="560">
        <f>SUM(F31:F39)</f>
        <v>0</v>
      </c>
      <c r="F43" s="406"/>
      <c r="G43" s="406"/>
      <c r="H43" s="407"/>
      <c r="J43" s="201" t="s">
        <v>1267</v>
      </c>
      <c r="K43" s="560">
        <f>SUM(L31:L39)</f>
        <v>0</v>
      </c>
      <c r="L43" s="406"/>
      <c r="M43" s="406"/>
      <c r="N43" s="407"/>
      <c r="P43" s="201" t="s">
        <v>1267</v>
      </c>
      <c r="Q43" s="560">
        <f>SUM(R31:R39)</f>
        <v>0</v>
      </c>
      <c r="R43" s="406"/>
      <c r="S43" s="406"/>
      <c r="T43" s="407"/>
      <c r="V43" s="583"/>
      <c r="W43" s="392"/>
      <c r="X43" s="392"/>
      <c r="Y43" s="392"/>
      <c r="Z43" s="584"/>
    </row>
    <row r="44" spans="2:26" ht="60" customHeight="1">
      <c r="B44" s="545"/>
      <c r="D44" s="211" t="s">
        <v>1258</v>
      </c>
      <c r="E44" s="550">
        <f>SUM(PRODUCT(E31:F31),PRODUCT(E32:F32),PRODUCT(E33:F33),PRODUCT(E34:F34),PRODUCT(E35:F35),PRODUCT(E36:F36),PRODUCT(E37:F37),PRODUCT(E38:F38),PRODUCT(E39:F39))</f>
        <v>0</v>
      </c>
      <c r="F44" s="551"/>
      <c r="G44" s="551"/>
      <c r="H44" s="552"/>
      <c r="J44" s="211" t="s">
        <v>1258</v>
      </c>
      <c r="K44" s="550">
        <f>SUM(PRODUCT(K31:L31),PRODUCT(K32:L32),PRODUCT(K33:L33),PRODUCT(K34:L34),PRODUCT(K35:L35),PRODUCT(K36:L36),PRODUCT(K37:L37),PRODUCT(K38:L38),PRODUCT(K39:L39))</f>
        <v>0</v>
      </c>
      <c r="L44" s="551"/>
      <c r="M44" s="551"/>
      <c r="N44" s="552"/>
      <c r="P44" s="211" t="s">
        <v>1258</v>
      </c>
      <c r="Q44" s="550">
        <f>SUM(PRODUCT(Q31:R31),PRODUCT(Q32:R32),PRODUCT(Q33:R33),PRODUCT(Q34:R34),PRODUCT(Q35:R35),PRODUCT(Q36:R36),PRODUCT(Q37:R37),PRODUCT(Q38:R38),PRODUCT(Q39:R39))</f>
        <v>0</v>
      </c>
      <c r="R44" s="551"/>
      <c r="S44" s="551"/>
      <c r="T44" s="552"/>
      <c r="V44" s="585"/>
      <c r="W44" s="417"/>
      <c r="X44" s="417"/>
      <c r="Y44" s="417"/>
      <c r="Z44" s="586"/>
    </row>
    <row r="45" spans="2:26" ht="39.75" customHeight="1">
      <c r="B45" s="546"/>
      <c r="D45" s="212"/>
      <c r="E45" s="213" t="str">
        <f ca="1">OFFSET(E30,COUNT(E31:E39),0)</f>
        <v>WEIGHT</v>
      </c>
      <c r="F45" s="214">
        <f ca="1">IF(COUNT(E31:E39)&gt;0,OFFSET(E30,MATCH(MAX(E31:E39),E31:E39,0),0),0)</f>
        <v>0</v>
      </c>
      <c r="G45" s="214">
        <f ca="1">IF(COUNT(E31:E39)&gt;0,OFFSET(F30,MATCH(MAX(E31:E39),E31:E39,0),0)+(10-OFFSET(G30,MATCH(MAX(E31:E39),E31:E39,0),0)),0)</f>
        <v>0</v>
      </c>
      <c r="H45" s="215">
        <f ca="1">IF(COUNT(E31:E39)&gt;0,OFFSET(F30,COUNT(E31:E39),0)+(10-(OFFSET(G30,COUNT(E31:E39),0))),0)</f>
        <v>0</v>
      </c>
      <c r="J45" s="212" t="s">
        <v>2166</v>
      </c>
      <c r="K45" s="213" t="str">
        <f ca="1">OFFSET(K30,COUNT(K31:K39),0)</f>
        <v>WEIGHT</v>
      </c>
      <c r="L45" s="214">
        <f ca="1">IF(COUNT(K31:K39)&gt;0,OFFSET(K30,MATCH(MAX(K31:K39),K31:K39,0),0),0)</f>
        <v>0</v>
      </c>
      <c r="M45" s="214">
        <f ca="1">IF(COUNT(K31:K39)&gt;0,OFFSET(L30,MATCH(MAX(K31:K39),K31:K39,0),0)+(10-OFFSET(M30,MATCH(MAX(K31:K39),K31:K39,0),0)),0)</f>
        <v>0</v>
      </c>
      <c r="N45" s="215">
        <f ca="1">IF(COUNT(K31:K39)&gt;0,OFFSET(L30,COUNT(K31:K39),0)+(10-(OFFSET(M30,COUNT(K31:K39),0))),0)</f>
        <v>0</v>
      </c>
      <c r="P45" s="212"/>
      <c r="Q45" s="213" t="str">
        <f ca="1">OFFSET(Q30,COUNT(Q31:Q39),0)</f>
        <v>WEIGHT</v>
      </c>
      <c r="R45" s="214">
        <f ca="1">IF(COUNT(Q31:Q39)&gt;0,OFFSET(Q30,MATCH(MAX(Q31:Q39),Q31:Q39,0),0),0)</f>
        <v>0</v>
      </c>
      <c r="S45" s="214">
        <f ca="1">IF(COUNT(Q31:Q39)&gt;0,OFFSET(R30,MATCH(MAX(Q31:Q39),Q31:Q39,0),0)+(10-OFFSET(S30,MATCH(MAX(Q31:Q39),Q31:Q39,0),0)),0)</f>
        <v>0</v>
      </c>
      <c r="T45" s="215">
        <f ca="1">IF(COUNT(Q31:Q39)&gt;0,OFFSET(R30,COUNT(Q31:Q39),0)+(10-(OFFSET(S30,COUNT(Q31:Q39),0))),0)</f>
        <v>0</v>
      </c>
      <c r="V45" s="212"/>
      <c r="W45" s="213"/>
      <c r="X45" s="214"/>
      <c r="Y45" s="214"/>
      <c r="Z45" s="215"/>
    </row>
    <row r="46" spans="2:26" ht="15.75" customHeight="1"/>
    <row r="47" spans="2:26" ht="15.75" customHeight="1"/>
    <row r="48" spans="2:26" ht="79.5" customHeight="1">
      <c r="B48" s="544">
        <v>2</v>
      </c>
      <c r="D48" s="533">
        <v>1</v>
      </c>
      <c r="E48" s="369"/>
      <c r="F48" s="369"/>
      <c r="G48" s="369"/>
      <c r="H48" s="370"/>
      <c r="J48" s="533">
        <v>2</v>
      </c>
      <c r="K48" s="369"/>
      <c r="L48" s="369"/>
      <c r="M48" s="369"/>
      <c r="N48" s="370"/>
      <c r="P48" s="533">
        <v>3</v>
      </c>
      <c r="Q48" s="369"/>
      <c r="R48" s="369"/>
      <c r="S48" s="369"/>
      <c r="T48" s="370"/>
      <c r="V48" s="533" t="s">
        <v>2147</v>
      </c>
      <c r="W48" s="369"/>
      <c r="X48" s="369"/>
      <c r="Y48" s="369"/>
      <c r="Z48" s="370"/>
    </row>
    <row r="49" spans="2:26" ht="15" customHeight="1">
      <c r="B49" s="545"/>
    </row>
    <row r="50" spans="2:26" ht="79.5" customHeight="1">
      <c r="B50" s="545"/>
      <c r="D50" s="535" t="str">
        <f ca="1">OFFSET('PROGRAMMING SKELETON'!D173,F2-1,0)</f>
        <v>Deadlift with belt</v>
      </c>
      <c r="E50" s="413"/>
      <c r="F50" s="413"/>
      <c r="G50" s="413"/>
      <c r="H50" s="414"/>
      <c r="J50" s="535" t="str">
        <f ca="1">OFFSET('PROGRAMMING SKELETON'!G173,F2-1,0)</f>
        <v>1 count paused bench</v>
      </c>
      <c r="K50" s="413"/>
      <c r="L50" s="413"/>
      <c r="M50" s="413"/>
      <c r="N50" s="414"/>
      <c r="P50" s="535" t="str">
        <f ca="1">OFFSET('PROGRAMMING SKELETON'!J173,F2-1,0)</f>
        <v>Squat, no belt</v>
      </c>
      <c r="Q50" s="413"/>
      <c r="R50" s="413"/>
      <c r="S50" s="413"/>
      <c r="T50" s="414"/>
      <c r="V50" s="535" t="str">
        <f ca="1">OFFSET('PROGRAMMING SKELETON'!M174,F26-1,0)</f>
        <v>GPP or None</v>
      </c>
      <c r="W50" s="413"/>
      <c r="X50" s="413"/>
      <c r="Y50" s="413"/>
      <c r="Z50" s="414"/>
    </row>
    <row r="51" spans="2:26" ht="49.5" customHeight="1">
      <c r="B51" s="545"/>
      <c r="D51" s="531" t="s">
        <v>2148</v>
      </c>
      <c r="E51" s="525" t="str">
        <f ca="1">OFFSET('PROGRAMMING SKELETON'!G3,F2-1,0)</f>
        <v>• 1 rep @ RPE 8 (90-93% 1RM)
• Take off 15% from 1 @ 8 for
4 reps x 4 sets (75-77% 1RM)</v>
      </c>
      <c r="F51" s="526"/>
      <c r="G51" s="526"/>
      <c r="H51" s="527"/>
      <c r="J51" s="531" t="s">
        <v>2148</v>
      </c>
      <c r="K51" s="525" t="str">
        <f ca="1">OFFSET('PROGRAMMING SKELETON'!H3,F2-1,0)</f>
        <v>• 1 rep @ RPE 8 (90-93% 1RM)
• Take off 12%  from 1 @ 8 for
3 reps x 5 sets (78-81% 1RM)</v>
      </c>
      <c r="L51" s="526"/>
      <c r="M51" s="526"/>
      <c r="N51" s="527"/>
      <c r="P51" s="531" t="s">
        <v>2148</v>
      </c>
      <c r="Q51" s="525" t="str">
        <f ca="1">OFFSET('PROGRAMMING SKELETON'!I3,F2-1,0)</f>
        <v>•8 reps @RPE 6
•8 reps @ RPE 7
•8 reps @ RPE 8
• Repeat 8 reps @ 8 for 2 more sets of 8</v>
      </c>
      <c r="R51" s="526"/>
      <c r="S51" s="526"/>
      <c r="T51" s="527"/>
      <c r="V51" s="582" t="str">
        <f ca="1">OFFSET('PROGRAMMING SKELETON'!N174,F26-1,0)</f>
        <v>GPP or None</v>
      </c>
      <c r="W51" s="526"/>
      <c r="X51" s="526"/>
      <c r="Y51" s="526"/>
      <c r="Z51" s="527"/>
    </row>
    <row r="52" spans="2:26" ht="49.5" customHeight="1">
      <c r="B52" s="545"/>
      <c r="D52" s="532"/>
      <c r="E52" s="528"/>
      <c r="F52" s="529"/>
      <c r="G52" s="529"/>
      <c r="H52" s="530"/>
      <c r="J52" s="532"/>
      <c r="K52" s="528"/>
      <c r="L52" s="529"/>
      <c r="M52" s="529"/>
      <c r="N52" s="530"/>
      <c r="P52" s="532"/>
      <c r="Q52" s="528"/>
      <c r="R52" s="529"/>
      <c r="S52" s="529"/>
      <c r="T52" s="530"/>
      <c r="V52" s="583"/>
      <c r="W52" s="392"/>
      <c r="X52" s="392"/>
      <c r="Y52" s="392"/>
      <c r="Z52" s="584"/>
    </row>
    <row r="53" spans="2:26" ht="99.75" customHeight="1">
      <c r="B53" s="545"/>
      <c r="D53" s="186" t="s">
        <v>2149</v>
      </c>
      <c r="E53" s="534" t="str">
        <f ca="1">OFFSET('PROGRAMMING SKELETON'!E173,F2-1,0)</f>
        <v>3-5 minute rest between work sets</v>
      </c>
      <c r="F53" s="410"/>
      <c r="G53" s="410"/>
      <c r="H53" s="411"/>
      <c r="J53" s="186" t="s">
        <v>2149</v>
      </c>
      <c r="K53" s="534" t="str">
        <f ca="1">OFFSET('PROGRAMMING SKELETON'!H173,F2-1,0)</f>
        <v>3-5 minute rest between work sets</v>
      </c>
      <c r="L53" s="410"/>
      <c r="M53" s="410"/>
      <c r="N53" s="411"/>
      <c r="P53" s="186" t="s">
        <v>2149</v>
      </c>
      <c r="Q53" s="534" t="str">
        <f ca="1">OFFSET('PROGRAMMING SKELETON'!K173,F2-1,0)</f>
        <v>2-4 min</v>
      </c>
      <c r="R53" s="410"/>
      <c r="S53" s="410"/>
      <c r="T53" s="411"/>
      <c r="V53" s="585"/>
      <c r="W53" s="417"/>
      <c r="X53" s="417"/>
      <c r="Y53" s="417"/>
      <c r="Z53" s="586"/>
    </row>
    <row r="54" spans="2:26" ht="60" customHeight="1">
      <c r="B54" s="545"/>
      <c r="D54" s="187" t="s">
        <v>2150</v>
      </c>
      <c r="E54" s="187" t="s">
        <v>2151</v>
      </c>
      <c r="F54" s="187" t="s">
        <v>1267</v>
      </c>
      <c r="G54" s="187" t="s">
        <v>2152</v>
      </c>
      <c r="H54" s="187" t="s">
        <v>2153</v>
      </c>
      <c r="J54" s="187" t="s">
        <v>2150</v>
      </c>
      <c r="K54" s="187" t="s">
        <v>2151</v>
      </c>
      <c r="L54" s="187" t="s">
        <v>1267</v>
      </c>
      <c r="M54" s="187" t="s">
        <v>2152</v>
      </c>
      <c r="N54" s="187" t="s">
        <v>2153</v>
      </c>
      <c r="P54" s="187" t="s">
        <v>2150</v>
      </c>
      <c r="Q54" s="187" t="s">
        <v>2151</v>
      </c>
      <c r="R54" s="187" t="s">
        <v>1267</v>
      </c>
      <c r="S54" s="187" t="s">
        <v>2152</v>
      </c>
      <c r="T54" s="187" t="s">
        <v>2153</v>
      </c>
      <c r="V54" s="581" t="s">
        <v>2154</v>
      </c>
      <c r="W54" s="413"/>
      <c r="X54" s="413"/>
      <c r="Y54" s="413"/>
      <c r="Z54" s="414"/>
    </row>
    <row r="55" spans="2:26" ht="39.75" customHeight="1">
      <c r="B55" s="545"/>
      <c r="D55" s="188" t="s">
        <v>2155</v>
      </c>
      <c r="E55" s="321"/>
      <c r="F55" s="189"/>
      <c r="G55" s="328"/>
      <c r="H55" s="190" t="str">
        <f t="shared" ref="H55:H63" si="3">IF(ISNUMBER(E55),E55/E$64,"")</f>
        <v/>
      </c>
      <c r="J55" s="188" t="s">
        <v>2155</v>
      </c>
      <c r="K55" s="321"/>
      <c r="L55" s="189"/>
      <c r="M55" s="328"/>
      <c r="N55" s="190" t="str">
        <f t="shared" ref="N55:N63" si="4">IF(ISNUMBER(K55),K55/K$64,"")</f>
        <v/>
      </c>
      <c r="P55" s="188" t="s">
        <v>2155</v>
      </c>
      <c r="Q55" s="321"/>
      <c r="R55" s="189"/>
      <c r="S55" s="328"/>
      <c r="T55" s="190" t="str">
        <f t="shared" ref="T55:T63" si="5">IF(ISNUMBER(Q55),Q55/Q$64,"")</f>
        <v/>
      </c>
      <c r="V55" s="587"/>
      <c r="W55" s="526"/>
      <c r="X55" s="526"/>
      <c r="Y55" s="526"/>
      <c r="Z55" s="527"/>
    </row>
    <row r="56" spans="2:26" ht="39.75" customHeight="1">
      <c r="B56" s="545"/>
      <c r="D56" s="191" t="s">
        <v>2156</v>
      </c>
      <c r="E56" s="322"/>
      <c r="F56" s="192"/>
      <c r="G56" s="329"/>
      <c r="H56" s="193" t="str">
        <f t="shared" si="3"/>
        <v/>
      </c>
      <c r="J56" s="191" t="s">
        <v>2156</v>
      </c>
      <c r="K56" s="322"/>
      <c r="L56" s="192"/>
      <c r="M56" s="329"/>
      <c r="N56" s="193" t="str">
        <f t="shared" si="4"/>
        <v/>
      </c>
      <c r="P56" s="191" t="s">
        <v>2156</v>
      </c>
      <c r="Q56" s="322"/>
      <c r="R56" s="192"/>
      <c r="S56" s="329"/>
      <c r="T56" s="193" t="str">
        <f t="shared" si="5"/>
        <v/>
      </c>
      <c r="V56" s="583"/>
      <c r="W56" s="392"/>
      <c r="X56" s="392"/>
      <c r="Y56" s="392"/>
      <c r="Z56" s="584"/>
    </row>
    <row r="57" spans="2:26" ht="39.75" customHeight="1">
      <c r="B57" s="545"/>
      <c r="D57" s="191" t="s">
        <v>2157</v>
      </c>
      <c r="E57" s="323"/>
      <c r="F57" s="194"/>
      <c r="G57" s="330"/>
      <c r="H57" s="195" t="str">
        <f t="shared" si="3"/>
        <v/>
      </c>
      <c r="J57" s="191" t="s">
        <v>2157</v>
      </c>
      <c r="K57" s="323"/>
      <c r="L57" s="194"/>
      <c r="M57" s="330"/>
      <c r="N57" s="195" t="str">
        <f t="shared" si="4"/>
        <v/>
      </c>
      <c r="P57" s="191" t="s">
        <v>2157</v>
      </c>
      <c r="Q57" s="323"/>
      <c r="R57" s="194"/>
      <c r="S57" s="330"/>
      <c r="T57" s="195" t="str">
        <f t="shared" si="5"/>
        <v/>
      </c>
      <c r="V57" s="583"/>
      <c r="W57" s="392"/>
      <c r="X57" s="392"/>
      <c r="Y57" s="392"/>
      <c r="Z57" s="584"/>
    </row>
    <row r="58" spans="2:26" ht="39.75" customHeight="1">
      <c r="B58" s="545"/>
      <c r="D58" s="191" t="s">
        <v>2158</v>
      </c>
      <c r="E58" s="322"/>
      <c r="F58" s="192"/>
      <c r="G58" s="329"/>
      <c r="H58" s="193" t="str">
        <f t="shared" si="3"/>
        <v/>
      </c>
      <c r="J58" s="191" t="s">
        <v>2158</v>
      </c>
      <c r="K58" s="322"/>
      <c r="L58" s="192"/>
      <c r="M58" s="329"/>
      <c r="N58" s="193" t="str">
        <f t="shared" si="4"/>
        <v/>
      </c>
      <c r="P58" s="191" t="s">
        <v>2158</v>
      </c>
      <c r="Q58" s="322"/>
      <c r="R58" s="192"/>
      <c r="S58" s="329"/>
      <c r="T58" s="193" t="str">
        <f t="shared" si="5"/>
        <v/>
      </c>
      <c r="V58" s="583"/>
      <c r="W58" s="392"/>
      <c r="X58" s="392"/>
      <c r="Y58" s="392"/>
      <c r="Z58" s="584"/>
    </row>
    <row r="59" spans="2:26" ht="39.75" customHeight="1">
      <c r="B59" s="545"/>
      <c r="D59" s="191" t="s">
        <v>2159</v>
      </c>
      <c r="E59" s="323"/>
      <c r="F59" s="194"/>
      <c r="G59" s="330"/>
      <c r="H59" s="195" t="str">
        <f t="shared" si="3"/>
        <v/>
      </c>
      <c r="J59" s="191" t="s">
        <v>2159</v>
      </c>
      <c r="K59" s="323"/>
      <c r="L59" s="194"/>
      <c r="M59" s="330"/>
      <c r="N59" s="195" t="str">
        <f t="shared" si="4"/>
        <v/>
      </c>
      <c r="P59" s="191" t="s">
        <v>2159</v>
      </c>
      <c r="Q59" s="323"/>
      <c r="R59" s="194"/>
      <c r="S59" s="330"/>
      <c r="T59" s="195" t="str">
        <f t="shared" si="5"/>
        <v/>
      </c>
      <c r="V59" s="583"/>
      <c r="W59" s="392"/>
      <c r="X59" s="392"/>
      <c r="Y59" s="392"/>
      <c r="Z59" s="584"/>
    </row>
    <row r="60" spans="2:26" ht="39.75" customHeight="1">
      <c r="B60" s="545"/>
      <c r="D60" s="191" t="s">
        <v>2160</v>
      </c>
      <c r="E60" s="322"/>
      <c r="F60" s="192"/>
      <c r="G60" s="329"/>
      <c r="H60" s="193" t="str">
        <f t="shared" si="3"/>
        <v/>
      </c>
      <c r="J60" s="191" t="s">
        <v>2160</v>
      </c>
      <c r="K60" s="322"/>
      <c r="L60" s="192"/>
      <c r="M60" s="329"/>
      <c r="N60" s="193" t="str">
        <f t="shared" si="4"/>
        <v/>
      </c>
      <c r="P60" s="191" t="s">
        <v>2160</v>
      </c>
      <c r="Q60" s="322"/>
      <c r="R60" s="192"/>
      <c r="S60" s="329"/>
      <c r="T60" s="193" t="str">
        <f t="shared" si="5"/>
        <v/>
      </c>
      <c r="V60" s="583"/>
      <c r="W60" s="392"/>
      <c r="X60" s="392"/>
      <c r="Y60" s="392"/>
      <c r="Z60" s="584"/>
    </row>
    <row r="61" spans="2:26" ht="39.75" customHeight="1">
      <c r="B61" s="545"/>
      <c r="D61" s="191" t="s">
        <v>2161</v>
      </c>
      <c r="E61" s="323"/>
      <c r="F61" s="194"/>
      <c r="G61" s="330"/>
      <c r="H61" s="195" t="str">
        <f t="shared" si="3"/>
        <v/>
      </c>
      <c r="J61" s="191" t="s">
        <v>2161</v>
      </c>
      <c r="K61" s="323"/>
      <c r="L61" s="194"/>
      <c r="M61" s="330"/>
      <c r="N61" s="195" t="str">
        <f t="shared" si="4"/>
        <v/>
      </c>
      <c r="P61" s="191" t="s">
        <v>2161</v>
      </c>
      <c r="Q61" s="323"/>
      <c r="R61" s="194"/>
      <c r="S61" s="330"/>
      <c r="T61" s="195" t="str">
        <f t="shared" si="5"/>
        <v/>
      </c>
      <c r="V61" s="583"/>
      <c r="W61" s="392"/>
      <c r="X61" s="392"/>
      <c r="Y61" s="392"/>
      <c r="Z61" s="584"/>
    </row>
    <row r="62" spans="2:26" ht="39.75" customHeight="1">
      <c r="B62" s="545"/>
      <c r="D62" s="191" t="s">
        <v>2162</v>
      </c>
      <c r="E62" s="322"/>
      <c r="F62" s="192"/>
      <c r="G62" s="329"/>
      <c r="H62" s="193" t="str">
        <f t="shared" si="3"/>
        <v/>
      </c>
      <c r="J62" s="191" t="s">
        <v>2162</v>
      </c>
      <c r="K62" s="322"/>
      <c r="L62" s="192"/>
      <c r="M62" s="329"/>
      <c r="N62" s="193" t="str">
        <f t="shared" si="4"/>
        <v/>
      </c>
      <c r="P62" s="191" t="s">
        <v>2162</v>
      </c>
      <c r="Q62" s="322"/>
      <c r="R62" s="192"/>
      <c r="S62" s="329"/>
      <c r="T62" s="193" t="str">
        <f t="shared" si="5"/>
        <v/>
      </c>
      <c r="V62" s="583"/>
      <c r="W62" s="392"/>
      <c r="X62" s="392"/>
      <c r="Y62" s="392"/>
      <c r="Z62" s="584"/>
    </row>
    <row r="63" spans="2:26" ht="39.75" customHeight="1">
      <c r="B63" s="545"/>
      <c r="D63" s="196" t="s">
        <v>2163</v>
      </c>
      <c r="E63" s="324"/>
      <c r="F63" s="197"/>
      <c r="G63" s="331"/>
      <c r="H63" s="198" t="str">
        <f t="shared" si="3"/>
        <v/>
      </c>
      <c r="J63" s="196" t="s">
        <v>2163</v>
      </c>
      <c r="K63" s="324"/>
      <c r="L63" s="197"/>
      <c r="M63" s="331"/>
      <c r="N63" s="198" t="str">
        <f t="shared" si="4"/>
        <v/>
      </c>
      <c r="P63" s="196" t="s">
        <v>2163</v>
      </c>
      <c r="Q63" s="324"/>
      <c r="R63" s="197"/>
      <c r="S63" s="331"/>
      <c r="T63" s="198" t="str">
        <f t="shared" si="5"/>
        <v/>
      </c>
      <c r="V63" s="583"/>
      <c r="W63" s="392"/>
      <c r="X63" s="392"/>
      <c r="Y63" s="392"/>
      <c r="Z63" s="584"/>
    </row>
    <row r="64" spans="2:26" ht="60" customHeight="1">
      <c r="B64" s="545"/>
      <c r="D64" s="199" t="s">
        <v>1277</v>
      </c>
      <c r="E64" s="547">
        <f ca="1">ROUNDUP(F69/(VLOOKUP(1,tblRPECoefficientWithoutColumnHeaders,2,0)*G69^2+VLOOKUP(2,tblRPECoefficientWithoutColumnHeaders,2,0)*G69+VLOOKUP(3,tblRPECoefficientWithoutColumnHeaders,2,0)),0)</f>
        <v>0</v>
      </c>
      <c r="F64" s="548"/>
      <c r="G64" s="548"/>
      <c r="H64" s="549"/>
      <c r="J64" s="199" t="s">
        <v>1277</v>
      </c>
      <c r="K64" s="547">
        <f ca="1">ROUNDUP(L69/(VLOOKUP(1,tblRPECoefficientWithoutColumnHeaders,2,0)*M69^2+VLOOKUP(2,tblRPECoefficientWithoutColumnHeaders,2,0)*M69+VLOOKUP(3,tblRPECoefficientWithoutColumnHeaders,2,0)),0)</f>
        <v>0</v>
      </c>
      <c r="L64" s="548"/>
      <c r="M64" s="548"/>
      <c r="N64" s="549"/>
      <c r="P64" s="200" t="s">
        <v>1277</v>
      </c>
      <c r="Q64" s="554">
        <f ca="1">ROUNDUP(R69/(VLOOKUP(1,tblRPECoefficientWithoutColumnHeaders,2,0)*S69^2+VLOOKUP(2,tblRPECoefficientWithoutColumnHeaders,2,0)*S69+VLOOKUP(3,tblRPECoefficientWithoutColumnHeaders,2,0)),0)</f>
        <v>0</v>
      </c>
      <c r="R64" s="555"/>
      <c r="S64" s="555"/>
      <c r="T64" s="556"/>
      <c r="V64" s="583"/>
      <c r="W64" s="392"/>
      <c r="X64" s="392"/>
      <c r="Y64" s="392"/>
      <c r="Z64" s="584"/>
    </row>
    <row r="65" spans="2:26" ht="60" customHeight="1">
      <c r="B65" s="545"/>
      <c r="D65" s="201"/>
      <c r="E65" s="204"/>
      <c r="F65" s="204"/>
      <c r="G65" s="204"/>
      <c r="H65" s="204"/>
      <c r="J65" s="201"/>
      <c r="K65" s="216"/>
      <c r="L65" s="216"/>
      <c r="M65" s="204"/>
      <c r="N65" s="204"/>
      <c r="P65" s="205" t="s">
        <v>2164</v>
      </c>
      <c r="Q65" s="206"/>
      <c r="R65" s="218" t="s">
        <v>2165</v>
      </c>
      <c r="S65" s="208"/>
      <c r="T65" s="209">
        <f>S65*Q65</f>
        <v>0</v>
      </c>
      <c r="V65" s="583"/>
      <c r="W65" s="392"/>
      <c r="X65" s="392"/>
      <c r="Y65" s="392"/>
      <c r="Z65" s="584"/>
    </row>
    <row r="66" spans="2:26" ht="60" customHeight="1">
      <c r="B66" s="545"/>
      <c r="D66" s="201" t="s">
        <v>1268</v>
      </c>
      <c r="E66" s="553">
        <f>IF(COUNT(H55:H63)&gt;0,AVERAGEIF(H55:H63,"&gt;0"),0)</f>
        <v>0</v>
      </c>
      <c r="F66" s="406"/>
      <c r="G66" s="406"/>
      <c r="H66" s="407"/>
      <c r="J66" s="201" t="s">
        <v>1268</v>
      </c>
      <c r="K66" s="553">
        <f>IF(COUNT(N55:N63)&gt;0,AVERAGEIF(N55:N63,"&gt;0"),0)</f>
        <v>0</v>
      </c>
      <c r="L66" s="406"/>
      <c r="M66" s="406"/>
      <c r="N66" s="407"/>
      <c r="P66" s="210" t="s">
        <v>1268</v>
      </c>
      <c r="Q66" s="557">
        <f>IF(COUNT(T55:T63)&gt;0,AVERAGEIF(T55:T63,"&gt;0"),0)</f>
        <v>0</v>
      </c>
      <c r="R66" s="558"/>
      <c r="S66" s="558"/>
      <c r="T66" s="559"/>
      <c r="V66" s="583"/>
      <c r="W66" s="392"/>
      <c r="X66" s="392"/>
      <c r="Y66" s="392"/>
      <c r="Z66" s="584"/>
    </row>
    <row r="67" spans="2:26" ht="60" customHeight="1">
      <c r="B67" s="545"/>
      <c r="D67" s="201" t="s">
        <v>1267</v>
      </c>
      <c r="E67" s="560">
        <f>SUM(F55:F63)</f>
        <v>0</v>
      </c>
      <c r="F67" s="406"/>
      <c r="G67" s="406"/>
      <c r="H67" s="407"/>
      <c r="J67" s="201" t="s">
        <v>1267</v>
      </c>
      <c r="K67" s="560">
        <f>SUM(L55:L63)</f>
        <v>0</v>
      </c>
      <c r="L67" s="406"/>
      <c r="M67" s="406"/>
      <c r="N67" s="407"/>
      <c r="P67" s="201" t="s">
        <v>1267</v>
      </c>
      <c r="Q67" s="560">
        <f>SUM(R55:R63)</f>
        <v>0</v>
      </c>
      <c r="R67" s="406"/>
      <c r="S67" s="406"/>
      <c r="T67" s="407"/>
      <c r="V67" s="583"/>
      <c r="W67" s="392"/>
      <c r="X67" s="392"/>
      <c r="Y67" s="392"/>
      <c r="Z67" s="584"/>
    </row>
    <row r="68" spans="2:26" ht="60" customHeight="1">
      <c r="B68" s="545"/>
      <c r="D68" s="211" t="s">
        <v>1258</v>
      </c>
      <c r="E68" s="550">
        <f>SUM(PRODUCT(E55:F55),PRODUCT(E56:F56),PRODUCT(E57:F57),PRODUCT(E58:F58),PRODUCT(E59:F59),PRODUCT(E60:F60),PRODUCT(E61:F61),PRODUCT(E62:F62),PRODUCT(E63:F63))</f>
        <v>0</v>
      </c>
      <c r="F68" s="551"/>
      <c r="G68" s="551"/>
      <c r="H68" s="552"/>
      <c r="J68" s="211" t="s">
        <v>1258</v>
      </c>
      <c r="K68" s="550">
        <f>SUM(PRODUCT(K55:L55),PRODUCT(K56:L56),PRODUCT(K57:L57),PRODUCT(K58:L58),PRODUCT(K59:L59),PRODUCT(K60:L60),PRODUCT(K61:L61),PRODUCT(K62:L62),PRODUCT(K63:L63))</f>
        <v>0</v>
      </c>
      <c r="L68" s="551"/>
      <c r="M68" s="551"/>
      <c r="N68" s="552"/>
      <c r="P68" s="211" t="s">
        <v>1258</v>
      </c>
      <c r="Q68" s="550">
        <f>SUM(PRODUCT(Q55:R55),PRODUCT(Q56:R56),PRODUCT(Q57:R57),PRODUCT(Q58:R58),PRODUCT(Q59:R59),PRODUCT(Q60:R60),PRODUCT(Q61:R61),PRODUCT(Q62:R62),PRODUCT(Q63:R63))</f>
        <v>0</v>
      </c>
      <c r="R68" s="551"/>
      <c r="S68" s="551"/>
      <c r="T68" s="552"/>
      <c r="V68" s="585"/>
      <c r="W68" s="417"/>
      <c r="X68" s="417"/>
      <c r="Y68" s="417"/>
      <c r="Z68" s="586"/>
    </row>
    <row r="69" spans="2:26" ht="39.75" customHeight="1">
      <c r="B69" s="546"/>
      <c r="D69" s="212"/>
      <c r="E69" s="213" t="str">
        <f ca="1">OFFSET(E54,COUNT(E55:E63),0)</f>
        <v>WEIGHT</v>
      </c>
      <c r="F69" s="214">
        <f ca="1">IF(COUNT(E55:E63)&gt;0,OFFSET(E54,MATCH(MAX(E55:E63),E55:E63,0),0),0)</f>
        <v>0</v>
      </c>
      <c r="G69" s="214">
        <f ca="1">IF(COUNT(E55:E63)&gt;0,OFFSET(F54,MATCH(MAX(E55:E63),E55:E63,0),0)+(10-OFFSET(G54,MATCH(MAX(E55:E63),E55:E63,0),0)),0)</f>
        <v>0</v>
      </c>
      <c r="H69" s="215">
        <f ca="1">IF(COUNT(E55:E63)&gt;0,OFFSET(F54,COUNT(E55:E63),0)+(10-(OFFSET(G54,COUNT(E55:E63),0))),0)</f>
        <v>0</v>
      </c>
      <c r="J69" s="212"/>
      <c r="K69" s="213" t="str">
        <f ca="1">OFFSET(K54,COUNT(K55:K63),0)</f>
        <v>WEIGHT</v>
      </c>
      <c r="L69" s="214">
        <f ca="1">IF(COUNT(K55:K63)&gt;0,OFFSET(K54,MATCH(MAX(K55:K63),K55:K63,0),0),0)</f>
        <v>0</v>
      </c>
      <c r="M69" s="214">
        <f ca="1">IF(COUNT(K55:K63)&gt;0,OFFSET(L54,MATCH(MAX(K55:K63),K55:K63,0),0)+(10-OFFSET(M54,MATCH(MAX(K55:K63),K55:K63,0),0)),0)</f>
        <v>0</v>
      </c>
      <c r="N69" s="215">
        <f ca="1">IF(COUNT(K55:K63)&gt;0,OFFSET(L54,COUNT(K55:K63),0)+(10-(OFFSET(M54,COUNT(K55:K63),0))),0)</f>
        <v>0</v>
      </c>
      <c r="P69" s="212"/>
      <c r="Q69" s="213" t="str">
        <f ca="1">OFFSET(Q54,COUNT(Q55:Q63),0)</f>
        <v>WEIGHT</v>
      </c>
      <c r="R69" s="214">
        <f ca="1">IF(COUNT(Q55:Q63)&gt;0,OFFSET(Q54,MATCH(MAX(Q55:Q63),Q55:Q63,0),0),0)</f>
        <v>0</v>
      </c>
      <c r="S69" s="214">
        <f ca="1">IF(COUNT(Q55:Q63)&gt;0,OFFSET(R54,MATCH(MAX(Q55:Q63),Q55:Q63,0),0)+(10-OFFSET(S54,MATCH(MAX(Q55:Q63),Q55:Q63,0),0)),0)</f>
        <v>0</v>
      </c>
      <c r="T69" s="215">
        <f ca="1">IF(COUNT(Q55:Q63)&gt;0,OFFSET(R54,COUNT(Q55:Q63),0)+(10-(OFFSET(S54,COUNT(Q55:Q63),0))),0)</f>
        <v>0</v>
      </c>
      <c r="V69" s="212"/>
      <c r="W69" s="213"/>
      <c r="X69" s="214"/>
      <c r="Y69" s="214"/>
      <c r="Z69" s="215"/>
    </row>
    <row r="70" spans="2:26" ht="15.75" customHeight="1"/>
    <row r="71" spans="2:26" ht="15.75" customHeight="1"/>
    <row r="72" spans="2:26" ht="79.5" customHeight="1">
      <c r="B72" s="544">
        <v>3</v>
      </c>
      <c r="D72" s="533">
        <v>1</v>
      </c>
      <c r="E72" s="369"/>
      <c r="F72" s="369"/>
      <c r="G72" s="369"/>
      <c r="H72" s="370"/>
      <c r="J72" s="533">
        <v>2</v>
      </c>
      <c r="K72" s="369"/>
      <c r="L72" s="369"/>
      <c r="M72" s="369"/>
      <c r="N72" s="370"/>
      <c r="P72" s="533">
        <v>3</v>
      </c>
      <c r="Q72" s="369"/>
      <c r="R72" s="369"/>
      <c r="S72" s="369"/>
      <c r="T72" s="370"/>
      <c r="V72" s="533" t="s">
        <v>2147</v>
      </c>
      <c r="W72" s="369"/>
      <c r="X72" s="369"/>
      <c r="Y72" s="369"/>
      <c r="Z72" s="370"/>
    </row>
    <row r="73" spans="2:26" ht="15" customHeight="1">
      <c r="B73" s="545"/>
    </row>
    <row r="74" spans="2:26" ht="79.5" customHeight="1">
      <c r="B74" s="545"/>
      <c r="D74" s="535" t="str">
        <f ca="1">OFFSET('PROGRAMMING SKELETON'!D228,F2-1,0)</f>
        <v>2ct paused squat</v>
      </c>
      <c r="E74" s="413"/>
      <c r="F74" s="413"/>
      <c r="G74" s="413"/>
      <c r="H74" s="414"/>
      <c r="J74" s="535" t="str">
        <f ca="1">OFFSET('PROGRAMMING SKELETON'!G228,F2-1,0)</f>
        <v>Floor Press</v>
      </c>
      <c r="K74" s="413"/>
      <c r="L74" s="413"/>
      <c r="M74" s="413"/>
      <c r="N74" s="414"/>
      <c r="P74" s="535" t="str">
        <f ca="1">OFFSET('PROGRAMMING SKELETON'!J228,F2-1,0)</f>
        <v>Press, no belt</v>
      </c>
      <c r="Q74" s="413"/>
      <c r="R74" s="413"/>
      <c r="S74" s="413"/>
      <c r="T74" s="414"/>
      <c r="V74" s="535" t="str">
        <f ca="1">OFFSET('PROGRAMMING SKELETON'!M229,F50-1,0)</f>
        <v>GPP or None</v>
      </c>
      <c r="W74" s="413"/>
      <c r="X74" s="413"/>
      <c r="Y74" s="413"/>
      <c r="Z74" s="414"/>
    </row>
    <row r="75" spans="2:26" ht="49.5" customHeight="1">
      <c r="B75" s="545"/>
      <c r="D75" s="531" t="s">
        <v>2148</v>
      </c>
      <c r="E75" s="525" t="str">
        <f ca="1">OFFSET('PROGRAMMING SKELETON'!D57,F2-1,0)</f>
        <v>•1 rep @ RPE 8
• 3 reps @ RPE 9
•-5% from 3 @ RPE 9 x 2 sets of 3</v>
      </c>
      <c r="F75" s="526"/>
      <c r="G75" s="526"/>
      <c r="H75" s="527"/>
      <c r="J75" s="531" t="s">
        <v>2148</v>
      </c>
      <c r="K75" s="561" t="str">
        <f ca="1">OFFSET('PROGRAMMING SKELETON'!E57,F2-1,0)</f>
        <v>•1 rep @ RPE 8
• 3 reps @ RPE 9
•-5% from 3 @ RPE 9 x 2 sets of 3</v>
      </c>
      <c r="L75" s="526"/>
      <c r="M75" s="526"/>
      <c r="N75" s="527"/>
      <c r="P75" s="531" t="s">
        <v>2148</v>
      </c>
      <c r="Q75" s="561" t="str">
        <f ca="1">OFFSET('PROGRAMMING SKELETON'!F57,F2-1,0)</f>
        <v>•8 reps @RPE 6
•8 reps @ RPE 7
•8 reps @ RPE 8
• Repeat 8 reps @ 8 for 2 more sets of 8</v>
      </c>
      <c r="R75" s="526"/>
      <c r="S75" s="526"/>
      <c r="T75" s="527"/>
      <c r="V75" s="582" t="str">
        <f ca="1">OFFSET('PROGRAMMING SKELETON'!N229,F50-1,0)</f>
        <v>GPP or None</v>
      </c>
      <c r="W75" s="526"/>
      <c r="X75" s="526"/>
      <c r="Y75" s="526"/>
      <c r="Z75" s="527"/>
    </row>
    <row r="76" spans="2:26" ht="49.5" customHeight="1">
      <c r="B76" s="545"/>
      <c r="D76" s="532"/>
      <c r="E76" s="528"/>
      <c r="F76" s="529"/>
      <c r="G76" s="529"/>
      <c r="H76" s="530"/>
      <c r="J76" s="532"/>
      <c r="K76" s="528"/>
      <c r="L76" s="529"/>
      <c r="M76" s="529"/>
      <c r="N76" s="530"/>
      <c r="P76" s="532"/>
      <c r="Q76" s="528"/>
      <c r="R76" s="529"/>
      <c r="S76" s="529"/>
      <c r="T76" s="530"/>
      <c r="V76" s="583"/>
      <c r="W76" s="392"/>
      <c r="X76" s="392"/>
      <c r="Y76" s="392"/>
      <c r="Z76" s="584"/>
    </row>
    <row r="77" spans="2:26" ht="139.5" customHeight="1">
      <c r="B77" s="545"/>
      <c r="D77" s="186" t="s">
        <v>2149</v>
      </c>
      <c r="E77" s="534" t="str">
        <f ca="1">OFFSET('PROGRAMMING SKELETON'!E228,F2-1,0)</f>
        <v>3-5 minute rest between work sets</v>
      </c>
      <c r="F77" s="410"/>
      <c r="G77" s="410"/>
      <c r="H77" s="411"/>
      <c r="J77" s="186" t="s">
        <v>2149</v>
      </c>
      <c r="K77" s="562" t="str">
        <f ca="1">OFFSET('PROGRAMMING SKELETON'!H228,F2-1,0)</f>
        <v>3-5 minute rest between work sets</v>
      </c>
      <c r="L77" s="410"/>
      <c r="M77" s="410"/>
      <c r="N77" s="411"/>
      <c r="P77" s="186" t="s">
        <v>2149</v>
      </c>
      <c r="Q77" s="562" t="str">
        <f ca="1">OFFSET('PROGRAMMING SKELETON'!K228,F2-1,0)</f>
        <v>2-4 min</v>
      </c>
      <c r="R77" s="410"/>
      <c r="S77" s="410"/>
      <c r="T77" s="411"/>
      <c r="V77" s="585"/>
      <c r="W77" s="417"/>
      <c r="X77" s="417"/>
      <c r="Y77" s="417"/>
      <c r="Z77" s="586"/>
    </row>
    <row r="78" spans="2:26" ht="60" customHeight="1">
      <c r="B78" s="545"/>
      <c r="D78" s="187" t="s">
        <v>2150</v>
      </c>
      <c r="E78" s="187" t="s">
        <v>2151</v>
      </c>
      <c r="F78" s="187" t="s">
        <v>1267</v>
      </c>
      <c r="G78" s="187" t="s">
        <v>2152</v>
      </c>
      <c r="H78" s="187" t="s">
        <v>2153</v>
      </c>
      <c r="J78" s="187" t="s">
        <v>2150</v>
      </c>
      <c r="K78" s="187" t="s">
        <v>2151</v>
      </c>
      <c r="L78" s="187" t="s">
        <v>1267</v>
      </c>
      <c r="M78" s="187" t="s">
        <v>2152</v>
      </c>
      <c r="N78" s="187" t="s">
        <v>2153</v>
      </c>
      <c r="P78" s="187" t="s">
        <v>2150</v>
      </c>
      <c r="Q78" s="187" t="s">
        <v>2151</v>
      </c>
      <c r="R78" s="187" t="s">
        <v>1267</v>
      </c>
      <c r="S78" s="187" t="s">
        <v>2152</v>
      </c>
      <c r="T78" s="187" t="s">
        <v>2153</v>
      </c>
      <c r="V78" s="581" t="s">
        <v>2154</v>
      </c>
      <c r="W78" s="413"/>
      <c r="X78" s="413"/>
      <c r="Y78" s="413"/>
      <c r="Z78" s="414"/>
    </row>
    <row r="79" spans="2:26" ht="39.75" customHeight="1">
      <c r="B79" s="545"/>
      <c r="D79" s="188" t="s">
        <v>2155</v>
      </c>
      <c r="E79" s="321"/>
      <c r="F79" s="189"/>
      <c r="G79" s="328"/>
      <c r="H79" s="190" t="str">
        <f t="shared" ref="H79:H87" si="6">IF(ISNUMBER(E79),E79/E$88,"")</f>
        <v/>
      </c>
      <c r="J79" s="188" t="s">
        <v>2155</v>
      </c>
      <c r="K79" s="321"/>
      <c r="L79" s="189"/>
      <c r="M79" s="328"/>
      <c r="N79" s="190" t="str">
        <f t="shared" ref="N79:N87" si="7">IF(ISNUMBER(K79),K79/K$88,"")</f>
        <v/>
      </c>
      <c r="P79" s="188" t="s">
        <v>2155</v>
      </c>
      <c r="Q79" s="321"/>
      <c r="R79" s="189"/>
      <c r="S79" s="328"/>
      <c r="T79" s="190" t="str">
        <f t="shared" ref="T79:T87" si="8">IF(ISNUMBER(Q79),Q79/Q$88,"")</f>
        <v/>
      </c>
      <c r="V79" s="587"/>
      <c r="W79" s="526"/>
      <c r="X79" s="526"/>
      <c r="Y79" s="526"/>
      <c r="Z79" s="527"/>
    </row>
    <row r="80" spans="2:26" ht="39.75" customHeight="1">
      <c r="B80" s="545"/>
      <c r="D80" s="191" t="s">
        <v>2156</v>
      </c>
      <c r="E80" s="322"/>
      <c r="F80" s="192"/>
      <c r="G80" s="329"/>
      <c r="H80" s="193" t="str">
        <f t="shared" si="6"/>
        <v/>
      </c>
      <c r="J80" s="191" t="s">
        <v>2156</v>
      </c>
      <c r="K80" s="322"/>
      <c r="L80" s="192"/>
      <c r="M80" s="329"/>
      <c r="N80" s="193" t="str">
        <f t="shared" si="7"/>
        <v/>
      </c>
      <c r="P80" s="191" t="s">
        <v>2156</v>
      </c>
      <c r="Q80" s="322"/>
      <c r="R80" s="192"/>
      <c r="S80" s="329"/>
      <c r="T80" s="193" t="str">
        <f t="shared" si="8"/>
        <v/>
      </c>
      <c r="V80" s="583"/>
      <c r="W80" s="392"/>
      <c r="X80" s="392"/>
      <c r="Y80" s="392"/>
      <c r="Z80" s="584"/>
    </row>
    <row r="81" spans="2:26" ht="39.75" customHeight="1">
      <c r="B81" s="545"/>
      <c r="D81" s="191" t="s">
        <v>2157</v>
      </c>
      <c r="E81" s="323"/>
      <c r="F81" s="194"/>
      <c r="G81" s="330"/>
      <c r="H81" s="195" t="str">
        <f t="shared" si="6"/>
        <v/>
      </c>
      <c r="J81" s="191" t="s">
        <v>2157</v>
      </c>
      <c r="K81" s="323"/>
      <c r="L81" s="194"/>
      <c r="M81" s="330"/>
      <c r="N81" s="195" t="str">
        <f t="shared" si="7"/>
        <v/>
      </c>
      <c r="P81" s="191" t="s">
        <v>2157</v>
      </c>
      <c r="Q81" s="323"/>
      <c r="R81" s="194"/>
      <c r="S81" s="330"/>
      <c r="T81" s="195" t="str">
        <f t="shared" si="8"/>
        <v/>
      </c>
      <c r="V81" s="583"/>
      <c r="W81" s="392"/>
      <c r="X81" s="392"/>
      <c r="Y81" s="392"/>
      <c r="Z81" s="584"/>
    </row>
    <row r="82" spans="2:26" ht="39.75" customHeight="1">
      <c r="B82" s="545"/>
      <c r="D82" s="191" t="s">
        <v>2158</v>
      </c>
      <c r="E82" s="322"/>
      <c r="F82" s="192"/>
      <c r="G82" s="329"/>
      <c r="H82" s="193" t="str">
        <f t="shared" si="6"/>
        <v/>
      </c>
      <c r="J82" s="191" t="s">
        <v>2158</v>
      </c>
      <c r="K82" s="322"/>
      <c r="L82" s="192"/>
      <c r="M82" s="329"/>
      <c r="N82" s="193" t="str">
        <f t="shared" si="7"/>
        <v/>
      </c>
      <c r="P82" s="191" t="s">
        <v>2158</v>
      </c>
      <c r="Q82" s="322"/>
      <c r="R82" s="192"/>
      <c r="S82" s="329"/>
      <c r="T82" s="193" t="str">
        <f t="shared" si="8"/>
        <v/>
      </c>
      <c r="V82" s="583"/>
      <c r="W82" s="392"/>
      <c r="X82" s="392"/>
      <c r="Y82" s="392"/>
      <c r="Z82" s="584"/>
    </row>
    <row r="83" spans="2:26" ht="39.75" customHeight="1">
      <c r="B83" s="545"/>
      <c r="D83" s="191" t="s">
        <v>2159</v>
      </c>
      <c r="E83" s="323"/>
      <c r="F83" s="194"/>
      <c r="G83" s="330"/>
      <c r="H83" s="195" t="str">
        <f t="shared" si="6"/>
        <v/>
      </c>
      <c r="J83" s="191" t="s">
        <v>2159</v>
      </c>
      <c r="K83" s="323"/>
      <c r="L83" s="194"/>
      <c r="M83" s="330"/>
      <c r="N83" s="195" t="str">
        <f t="shared" si="7"/>
        <v/>
      </c>
      <c r="P83" s="191" t="s">
        <v>2159</v>
      </c>
      <c r="Q83" s="323"/>
      <c r="R83" s="194"/>
      <c r="S83" s="330"/>
      <c r="T83" s="195" t="str">
        <f t="shared" si="8"/>
        <v/>
      </c>
      <c r="V83" s="583"/>
      <c r="W83" s="392"/>
      <c r="X83" s="392"/>
      <c r="Y83" s="392"/>
      <c r="Z83" s="584"/>
    </row>
    <row r="84" spans="2:26" ht="39.75" customHeight="1">
      <c r="B84" s="545"/>
      <c r="D84" s="191" t="s">
        <v>2160</v>
      </c>
      <c r="E84" s="322"/>
      <c r="F84" s="192"/>
      <c r="G84" s="329"/>
      <c r="H84" s="193" t="str">
        <f t="shared" si="6"/>
        <v/>
      </c>
      <c r="J84" s="191" t="s">
        <v>2160</v>
      </c>
      <c r="K84" s="322"/>
      <c r="L84" s="192"/>
      <c r="M84" s="329"/>
      <c r="N84" s="193" t="str">
        <f t="shared" si="7"/>
        <v/>
      </c>
      <c r="P84" s="191" t="s">
        <v>2160</v>
      </c>
      <c r="Q84" s="322"/>
      <c r="R84" s="192"/>
      <c r="S84" s="329"/>
      <c r="T84" s="193" t="str">
        <f t="shared" si="8"/>
        <v/>
      </c>
      <c r="V84" s="583"/>
      <c r="W84" s="392"/>
      <c r="X84" s="392"/>
      <c r="Y84" s="392"/>
      <c r="Z84" s="584"/>
    </row>
    <row r="85" spans="2:26" ht="39.75" customHeight="1">
      <c r="B85" s="545"/>
      <c r="D85" s="191" t="s">
        <v>2161</v>
      </c>
      <c r="E85" s="323"/>
      <c r="F85" s="194"/>
      <c r="G85" s="330"/>
      <c r="H85" s="195" t="str">
        <f t="shared" si="6"/>
        <v/>
      </c>
      <c r="J85" s="191" t="s">
        <v>2161</v>
      </c>
      <c r="K85" s="323"/>
      <c r="L85" s="194"/>
      <c r="M85" s="330"/>
      <c r="N85" s="195" t="str">
        <f t="shared" si="7"/>
        <v/>
      </c>
      <c r="P85" s="191" t="s">
        <v>2161</v>
      </c>
      <c r="Q85" s="323"/>
      <c r="R85" s="194"/>
      <c r="S85" s="330"/>
      <c r="T85" s="195" t="str">
        <f t="shared" si="8"/>
        <v/>
      </c>
      <c r="V85" s="583"/>
      <c r="W85" s="392"/>
      <c r="X85" s="392"/>
      <c r="Y85" s="392"/>
      <c r="Z85" s="584"/>
    </row>
    <row r="86" spans="2:26" ht="39.75" customHeight="1">
      <c r="B86" s="545"/>
      <c r="D86" s="191" t="s">
        <v>2162</v>
      </c>
      <c r="E86" s="322"/>
      <c r="F86" s="192"/>
      <c r="G86" s="329"/>
      <c r="H86" s="193" t="str">
        <f t="shared" si="6"/>
        <v/>
      </c>
      <c r="J86" s="191" t="s">
        <v>2162</v>
      </c>
      <c r="K86" s="322"/>
      <c r="L86" s="192"/>
      <c r="M86" s="329"/>
      <c r="N86" s="193" t="str">
        <f t="shared" si="7"/>
        <v/>
      </c>
      <c r="P86" s="191" t="s">
        <v>2162</v>
      </c>
      <c r="Q86" s="322"/>
      <c r="R86" s="192"/>
      <c r="S86" s="329"/>
      <c r="T86" s="193" t="str">
        <f t="shared" si="8"/>
        <v/>
      </c>
      <c r="V86" s="583"/>
      <c r="W86" s="392"/>
      <c r="X86" s="392"/>
      <c r="Y86" s="392"/>
      <c r="Z86" s="584"/>
    </row>
    <row r="87" spans="2:26" ht="39.75" customHeight="1">
      <c r="B87" s="545"/>
      <c r="D87" s="196" t="s">
        <v>2163</v>
      </c>
      <c r="E87" s="324"/>
      <c r="F87" s="197"/>
      <c r="G87" s="331"/>
      <c r="H87" s="198" t="str">
        <f t="shared" si="6"/>
        <v/>
      </c>
      <c r="J87" s="196" t="s">
        <v>2163</v>
      </c>
      <c r="K87" s="324"/>
      <c r="L87" s="197"/>
      <c r="M87" s="331"/>
      <c r="N87" s="198" t="str">
        <f t="shared" si="7"/>
        <v/>
      </c>
      <c r="P87" s="196" t="s">
        <v>2163</v>
      </c>
      <c r="Q87" s="324"/>
      <c r="R87" s="197"/>
      <c r="S87" s="331"/>
      <c r="T87" s="198" t="str">
        <f t="shared" si="8"/>
        <v/>
      </c>
      <c r="V87" s="583"/>
      <c r="W87" s="392"/>
      <c r="X87" s="392"/>
      <c r="Y87" s="392"/>
      <c r="Z87" s="584"/>
    </row>
    <row r="88" spans="2:26" ht="60" customHeight="1">
      <c r="B88" s="545"/>
      <c r="D88" s="199" t="s">
        <v>1277</v>
      </c>
      <c r="E88" s="547">
        <f ca="1">ROUNDUP(F93/(VLOOKUP(1,tblRPECoefficientWithoutColumnHeaders,2,0)*G93^2+VLOOKUP(2,tblRPECoefficientWithoutColumnHeaders,2,0)*G93+VLOOKUP(3,tblRPECoefficientWithoutColumnHeaders,2,0)),0)</f>
        <v>0</v>
      </c>
      <c r="F88" s="548"/>
      <c r="G88" s="548"/>
      <c r="H88" s="549"/>
      <c r="J88" s="199" t="s">
        <v>1277</v>
      </c>
      <c r="K88" s="547">
        <f ca="1">ROUNDUP(L93/(VLOOKUP(1,tblRPECoefficientWithoutColumnHeaders,2,0)*M93^2+VLOOKUP(2,tblRPECoefficientWithoutColumnHeaders,2,0)*M93+VLOOKUP(3,tblRPECoefficientWithoutColumnHeaders,2,0)),0)</f>
        <v>0</v>
      </c>
      <c r="L88" s="548"/>
      <c r="M88" s="548"/>
      <c r="N88" s="549"/>
      <c r="P88" s="200" t="s">
        <v>1277</v>
      </c>
      <c r="Q88" s="554">
        <f ca="1">ROUNDUP(R93/(VLOOKUP(1,tblRPECoefficientWithoutColumnHeaders,2,0)*S93^2+VLOOKUP(2,tblRPECoefficientWithoutColumnHeaders,2,0)*S93+VLOOKUP(3,tblRPECoefficientWithoutColumnHeaders,2,0)),0)</f>
        <v>0</v>
      </c>
      <c r="R88" s="555"/>
      <c r="S88" s="555"/>
      <c r="T88" s="556"/>
      <c r="V88" s="583"/>
      <c r="W88" s="392"/>
      <c r="X88" s="392"/>
      <c r="Y88" s="392"/>
      <c r="Z88" s="584"/>
    </row>
    <row r="89" spans="2:26" ht="60" customHeight="1">
      <c r="B89" s="545"/>
      <c r="D89" s="201"/>
      <c r="E89" s="204">
        <f t="shared" ref="E89:H89" si="9">D89*B89</f>
        <v>0</v>
      </c>
      <c r="F89" s="204">
        <f t="shared" si="9"/>
        <v>0</v>
      </c>
      <c r="G89" s="204">
        <f t="shared" si="9"/>
        <v>0</v>
      </c>
      <c r="H89" s="204">
        <f t="shared" si="9"/>
        <v>0</v>
      </c>
      <c r="J89" s="201"/>
      <c r="K89" s="216"/>
      <c r="L89" s="216"/>
      <c r="M89" s="216"/>
      <c r="N89" s="204">
        <f>M89*K89</f>
        <v>0</v>
      </c>
      <c r="P89" s="205" t="s">
        <v>2164</v>
      </c>
      <c r="Q89" s="206"/>
      <c r="R89" s="207" t="s">
        <v>2165</v>
      </c>
      <c r="S89" s="208"/>
      <c r="T89" s="209">
        <f>S89*Q89</f>
        <v>0</v>
      </c>
      <c r="V89" s="583"/>
      <c r="W89" s="392"/>
      <c r="X89" s="392"/>
      <c r="Y89" s="392"/>
      <c r="Z89" s="584"/>
    </row>
    <row r="90" spans="2:26" ht="60" customHeight="1">
      <c r="B90" s="545"/>
      <c r="D90" s="201" t="s">
        <v>1268</v>
      </c>
      <c r="E90" s="553">
        <f>IF(COUNT(H79:H87)&gt;0,AVERAGEIF(H79:H87,"&gt;0"),0)</f>
        <v>0</v>
      </c>
      <c r="F90" s="406"/>
      <c r="G90" s="406"/>
      <c r="H90" s="407"/>
      <c r="J90" s="201" t="s">
        <v>1268</v>
      </c>
      <c r="K90" s="553">
        <f>IF(COUNT(N79:N87)&gt;0,AVERAGEIF(N79:N87,"&gt;0"),0)</f>
        <v>0</v>
      </c>
      <c r="L90" s="406"/>
      <c r="M90" s="406"/>
      <c r="N90" s="407"/>
      <c r="P90" s="210" t="s">
        <v>1268</v>
      </c>
      <c r="Q90" s="557">
        <f>IF(COUNT(T79:T87)&gt;0,AVERAGEIF(T79:T87,"&gt;0"),0)</f>
        <v>0</v>
      </c>
      <c r="R90" s="558"/>
      <c r="S90" s="558"/>
      <c r="T90" s="559"/>
      <c r="V90" s="583"/>
      <c r="W90" s="392"/>
      <c r="X90" s="392"/>
      <c r="Y90" s="392"/>
      <c r="Z90" s="584"/>
    </row>
    <row r="91" spans="2:26" ht="60" customHeight="1">
      <c r="B91" s="545"/>
      <c r="D91" s="201" t="s">
        <v>1267</v>
      </c>
      <c r="E91" s="560">
        <f>SUM(F79:F87)</f>
        <v>0</v>
      </c>
      <c r="F91" s="406"/>
      <c r="G91" s="406"/>
      <c r="H91" s="407"/>
      <c r="J91" s="201" t="s">
        <v>1267</v>
      </c>
      <c r="K91" s="560">
        <f>SUM(L79:L87)</f>
        <v>0</v>
      </c>
      <c r="L91" s="406"/>
      <c r="M91" s="406"/>
      <c r="N91" s="407"/>
      <c r="P91" s="201" t="s">
        <v>1267</v>
      </c>
      <c r="Q91" s="560">
        <f>SUM(R79:R87)</f>
        <v>0</v>
      </c>
      <c r="R91" s="406"/>
      <c r="S91" s="406"/>
      <c r="T91" s="407"/>
      <c r="V91" s="583"/>
      <c r="W91" s="392"/>
      <c r="X91" s="392"/>
      <c r="Y91" s="392"/>
      <c r="Z91" s="584"/>
    </row>
    <row r="92" spans="2:26" ht="60" customHeight="1">
      <c r="B92" s="545"/>
      <c r="D92" s="211" t="s">
        <v>1258</v>
      </c>
      <c r="E92" s="550">
        <f>SUM(PRODUCT(E79:F79),PRODUCT(E80:F80),PRODUCT(E81:F81),PRODUCT(E82:F82),PRODUCT(E83:F83),PRODUCT(E84:F84),PRODUCT(E85:F85),PRODUCT(E86:F86),PRODUCT(E87:F87))</f>
        <v>0</v>
      </c>
      <c r="F92" s="551"/>
      <c r="G92" s="551"/>
      <c r="H92" s="552"/>
      <c r="J92" s="211" t="s">
        <v>1258</v>
      </c>
      <c r="K92" s="550">
        <f>SUM(PRODUCT(K79:L79),PRODUCT(K80:L80),PRODUCT(K81:L81),PRODUCT(K82:L82),PRODUCT(K83:L83),PRODUCT(K84:L84),PRODUCT(K85:L85),PRODUCT(K86:L86),PRODUCT(K87:L87))</f>
        <v>0</v>
      </c>
      <c r="L92" s="551"/>
      <c r="M92" s="551"/>
      <c r="N92" s="552"/>
      <c r="P92" s="211" t="s">
        <v>1258</v>
      </c>
      <c r="Q92" s="550">
        <f>SUM(PRODUCT(Q79:R79),PRODUCT(Q80:R80),PRODUCT(Q81:R81),PRODUCT(Q82:R82),PRODUCT(Q83:R83),PRODUCT(Q84:R84),PRODUCT(Q85:R85),PRODUCT(Q86:R86),PRODUCT(Q87:R87))</f>
        <v>0</v>
      </c>
      <c r="R92" s="551"/>
      <c r="S92" s="551"/>
      <c r="T92" s="552"/>
      <c r="V92" s="585"/>
      <c r="W92" s="417"/>
      <c r="X92" s="417"/>
      <c r="Y92" s="417"/>
      <c r="Z92" s="586"/>
    </row>
    <row r="93" spans="2:26" ht="39.75" customHeight="1">
      <c r="B93" s="546"/>
      <c r="D93" s="212"/>
      <c r="E93" s="213" t="str">
        <f ca="1">OFFSET(E78,COUNT(E79:E87),0)</f>
        <v>WEIGHT</v>
      </c>
      <c r="F93" s="214">
        <f ca="1">IF(COUNT(E79:E87)&gt;0,OFFSET(E78,MATCH(MAX(E79:E87),E79:E87,0),0),0)</f>
        <v>0</v>
      </c>
      <c r="G93" s="214">
        <f ca="1">IF(COUNT(E79:E87)&gt;0,OFFSET(F78,MATCH(MAX(E79:E87),E79:E87,0),0)+(10-OFFSET(G78,MATCH(MAX(E79:E87),E79:E87,0),0)),0)</f>
        <v>0</v>
      </c>
      <c r="H93" s="215">
        <f ca="1">IF(COUNT(E79:E87)&gt;0,OFFSET(F78,COUNT(E79:E87),0)+(10-(OFFSET(G78,COUNT(E79:E87),0))),0)</f>
        <v>0</v>
      </c>
      <c r="J93" s="212"/>
      <c r="K93" s="213" t="str">
        <f ca="1">OFFSET(K78,COUNT(K79:K87),0)</f>
        <v>WEIGHT</v>
      </c>
      <c r="L93" s="214">
        <f ca="1">IF(COUNT(K79:K87)&gt;0,OFFSET(K78,MATCH(MAX(K79:K87),K79:K87,0),0),0)</f>
        <v>0</v>
      </c>
      <c r="M93" s="214">
        <f ca="1">IF(COUNT(K79:K87)&gt;0,OFFSET(L78,MATCH(MAX(K79:K87),K79:K87,0),0)+(10-OFFSET(M78,MATCH(MAX(K79:K87),K79:K87,0),0)),0)</f>
        <v>0</v>
      </c>
      <c r="N93" s="215">
        <f ca="1">IF(COUNT(K79:K87)&gt;0,OFFSET(L78,COUNT(K79:K87),0)+(10-(OFFSET(M78,COUNT(K79:K87),0))),0)</f>
        <v>0</v>
      </c>
      <c r="P93" s="212"/>
      <c r="Q93" s="213" t="str">
        <f ca="1">OFFSET(Q78,COUNT(Q79:Q87),0)</f>
        <v>WEIGHT</v>
      </c>
      <c r="R93" s="214">
        <f ca="1">IF(COUNT(Q79:Q87)&gt;0,OFFSET(Q78,MATCH(MAX(Q79:Q87),Q79:Q87,0),0),0)</f>
        <v>0</v>
      </c>
      <c r="S93" s="214">
        <f ca="1">IF(COUNT(Q79:Q87)&gt;0,OFFSET(R78,MATCH(MAX(Q79:Q87),Q79:Q87,0),0)+(10-OFFSET(S78,MATCH(MAX(Q79:Q87),Q79:Q87,0),0)),0)</f>
        <v>0</v>
      </c>
      <c r="T93" s="215">
        <f ca="1">IF(COUNT(Q79:Q87)&gt;0,OFFSET(R78,COUNT(Q79:Q87),0)+(10-(OFFSET(S78,COUNT(Q79:Q87),0))),0)</f>
        <v>0</v>
      </c>
      <c r="V93" s="212"/>
      <c r="W93" s="213"/>
      <c r="X93" s="214"/>
      <c r="Y93" s="214"/>
      <c r="Z93" s="215"/>
    </row>
    <row r="94" spans="2:26" ht="15.75" customHeight="1"/>
    <row r="95" spans="2:26" ht="22.5" customHeight="1"/>
    <row r="96" spans="2:26" ht="75" customHeight="1">
      <c r="B96" s="544">
        <v>4</v>
      </c>
      <c r="D96" s="533">
        <v>1</v>
      </c>
      <c r="E96" s="369"/>
      <c r="F96" s="369"/>
      <c r="G96" s="369"/>
      <c r="H96" s="370"/>
      <c r="J96" s="533">
        <v>2</v>
      </c>
      <c r="K96" s="369"/>
      <c r="L96" s="369"/>
      <c r="M96" s="369"/>
      <c r="N96" s="370"/>
      <c r="P96" s="533">
        <v>3</v>
      </c>
      <c r="Q96" s="369"/>
      <c r="R96" s="369"/>
      <c r="S96" s="369"/>
      <c r="T96" s="370"/>
      <c r="V96" s="533" t="s">
        <v>2147</v>
      </c>
      <c r="W96" s="369"/>
      <c r="X96" s="369"/>
      <c r="Y96" s="369"/>
      <c r="Z96" s="370"/>
    </row>
    <row r="97" spans="2:26" ht="15" customHeight="1">
      <c r="B97" s="545"/>
    </row>
    <row r="98" spans="2:26" ht="75" customHeight="1">
      <c r="B98" s="545"/>
      <c r="D98" s="535" t="str">
        <f ca="1">OFFSET('PROGRAMMING SKELETON'!D282,F2-1,0)</f>
        <v>2 count paused deadlift @ 1" off floor</v>
      </c>
      <c r="E98" s="413"/>
      <c r="F98" s="413"/>
      <c r="G98" s="413"/>
      <c r="H98" s="414"/>
      <c r="J98" s="535" t="str">
        <f ca="1">OFFSET('PROGRAMMING SKELETON'!G282,F2-1,0)</f>
        <v>Touch n Go bench</v>
      </c>
      <c r="K98" s="413"/>
      <c r="L98" s="413"/>
      <c r="M98" s="413"/>
      <c r="N98" s="414"/>
      <c r="P98" s="535" t="str">
        <f ca="1">OFFSET('PROGRAMMING SKELETON'!J282,F2-1,0)</f>
        <v>SLDL</v>
      </c>
      <c r="Q98" s="413"/>
      <c r="R98" s="413"/>
      <c r="S98" s="413"/>
      <c r="T98" s="414"/>
      <c r="V98" s="535" t="str">
        <f ca="1">OFFSET('PROGRAMMING SKELETON'!M283,F74-1,0)</f>
        <v>GPP or None</v>
      </c>
      <c r="W98" s="413"/>
      <c r="X98" s="413"/>
      <c r="Y98" s="413"/>
      <c r="Z98" s="414"/>
    </row>
    <row r="99" spans="2:26" ht="49.5" customHeight="1">
      <c r="B99" s="545"/>
      <c r="D99" s="531" t="s">
        <v>2148</v>
      </c>
      <c r="E99" s="561" t="str">
        <f ca="1">OFFSET('PROGRAMMING SKELETON'!G57,F2-1,0)</f>
        <v>•1 rep @ RPE 8
• 3 reps @ RPE 9
•-5% from 3 @ RPE 9 x 2 sets of 3</v>
      </c>
      <c r="F99" s="526"/>
      <c r="G99" s="526"/>
      <c r="H99" s="527"/>
      <c r="J99" s="531" t="s">
        <v>2148</v>
      </c>
      <c r="K99" s="561" t="str">
        <f ca="1">OFFSET('PROGRAMMING SKELETON'!H57,F2-1,0)</f>
        <v>•1 rep @ RPE 8
• 3 reps @ RPE 9
•-5% from 3 @ RPE 9 x 2 sets of 3</v>
      </c>
      <c r="L99" s="526"/>
      <c r="M99" s="526"/>
      <c r="N99" s="527"/>
      <c r="P99" s="531" t="s">
        <v>2148</v>
      </c>
      <c r="Q99" s="561" t="str">
        <f ca="1">OFFSET('PROGRAMMING SKELETON'!I57,F2-1,0)</f>
        <v>•8 reps @RPE 6
•8 reps @ RPE 7
•8 reps @ RPE 8
• Repeat 8 reps @ 8 for 2 more sets of 8</v>
      </c>
      <c r="R99" s="526"/>
      <c r="S99" s="526"/>
      <c r="T99" s="527"/>
      <c r="V99" s="582" t="str">
        <f ca="1">OFFSET('PROGRAMMING SKELETON'!N283,F74-1,0)</f>
        <v>GPP or None</v>
      </c>
      <c r="W99" s="526"/>
      <c r="X99" s="526"/>
      <c r="Y99" s="526"/>
      <c r="Z99" s="527"/>
    </row>
    <row r="100" spans="2:26" ht="49.5" customHeight="1">
      <c r="B100" s="545"/>
      <c r="D100" s="532"/>
      <c r="E100" s="528"/>
      <c r="F100" s="529"/>
      <c r="G100" s="529"/>
      <c r="H100" s="530"/>
      <c r="J100" s="532"/>
      <c r="K100" s="528"/>
      <c r="L100" s="529"/>
      <c r="M100" s="529"/>
      <c r="N100" s="530"/>
      <c r="P100" s="532"/>
      <c r="Q100" s="528"/>
      <c r="R100" s="529"/>
      <c r="S100" s="529"/>
      <c r="T100" s="530"/>
      <c r="V100" s="583"/>
      <c r="W100" s="392"/>
      <c r="X100" s="392"/>
      <c r="Y100" s="392"/>
      <c r="Z100" s="584"/>
    </row>
    <row r="101" spans="2:26" ht="124.5" customHeight="1">
      <c r="B101" s="545"/>
      <c r="D101" s="186" t="s">
        <v>2149</v>
      </c>
      <c r="E101" s="562" t="str">
        <f ca="1">OFFSET('PROGRAMMING SKELETON'!E282,F2-1,0)</f>
        <v>3-5 minute rest between work sets</v>
      </c>
      <c r="F101" s="410"/>
      <c r="G101" s="410"/>
      <c r="H101" s="411"/>
      <c r="J101" s="186" t="s">
        <v>2149</v>
      </c>
      <c r="K101" s="562" t="str">
        <f ca="1">OFFSET('PROGRAMMING SKELETON'!H282,F2-1,0)</f>
        <v>3-5 minute rest between work sets</v>
      </c>
      <c r="L101" s="410"/>
      <c r="M101" s="410"/>
      <c r="N101" s="411"/>
      <c r="P101" s="186" t="s">
        <v>2149</v>
      </c>
      <c r="Q101" s="562" t="str">
        <f ca="1">OFFSET('PROGRAMMING SKELETON'!K282,F2-1,0)</f>
        <v>2-4 min</v>
      </c>
      <c r="R101" s="410"/>
      <c r="S101" s="410"/>
      <c r="T101" s="411"/>
      <c r="V101" s="585"/>
      <c r="W101" s="417"/>
      <c r="X101" s="417"/>
      <c r="Y101" s="417"/>
      <c r="Z101" s="586"/>
    </row>
    <row r="102" spans="2:26" ht="75" customHeight="1">
      <c r="B102" s="545"/>
      <c r="D102" s="187" t="s">
        <v>2150</v>
      </c>
      <c r="E102" s="187" t="s">
        <v>2151</v>
      </c>
      <c r="F102" s="187" t="s">
        <v>1267</v>
      </c>
      <c r="G102" s="187" t="s">
        <v>2152</v>
      </c>
      <c r="H102" s="187" t="s">
        <v>2153</v>
      </c>
      <c r="J102" s="187" t="s">
        <v>2150</v>
      </c>
      <c r="K102" s="187" t="s">
        <v>2151</v>
      </c>
      <c r="L102" s="187" t="s">
        <v>1267</v>
      </c>
      <c r="M102" s="187" t="s">
        <v>2152</v>
      </c>
      <c r="N102" s="187" t="s">
        <v>2153</v>
      </c>
      <c r="P102" s="187" t="s">
        <v>2150</v>
      </c>
      <c r="Q102" s="187" t="s">
        <v>2151</v>
      </c>
      <c r="R102" s="187" t="s">
        <v>1267</v>
      </c>
      <c r="S102" s="187" t="s">
        <v>2152</v>
      </c>
      <c r="T102" s="187" t="s">
        <v>2153</v>
      </c>
      <c r="V102" s="581" t="s">
        <v>2154</v>
      </c>
      <c r="W102" s="413"/>
      <c r="X102" s="413"/>
      <c r="Y102" s="413"/>
      <c r="Z102" s="414"/>
    </row>
    <row r="103" spans="2:26" ht="39.75" customHeight="1">
      <c r="B103" s="545"/>
      <c r="D103" s="188" t="s">
        <v>2155</v>
      </c>
      <c r="E103" s="321"/>
      <c r="F103" s="189"/>
      <c r="G103" s="328"/>
      <c r="H103" s="190" t="str">
        <f t="shared" ref="H103:H111" si="10">IF(ISNUMBER(E103),E103/E$112,"")</f>
        <v/>
      </c>
      <c r="J103" s="188" t="s">
        <v>2155</v>
      </c>
      <c r="K103" s="321"/>
      <c r="L103" s="189"/>
      <c r="M103" s="328"/>
      <c r="N103" s="190" t="str">
        <f t="shared" ref="N103:N111" si="11">IF(ISNUMBER(K103),K103/K$112,"")</f>
        <v/>
      </c>
      <c r="P103" s="188" t="s">
        <v>2155</v>
      </c>
      <c r="Q103" s="321"/>
      <c r="R103" s="189"/>
      <c r="S103" s="328"/>
      <c r="T103" s="190" t="str">
        <f t="shared" ref="T103:T111" si="12">IF(ISNUMBER(Q103),Q103/Q$112,"")</f>
        <v/>
      </c>
      <c r="V103" s="587"/>
      <c r="W103" s="526"/>
      <c r="X103" s="526"/>
      <c r="Y103" s="526"/>
      <c r="Z103" s="527"/>
    </row>
    <row r="104" spans="2:26" ht="39.75" customHeight="1">
      <c r="B104" s="545"/>
      <c r="D104" s="191" t="s">
        <v>2156</v>
      </c>
      <c r="E104" s="322"/>
      <c r="F104" s="192"/>
      <c r="G104" s="329"/>
      <c r="H104" s="190" t="str">
        <f t="shared" si="10"/>
        <v/>
      </c>
      <c r="J104" s="191" t="s">
        <v>2156</v>
      </c>
      <c r="K104" s="322"/>
      <c r="L104" s="192"/>
      <c r="M104" s="329"/>
      <c r="N104" s="193" t="str">
        <f t="shared" si="11"/>
        <v/>
      </c>
      <c r="P104" s="191" t="s">
        <v>2156</v>
      </c>
      <c r="Q104" s="322"/>
      <c r="R104" s="192"/>
      <c r="S104" s="329"/>
      <c r="T104" s="193" t="str">
        <f t="shared" si="12"/>
        <v/>
      </c>
      <c r="V104" s="583"/>
      <c r="W104" s="392"/>
      <c r="X104" s="392"/>
      <c r="Y104" s="392"/>
      <c r="Z104" s="584"/>
    </row>
    <row r="105" spans="2:26" ht="39.75" customHeight="1">
      <c r="B105" s="545"/>
      <c r="D105" s="191" t="s">
        <v>2157</v>
      </c>
      <c r="E105" s="323"/>
      <c r="F105" s="189"/>
      <c r="G105" s="330"/>
      <c r="H105" s="190" t="str">
        <f t="shared" si="10"/>
        <v/>
      </c>
      <c r="J105" s="191" t="s">
        <v>2157</v>
      </c>
      <c r="K105" s="323"/>
      <c r="L105" s="189"/>
      <c r="M105" s="330"/>
      <c r="N105" s="195" t="str">
        <f t="shared" si="11"/>
        <v/>
      </c>
      <c r="P105" s="191" t="s">
        <v>2157</v>
      </c>
      <c r="Q105" s="323"/>
      <c r="R105" s="189"/>
      <c r="S105" s="330"/>
      <c r="T105" s="195" t="str">
        <f t="shared" si="12"/>
        <v/>
      </c>
      <c r="V105" s="583"/>
      <c r="W105" s="392"/>
      <c r="X105" s="392"/>
      <c r="Y105" s="392"/>
      <c r="Z105" s="584"/>
    </row>
    <row r="106" spans="2:26" ht="39.75" customHeight="1">
      <c r="B106" s="545"/>
      <c r="D106" s="191" t="s">
        <v>2158</v>
      </c>
      <c r="E106" s="322"/>
      <c r="F106" s="192"/>
      <c r="G106" s="329"/>
      <c r="H106" s="193" t="str">
        <f t="shared" si="10"/>
        <v/>
      </c>
      <c r="J106" s="191" t="s">
        <v>2158</v>
      </c>
      <c r="K106" s="322"/>
      <c r="L106" s="192"/>
      <c r="M106" s="329"/>
      <c r="N106" s="193" t="str">
        <f t="shared" si="11"/>
        <v/>
      </c>
      <c r="P106" s="191" t="s">
        <v>2158</v>
      </c>
      <c r="Q106" s="322"/>
      <c r="R106" s="192"/>
      <c r="S106" s="329"/>
      <c r="T106" s="193" t="str">
        <f t="shared" si="12"/>
        <v/>
      </c>
      <c r="V106" s="583"/>
      <c r="W106" s="392"/>
      <c r="X106" s="392"/>
      <c r="Y106" s="392"/>
      <c r="Z106" s="584"/>
    </row>
    <row r="107" spans="2:26" ht="39.75" customHeight="1">
      <c r="B107" s="545"/>
      <c r="D107" s="191" t="s">
        <v>2159</v>
      </c>
      <c r="E107" s="323"/>
      <c r="F107" s="189"/>
      <c r="G107" s="330"/>
      <c r="H107" s="195" t="str">
        <f t="shared" si="10"/>
        <v/>
      </c>
      <c r="J107" s="191" t="s">
        <v>2159</v>
      </c>
      <c r="K107" s="323"/>
      <c r="L107" s="189"/>
      <c r="M107" s="330"/>
      <c r="N107" s="195" t="str">
        <f t="shared" si="11"/>
        <v/>
      </c>
      <c r="P107" s="191" t="s">
        <v>2159</v>
      </c>
      <c r="Q107" s="323"/>
      <c r="R107" s="189"/>
      <c r="S107" s="330"/>
      <c r="T107" s="195" t="str">
        <f t="shared" si="12"/>
        <v/>
      </c>
      <c r="V107" s="583"/>
      <c r="W107" s="392"/>
      <c r="X107" s="392"/>
      <c r="Y107" s="392"/>
      <c r="Z107" s="584"/>
    </row>
    <row r="108" spans="2:26" ht="39.75" customHeight="1">
      <c r="B108" s="545"/>
      <c r="D108" s="191" t="s">
        <v>2160</v>
      </c>
      <c r="E108" s="322"/>
      <c r="F108" s="192"/>
      <c r="G108" s="329"/>
      <c r="H108" s="193" t="str">
        <f t="shared" si="10"/>
        <v/>
      </c>
      <c r="J108" s="191" t="s">
        <v>2160</v>
      </c>
      <c r="K108" s="322"/>
      <c r="L108" s="192"/>
      <c r="M108" s="329"/>
      <c r="N108" s="193" t="str">
        <f t="shared" si="11"/>
        <v/>
      </c>
      <c r="P108" s="191" t="s">
        <v>2160</v>
      </c>
      <c r="Q108" s="322"/>
      <c r="R108" s="192"/>
      <c r="S108" s="329"/>
      <c r="T108" s="193" t="str">
        <f t="shared" si="12"/>
        <v/>
      </c>
      <c r="V108" s="583"/>
      <c r="W108" s="392"/>
      <c r="X108" s="392"/>
      <c r="Y108" s="392"/>
      <c r="Z108" s="584"/>
    </row>
    <row r="109" spans="2:26" ht="39.75" customHeight="1">
      <c r="B109" s="545"/>
      <c r="D109" s="191" t="s">
        <v>2161</v>
      </c>
      <c r="E109" s="323"/>
      <c r="F109" s="189"/>
      <c r="G109" s="330"/>
      <c r="H109" s="195" t="str">
        <f t="shared" si="10"/>
        <v/>
      </c>
      <c r="J109" s="191" t="s">
        <v>2161</v>
      </c>
      <c r="K109" s="323"/>
      <c r="L109" s="189"/>
      <c r="M109" s="330"/>
      <c r="N109" s="195" t="str">
        <f t="shared" si="11"/>
        <v/>
      </c>
      <c r="P109" s="191" t="s">
        <v>2161</v>
      </c>
      <c r="Q109" s="323"/>
      <c r="R109" s="189"/>
      <c r="S109" s="330"/>
      <c r="T109" s="195" t="str">
        <f t="shared" si="12"/>
        <v/>
      </c>
      <c r="V109" s="583"/>
      <c r="W109" s="392"/>
      <c r="X109" s="392"/>
      <c r="Y109" s="392"/>
      <c r="Z109" s="584"/>
    </row>
    <row r="110" spans="2:26" ht="39.75" customHeight="1">
      <c r="B110" s="545"/>
      <c r="D110" s="191" t="s">
        <v>2162</v>
      </c>
      <c r="E110" s="322"/>
      <c r="F110" s="192"/>
      <c r="G110" s="329"/>
      <c r="H110" s="193" t="str">
        <f t="shared" si="10"/>
        <v/>
      </c>
      <c r="J110" s="191" t="s">
        <v>2162</v>
      </c>
      <c r="K110" s="322"/>
      <c r="L110" s="192"/>
      <c r="M110" s="329"/>
      <c r="N110" s="193" t="str">
        <f t="shared" si="11"/>
        <v/>
      </c>
      <c r="P110" s="191" t="s">
        <v>2162</v>
      </c>
      <c r="Q110" s="322"/>
      <c r="R110" s="192"/>
      <c r="S110" s="329"/>
      <c r="T110" s="193" t="str">
        <f t="shared" si="12"/>
        <v/>
      </c>
      <c r="V110" s="583"/>
      <c r="W110" s="392"/>
      <c r="X110" s="392"/>
      <c r="Y110" s="392"/>
      <c r="Z110" s="584"/>
    </row>
    <row r="111" spans="2:26" ht="39.75" customHeight="1" thickBot="1">
      <c r="B111" s="545"/>
      <c r="D111" s="196" t="s">
        <v>2163</v>
      </c>
      <c r="E111" s="324"/>
      <c r="F111" s="189"/>
      <c r="G111" s="331"/>
      <c r="H111" s="198" t="str">
        <f t="shared" si="10"/>
        <v/>
      </c>
      <c r="J111" s="196" t="s">
        <v>2163</v>
      </c>
      <c r="K111" s="324"/>
      <c r="L111" s="189"/>
      <c r="M111" s="331"/>
      <c r="N111" s="198" t="str">
        <f t="shared" si="11"/>
        <v/>
      </c>
      <c r="P111" s="196" t="s">
        <v>2163</v>
      </c>
      <c r="Q111" s="324"/>
      <c r="R111" s="189"/>
      <c r="S111" s="331"/>
      <c r="T111" s="198" t="str">
        <f t="shared" si="12"/>
        <v/>
      </c>
      <c r="V111" s="583"/>
      <c r="W111" s="392"/>
      <c r="X111" s="392"/>
      <c r="Y111" s="392"/>
      <c r="Z111" s="584"/>
    </row>
    <row r="112" spans="2:26" ht="60" customHeight="1" thickTop="1">
      <c r="B112" s="545"/>
      <c r="D112" s="199" t="s">
        <v>1277</v>
      </c>
      <c r="E112" s="547">
        <f ca="1">ROUNDUP(F117/(VLOOKUP(1,tblRPECoefficientWithoutColumnHeaders,2,0)*G117^2+VLOOKUP(2,tblRPECoefficientWithoutColumnHeaders,2,0)*G117+VLOOKUP(3,tblRPECoefficientWithoutColumnHeaders,2,0)),0)</f>
        <v>0</v>
      </c>
      <c r="F112" s="548"/>
      <c r="G112" s="548"/>
      <c r="H112" s="549"/>
      <c r="J112" s="199" t="s">
        <v>1277</v>
      </c>
      <c r="K112" s="547">
        <f ca="1">ROUNDUP(L117/(VLOOKUP(1,tblRPECoefficientWithoutColumnHeaders,2,0)*M117^2+VLOOKUP(2,tblRPECoefficientWithoutColumnHeaders,2,0)*M117+VLOOKUP(3,tblRPECoefficientWithoutColumnHeaders,2,0)),0)</f>
        <v>0</v>
      </c>
      <c r="L112" s="548"/>
      <c r="M112" s="548"/>
      <c r="N112" s="549"/>
      <c r="P112" s="199" t="s">
        <v>1277</v>
      </c>
      <c r="Q112" s="547">
        <f ca="1">ROUNDUP(R117/(VLOOKUP(1,tblRPECoefficientWithoutColumnHeaders,2,0)*S117^2+VLOOKUP(2,tblRPECoefficientWithoutColumnHeaders,2,0)*S117+VLOOKUP(3,tblRPECoefficientWithoutColumnHeaders,2,0)),0)</f>
        <v>0</v>
      </c>
      <c r="R112" s="548"/>
      <c r="S112" s="548"/>
      <c r="T112" s="549"/>
      <c r="V112" s="583"/>
      <c r="W112" s="392"/>
      <c r="X112" s="392"/>
      <c r="Y112" s="392"/>
      <c r="Z112" s="584"/>
    </row>
    <row r="113" spans="2:26" ht="60" customHeight="1">
      <c r="B113" s="545"/>
      <c r="D113" s="201"/>
      <c r="E113" s="216"/>
      <c r="F113" s="216"/>
      <c r="G113" s="216"/>
      <c r="H113" s="204"/>
      <c r="J113" s="201"/>
      <c r="K113" s="216"/>
      <c r="L113" s="216"/>
      <c r="M113" s="216"/>
      <c r="N113" s="204"/>
      <c r="P113" s="247" t="s">
        <v>2387</v>
      </c>
      <c r="Q113" s="248"/>
      <c r="R113" s="216" t="s">
        <v>2165</v>
      </c>
      <c r="S113" s="249"/>
      <c r="T113" s="250">
        <f>Q113*S113</f>
        <v>0</v>
      </c>
      <c r="V113" s="583"/>
      <c r="W113" s="392"/>
      <c r="X113" s="392"/>
      <c r="Y113" s="392"/>
      <c r="Z113" s="584"/>
    </row>
    <row r="114" spans="2:26" ht="60" customHeight="1">
      <c r="B114" s="545"/>
      <c r="D114" s="201" t="s">
        <v>1268</v>
      </c>
      <c r="E114" s="553">
        <f>IF(COUNT(H103:H111)&gt;0,AVERAGEIF(H103:H111,"&gt;0"),0)</f>
        <v>0</v>
      </c>
      <c r="F114" s="406"/>
      <c r="G114" s="406"/>
      <c r="H114" s="407"/>
      <c r="J114" s="201" t="s">
        <v>1268</v>
      </c>
      <c r="K114" s="553">
        <f>IF(COUNT(N103:N111)&gt;0,AVERAGEIF(N103:N111,"&gt;0"),0)</f>
        <v>0</v>
      </c>
      <c r="L114" s="406"/>
      <c r="M114" s="406"/>
      <c r="N114" s="407"/>
      <c r="P114" s="201" t="s">
        <v>1268</v>
      </c>
      <c r="Q114" s="553">
        <f>IF(COUNT(T103:T111)&gt;0,AVERAGEIF(T103:T111,"&gt;0"),0)</f>
        <v>0</v>
      </c>
      <c r="R114" s="406"/>
      <c r="S114" s="406"/>
      <c r="T114" s="407"/>
      <c r="V114" s="583"/>
      <c r="W114" s="392"/>
      <c r="X114" s="392"/>
      <c r="Y114" s="392"/>
      <c r="Z114" s="584"/>
    </row>
    <row r="115" spans="2:26" ht="60" customHeight="1">
      <c r="B115" s="545"/>
      <c r="D115" s="201" t="s">
        <v>1267</v>
      </c>
      <c r="E115" s="560">
        <f>SUM(F103:F111)</f>
        <v>0</v>
      </c>
      <c r="F115" s="406"/>
      <c r="G115" s="406"/>
      <c r="H115" s="407"/>
      <c r="J115" s="201" t="s">
        <v>1267</v>
      </c>
      <c r="K115" s="560">
        <f>SUM(L103:L111)</f>
        <v>0</v>
      </c>
      <c r="L115" s="406"/>
      <c r="M115" s="406"/>
      <c r="N115" s="407"/>
      <c r="P115" s="201" t="s">
        <v>1267</v>
      </c>
      <c r="Q115" s="560">
        <f>SUM(R103:R111)</f>
        <v>0</v>
      </c>
      <c r="R115" s="406"/>
      <c r="S115" s="406"/>
      <c r="T115" s="407"/>
      <c r="V115" s="583"/>
      <c r="W115" s="392"/>
      <c r="X115" s="392"/>
      <c r="Y115" s="392"/>
      <c r="Z115" s="584"/>
    </row>
    <row r="116" spans="2:26" ht="60" customHeight="1">
      <c r="B116" s="545"/>
      <c r="D116" s="211" t="s">
        <v>1258</v>
      </c>
      <c r="E116" s="550">
        <f>SUM(PRODUCT(E103:F103),PRODUCT(E104:F104),PRODUCT(E105:F105),PRODUCT(E106:F106),PRODUCT(E107:F107),PRODUCT(E108:F108),PRODUCT(E109:F109),PRODUCT(E110:F110),PRODUCT(E111:F111))</f>
        <v>0</v>
      </c>
      <c r="F116" s="551"/>
      <c r="G116" s="551"/>
      <c r="H116" s="552"/>
      <c r="J116" s="211" t="s">
        <v>1258</v>
      </c>
      <c r="K116" s="550">
        <f>SUM(PRODUCT(K103:L103),PRODUCT(K104:L104),PRODUCT(K105:L105),PRODUCT(K106:L106),PRODUCT(K107:L107),PRODUCT(K108:L108),PRODUCT(K109:L109),PRODUCT(K110:L110),PRODUCT(K111:L111))</f>
        <v>0</v>
      </c>
      <c r="L116" s="551"/>
      <c r="M116" s="551"/>
      <c r="N116" s="552"/>
      <c r="P116" s="211" t="s">
        <v>1258</v>
      </c>
      <c r="Q116" s="550">
        <f>SUM(PRODUCT(Q103:R103),PRODUCT(Q104:R104),PRODUCT(Q105:R105),PRODUCT(Q106:R106),PRODUCT(Q107:R107),PRODUCT(Q108:R108),PRODUCT(Q109:R109),PRODUCT(Q110:R110),PRODUCT(Q111:R111))</f>
        <v>0</v>
      </c>
      <c r="R116" s="551"/>
      <c r="S116" s="551"/>
      <c r="T116" s="552"/>
      <c r="V116" s="585"/>
      <c r="W116" s="417"/>
      <c r="X116" s="417"/>
      <c r="Y116" s="417"/>
      <c r="Z116" s="586"/>
    </row>
    <row r="117" spans="2:26" ht="21.75" customHeight="1">
      <c r="B117" s="546"/>
      <c r="D117" s="212"/>
      <c r="E117" s="213" t="str">
        <f ca="1">OFFSET(E102,COUNT(E103:E111),0)</f>
        <v>WEIGHT</v>
      </c>
      <c r="F117" s="214">
        <f ca="1">IF(COUNT(E103:E111)&gt;0,OFFSET(E102,MATCH(MAX(E103:E111),E103:E111,0),0),0)</f>
        <v>0</v>
      </c>
      <c r="G117" s="214">
        <f ca="1">IF(COUNT(E103:E111)&gt;0,OFFSET(F102,MATCH(MAX(E103:E111),E103:E111,0),0)+(10-OFFSET(G102,MATCH(MAX(E103:E111),E103:E111,0),0)),0)</f>
        <v>0</v>
      </c>
      <c r="H117" s="215">
        <f ca="1">IF(COUNT(E103:E111)&gt;0,OFFSET(F102,COUNT(E103:E111),0)+(10-(OFFSET(G102,COUNT(E103:E111),0))),0)</f>
        <v>0</v>
      </c>
      <c r="J117" s="212"/>
      <c r="K117" s="213" t="str">
        <f ca="1">OFFSET(K102,COUNT(K103:K111),0)</f>
        <v>WEIGHT</v>
      </c>
      <c r="L117" s="214">
        <f ca="1">IF(COUNT(K103:K111)&gt;0,OFFSET(K102,MATCH(MAX(K103:K111),K103:K111,0),0),0)</f>
        <v>0</v>
      </c>
      <c r="M117" s="214">
        <f ca="1">IF(COUNT(K103:K111)&gt;0,OFFSET(L102,MATCH(MAX(K103:K111),K103:K111,0),0)+(10-OFFSET(M102,MATCH(MAX(K103:K111),K103:K111,0),0)),0)</f>
        <v>0</v>
      </c>
      <c r="N117" s="215">
        <f ca="1">IF(COUNT(K103:K111)&gt;0,OFFSET(L102,COUNT(K103:K111),0)+(10-(OFFSET(M102,COUNT(K103:K111),0))),0)</f>
        <v>0</v>
      </c>
      <c r="P117" s="212"/>
      <c r="Q117" s="213" t="str">
        <f ca="1">OFFSET(Q102,COUNT(Q103:Q111),0)</f>
        <v>WEIGHT</v>
      </c>
      <c r="R117" s="214">
        <f ca="1">IF(COUNT(Q103:Q111)&gt;0,OFFSET(Q102,MATCH(MAX(Q103:Q111),Q103:Q111,0),0),0)</f>
        <v>0</v>
      </c>
      <c r="S117" s="214">
        <f ca="1">IF(COUNT(Q103:Q111)&gt;0,OFFSET(R102,MATCH(MAX(Q103:Q111),Q103:Q111,0),0)+(10-OFFSET(S102,MATCH(MAX(Q103:Q111),Q103:Q111,0),0)),0)</f>
        <v>0</v>
      </c>
      <c r="T117" s="215">
        <f ca="1">IF(COUNT(Q103:Q111)&gt;0,OFFSET(R102,COUNT(Q103:Q111),0)+(10-(OFFSET(S102,COUNT(Q103:Q111),0))),0)</f>
        <v>0</v>
      </c>
      <c r="V117" s="212"/>
      <c r="W117" s="213"/>
      <c r="X117" s="214"/>
      <c r="Y117" s="214"/>
      <c r="Z117" s="215"/>
    </row>
    <row r="118" spans="2:26" ht="15.75" customHeight="1"/>
    <row r="119" spans="2:26" ht="15.75" customHeight="1"/>
    <row r="120" spans="2:26" ht="99.75" customHeight="1">
      <c r="B120" s="544" t="s">
        <v>162</v>
      </c>
      <c r="D120" s="535" t="str">
        <f ca="1">OFFSET('PROGRAMMING SKELETON'!J3,F4-1,0)</f>
        <v>GPP Cardio</v>
      </c>
      <c r="E120" s="413"/>
      <c r="F120" s="413"/>
      <c r="G120" s="413"/>
      <c r="H120" s="414"/>
      <c r="J120" s="535" t="str">
        <f ca="1">OFFSET('PROGRAMMING SKELETON'!K3,F4-1,0)</f>
        <v>GPP Upper Back Work</v>
      </c>
      <c r="K120" s="413"/>
      <c r="L120" s="413"/>
      <c r="M120" s="413"/>
      <c r="N120" s="414"/>
      <c r="P120" s="535" t="str">
        <f ca="1">OFFSET('PROGRAMMING SKELETON'!L3,F4-1,0)</f>
        <v>GPP AB Work</v>
      </c>
      <c r="Q120" s="413"/>
      <c r="R120" s="413"/>
      <c r="S120" s="413"/>
      <c r="T120" s="414"/>
    </row>
    <row r="121" spans="2:26" ht="49.5" customHeight="1">
      <c r="B121" s="545"/>
      <c r="D121" s="531" t="s">
        <v>2154</v>
      </c>
      <c r="E121" s="561" t="str">
        <f ca="1">OFFSET('PROGRAMMING SKELETON'!J3,F2-1,0)</f>
        <v>30 min steady state @ RPE 6 1x/wk
20 sec sprint every 2 min x 14 minutes 1x/wk</v>
      </c>
      <c r="F121" s="526"/>
      <c r="G121" s="526"/>
      <c r="H121" s="527"/>
      <c r="J121" s="531" t="s">
        <v>2154</v>
      </c>
      <c r="K121" s="561" t="str">
        <f ca="1">OFFSET('PROGRAMMING SKELETON'!K3,F2-1,0)</f>
        <v>8 minutes upper back work AMRAP</v>
      </c>
      <c r="L121" s="526"/>
      <c r="M121" s="526"/>
      <c r="N121" s="527"/>
      <c r="P121" s="531" t="s">
        <v>2154</v>
      </c>
      <c r="Q121" s="561" t="str">
        <f ca="1">OFFSET('PROGRAMMING SKELETON'!L3,F2-1,0)</f>
        <v>8 minutes ab work AMRAP</v>
      </c>
      <c r="R121" s="526"/>
      <c r="S121" s="526"/>
      <c r="T121" s="527"/>
    </row>
    <row r="122" spans="2:26" ht="49.5" customHeight="1">
      <c r="B122" s="545"/>
      <c r="D122" s="532"/>
      <c r="E122" s="528"/>
      <c r="F122" s="529"/>
      <c r="G122" s="529"/>
      <c r="H122" s="530"/>
      <c r="J122" s="532"/>
      <c r="K122" s="528"/>
      <c r="L122" s="529"/>
      <c r="M122" s="529"/>
      <c r="N122" s="530"/>
      <c r="P122" s="532"/>
      <c r="Q122" s="528"/>
      <c r="R122" s="529"/>
      <c r="S122" s="529"/>
      <c r="T122" s="530"/>
    </row>
    <row r="123" spans="2:26" ht="15" customHeight="1">
      <c r="B123" s="545"/>
    </row>
    <row r="124" spans="2:26" ht="99.75" customHeight="1">
      <c r="B124" s="545"/>
      <c r="D124" s="535" t="str">
        <f ca="1">OFFSET('PROGRAMMING SKELETON'!M3,F4-1,0)</f>
        <v>GPP ARM Work</v>
      </c>
      <c r="E124" s="413"/>
      <c r="F124" s="413"/>
      <c r="G124" s="413"/>
      <c r="H124" s="414"/>
      <c r="J124" s="535" t="s">
        <v>2388</v>
      </c>
      <c r="K124" s="413"/>
      <c r="L124" s="413"/>
      <c r="M124" s="413"/>
      <c r="N124" s="414"/>
    </row>
    <row r="125" spans="2:26" ht="49.5" customHeight="1">
      <c r="B125" s="545"/>
      <c r="D125" s="531" t="s">
        <v>2154</v>
      </c>
      <c r="E125" s="561" t="str">
        <f ca="1">OFFSET('PROGRAMMING SKELETON'!M3,F2-1,0)</f>
        <v>5 sets of 12-15 reps @ RPE 8, triceps press downs 2x/wk 
5 sets of 12-15 reps @ RPE 8, biceps curls 2x/wk</v>
      </c>
      <c r="F125" s="526"/>
      <c r="G125" s="526"/>
      <c r="H125" s="527"/>
      <c r="J125" s="563">
        <f>AVERAGE(T113,T89,T65,T41)</f>
        <v>0</v>
      </c>
      <c r="K125" s="526"/>
      <c r="L125" s="526"/>
      <c r="M125" s="526"/>
      <c r="N125" s="527"/>
    </row>
    <row r="126" spans="2:26" ht="49.5" customHeight="1">
      <c r="B126" s="546"/>
      <c r="D126" s="532"/>
      <c r="E126" s="528"/>
      <c r="F126" s="529"/>
      <c r="G126" s="529"/>
      <c r="H126" s="530"/>
      <c r="J126" s="564"/>
      <c r="K126" s="529"/>
      <c r="L126" s="529"/>
      <c r="M126" s="529"/>
      <c r="N126" s="530"/>
    </row>
    <row r="127" spans="2:26" ht="79.5" customHeight="1"/>
    <row r="128" spans="2:26" ht="21.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spans="2:2" ht="15.75" hidden="1" customHeight="1"/>
    <row r="146" spans="2:2" ht="15.75" hidden="1" customHeight="1">
      <c r="B146" s="251"/>
    </row>
    <row r="147" spans="2:2" ht="15.75" hidden="1" customHeight="1">
      <c r="B147" s="251"/>
    </row>
    <row r="148" spans="2:2" ht="15.75" hidden="1" customHeight="1">
      <c r="B148" s="251"/>
    </row>
    <row r="149" spans="2:2" ht="15.75" hidden="1" customHeight="1">
      <c r="B149" s="251"/>
    </row>
    <row r="150" spans="2:2" ht="15.75" hidden="1" customHeight="1">
      <c r="B150" s="251"/>
    </row>
    <row r="151" spans="2:2" ht="15.75" hidden="1" customHeight="1">
      <c r="B151" s="251"/>
    </row>
    <row r="152" spans="2:2" ht="15.75" hidden="1" customHeight="1">
      <c r="B152" s="251"/>
    </row>
    <row r="153" spans="2:2" ht="15.75" hidden="1" customHeight="1">
      <c r="B153" s="251"/>
    </row>
    <row r="154" spans="2:2" ht="15.75" hidden="1" customHeight="1">
      <c r="B154" s="251"/>
    </row>
    <row r="155" spans="2:2" ht="15.75" hidden="1" customHeight="1">
      <c r="B155" s="251"/>
    </row>
    <row r="156" spans="2:2" ht="15.75" hidden="1" customHeight="1">
      <c r="B156" s="251"/>
    </row>
    <row r="157" spans="2:2" ht="15.75" hidden="1" customHeight="1">
      <c r="B157" s="251"/>
    </row>
    <row r="158" spans="2:2" ht="15.75" hidden="1" customHeight="1">
      <c r="B158" s="251"/>
    </row>
    <row r="159" spans="2:2" ht="15.75" customHeight="1"/>
    <row r="160" spans="2:2"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1">
    <mergeCell ref="Q101:T101"/>
    <mergeCell ref="Q112:T112"/>
    <mergeCell ref="Q99:T100"/>
    <mergeCell ref="V103:Z116"/>
    <mergeCell ref="V98:Z98"/>
    <mergeCell ref="V102:Z102"/>
    <mergeCell ref="V96:Z96"/>
    <mergeCell ref="V99:Z101"/>
    <mergeCell ref="P120:T120"/>
    <mergeCell ref="P99:P100"/>
    <mergeCell ref="P96:T96"/>
    <mergeCell ref="V74:Z74"/>
    <mergeCell ref="V75:Z77"/>
    <mergeCell ref="Q64:T64"/>
    <mergeCell ref="K64:N64"/>
    <mergeCell ref="E67:H67"/>
    <mergeCell ref="E68:H68"/>
    <mergeCell ref="E66:H66"/>
    <mergeCell ref="D72:H72"/>
    <mergeCell ref="D74:H74"/>
    <mergeCell ref="Q68:T68"/>
    <mergeCell ref="K67:N67"/>
    <mergeCell ref="K68:N68"/>
    <mergeCell ref="V55:Z68"/>
    <mergeCell ref="K66:N66"/>
    <mergeCell ref="I9:J9"/>
    <mergeCell ref="I6:J6"/>
    <mergeCell ref="I7:J7"/>
    <mergeCell ref="I8:J8"/>
    <mergeCell ref="I11:J11"/>
    <mergeCell ref="I12:J12"/>
    <mergeCell ref="D9:E9"/>
    <mergeCell ref="D10:E10"/>
    <mergeCell ref="I13:J13"/>
    <mergeCell ref="I10:J10"/>
    <mergeCell ref="D7:E7"/>
    <mergeCell ref="I15:J15"/>
    <mergeCell ref="I16:J16"/>
    <mergeCell ref="Q29:T29"/>
    <mergeCell ref="Q27:T28"/>
    <mergeCell ref="P24:T24"/>
    <mergeCell ref="P50:T50"/>
    <mergeCell ref="E44:H44"/>
    <mergeCell ref="D48:H48"/>
    <mergeCell ref="K42:N42"/>
    <mergeCell ref="E43:H43"/>
    <mergeCell ref="E42:H42"/>
    <mergeCell ref="D50:H50"/>
    <mergeCell ref="I21:J21"/>
    <mergeCell ref="I18:J18"/>
    <mergeCell ref="D51:D52"/>
    <mergeCell ref="E51:H52"/>
    <mergeCell ref="D26:H26"/>
    <mergeCell ref="D27:D28"/>
    <mergeCell ref="E27:H28"/>
    <mergeCell ref="K44:N44"/>
    <mergeCell ref="J24:N24"/>
    <mergeCell ref="D24:H24"/>
    <mergeCell ref="K51:N52"/>
    <mergeCell ref="K40:N40"/>
    <mergeCell ref="Q91:T91"/>
    <mergeCell ref="Q92:T92"/>
    <mergeCell ref="J72:N72"/>
    <mergeCell ref="P72:T72"/>
    <mergeCell ref="J98:N98"/>
    <mergeCell ref="J99:J100"/>
    <mergeCell ref="Q77:T77"/>
    <mergeCell ref="J74:N74"/>
    <mergeCell ref="P98:T98"/>
    <mergeCell ref="Q88:T88"/>
    <mergeCell ref="Q90:T90"/>
    <mergeCell ref="B5:B21"/>
    <mergeCell ref="B24:B45"/>
    <mergeCell ref="B48:B69"/>
    <mergeCell ref="B72:B93"/>
    <mergeCell ref="D8:E8"/>
    <mergeCell ref="D6:E6"/>
    <mergeCell ref="E64:H64"/>
    <mergeCell ref="E53:H53"/>
    <mergeCell ref="E77:H77"/>
    <mergeCell ref="D75:D76"/>
    <mergeCell ref="E75:H76"/>
    <mergeCell ref="E29:H29"/>
    <mergeCell ref="E40:H40"/>
    <mergeCell ref="D14:E14"/>
    <mergeCell ref="D15:E15"/>
    <mergeCell ref="D13:E13"/>
    <mergeCell ref="D12:E12"/>
    <mergeCell ref="D11:E11"/>
    <mergeCell ref="D20:E20"/>
    <mergeCell ref="D21:E21"/>
    <mergeCell ref="D16:E16"/>
    <mergeCell ref="D17:E17"/>
    <mergeCell ref="D5:J5"/>
    <mergeCell ref="I14:J14"/>
    <mergeCell ref="V79:Z92"/>
    <mergeCell ref="V78:Z78"/>
    <mergeCell ref="V72:Z72"/>
    <mergeCell ref="P75:P76"/>
    <mergeCell ref="D18:E18"/>
    <mergeCell ref="I17:J17"/>
    <mergeCell ref="F19:J19"/>
    <mergeCell ref="F20:J20"/>
    <mergeCell ref="D19:E19"/>
    <mergeCell ref="J75:J76"/>
    <mergeCell ref="K75:N76"/>
    <mergeCell ref="Q75:T76"/>
    <mergeCell ref="P74:T74"/>
    <mergeCell ref="Q51:T52"/>
    <mergeCell ref="Q42:T42"/>
    <mergeCell ref="Q44:T44"/>
    <mergeCell ref="V27:Z29"/>
    <mergeCell ref="V26:Z26"/>
    <mergeCell ref="V51:Z53"/>
    <mergeCell ref="V48:Z48"/>
    <mergeCell ref="V50:Z50"/>
    <mergeCell ref="J26:N26"/>
    <mergeCell ref="E88:H88"/>
    <mergeCell ref="K88:N88"/>
    <mergeCell ref="E90:H90"/>
    <mergeCell ref="E112:H112"/>
    <mergeCell ref="K90:N90"/>
    <mergeCell ref="K91:N91"/>
    <mergeCell ref="E99:H100"/>
    <mergeCell ref="D98:H98"/>
    <mergeCell ref="K101:N101"/>
    <mergeCell ref="K92:N92"/>
    <mergeCell ref="J96:N96"/>
    <mergeCell ref="K112:N112"/>
    <mergeCell ref="K99:N100"/>
    <mergeCell ref="E121:H122"/>
    <mergeCell ref="E125:H126"/>
    <mergeCell ref="D124:H124"/>
    <mergeCell ref="D125:D126"/>
    <mergeCell ref="B120:B126"/>
    <mergeCell ref="E92:H92"/>
    <mergeCell ref="E91:H91"/>
    <mergeCell ref="D99:D100"/>
    <mergeCell ref="B96:B117"/>
    <mergeCell ref="D120:H120"/>
    <mergeCell ref="D121:D122"/>
    <mergeCell ref="E101:H101"/>
    <mergeCell ref="E116:H116"/>
    <mergeCell ref="E115:H115"/>
    <mergeCell ref="E114:H114"/>
    <mergeCell ref="D96:H96"/>
    <mergeCell ref="V24:Z24"/>
    <mergeCell ref="K29:N29"/>
    <mergeCell ref="J51:J52"/>
    <mergeCell ref="J125:N126"/>
    <mergeCell ref="J124:N124"/>
    <mergeCell ref="K121:N122"/>
    <mergeCell ref="J121:J122"/>
    <mergeCell ref="K115:N115"/>
    <mergeCell ref="K116:N116"/>
    <mergeCell ref="P121:P122"/>
    <mergeCell ref="Q121:T122"/>
    <mergeCell ref="K114:N114"/>
    <mergeCell ref="Q114:T114"/>
    <mergeCell ref="Q115:T115"/>
    <mergeCell ref="Q116:T116"/>
    <mergeCell ref="J120:N120"/>
    <mergeCell ref="K77:N77"/>
    <mergeCell ref="Q67:T67"/>
    <mergeCell ref="Q66:T66"/>
    <mergeCell ref="V54:Z54"/>
    <mergeCell ref="V31:Z44"/>
    <mergeCell ref="P48:T48"/>
    <mergeCell ref="Q53:T53"/>
    <mergeCell ref="P51:P52"/>
    <mergeCell ref="K53:N53"/>
    <mergeCell ref="Q43:T43"/>
    <mergeCell ref="K43:N43"/>
    <mergeCell ref="J48:N48"/>
    <mergeCell ref="J50:N50"/>
    <mergeCell ref="J27:J28"/>
    <mergeCell ref="K27:N28"/>
    <mergeCell ref="V30:Z30"/>
    <mergeCell ref="P26:T26"/>
    <mergeCell ref="P27:P28"/>
    <mergeCell ref="Q40:T40"/>
  </mergeCells>
  <conditionalFormatting sqref="E29:H29 E27">
    <cfRule type="cellIs" dxfId="263" priority="1" operator="equal">
      <formula>0</formula>
    </cfRule>
  </conditionalFormatting>
  <conditionalFormatting sqref="K29:N29 K27">
    <cfRule type="cellIs" dxfId="262" priority="2" operator="equal">
      <formula>0</formula>
    </cfRule>
  </conditionalFormatting>
  <conditionalFormatting sqref="Q29:T29 Q27">
    <cfRule type="cellIs" dxfId="261" priority="3" operator="equal">
      <formula>0</formula>
    </cfRule>
  </conditionalFormatting>
  <conditionalFormatting sqref="E53:H53 E51">
    <cfRule type="cellIs" dxfId="260" priority="4" operator="equal">
      <formula>0</formula>
    </cfRule>
  </conditionalFormatting>
  <conditionalFormatting sqref="K53:N53 K51">
    <cfRule type="cellIs" dxfId="259" priority="5" operator="equal">
      <formula>0</formula>
    </cfRule>
  </conditionalFormatting>
  <conditionalFormatting sqref="Q53:T53 Q51">
    <cfRule type="cellIs" dxfId="258" priority="6" operator="equal">
      <formula>0</formula>
    </cfRule>
  </conditionalFormatting>
  <conditionalFormatting sqref="E77:H77 E75">
    <cfRule type="cellIs" dxfId="257" priority="7" operator="equal">
      <formula>0</formula>
    </cfRule>
  </conditionalFormatting>
  <conditionalFormatting sqref="K77:N77 K75">
    <cfRule type="cellIs" dxfId="256" priority="8" operator="equal">
      <formula>0</formula>
    </cfRule>
  </conditionalFormatting>
  <conditionalFormatting sqref="E40:H44 K40:N44 Q40:T40 E64:H64 K64:N64 Q64:T64 E88:H88 K88:N88 E90:H92 K90:N92 E66:H68 K66:N68 Q66:T68 Q42:T44">
    <cfRule type="cellIs" dxfId="255" priority="9" operator="equal">
      <formula>0</formula>
    </cfRule>
  </conditionalFormatting>
  <conditionalFormatting sqref="U7:W19">
    <cfRule type="cellIs" dxfId="254" priority="10" operator="equal">
      <formula>0</formula>
    </cfRule>
  </conditionalFormatting>
  <conditionalFormatting sqref="U20:W21">
    <cfRule type="cellIs" dxfId="253" priority="11" operator="equal">
      <formula>0</formula>
    </cfRule>
  </conditionalFormatting>
  <conditionalFormatting sqref="Q77:T77 Q75">
    <cfRule type="cellIs" dxfId="252" priority="12" operator="equal">
      <formula>0</formula>
    </cfRule>
  </conditionalFormatting>
  <conditionalFormatting sqref="Q88:T88 Q90:T92">
    <cfRule type="cellIs" dxfId="251" priority="13" operator="equal">
      <formula>0</formula>
    </cfRule>
  </conditionalFormatting>
  <conditionalFormatting sqref="F21:J21">
    <cfRule type="cellIs" dxfId="250" priority="14" operator="equal">
      <formula>0</formula>
    </cfRule>
  </conditionalFormatting>
  <conditionalFormatting sqref="F7:I7">
    <cfRule type="cellIs" dxfId="249" priority="15" operator="equal">
      <formula>0</formula>
    </cfRule>
  </conditionalFormatting>
  <conditionalFormatting sqref="F7:I7">
    <cfRule type="expression" dxfId="248" priority="16">
      <formula>ISERROR(F7)</formula>
    </cfRule>
  </conditionalFormatting>
  <conditionalFormatting sqref="F8:I9 F10:F20">
    <cfRule type="cellIs" dxfId="247" priority="17" operator="equal">
      <formula>0</formula>
    </cfRule>
  </conditionalFormatting>
  <conditionalFormatting sqref="F8:I9 F10:F20">
    <cfRule type="expression" dxfId="246" priority="18">
      <formula>ISERROR(F8)</formula>
    </cfRule>
  </conditionalFormatting>
  <conditionalFormatting sqref="E101:H101 E99">
    <cfRule type="cellIs" dxfId="245" priority="19" operator="equal">
      <formula>0</formula>
    </cfRule>
  </conditionalFormatting>
  <conditionalFormatting sqref="K101:N101 K99">
    <cfRule type="cellIs" dxfId="244" priority="20" operator="equal">
      <formula>0</formula>
    </cfRule>
  </conditionalFormatting>
  <conditionalFormatting sqref="K112:N112 K114:N116 E112:H116">
    <cfRule type="cellIs" dxfId="243" priority="21" operator="equal">
      <formula>0</formula>
    </cfRule>
  </conditionalFormatting>
  <conditionalFormatting sqref="Q101:T101 Q99">
    <cfRule type="cellIs" dxfId="242" priority="22" operator="equal">
      <formula>0</formula>
    </cfRule>
  </conditionalFormatting>
  <conditionalFormatting sqref="Q112:T112 Q114:T116">
    <cfRule type="cellIs" dxfId="241" priority="23" operator="equal">
      <formula>0</formula>
    </cfRule>
  </conditionalFormatting>
  <conditionalFormatting sqref="E121">
    <cfRule type="cellIs" dxfId="240" priority="24" operator="equal">
      <formula>0</formula>
    </cfRule>
  </conditionalFormatting>
  <conditionalFormatting sqref="K121">
    <cfRule type="cellIs" dxfId="239" priority="25" operator="equal">
      <formula>0</formula>
    </cfRule>
  </conditionalFormatting>
  <conditionalFormatting sqref="Q121">
    <cfRule type="cellIs" dxfId="238" priority="26" operator="equal">
      <formula>0</formula>
    </cfRule>
  </conditionalFormatting>
  <conditionalFormatting sqref="E125">
    <cfRule type="cellIs" dxfId="237" priority="27" operator="equal">
      <formula>0</formula>
    </cfRule>
  </conditionalFormatting>
  <conditionalFormatting sqref="L113 N113">
    <cfRule type="cellIs" dxfId="236" priority="28" operator="equal">
      <formula>0</formula>
    </cfRule>
  </conditionalFormatting>
  <conditionalFormatting sqref="J125">
    <cfRule type="cellIs" dxfId="235" priority="29" operator="equal">
      <formula>0</formula>
    </cfRule>
  </conditionalFormatting>
  <conditionalFormatting sqref="E89:H89">
    <cfRule type="cellIs" dxfId="234" priority="30" operator="equal">
      <formula>0</formula>
    </cfRule>
  </conditionalFormatting>
  <conditionalFormatting sqref="K89:N89">
    <cfRule type="cellIs" dxfId="233" priority="31" operator="equal">
      <formula>0</formula>
    </cfRule>
  </conditionalFormatting>
  <conditionalFormatting sqref="Q89:T89">
    <cfRule type="cellIs" dxfId="232" priority="32" operator="equal">
      <formula>0</formula>
    </cfRule>
  </conditionalFormatting>
  <conditionalFormatting sqref="E65:H65">
    <cfRule type="cellIs" dxfId="231" priority="33" operator="equal">
      <formula>0</formula>
    </cfRule>
  </conditionalFormatting>
  <conditionalFormatting sqref="K65:N65">
    <cfRule type="cellIs" dxfId="230" priority="34" operator="equal">
      <formula>0</formula>
    </cfRule>
  </conditionalFormatting>
  <conditionalFormatting sqref="Q65:T65">
    <cfRule type="cellIs" dxfId="229" priority="35" operator="equal">
      <formula>0</formula>
    </cfRule>
  </conditionalFormatting>
  <conditionalFormatting sqref="Q41:T41">
    <cfRule type="cellIs" dxfId="228" priority="36" operator="equal">
      <formula>0</formula>
    </cfRule>
  </conditionalFormatting>
  <conditionalFormatting sqref="K113">
    <cfRule type="cellIs" dxfId="227" priority="37" operator="equal">
      <formula>0</formula>
    </cfRule>
  </conditionalFormatting>
  <conditionalFormatting sqref="M113">
    <cfRule type="cellIs" dxfId="226" priority="38" operator="equal">
      <formula>0</formula>
    </cfRule>
  </conditionalFormatting>
  <conditionalFormatting sqref="G10:G18">
    <cfRule type="cellIs" dxfId="225" priority="39" operator="equal">
      <formula>0</formula>
    </cfRule>
  </conditionalFormatting>
  <conditionalFormatting sqref="G10:G18">
    <cfRule type="expression" dxfId="224" priority="40">
      <formula>ISERROR(G10)</formula>
    </cfRule>
  </conditionalFormatting>
  <conditionalFormatting sqref="H10:H18">
    <cfRule type="cellIs" dxfId="223" priority="41" operator="equal">
      <formula>0</formula>
    </cfRule>
  </conditionalFormatting>
  <conditionalFormatting sqref="H10:H18">
    <cfRule type="expression" dxfId="222" priority="42">
      <formula>ISERROR(H10)</formula>
    </cfRule>
  </conditionalFormatting>
  <conditionalFormatting sqref="I10:I18">
    <cfRule type="cellIs" dxfId="221" priority="43" operator="equal">
      <formula>0</formula>
    </cfRule>
  </conditionalFormatting>
  <conditionalFormatting sqref="I10:I18">
    <cfRule type="expression" dxfId="220" priority="44">
      <formula>ISERROR(I10)</formula>
    </cfRule>
  </conditionalFormatting>
  <dataValidations count="3">
    <dataValidation type="decimal" operator="greaterThanOrEqual" allowBlank="1" showInputMessage="1" showErrorMessage="1" prompt="Enter number of reps as a whole number." sqref="F31:F39 L31:L39 R31:R39 F55:F63 L55:L63 R55:R63 F79:F87 L79:L87 R79:R87 F103:F111 L103:L111 R103:R111" xr:uid="{00000000-0002-0000-0F00-000000000000}">
      <formula1>0</formula1>
    </dataValidation>
    <dataValidation type="decimal" operator="greaterThanOrEqual" allowBlank="1" showInputMessage="1" showErrorMessage="1" prompt="Enter kilos (kg)" sqref="E31:E39 K31:K39 Q31:Q39 Q55:Q63 K55:K63 E55:E63 E79:E87 K79:K87 Q79:Q87 Q103:Q111 K103:K111 E103:E111" xr:uid="{96C82E0A-A6A6-3D42-91D1-DB149C72BDCC}">
      <formula1>0</formula1>
    </dataValidation>
    <dataValidation type="decimal" operator="greaterThanOrEqual" allowBlank="1" showInputMessage="1" showErrorMessage="1" prompt="Enter RPE." sqref="S103:S111 M103:M111 G103:G111 G79:G87 M79:M87 S79:S87 S55:S63 M55:M63 G55:G63 G31:G39 M31:M39 S31:S39" xr:uid="{1FEFA30D-4062-F042-866B-7E3831D45996}">
      <formula1>0</formula1>
    </dataValidation>
  </dataValidations>
  <printOptions horizontalCentered="1"/>
  <pageMargins left="0.25" right="0.25" top="0.25" bottom="0.25" header="0" footer="0"/>
  <pageSetup orientation="landscape"/>
  <rowBreaks count="3" manualBreakCount="3">
    <brk id="22" man="1"/>
    <brk id="70" man="1"/>
    <brk id="46" man="1"/>
  </rowBreaks>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800F20"/>
  </sheetPr>
  <dimension ref="A1:Z1000"/>
  <sheetViews>
    <sheetView showGridLines="0" tabSelected="1" zoomScale="50" zoomScaleNormal="50" workbookViewId="0">
      <selection activeCell="Q121" sqref="Q121:T122"/>
    </sheetView>
  </sheetViews>
  <sheetFormatPr baseColWidth="10" defaultColWidth="11.1640625" defaultRowHeight="15" customHeight="1"/>
  <cols>
    <col min="1" max="1" width="10.83203125" customWidth="1"/>
    <col min="2" max="2" width="20.83203125" customWidth="1"/>
    <col min="3" max="3" width="2.83203125" customWidth="1"/>
    <col min="4" max="4" width="25.33203125" customWidth="1"/>
    <col min="5" max="8" width="20.83203125" customWidth="1"/>
    <col min="9" max="9" width="5.83203125" customWidth="1"/>
    <col min="10" max="10" width="25.83203125" customWidth="1"/>
    <col min="11" max="11" width="37" customWidth="1"/>
    <col min="12" max="14" width="20.83203125" customWidth="1"/>
    <col min="15" max="15" width="5.83203125" customWidth="1"/>
    <col min="16" max="16" width="25.83203125" customWidth="1"/>
    <col min="17" max="20" width="20.83203125" customWidth="1"/>
    <col min="21" max="21" width="5.83203125" customWidth="1"/>
    <col min="22" max="26" width="20.83203125" customWidth="1"/>
  </cols>
  <sheetData>
    <row r="1" spans="1:24" ht="15.75" customHeight="1"/>
    <row r="2" spans="1:24" ht="60" customHeight="1">
      <c r="A2" s="1"/>
      <c r="B2" s="163" t="s">
        <v>150</v>
      </c>
      <c r="D2" s="164">
        <f>'PROGRAMMING SKELETON'!B3+(F2-1)</f>
        <v>9</v>
      </c>
      <c r="F2" s="152">
        <v>9</v>
      </c>
      <c r="G2" s="165" t="s">
        <v>1173</v>
      </c>
      <c r="H2" s="166"/>
      <c r="I2" s="166"/>
      <c r="J2" s="163" t="s">
        <v>24</v>
      </c>
      <c r="K2" s="168">
        <f ca="1">OFFSET('PROGRAMMING SKELETON'!A3,F2-1,0)</f>
        <v>43590</v>
      </c>
      <c r="L2" s="166"/>
      <c r="M2" s="166"/>
      <c r="N2" s="166"/>
      <c r="O2" s="166"/>
      <c r="P2" s="166"/>
      <c r="Q2" s="166"/>
      <c r="R2" s="166"/>
      <c r="S2" s="166"/>
      <c r="T2" s="166"/>
      <c r="U2" s="169"/>
    </row>
    <row r="3" spans="1:24" ht="60" customHeight="1">
      <c r="A3" s="1"/>
      <c r="B3" s="163" t="s">
        <v>151</v>
      </c>
      <c r="D3" s="170" t="str">
        <f ca="1">OFFSET('PROGRAMMING SKELETON'!C3,F2-1,0)</f>
        <v>Specialization</v>
      </c>
      <c r="F3" s="165"/>
      <c r="H3" s="166"/>
      <c r="I3" s="166"/>
      <c r="J3" s="166"/>
      <c r="K3" s="166"/>
      <c r="L3" s="166"/>
      <c r="M3" s="166"/>
      <c r="N3" s="166"/>
      <c r="O3" s="166"/>
      <c r="P3" s="166"/>
      <c r="Q3" s="166"/>
      <c r="R3" s="166"/>
      <c r="S3" s="166"/>
      <c r="T3" s="166"/>
      <c r="U3" s="169"/>
    </row>
    <row r="4" spans="1:24" ht="30" customHeight="1">
      <c r="A4" s="1"/>
      <c r="B4" s="1"/>
      <c r="D4" s="1"/>
      <c r="E4" s="1"/>
      <c r="F4" s="1"/>
      <c r="G4" s="169"/>
      <c r="H4" s="169"/>
      <c r="I4" s="169"/>
      <c r="J4" s="169"/>
      <c r="K4" s="169"/>
      <c r="L4" s="166"/>
      <c r="M4" s="166"/>
      <c r="N4" s="166"/>
      <c r="O4" s="166"/>
      <c r="P4" s="166"/>
      <c r="Q4" s="166"/>
      <c r="R4" s="166"/>
      <c r="S4" s="166"/>
      <c r="T4" s="166"/>
      <c r="U4" s="169"/>
    </row>
    <row r="5" spans="1:24" ht="60" customHeight="1">
      <c r="A5" s="1"/>
      <c r="B5" s="578">
        <f>H2</f>
        <v>0</v>
      </c>
      <c r="C5" s="1"/>
      <c r="D5" s="565" t="s">
        <v>1192</v>
      </c>
      <c r="E5" s="381"/>
      <c r="F5" s="381"/>
      <c r="G5" s="381"/>
      <c r="H5" s="381"/>
      <c r="I5" s="381"/>
      <c r="J5" s="566"/>
      <c r="K5" s="129"/>
      <c r="L5" s="166"/>
      <c r="M5" s="166"/>
      <c r="N5" s="166"/>
      <c r="O5" s="166"/>
      <c r="P5" s="166"/>
      <c r="Q5" s="166"/>
      <c r="R5" s="166"/>
      <c r="S5" s="166"/>
      <c r="T5" s="166"/>
      <c r="U5" s="169"/>
      <c r="V5" s="169"/>
      <c r="W5" s="169"/>
      <c r="X5" s="169"/>
    </row>
    <row r="6" spans="1:24" ht="60" customHeight="1">
      <c r="A6" s="1"/>
      <c r="B6" s="545"/>
      <c r="C6" s="1"/>
      <c r="D6" s="579" t="s">
        <v>1232</v>
      </c>
      <c r="E6" s="580"/>
      <c r="F6" s="171" t="s">
        <v>1258</v>
      </c>
      <c r="G6" s="171" t="s">
        <v>1267</v>
      </c>
      <c r="H6" s="172" t="s">
        <v>1268</v>
      </c>
      <c r="I6" s="567" t="s">
        <v>1277</v>
      </c>
      <c r="J6" s="439"/>
      <c r="K6" s="129"/>
      <c r="L6" s="166"/>
      <c r="M6" s="166"/>
      <c r="N6" s="166"/>
      <c r="O6" s="166"/>
      <c r="P6" s="166"/>
      <c r="Q6" s="166"/>
      <c r="R6" s="166"/>
      <c r="S6" s="166"/>
      <c r="T6" s="166"/>
      <c r="U6" s="169"/>
      <c r="V6" s="169"/>
      <c r="W6" s="169"/>
      <c r="X6" s="169"/>
    </row>
    <row r="7" spans="1:24" ht="49.5" customHeight="1">
      <c r="A7" s="1"/>
      <c r="B7" s="545"/>
      <c r="C7" s="1"/>
      <c r="D7" s="536" t="str">
        <f ca="1">OFFSET('PROGRAMMING SKELETON'!D118,F2-1,0)</f>
        <v>Squat with belt</v>
      </c>
      <c r="E7" s="537"/>
      <c r="F7" s="325">
        <f>E44</f>
        <v>0</v>
      </c>
      <c r="G7" s="173">
        <f>E43</f>
        <v>0</v>
      </c>
      <c r="H7" s="174">
        <f>E42</f>
        <v>0</v>
      </c>
      <c r="I7" s="568">
        <f ca="1">E40</f>
        <v>0</v>
      </c>
      <c r="J7" s="569"/>
      <c r="K7" s="129"/>
      <c r="L7" s="166"/>
      <c r="M7" s="166"/>
      <c r="N7" s="166"/>
      <c r="O7" s="166"/>
      <c r="P7" s="166"/>
      <c r="Q7" s="166"/>
      <c r="R7" s="166"/>
      <c r="S7" s="166"/>
      <c r="T7" s="166"/>
      <c r="U7" s="169"/>
      <c r="V7" s="169"/>
      <c r="W7" s="169"/>
      <c r="X7" s="169"/>
    </row>
    <row r="8" spans="1:24" ht="49.5" customHeight="1">
      <c r="A8" s="1"/>
      <c r="B8" s="545"/>
      <c r="C8" s="1"/>
      <c r="D8" s="536" t="str">
        <f ca="1">OFFSET('PROGRAMMING SKELETON'!G118,F2-1,0)</f>
        <v>Touch and Go Bench</v>
      </c>
      <c r="E8" s="537"/>
      <c r="F8" s="326">
        <f>K44</f>
        <v>0</v>
      </c>
      <c r="G8" s="176">
        <f>K43</f>
        <v>0</v>
      </c>
      <c r="H8" s="177">
        <f>K42</f>
        <v>0</v>
      </c>
      <c r="I8" s="538">
        <f ca="1">K40</f>
        <v>0</v>
      </c>
      <c r="J8" s="539"/>
      <c r="K8" s="129"/>
      <c r="L8" s="166"/>
      <c r="M8" s="166"/>
      <c r="N8" s="166"/>
      <c r="O8" s="166"/>
      <c r="P8" s="166"/>
      <c r="Q8" s="166"/>
      <c r="R8" s="166"/>
      <c r="S8" s="166"/>
      <c r="T8" s="166"/>
      <c r="U8" s="169"/>
      <c r="V8" s="169"/>
      <c r="W8" s="169"/>
      <c r="X8" s="169"/>
    </row>
    <row r="9" spans="1:24" ht="49.5" customHeight="1">
      <c r="A9" s="1"/>
      <c r="B9" s="545"/>
      <c r="C9" s="1"/>
      <c r="D9" s="536" t="str">
        <f ca="1">OFFSET('PROGRAMMING SKELETON'!J118,F2-1,0)</f>
        <v>2ct paused Bench</v>
      </c>
      <c r="E9" s="537"/>
      <c r="F9" s="326">
        <f>Q44</f>
        <v>0</v>
      </c>
      <c r="G9" s="176">
        <f>Q43</f>
        <v>0</v>
      </c>
      <c r="H9" s="177">
        <f>Q42</f>
        <v>0</v>
      </c>
      <c r="I9" s="538">
        <f ca="1">Q40</f>
        <v>0</v>
      </c>
      <c r="J9" s="539"/>
      <c r="K9" s="129"/>
      <c r="L9" s="166"/>
      <c r="M9" s="166"/>
      <c r="N9" s="166"/>
      <c r="O9" s="166"/>
      <c r="P9" s="166"/>
      <c r="Q9" s="166"/>
      <c r="R9" s="166"/>
      <c r="S9" s="166"/>
      <c r="T9" s="166"/>
      <c r="U9" s="169"/>
      <c r="V9" s="169"/>
      <c r="W9" s="169"/>
      <c r="X9" s="169"/>
    </row>
    <row r="10" spans="1:24" ht="49.5" customHeight="1">
      <c r="A10" s="1"/>
      <c r="B10" s="545"/>
      <c r="C10" s="1"/>
      <c r="D10" s="536" t="str">
        <f ca="1">OFFSET('PROGRAMMING SKELETON'!D173,F2-1,0)</f>
        <v>Deadlift with belt</v>
      </c>
      <c r="E10" s="537"/>
      <c r="F10" s="326">
        <f>E68</f>
        <v>0</v>
      </c>
      <c r="G10" s="178">
        <f>E67</f>
        <v>0</v>
      </c>
      <c r="H10" s="179">
        <f>E66</f>
        <v>0</v>
      </c>
      <c r="I10" s="538">
        <f ca="1">E64</f>
        <v>0</v>
      </c>
      <c r="J10" s="539"/>
      <c r="K10" s="129"/>
      <c r="L10" s="166"/>
      <c r="M10" s="166"/>
      <c r="N10" s="166"/>
      <c r="O10" s="166"/>
      <c r="P10" s="166"/>
      <c r="Q10" s="166"/>
      <c r="R10" s="166"/>
      <c r="S10" s="166"/>
      <c r="T10" s="166"/>
      <c r="U10" s="169"/>
      <c r="V10" s="169"/>
      <c r="W10" s="169"/>
      <c r="X10" s="169"/>
    </row>
    <row r="11" spans="1:24" ht="49.5" customHeight="1">
      <c r="A11" s="1"/>
      <c r="B11" s="545"/>
      <c r="C11" s="1"/>
      <c r="D11" s="536" t="str">
        <f ca="1">OFFSET('PROGRAMMING SKELETON'!G173,F2-1,0)</f>
        <v>1 count paused bench</v>
      </c>
      <c r="E11" s="537"/>
      <c r="F11" s="326">
        <f>K68</f>
        <v>0</v>
      </c>
      <c r="G11" s="178">
        <f>K67</f>
        <v>0</v>
      </c>
      <c r="H11" s="179">
        <f>K66</f>
        <v>0</v>
      </c>
      <c r="I11" s="538">
        <f ca="1">K64</f>
        <v>0</v>
      </c>
      <c r="J11" s="539"/>
      <c r="K11" s="129"/>
      <c r="L11" s="166"/>
      <c r="M11" s="166"/>
      <c r="N11" s="166"/>
      <c r="O11" s="166"/>
      <c r="P11" s="166"/>
      <c r="Q11" s="166"/>
      <c r="R11" s="166"/>
      <c r="S11" s="166"/>
      <c r="T11" s="166"/>
      <c r="U11" s="169"/>
      <c r="V11" s="169"/>
      <c r="W11" s="169"/>
      <c r="X11" s="169"/>
    </row>
    <row r="12" spans="1:24" ht="49.5" customHeight="1">
      <c r="A12" s="1"/>
      <c r="B12" s="545"/>
      <c r="C12" s="1"/>
      <c r="D12" s="536" t="str">
        <f ca="1">OFFSET('PROGRAMMING SKELETON'!J173,F2-1,0)</f>
        <v>2ct paused squat</v>
      </c>
      <c r="E12" s="537"/>
      <c r="F12" s="326">
        <f>Q68</f>
        <v>0</v>
      </c>
      <c r="G12" s="178">
        <f>Q67</f>
        <v>0</v>
      </c>
      <c r="H12" s="179">
        <f>Q66</f>
        <v>0</v>
      </c>
      <c r="I12" s="538">
        <f ca="1">Q64</f>
        <v>0</v>
      </c>
      <c r="J12" s="539"/>
      <c r="K12" s="129"/>
      <c r="L12" s="166"/>
      <c r="M12" s="166"/>
      <c r="N12" s="166"/>
      <c r="O12" s="166"/>
      <c r="P12" s="166"/>
      <c r="Q12" s="166"/>
      <c r="R12" s="166"/>
      <c r="S12" s="166"/>
      <c r="T12" s="166"/>
      <c r="U12" s="169"/>
      <c r="V12" s="169"/>
      <c r="W12" s="169"/>
      <c r="X12" s="169"/>
    </row>
    <row r="13" spans="1:24" ht="49.5" customHeight="1">
      <c r="A13" s="1"/>
      <c r="B13" s="545"/>
      <c r="C13" s="1"/>
      <c r="D13" s="536" t="str">
        <f ca="1">OFFSET('PROGRAMMING SKELETON'!D228,F2-1,0)</f>
        <v>None</v>
      </c>
      <c r="E13" s="537"/>
      <c r="F13" s="326">
        <f>E92</f>
        <v>0</v>
      </c>
      <c r="G13" s="178">
        <f>E91</f>
        <v>0</v>
      </c>
      <c r="H13" s="179">
        <f>E90</f>
        <v>0</v>
      </c>
      <c r="I13" s="538">
        <f>E92</f>
        <v>0</v>
      </c>
      <c r="J13" s="539"/>
      <c r="K13" s="129"/>
      <c r="L13" s="166"/>
      <c r="M13" s="166"/>
      <c r="N13" s="166"/>
      <c r="O13" s="166"/>
      <c r="P13" s="166"/>
      <c r="Q13" s="166"/>
      <c r="R13" s="166"/>
      <c r="S13" s="166"/>
      <c r="T13" s="166"/>
      <c r="U13" s="169"/>
      <c r="V13" s="169"/>
      <c r="W13" s="169"/>
      <c r="X13" s="169"/>
    </row>
    <row r="14" spans="1:24" ht="49.5" customHeight="1">
      <c r="A14" s="1"/>
      <c r="B14" s="545"/>
      <c r="C14" s="1"/>
      <c r="D14" s="536" t="str">
        <f ca="1">OFFSET('PROGRAMMING SKELETON'!G228,F2-1,0)</f>
        <v>None</v>
      </c>
      <c r="E14" s="537"/>
      <c r="F14" s="326">
        <f>K92</f>
        <v>0</v>
      </c>
      <c r="G14" s="178">
        <f>K91</f>
        <v>0</v>
      </c>
      <c r="H14" s="179">
        <f>K90</f>
        <v>0</v>
      </c>
      <c r="I14" s="538">
        <f ca="1">K88</f>
        <v>0</v>
      </c>
      <c r="J14" s="539"/>
      <c r="K14" s="129"/>
      <c r="L14" s="166"/>
      <c r="M14" s="166"/>
      <c r="N14" s="166"/>
      <c r="O14" s="166"/>
      <c r="P14" s="166"/>
      <c r="Q14" s="166"/>
      <c r="R14" s="166"/>
      <c r="S14" s="166"/>
      <c r="T14" s="166"/>
      <c r="U14" s="169"/>
      <c r="V14" s="169"/>
      <c r="W14" s="169"/>
      <c r="X14" s="169"/>
    </row>
    <row r="15" spans="1:24" ht="49.5" customHeight="1">
      <c r="A15" s="1"/>
      <c r="B15" s="545"/>
      <c r="C15" s="1"/>
      <c r="D15" s="536" t="str">
        <f ca="1">OFFSET('PROGRAMMING SKELETON'!J228,F2-1,0)</f>
        <v>None</v>
      </c>
      <c r="E15" s="537"/>
      <c r="F15" s="326">
        <f>Q92</f>
        <v>0</v>
      </c>
      <c r="G15" s="178">
        <f>Q91</f>
        <v>0</v>
      </c>
      <c r="H15" s="179">
        <f>Q90</f>
        <v>0</v>
      </c>
      <c r="I15" s="538">
        <f ca="1">Q88</f>
        <v>0</v>
      </c>
      <c r="J15" s="539"/>
      <c r="K15" s="129"/>
      <c r="L15" s="166"/>
      <c r="M15" s="166"/>
      <c r="N15" s="166"/>
      <c r="O15" s="166"/>
      <c r="P15" s="166"/>
      <c r="Q15" s="166"/>
      <c r="R15" s="166"/>
      <c r="S15" s="166"/>
      <c r="T15" s="166"/>
      <c r="U15" s="169"/>
      <c r="V15" s="169"/>
      <c r="W15" s="169"/>
      <c r="X15" s="169"/>
    </row>
    <row r="16" spans="1:24" ht="49.5" customHeight="1">
      <c r="A16" s="1"/>
      <c r="B16" s="545"/>
      <c r="C16" s="1"/>
      <c r="D16" s="536" t="str">
        <f ca="1">OFFSET('PROGRAMMING SKELETON'!D282,F2-1,0)</f>
        <v>Pin Squat</v>
      </c>
      <c r="E16" s="537"/>
      <c r="F16" s="326">
        <f>E116</f>
        <v>0</v>
      </c>
      <c r="G16" s="178">
        <f>E115</f>
        <v>0</v>
      </c>
      <c r="H16" s="179">
        <f>E114</f>
        <v>0</v>
      </c>
      <c r="I16" s="538">
        <f ca="1">E112</f>
        <v>0</v>
      </c>
      <c r="J16" s="539"/>
      <c r="K16" s="129"/>
      <c r="L16" s="166"/>
      <c r="M16" s="166"/>
      <c r="N16" s="166"/>
      <c r="O16" s="166"/>
      <c r="P16" s="166"/>
      <c r="Q16" s="166"/>
      <c r="R16" s="166"/>
      <c r="S16" s="166"/>
      <c r="T16" s="166"/>
      <c r="U16" s="169"/>
      <c r="V16" s="169"/>
      <c r="W16" s="169"/>
      <c r="X16" s="169"/>
    </row>
    <row r="17" spans="1:26" ht="49.5" customHeight="1">
      <c r="A17" s="1"/>
      <c r="B17" s="545"/>
      <c r="C17" s="1"/>
      <c r="D17" s="536" t="str">
        <f ca="1">OFFSET('PROGRAMMING SKELETON'!G282,F2-1,0)</f>
        <v>Pin bench</v>
      </c>
      <c r="E17" s="537"/>
      <c r="F17" s="326">
        <f>K116</f>
        <v>0</v>
      </c>
      <c r="G17" s="178">
        <f>K115</f>
        <v>0</v>
      </c>
      <c r="H17" s="179">
        <f>K114</f>
        <v>0</v>
      </c>
      <c r="I17" s="538">
        <f ca="1">K112</f>
        <v>0</v>
      </c>
      <c r="J17" s="539"/>
      <c r="K17" s="129"/>
      <c r="L17" s="166"/>
      <c r="M17" s="166"/>
      <c r="N17" s="166"/>
      <c r="O17" s="166"/>
      <c r="P17" s="166"/>
      <c r="Q17" s="166"/>
      <c r="R17" s="166"/>
      <c r="S17" s="166"/>
      <c r="T17" s="166"/>
      <c r="U17" s="169"/>
      <c r="V17" s="169"/>
      <c r="W17" s="169"/>
      <c r="X17" s="169"/>
    </row>
    <row r="18" spans="1:26" ht="49.5" customHeight="1">
      <c r="A18" s="1"/>
      <c r="B18" s="545"/>
      <c r="C18" s="1"/>
      <c r="D18" s="536" t="str">
        <f ca="1">OFFSET('PROGRAMMING SKELETON'!J282,F2-1,0)</f>
        <v>2" deficit deadlift</v>
      </c>
      <c r="E18" s="537"/>
      <c r="F18" s="326">
        <f>Q116</f>
        <v>0</v>
      </c>
      <c r="G18" s="178">
        <f>Q115</f>
        <v>0</v>
      </c>
      <c r="H18" s="179">
        <f>Q114</f>
        <v>0</v>
      </c>
      <c r="I18" s="538">
        <f ca="1">Q112</f>
        <v>0</v>
      </c>
      <c r="J18" s="539"/>
      <c r="K18" s="129"/>
      <c r="L18" s="182"/>
      <c r="M18" s="182"/>
      <c r="N18" s="182"/>
      <c r="O18" s="182"/>
      <c r="P18" s="182"/>
      <c r="Q18" s="182"/>
      <c r="R18" s="182"/>
      <c r="S18" s="182"/>
      <c r="T18" s="182"/>
      <c r="U18" s="169"/>
      <c r="V18" s="169"/>
      <c r="W18" s="169"/>
      <c r="X18" s="169"/>
    </row>
    <row r="19" spans="1:26" ht="49.5" customHeight="1">
      <c r="A19" s="1"/>
      <c r="B19" s="545"/>
      <c r="C19" s="1"/>
      <c r="D19" s="536" t="s">
        <v>2145</v>
      </c>
      <c r="E19" s="537"/>
      <c r="F19" s="588">
        <f>J125</f>
        <v>0</v>
      </c>
      <c r="G19" s="413"/>
      <c r="H19" s="413"/>
      <c r="I19" s="413"/>
      <c r="J19" s="539"/>
      <c r="K19" s="129"/>
      <c r="L19" s="182"/>
      <c r="M19" s="182"/>
      <c r="N19" s="182"/>
      <c r="O19" s="182"/>
      <c r="P19" s="182"/>
      <c r="Q19" s="182"/>
      <c r="R19" s="182"/>
      <c r="S19" s="182"/>
      <c r="T19" s="182"/>
      <c r="U19" s="169"/>
      <c r="V19" s="169"/>
      <c r="W19" s="169"/>
      <c r="X19" s="169"/>
    </row>
    <row r="20" spans="1:26" ht="49.5" customHeight="1">
      <c r="A20" s="1"/>
      <c r="B20" s="545"/>
      <c r="C20" s="1"/>
      <c r="D20" s="536" t="s">
        <v>2146</v>
      </c>
      <c r="E20" s="537"/>
      <c r="F20" s="540" t="e">
        <f>F19/(('WEEK 5'!F19+'WEEK 8'!F19+'WEEK 7'!F19+'WEEK 6'!F19)/4)</f>
        <v>#DIV/0!</v>
      </c>
      <c r="G20" s="541"/>
      <c r="H20" s="541"/>
      <c r="I20" s="541"/>
      <c r="J20" s="542"/>
      <c r="K20" s="129"/>
      <c r="L20" s="182"/>
      <c r="M20" s="182"/>
      <c r="N20" s="182"/>
      <c r="O20" s="182"/>
      <c r="P20" s="182"/>
      <c r="Q20" s="182"/>
      <c r="R20" s="182"/>
      <c r="S20" s="182"/>
      <c r="T20" s="182"/>
      <c r="U20" s="169"/>
      <c r="V20" s="169"/>
      <c r="W20" s="169"/>
      <c r="X20" s="169"/>
    </row>
    <row r="21" spans="1:26" ht="49.5" customHeight="1">
      <c r="A21" s="1"/>
      <c r="B21" s="546"/>
      <c r="C21" s="1"/>
      <c r="D21" s="536"/>
      <c r="E21" s="537"/>
      <c r="F21" s="183"/>
      <c r="G21" s="184"/>
      <c r="H21" s="185"/>
      <c r="I21" s="543"/>
      <c r="J21" s="537"/>
      <c r="K21" s="129"/>
      <c r="L21" s="182"/>
      <c r="M21" s="182"/>
      <c r="N21" s="182"/>
      <c r="O21" s="182"/>
      <c r="P21" s="182"/>
      <c r="Q21" s="182"/>
      <c r="R21" s="182"/>
      <c r="S21" s="182"/>
      <c r="T21" s="182"/>
      <c r="U21" s="169"/>
      <c r="V21" s="169"/>
      <c r="W21" s="169"/>
      <c r="X21" s="169"/>
    </row>
    <row r="22" spans="1:26" ht="15" customHeight="1">
      <c r="A22" s="1"/>
      <c r="B22" s="1"/>
      <c r="C22" s="1"/>
      <c r="D22" s="1"/>
      <c r="E22" s="1"/>
      <c r="F22" s="1"/>
      <c r="G22" s="169"/>
      <c r="H22" s="169"/>
      <c r="I22" s="169"/>
      <c r="J22" s="169"/>
      <c r="K22" s="169"/>
      <c r="L22" s="169"/>
      <c r="M22" s="169"/>
      <c r="N22" s="169"/>
      <c r="O22" s="169"/>
      <c r="P22" s="169"/>
      <c r="Q22" s="169"/>
      <c r="R22" s="169"/>
      <c r="S22" s="169"/>
      <c r="T22" s="169"/>
      <c r="U22" s="169"/>
    </row>
    <row r="23" spans="1:26" ht="15.75" customHeight="1"/>
    <row r="24" spans="1:26" ht="79.5" customHeight="1">
      <c r="B24" s="544">
        <v>1</v>
      </c>
      <c r="D24" s="533">
        <v>1</v>
      </c>
      <c r="E24" s="369"/>
      <c r="F24" s="369"/>
      <c r="G24" s="369"/>
      <c r="H24" s="370"/>
      <c r="J24" s="533">
        <v>2</v>
      </c>
      <c r="K24" s="369"/>
      <c r="L24" s="369"/>
      <c r="M24" s="369"/>
      <c r="N24" s="370"/>
      <c r="P24" s="533">
        <v>3</v>
      </c>
      <c r="Q24" s="369"/>
      <c r="R24" s="369"/>
      <c r="S24" s="369"/>
      <c r="T24" s="370"/>
      <c r="V24" s="533" t="s">
        <v>2147</v>
      </c>
      <c r="W24" s="369"/>
      <c r="X24" s="369"/>
      <c r="Y24" s="369"/>
      <c r="Z24" s="370"/>
    </row>
    <row r="25" spans="1:26" ht="15" customHeight="1">
      <c r="B25" s="545"/>
    </row>
    <row r="26" spans="1:26" ht="79.5" customHeight="1">
      <c r="B26" s="545"/>
      <c r="D26" s="535" t="str">
        <f ca="1">OFFSET('PROGRAMMING SKELETON'!D118,F2-1,0)</f>
        <v>Squat with belt</v>
      </c>
      <c r="E26" s="413"/>
      <c r="F26" s="413"/>
      <c r="G26" s="413"/>
      <c r="H26" s="414"/>
      <c r="I26" s="129"/>
      <c r="J26" s="535" t="str">
        <f ca="1">OFFSET('PROGRAMMING SKELETON'!G118,F2-1,0)</f>
        <v>Touch and Go Bench</v>
      </c>
      <c r="K26" s="413"/>
      <c r="L26" s="413"/>
      <c r="M26" s="413"/>
      <c r="N26" s="414"/>
      <c r="O26" s="129"/>
      <c r="P26" s="535" t="str">
        <f ca="1">OFFSET('PROGRAMMING SKELETON'!J118,F2-1,0)</f>
        <v>2ct paused Bench</v>
      </c>
      <c r="Q26" s="413"/>
      <c r="R26" s="413"/>
      <c r="S26" s="413"/>
      <c r="T26" s="414"/>
      <c r="V26" s="535" t="str">
        <f ca="1">OFFSET('PROGRAMMING SKELETON'!M118,F2-1,0)</f>
        <v>GPP or None</v>
      </c>
      <c r="W26" s="413"/>
      <c r="X26" s="413"/>
      <c r="Y26" s="413"/>
      <c r="Z26" s="414"/>
    </row>
    <row r="27" spans="1:26" ht="49.5" customHeight="1">
      <c r="B27" s="545"/>
      <c r="D27" s="531" t="s">
        <v>2148</v>
      </c>
      <c r="E27" s="525" t="str">
        <f ca="1">OFFSET('PROGRAMMING SKELETON'!D3,F2-1,0)</f>
        <v xml:space="preserve">• 1 rep @ RPE 8 (90-93% 1RM)
•1 rep @ RPE 9 (94-96%)
•4 reps @ RPE 8 (84%) x 3 sets of 4
</v>
      </c>
      <c r="F27" s="526"/>
      <c r="G27" s="526"/>
      <c r="H27" s="527"/>
      <c r="J27" s="531" t="s">
        <v>2148</v>
      </c>
      <c r="K27" s="525" t="str">
        <f ca="1">OFFSET('PROGRAMMING SKELETON'!E3,F2-1,0)</f>
        <v xml:space="preserve">• 1 rep @ RPE 8 (90-93% 1RM)
•1 rep @ RPE 9 (94-96%)
•4 reps @ RPE 8 (84%) x 3 sets of 4
</v>
      </c>
      <c r="L27" s="526"/>
      <c r="M27" s="526"/>
      <c r="N27" s="527"/>
      <c r="P27" s="531" t="s">
        <v>2148</v>
      </c>
      <c r="Q27" s="525" t="str">
        <f ca="1">OFFSET('PROGRAMMING SKELETON'!F3,F2-1,0)</f>
        <v xml:space="preserve">•4 reps @  RPE 7
• 4 reps @ RPE 8
•4 reps @ RPE 9
• -5% from 4 @ 9 x 1 set of 4
</v>
      </c>
      <c r="R27" s="526"/>
      <c r="S27" s="526"/>
      <c r="T27" s="527"/>
      <c r="V27" s="582" t="str">
        <f ca="1">OFFSET('PROGRAMMING SKELETON'!N118,F2-1,0)</f>
        <v>GPP or None</v>
      </c>
      <c r="W27" s="526"/>
      <c r="X27" s="526"/>
      <c r="Y27" s="526"/>
      <c r="Z27" s="527"/>
    </row>
    <row r="28" spans="1:26" ht="49.5" customHeight="1">
      <c r="B28" s="545"/>
      <c r="D28" s="532"/>
      <c r="E28" s="528"/>
      <c r="F28" s="529"/>
      <c r="G28" s="529"/>
      <c r="H28" s="530"/>
      <c r="J28" s="532"/>
      <c r="K28" s="528"/>
      <c r="L28" s="529"/>
      <c r="M28" s="529"/>
      <c r="N28" s="530"/>
      <c r="P28" s="532"/>
      <c r="Q28" s="528"/>
      <c r="R28" s="529"/>
      <c r="S28" s="529"/>
      <c r="T28" s="530"/>
      <c r="V28" s="583"/>
      <c r="W28" s="392"/>
      <c r="X28" s="392"/>
      <c r="Y28" s="392"/>
      <c r="Z28" s="584"/>
    </row>
    <row r="29" spans="1:26" ht="124.5" customHeight="1">
      <c r="B29" s="545"/>
      <c r="D29" s="186" t="s">
        <v>2149</v>
      </c>
      <c r="E29" s="534" t="str">
        <f ca="1">OFFSET('PROGRAMMING SKELETON'!E118,F2-1,0)</f>
        <v>3-5 minute rest between work sets</v>
      </c>
      <c r="F29" s="410"/>
      <c r="G29" s="410"/>
      <c r="H29" s="411"/>
      <c r="J29" s="186" t="s">
        <v>2149</v>
      </c>
      <c r="K29" s="534" t="str">
        <f ca="1">OFFSET('PROGRAMMING SKELETON'!H118,F2-1,0)</f>
        <v>3-5 minute rest between work sets</v>
      </c>
      <c r="L29" s="410"/>
      <c r="M29" s="410"/>
      <c r="N29" s="411"/>
      <c r="P29" s="186" t="s">
        <v>2149</v>
      </c>
      <c r="Q29" s="534" t="str">
        <f ca="1">OFFSET('PROGRAMMING SKELETON'!K118,F2-1,0)</f>
        <v>2-4 min</v>
      </c>
      <c r="R29" s="410"/>
      <c r="S29" s="410"/>
      <c r="T29" s="411"/>
      <c r="V29" s="585"/>
      <c r="W29" s="417"/>
      <c r="X29" s="417"/>
      <c r="Y29" s="417"/>
      <c r="Z29" s="586"/>
    </row>
    <row r="30" spans="1:26" ht="60" customHeight="1">
      <c r="B30" s="545"/>
      <c r="D30" s="187" t="s">
        <v>2150</v>
      </c>
      <c r="E30" s="187" t="s">
        <v>2151</v>
      </c>
      <c r="F30" s="187" t="s">
        <v>1267</v>
      </c>
      <c r="G30" s="187" t="s">
        <v>2152</v>
      </c>
      <c r="H30" s="187" t="s">
        <v>2153</v>
      </c>
      <c r="J30" s="187" t="s">
        <v>2150</v>
      </c>
      <c r="K30" s="187" t="s">
        <v>2151</v>
      </c>
      <c r="L30" s="187" t="s">
        <v>1267</v>
      </c>
      <c r="M30" s="187" t="s">
        <v>2152</v>
      </c>
      <c r="N30" s="187" t="s">
        <v>2153</v>
      </c>
      <c r="P30" s="187" t="s">
        <v>2150</v>
      </c>
      <c r="Q30" s="187" t="s">
        <v>2151</v>
      </c>
      <c r="R30" s="187" t="s">
        <v>1267</v>
      </c>
      <c r="S30" s="187" t="s">
        <v>2152</v>
      </c>
      <c r="T30" s="187" t="s">
        <v>2153</v>
      </c>
      <c r="V30" s="581" t="s">
        <v>2154</v>
      </c>
      <c r="W30" s="413"/>
      <c r="X30" s="413"/>
      <c r="Y30" s="413"/>
      <c r="Z30" s="414"/>
    </row>
    <row r="31" spans="1:26" ht="39.75" customHeight="1">
      <c r="B31" s="545"/>
      <c r="D31" s="188" t="s">
        <v>2155</v>
      </c>
      <c r="E31" s="321"/>
      <c r="F31" s="189"/>
      <c r="G31" s="328"/>
      <c r="H31" s="190" t="str">
        <f t="shared" ref="H31:H39" si="0">IF(ISNUMBER(E31),E31/E$40,"")</f>
        <v/>
      </c>
      <c r="J31" s="188" t="s">
        <v>2155</v>
      </c>
      <c r="K31" s="321"/>
      <c r="L31" s="189"/>
      <c r="M31" s="328"/>
      <c r="N31" s="190" t="str">
        <f t="shared" ref="N31:N39" si="1">IF(ISNUMBER(K31),K31/K$40,"")</f>
        <v/>
      </c>
      <c r="P31" s="188" t="s">
        <v>2155</v>
      </c>
      <c r="Q31" s="321"/>
      <c r="R31" s="189"/>
      <c r="S31" s="328"/>
      <c r="T31" s="190" t="str">
        <f t="shared" ref="T31:T39" si="2">IF(ISNUMBER(Q31),Q31/Q$40,"")</f>
        <v/>
      </c>
      <c r="V31" s="587"/>
      <c r="W31" s="526"/>
      <c r="X31" s="526"/>
      <c r="Y31" s="526"/>
      <c r="Z31" s="527"/>
    </row>
    <row r="32" spans="1:26" ht="39.75" customHeight="1">
      <c r="B32" s="545"/>
      <c r="D32" s="191" t="s">
        <v>2156</v>
      </c>
      <c r="E32" s="322"/>
      <c r="F32" s="192"/>
      <c r="G32" s="329"/>
      <c r="H32" s="193" t="str">
        <f t="shared" si="0"/>
        <v/>
      </c>
      <c r="J32" s="191" t="s">
        <v>2156</v>
      </c>
      <c r="K32" s="322"/>
      <c r="L32" s="192"/>
      <c r="M32" s="329"/>
      <c r="N32" s="193" t="str">
        <f t="shared" si="1"/>
        <v/>
      </c>
      <c r="P32" s="191" t="s">
        <v>2156</v>
      </c>
      <c r="Q32" s="322"/>
      <c r="R32" s="192"/>
      <c r="S32" s="329"/>
      <c r="T32" s="193" t="str">
        <f t="shared" si="2"/>
        <v/>
      </c>
      <c r="V32" s="583"/>
      <c r="W32" s="392"/>
      <c r="X32" s="392"/>
      <c r="Y32" s="392"/>
      <c r="Z32" s="584"/>
    </row>
    <row r="33" spans="2:26" ht="39.75" customHeight="1">
      <c r="B33" s="545"/>
      <c r="D33" s="191" t="s">
        <v>2157</v>
      </c>
      <c r="E33" s="323"/>
      <c r="F33" s="194"/>
      <c r="G33" s="330"/>
      <c r="H33" s="195" t="str">
        <f t="shared" si="0"/>
        <v/>
      </c>
      <c r="J33" s="191" t="s">
        <v>2157</v>
      </c>
      <c r="K33" s="323"/>
      <c r="L33" s="194"/>
      <c r="M33" s="330"/>
      <c r="N33" s="195" t="str">
        <f t="shared" si="1"/>
        <v/>
      </c>
      <c r="P33" s="191" t="s">
        <v>2157</v>
      </c>
      <c r="Q33" s="323"/>
      <c r="R33" s="194"/>
      <c r="S33" s="330"/>
      <c r="T33" s="195" t="str">
        <f t="shared" si="2"/>
        <v/>
      </c>
      <c r="V33" s="583"/>
      <c r="W33" s="392"/>
      <c r="X33" s="392"/>
      <c r="Y33" s="392"/>
      <c r="Z33" s="584"/>
    </row>
    <row r="34" spans="2:26" ht="39.75" customHeight="1">
      <c r="B34" s="545"/>
      <c r="D34" s="191" t="s">
        <v>2158</v>
      </c>
      <c r="E34" s="322"/>
      <c r="F34" s="192"/>
      <c r="G34" s="329"/>
      <c r="H34" s="193" t="str">
        <f t="shared" si="0"/>
        <v/>
      </c>
      <c r="J34" s="191" t="s">
        <v>2158</v>
      </c>
      <c r="K34" s="322"/>
      <c r="L34" s="192"/>
      <c r="M34" s="329"/>
      <c r="N34" s="193" t="str">
        <f t="shared" si="1"/>
        <v/>
      </c>
      <c r="P34" s="191" t="s">
        <v>2158</v>
      </c>
      <c r="Q34" s="322"/>
      <c r="R34" s="192"/>
      <c r="S34" s="329"/>
      <c r="T34" s="193" t="str">
        <f t="shared" si="2"/>
        <v/>
      </c>
      <c r="V34" s="583"/>
      <c r="W34" s="392"/>
      <c r="X34" s="392"/>
      <c r="Y34" s="392"/>
      <c r="Z34" s="584"/>
    </row>
    <row r="35" spans="2:26" ht="39.75" customHeight="1">
      <c r="B35" s="545"/>
      <c r="D35" s="191" t="s">
        <v>2159</v>
      </c>
      <c r="E35" s="323"/>
      <c r="F35" s="194"/>
      <c r="G35" s="330"/>
      <c r="H35" s="195" t="str">
        <f t="shared" si="0"/>
        <v/>
      </c>
      <c r="J35" s="191" t="s">
        <v>2159</v>
      </c>
      <c r="K35" s="323"/>
      <c r="L35" s="194"/>
      <c r="M35" s="330"/>
      <c r="N35" s="195" t="str">
        <f t="shared" si="1"/>
        <v/>
      </c>
      <c r="P35" s="191" t="s">
        <v>2159</v>
      </c>
      <c r="Q35" s="323"/>
      <c r="R35" s="194"/>
      <c r="S35" s="330"/>
      <c r="T35" s="195" t="str">
        <f t="shared" si="2"/>
        <v/>
      </c>
      <c r="V35" s="583"/>
      <c r="W35" s="392"/>
      <c r="X35" s="392"/>
      <c r="Y35" s="392"/>
      <c r="Z35" s="584"/>
    </row>
    <row r="36" spans="2:26" ht="39.75" customHeight="1">
      <c r="B36" s="545"/>
      <c r="D36" s="191" t="s">
        <v>2160</v>
      </c>
      <c r="E36" s="322"/>
      <c r="F36" s="192"/>
      <c r="G36" s="329"/>
      <c r="H36" s="193" t="str">
        <f t="shared" si="0"/>
        <v/>
      </c>
      <c r="J36" s="191" t="s">
        <v>2160</v>
      </c>
      <c r="K36" s="322"/>
      <c r="L36" s="192"/>
      <c r="M36" s="329"/>
      <c r="N36" s="193" t="str">
        <f t="shared" si="1"/>
        <v/>
      </c>
      <c r="P36" s="191" t="s">
        <v>2160</v>
      </c>
      <c r="Q36" s="322"/>
      <c r="R36" s="192"/>
      <c r="S36" s="329"/>
      <c r="T36" s="193" t="str">
        <f t="shared" si="2"/>
        <v/>
      </c>
      <c r="V36" s="583"/>
      <c r="W36" s="392"/>
      <c r="X36" s="392"/>
      <c r="Y36" s="392"/>
      <c r="Z36" s="584"/>
    </row>
    <row r="37" spans="2:26" ht="39.75" customHeight="1">
      <c r="B37" s="545"/>
      <c r="D37" s="191" t="s">
        <v>2161</v>
      </c>
      <c r="E37" s="323"/>
      <c r="F37" s="194"/>
      <c r="G37" s="330"/>
      <c r="H37" s="195" t="str">
        <f t="shared" si="0"/>
        <v/>
      </c>
      <c r="J37" s="191" t="s">
        <v>2161</v>
      </c>
      <c r="K37" s="323"/>
      <c r="L37" s="194"/>
      <c r="M37" s="330"/>
      <c r="N37" s="195" t="str">
        <f t="shared" si="1"/>
        <v/>
      </c>
      <c r="P37" s="191" t="s">
        <v>2161</v>
      </c>
      <c r="Q37" s="323"/>
      <c r="R37" s="194"/>
      <c r="S37" s="330"/>
      <c r="T37" s="195" t="str">
        <f t="shared" si="2"/>
        <v/>
      </c>
      <c r="V37" s="583"/>
      <c r="W37" s="392"/>
      <c r="X37" s="392"/>
      <c r="Y37" s="392"/>
      <c r="Z37" s="584"/>
    </row>
    <row r="38" spans="2:26" ht="39.75" customHeight="1">
      <c r="B38" s="545"/>
      <c r="D38" s="191" t="s">
        <v>2162</v>
      </c>
      <c r="E38" s="322"/>
      <c r="F38" s="192"/>
      <c r="G38" s="329"/>
      <c r="H38" s="193" t="str">
        <f t="shared" si="0"/>
        <v/>
      </c>
      <c r="J38" s="191" t="s">
        <v>2162</v>
      </c>
      <c r="K38" s="322"/>
      <c r="L38" s="192"/>
      <c r="M38" s="329"/>
      <c r="N38" s="193" t="str">
        <f t="shared" si="1"/>
        <v/>
      </c>
      <c r="P38" s="191" t="s">
        <v>2162</v>
      </c>
      <c r="Q38" s="322"/>
      <c r="R38" s="192"/>
      <c r="S38" s="329"/>
      <c r="T38" s="193" t="str">
        <f t="shared" si="2"/>
        <v/>
      </c>
      <c r="V38" s="583"/>
      <c r="W38" s="392"/>
      <c r="X38" s="392"/>
      <c r="Y38" s="392"/>
      <c r="Z38" s="584"/>
    </row>
    <row r="39" spans="2:26" ht="39.75" customHeight="1">
      <c r="B39" s="545"/>
      <c r="D39" s="196" t="s">
        <v>2163</v>
      </c>
      <c r="E39" s="324"/>
      <c r="F39" s="197"/>
      <c r="G39" s="331"/>
      <c r="H39" s="198" t="str">
        <f t="shared" si="0"/>
        <v/>
      </c>
      <c r="J39" s="196" t="s">
        <v>2163</v>
      </c>
      <c r="K39" s="324"/>
      <c r="L39" s="197"/>
      <c r="M39" s="331"/>
      <c r="N39" s="198" t="str">
        <f t="shared" si="1"/>
        <v/>
      </c>
      <c r="P39" s="196" t="s">
        <v>2163</v>
      </c>
      <c r="Q39" s="324"/>
      <c r="R39" s="197"/>
      <c r="S39" s="331"/>
      <c r="T39" s="198" t="str">
        <f t="shared" si="2"/>
        <v/>
      </c>
      <c r="V39" s="583"/>
      <c r="W39" s="392"/>
      <c r="X39" s="392"/>
      <c r="Y39" s="392"/>
      <c r="Z39" s="584"/>
    </row>
    <row r="40" spans="2:26" ht="60" customHeight="1">
      <c r="B40" s="545"/>
      <c r="D40" s="199" t="s">
        <v>1277</v>
      </c>
      <c r="E40" s="547">
        <f ca="1">ROUNDUP(F45/(VLOOKUP(1,tblRPECoefficientWithoutColumnHeaders,2,0)*G45^2+VLOOKUP(2,tblRPECoefficientWithoutColumnHeaders,2,0)*G45+VLOOKUP(3,tblRPECoefficientWithoutColumnHeaders,2,0)),0)</f>
        <v>0</v>
      </c>
      <c r="F40" s="548"/>
      <c r="G40" s="548"/>
      <c r="H40" s="549"/>
      <c r="J40" s="199" t="s">
        <v>1277</v>
      </c>
      <c r="K40" s="547">
        <f ca="1">ROUNDUP(L45/(VLOOKUP(1,tblRPECoefficientWithoutColumnHeaders,2,0)*M45^2+VLOOKUP(2,tblRPECoefficientWithoutColumnHeaders,2,0)*M45+VLOOKUP(3,tblRPECoefficientWithoutColumnHeaders,2,0)),0)</f>
        <v>0</v>
      </c>
      <c r="L40" s="548"/>
      <c r="M40" s="548"/>
      <c r="N40" s="549"/>
      <c r="P40" s="200" t="s">
        <v>1277</v>
      </c>
      <c r="Q40" s="554">
        <f ca="1">ROUNDUP(R45/(VLOOKUP(1,tblRPECoefficientWithoutColumnHeaders,2,0)*S45^2+VLOOKUP(2,tblRPECoefficientWithoutColumnHeaders,2,0)*S45+VLOOKUP(3,tblRPECoefficientWithoutColumnHeaders,2,0)),0)</f>
        <v>0</v>
      </c>
      <c r="R40" s="555"/>
      <c r="S40" s="555"/>
      <c r="T40" s="556"/>
      <c r="V40" s="583"/>
      <c r="W40" s="392"/>
      <c r="X40" s="392"/>
      <c r="Y40" s="392"/>
      <c r="Z40" s="584"/>
    </row>
    <row r="41" spans="2:26" ht="60" customHeight="1">
      <c r="B41" s="545"/>
      <c r="D41" s="201"/>
      <c r="E41" s="202"/>
      <c r="F41" s="203"/>
      <c r="G41" s="203"/>
      <c r="H41" s="204"/>
      <c r="J41" s="201"/>
      <c r="K41" s="202"/>
      <c r="L41" s="203"/>
      <c r="M41" s="203"/>
      <c r="N41" s="204"/>
      <c r="P41" s="205" t="s">
        <v>2164</v>
      </c>
      <c r="Q41" s="206"/>
      <c r="R41" s="207" t="s">
        <v>2165</v>
      </c>
      <c r="S41" s="208"/>
      <c r="T41" s="209">
        <f>S41*Q41</f>
        <v>0</v>
      </c>
      <c r="V41" s="583"/>
      <c r="W41" s="392"/>
      <c r="X41" s="392"/>
      <c r="Y41" s="392"/>
      <c r="Z41" s="584"/>
    </row>
    <row r="42" spans="2:26" ht="60" customHeight="1">
      <c r="B42" s="545"/>
      <c r="D42" s="201" t="s">
        <v>1268</v>
      </c>
      <c r="E42" s="553">
        <f>IF(COUNT(H31:H39)&gt;0,AVERAGEIF(H31:H39,"&gt;0"),0)</f>
        <v>0</v>
      </c>
      <c r="F42" s="406"/>
      <c r="G42" s="406"/>
      <c r="H42" s="407"/>
      <c r="J42" s="201" t="s">
        <v>1268</v>
      </c>
      <c r="K42" s="553">
        <f>IF(COUNT(N31:N39)&gt;0,AVERAGEIF(N31:N39,"&gt;0"),0)</f>
        <v>0</v>
      </c>
      <c r="L42" s="406"/>
      <c r="M42" s="406"/>
      <c r="N42" s="407"/>
      <c r="P42" s="210" t="s">
        <v>1268</v>
      </c>
      <c r="Q42" s="557">
        <f>IF(COUNT(T31:T39)&gt;0,AVERAGEIF(T31:T39,"&gt;0"),0)</f>
        <v>0</v>
      </c>
      <c r="R42" s="558"/>
      <c r="S42" s="558"/>
      <c r="T42" s="559"/>
      <c r="V42" s="583"/>
      <c r="W42" s="392"/>
      <c r="X42" s="392"/>
      <c r="Y42" s="392"/>
      <c r="Z42" s="584"/>
    </row>
    <row r="43" spans="2:26" ht="60" customHeight="1">
      <c r="B43" s="545"/>
      <c r="D43" s="201" t="s">
        <v>1267</v>
      </c>
      <c r="E43" s="560">
        <f>SUM(F31:F39)</f>
        <v>0</v>
      </c>
      <c r="F43" s="406"/>
      <c r="G43" s="406"/>
      <c r="H43" s="407"/>
      <c r="J43" s="201" t="s">
        <v>1267</v>
      </c>
      <c r="K43" s="560">
        <f>SUM(L31:L39)</f>
        <v>0</v>
      </c>
      <c r="L43" s="406"/>
      <c r="M43" s="406"/>
      <c r="N43" s="407"/>
      <c r="P43" s="201" t="s">
        <v>1267</v>
      </c>
      <c r="Q43" s="560">
        <f>SUM(R31:R39)</f>
        <v>0</v>
      </c>
      <c r="R43" s="406"/>
      <c r="S43" s="406"/>
      <c r="T43" s="407"/>
      <c r="V43" s="583"/>
      <c r="W43" s="392"/>
      <c r="X43" s="392"/>
      <c r="Y43" s="392"/>
      <c r="Z43" s="584"/>
    </row>
    <row r="44" spans="2:26" ht="60" customHeight="1">
      <c r="B44" s="545"/>
      <c r="D44" s="211" t="s">
        <v>1258</v>
      </c>
      <c r="E44" s="550">
        <f>SUM(PRODUCT(E31:F31),PRODUCT(E32:F32),PRODUCT(E33:F33),PRODUCT(E34:F34),PRODUCT(E35:F35),PRODUCT(E36:F36),PRODUCT(E37:F37),PRODUCT(E38:F38),PRODUCT(E39:F39))</f>
        <v>0</v>
      </c>
      <c r="F44" s="551"/>
      <c r="G44" s="551"/>
      <c r="H44" s="552"/>
      <c r="J44" s="211" t="s">
        <v>1258</v>
      </c>
      <c r="K44" s="550">
        <f>SUM(PRODUCT(K31:L31),PRODUCT(K32:L32),PRODUCT(K33:L33),PRODUCT(K34:L34),PRODUCT(K35:L35),PRODUCT(K36:L36),PRODUCT(K37:L37),PRODUCT(K38:L38),PRODUCT(K39:L39))</f>
        <v>0</v>
      </c>
      <c r="L44" s="551"/>
      <c r="M44" s="551"/>
      <c r="N44" s="552"/>
      <c r="P44" s="211" t="s">
        <v>1258</v>
      </c>
      <c r="Q44" s="550">
        <f>SUM(PRODUCT(Q31:R31),PRODUCT(Q32:R32),PRODUCT(Q33:R33),PRODUCT(Q34:R34),PRODUCT(Q35:R35),PRODUCT(Q36:R36),PRODUCT(Q37:R37),PRODUCT(Q38:R38),PRODUCT(Q39:R39))</f>
        <v>0</v>
      </c>
      <c r="R44" s="551"/>
      <c r="S44" s="551"/>
      <c r="T44" s="552"/>
      <c r="V44" s="585"/>
      <c r="W44" s="417"/>
      <c r="X44" s="417"/>
      <c r="Y44" s="417"/>
      <c r="Z44" s="586"/>
    </row>
    <row r="45" spans="2:26" ht="39.75" customHeight="1">
      <c r="B45" s="546"/>
      <c r="D45" s="212"/>
      <c r="E45" s="213" t="str">
        <f ca="1">OFFSET(E30,COUNT(E31:E39),0)</f>
        <v>WEIGHT</v>
      </c>
      <c r="F45" s="214">
        <f ca="1">IF(COUNT(E31:E39)&gt;0,OFFSET(E30,MATCH(MAX(E31:E39),E31:E39,0),0),0)</f>
        <v>0</v>
      </c>
      <c r="G45" s="214">
        <f ca="1">IF(COUNT(E31:E39)&gt;0,OFFSET(F30,MATCH(MAX(E31:E39),E31:E39,0),0)+(10-OFFSET(G30,MATCH(MAX(E31:E39),E31:E39,0),0)),0)</f>
        <v>0</v>
      </c>
      <c r="H45" s="215">
        <f ca="1">IF(COUNT(E31:E39)&gt;0,OFFSET(F30,COUNT(E31:E39),0)+(10-(OFFSET(G30,COUNT(E31:E39),0))),0)</f>
        <v>0</v>
      </c>
      <c r="J45" s="212" t="s">
        <v>2166</v>
      </c>
      <c r="K45" s="213" t="str">
        <f ca="1">OFFSET(K30,COUNT(K31:K39),0)</f>
        <v>WEIGHT</v>
      </c>
      <c r="L45" s="214">
        <f ca="1">IF(COUNT(K31:K39)&gt;0,OFFSET(K30,MATCH(MAX(K31:K39),K31:K39,0),0),0)</f>
        <v>0</v>
      </c>
      <c r="M45" s="214">
        <f ca="1">IF(COUNT(K31:K39)&gt;0,OFFSET(L30,MATCH(MAX(K31:K39),K31:K39,0),0)+(10-OFFSET(M30,MATCH(MAX(K31:K39),K31:K39,0),0)),0)</f>
        <v>0</v>
      </c>
      <c r="N45" s="215">
        <f ca="1">IF(COUNT(K31:K39)&gt;0,OFFSET(L30,COUNT(K31:K39),0)+(10-(OFFSET(M30,COUNT(K31:K39),0))),0)</f>
        <v>0</v>
      </c>
      <c r="P45" s="212"/>
      <c r="Q45" s="213" t="str">
        <f ca="1">OFFSET(Q30,COUNT(Q31:Q39),0)</f>
        <v>WEIGHT</v>
      </c>
      <c r="R45" s="214">
        <f ca="1">IF(COUNT(Q31:Q39)&gt;0,OFFSET(Q30,MATCH(MAX(Q31:Q39),Q31:Q39,0),0),0)</f>
        <v>0</v>
      </c>
      <c r="S45" s="214">
        <f ca="1">IF(COUNT(Q31:Q39)&gt;0,OFFSET(R30,MATCH(MAX(Q31:Q39),Q31:Q39,0),0)+(10-OFFSET(S30,MATCH(MAX(Q31:Q39),Q31:Q39,0),0)),0)</f>
        <v>0</v>
      </c>
      <c r="T45" s="215">
        <f ca="1">IF(COUNT(Q31:Q39)&gt;0,OFFSET(R30,COUNT(Q31:Q39),0)+(10-(OFFSET(S30,COUNT(Q31:Q39),0))),0)</f>
        <v>0</v>
      </c>
      <c r="V45" s="212"/>
      <c r="W45" s="213"/>
      <c r="X45" s="214"/>
      <c r="Y45" s="214"/>
      <c r="Z45" s="215"/>
    </row>
    <row r="46" spans="2:26" ht="15.75" customHeight="1"/>
    <row r="47" spans="2:26" ht="15.75" customHeight="1"/>
    <row r="48" spans="2:26" ht="79.5" customHeight="1">
      <c r="B48" s="544">
        <v>2</v>
      </c>
      <c r="D48" s="533">
        <v>1</v>
      </c>
      <c r="E48" s="369"/>
      <c r="F48" s="369"/>
      <c r="G48" s="369"/>
      <c r="H48" s="370"/>
      <c r="J48" s="533">
        <v>2</v>
      </c>
      <c r="K48" s="369"/>
      <c r="L48" s="369"/>
      <c r="M48" s="369"/>
      <c r="N48" s="370"/>
      <c r="P48" s="533">
        <v>3</v>
      </c>
      <c r="Q48" s="369"/>
      <c r="R48" s="369"/>
      <c r="S48" s="369"/>
      <c r="T48" s="370"/>
      <c r="V48" s="533" t="s">
        <v>2147</v>
      </c>
      <c r="W48" s="369"/>
      <c r="X48" s="369"/>
      <c r="Y48" s="369"/>
      <c r="Z48" s="370"/>
    </row>
    <row r="49" spans="2:26" ht="15" customHeight="1">
      <c r="B49" s="545"/>
    </row>
    <row r="50" spans="2:26" ht="79.5" customHeight="1">
      <c r="B50" s="545"/>
      <c r="D50" s="535" t="str">
        <f ca="1">OFFSET('PROGRAMMING SKELETON'!D173,F2-1,0)</f>
        <v>Deadlift with belt</v>
      </c>
      <c r="E50" s="413"/>
      <c r="F50" s="413"/>
      <c r="G50" s="413"/>
      <c r="H50" s="414"/>
      <c r="J50" s="535" t="str">
        <f ca="1">OFFSET('PROGRAMMING SKELETON'!G173,F2-1,0)</f>
        <v>1 count paused bench</v>
      </c>
      <c r="K50" s="413"/>
      <c r="L50" s="413"/>
      <c r="M50" s="413"/>
      <c r="N50" s="414"/>
      <c r="P50" s="535" t="str">
        <f ca="1">OFFSET('PROGRAMMING SKELETON'!J173,F2-1,0)</f>
        <v>2ct paused squat</v>
      </c>
      <c r="Q50" s="413"/>
      <c r="R50" s="413"/>
      <c r="S50" s="413"/>
      <c r="T50" s="414"/>
      <c r="V50" s="535" t="str">
        <f ca="1">OFFSET('PROGRAMMING SKELETON'!M174,F26-1,0)</f>
        <v>GPP or None</v>
      </c>
      <c r="W50" s="413"/>
      <c r="X50" s="413"/>
      <c r="Y50" s="413"/>
      <c r="Z50" s="414"/>
    </row>
    <row r="51" spans="2:26" ht="49.5" customHeight="1">
      <c r="B51" s="545"/>
      <c r="D51" s="531" t="s">
        <v>2148</v>
      </c>
      <c r="E51" s="525" t="str">
        <f ca="1">OFFSET('PROGRAMMING SKELETON'!G3,F2-1,0)</f>
        <v xml:space="preserve">• 1 rep @ RPE 8 (90-93% 1RM)
•80% e1RM x 4 sets of 4
</v>
      </c>
      <c r="F51" s="526"/>
      <c r="G51" s="526"/>
      <c r="H51" s="527"/>
      <c r="J51" s="531" t="s">
        <v>2148</v>
      </c>
      <c r="K51" s="525" t="str">
        <f ca="1">OFFSET('PROGRAMMING SKELETON'!H3,F2-1,0)</f>
        <v xml:space="preserve">• 1 rep @ RPE 8 (90-93% 1RM)
•1 rep @ RPE 9 (94-96%)
•85% e1RM x  3 reps x 3 sets
</v>
      </c>
      <c r="L51" s="526"/>
      <c r="M51" s="526"/>
      <c r="N51" s="527"/>
      <c r="P51" s="531" t="s">
        <v>2148</v>
      </c>
      <c r="Q51" s="525" t="str">
        <f ca="1">OFFSET('PROGRAMMING SKELETON'!I3,F2-1,0)</f>
        <v xml:space="preserve">•4 reps @  RPE 7
• 4 reps @ RPE 8
•4 reps @ RPE 9
• -5% from 4 @ 9 x 1 set of 4
</v>
      </c>
      <c r="R51" s="526"/>
      <c r="S51" s="526"/>
      <c r="T51" s="527"/>
      <c r="V51" s="582" t="str">
        <f ca="1">OFFSET('PROGRAMMING SKELETON'!N174,F26-1,0)</f>
        <v>GPP or None</v>
      </c>
      <c r="W51" s="526"/>
      <c r="X51" s="526"/>
      <c r="Y51" s="526"/>
      <c r="Z51" s="527"/>
    </row>
    <row r="52" spans="2:26" ht="49.5" customHeight="1">
      <c r="B52" s="545"/>
      <c r="D52" s="532"/>
      <c r="E52" s="528"/>
      <c r="F52" s="529"/>
      <c r="G52" s="529"/>
      <c r="H52" s="530"/>
      <c r="J52" s="532"/>
      <c r="K52" s="528"/>
      <c r="L52" s="529"/>
      <c r="M52" s="529"/>
      <c r="N52" s="530"/>
      <c r="P52" s="532"/>
      <c r="Q52" s="528"/>
      <c r="R52" s="529"/>
      <c r="S52" s="529"/>
      <c r="T52" s="530"/>
      <c r="V52" s="583"/>
      <c r="W52" s="392"/>
      <c r="X52" s="392"/>
      <c r="Y52" s="392"/>
      <c r="Z52" s="584"/>
    </row>
    <row r="53" spans="2:26" ht="99.75" customHeight="1">
      <c r="B53" s="545"/>
      <c r="D53" s="186" t="s">
        <v>2149</v>
      </c>
      <c r="E53" s="534" t="str">
        <f ca="1">OFFSET('PROGRAMMING SKELETON'!E173,F2-1,0)</f>
        <v>3-5 minute rest between work sets</v>
      </c>
      <c r="F53" s="410"/>
      <c r="G53" s="410"/>
      <c r="H53" s="411"/>
      <c r="J53" s="186" t="s">
        <v>2149</v>
      </c>
      <c r="K53" s="534" t="str">
        <f ca="1">OFFSET('PROGRAMMING SKELETON'!H173,F2-1,0)</f>
        <v>3-5 minute rest between work sets</v>
      </c>
      <c r="L53" s="410"/>
      <c r="M53" s="410"/>
      <c r="N53" s="411"/>
      <c r="P53" s="186" t="s">
        <v>2149</v>
      </c>
      <c r="Q53" s="534" t="str">
        <f ca="1">OFFSET('PROGRAMMING SKELETON'!K173,F2-1,0)</f>
        <v>2-4 min</v>
      </c>
      <c r="R53" s="410"/>
      <c r="S53" s="410"/>
      <c r="T53" s="411"/>
      <c r="V53" s="585"/>
      <c r="W53" s="417"/>
      <c r="X53" s="417"/>
      <c r="Y53" s="417"/>
      <c r="Z53" s="586"/>
    </row>
    <row r="54" spans="2:26" ht="60" customHeight="1">
      <c r="B54" s="545"/>
      <c r="D54" s="187" t="s">
        <v>2150</v>
      </c>
      <c r="E54" s="187" t="s">
        <v>2151</v>
      </c>
      <c r="F54" s="187" t="s">
        <v>1267</v>
      </c>
      <c r="G54" s="187" t="s">
        <v>2152</v>
      </c>
      <c r="H54" s="187" t="s">
        <v>2153</v>
      </c>
      <c r="J54" s="187" t="s">
        <v>2150</v>
      </c>
      <c r="K54" s="187" t="s">
        <v>2151</v>
      </c>
      <c r="L54" s="187" t="s">
        <v>1267</v>
      </c>
      <c r="M54" s="187" t="s">
        <v>2152</v>
      </c>
      <c r="N54" s="187" t="s">
        <v>2153</v>
      </c>
      <c r="P54" s="187" t="s">
        <v>2150</v>
      </c>
      <c r="Q54" s="187" t="s">
        <v>2151</v>
      </c>
      <c r="R54" s="187" t="s">
        <v>1267</v>
      </c>
      <c r="S54" s="187" t="s">
        <v>2152</v>
      </c>
      <c r="T54" s="187" t="s">
        <v>2153</v>
      </c>
      <c r="V54" s="581" t="s">
        <v>2154</v>
      </c>
      <c r="W54" s="413"/>
      <c r="X54" s="413"/>
      <c r="Y54" s="413"/>
      <c r="Z54" s="414"/>
    </row>
    <row r="55" spans="2:26" ht="39.75" customHeight="1">
      <c r="B55" s="545"/>
      <c r="D55" s="188" t="s">
        <v>2155</v>
      </c>
      <c r="E55" s="321"/>
      <c r="F55" s="189"/>
      <c r="G55" s="328"/>
      <c r="H55" s="190" t="str">
        <f t="shared" ref="H55:H63" si="3">IF(ISNUMBER(E55),E55/E$64,"")</f>
        <v/>
      </c>
      <c r="J55" s="188" t="s">
        <v>2155</v>
      </c>
      <c r="K55" s="321"/>
      <c r="L55" s="189"/>
      <c r="M55" s="328"/>
      <c r="N55" s="190" t="str">
        <f t="shared" ref="N55:N63" si="4">IF(ISNUMBER(K55),K55/K$64,"")</f>
        <v/>
      </c>
      <c r="P55" s="188" t="s">
        <v>2155</v>
      </c>
      <c r="Q55" s="321"/>
      <c r="R55" s="189"/>
      <c r="S55" s="328"/>
      <c r="T55" s="190" t="str">
        <f t="shared" ref="T55:T63" si="5">IF(ISNUMBER(Q55),Q55/Q$64,"")</f>
        <v/>
      </c>
      <c r="V55" s="587"/>
      <c r="W55" s="526"/>
      <c r="X55" s="526"/>
      <c r="Y55" s="526"/>
      <c r="Z55" s="527"/>
    </row>
    <row r="56" spans="2:26" ht="39.75" customHeight="1">
      <c r="B56" s="545"/>
      <c r="D56" s="191" t="s">
        <v>2156</v>
      </c>
      <c r="E56" s="322"/>
      <c r="F56" s="192"/>
      <c r="G56" s="329"/>
      <c r="H56" s="193" t="str">
        <f t="shared" si="3"/>
        <v/>
      </c>
      <c r="J56" s="191" t="s">
        <v>2156</v>
      </c>
      <c r="K56" s="322"/>
      <c r="L56" s="192"/>
      <c r="M56" s="329"/>
      <c r="N56" s="193" t="str">
        <f t="shared" si="4"/>
        <v/>
      </c>
      <c r="P56" s="191" t="s">
        <v>2156</v>
      </c>
      <c r="Q56" s="322"/>
      <c r="R56" s="192"/>
      <c r="S56" s="329"/>
      <c r="T56" s="193" t="str">
        <f t="shared" si="5"/>
        <v/>
      </c>
      <c r="V56" s="583"/>
      <c r="W56" s="392"/>
      <c r="X56" s="392"/>
      <c r="Y56" s="392"/>
      <c r="Z56" s="584"/>
    </row>
    <row r="57" spans="2:26" ht="39.75" customHeight="1">
      <c r="B57" s="545"/>
      <c r="D57" s="191" t="s">
        <v>2157</v>
      </c>
      <c r="E57" s="323"/>
      <c r="F57" s="194"/>
      <c r="G57" s="330"/>
      <c r="H57" s="195" t="str">
        <f t="shared" si="3"/>
        <v/>
      </c>
      <c r="J57" s="191" t="s">
        <v>2157</v>
      </c>
      <c r="K57" s="323"/>
      <c r="L57" s="194"/>
      <c r="M57" s="330"/>
      <c r="N57" s="195" t="str">
        <f t="shared" si="4"/>
        <v/>
      </c>
      <c r="P57" s="191" t="s">
        <v>2157</v>
      </c>
      <c r="Q57" s="323"/>
      <c r="R57" s="194"/>
      <c r="S57" s="330"/>
      <c r="T57" s="195" t="str">
        <f t="shared" si="5"/>
        <v/>
      </c>
      <c r="V57" s="583"/>
      <c r="W57" s="392"/>
      <c r="X57" s="392"/>
      <c r="Y57" s="392"/>
      <c r="Z57" s="584"/>
    </row>
    <row r="58" spans="2:26" ht="39.75" customHeight="1">
      <c r="B58" s="545"/>
      <c r="D58" s="191" t="s">
        <v>2158</v>
      </c>
      <c r="E58" s="322"/>
      <c r="F58" s="192"/>
      <c r="G58" s="329"/>
      <c r="H58" s="193" t="str">
        <f t="shared" si="3"/>
        <v/>
      </c>
      <c r="J58" s="191" t="s">
        <v>2158</v>
      </c>
      <c r="K58" s="322"/>
      <c r="L58" s="192"/>
      <c r="M58" s="329"/>
      <c r="N58" s="193" t="str">
        <f t="shared" si="4"/>
        <v/>
      </c>
      <c r="P58" s="191" t="s">
        <v>2158</v>
      </c>
      <c r="Q58" s="322"/>
      <c r="R58" s="192"/>
      <c r="S58" s="329"/>
      <c r="T58" s="193" t="str">
        <f t="shared" si="5"/>
        <v/>
      </c>
      <c r="V58" s="583"/>
      <c r="W58" s="392"/>
      <c r="X58" s="392"/>
      <c r="Y58" s="392"/>
      <c r="Z58" s="584"/>
    </row>
    <row r="59" spans="2:26" ht="39.75" customHeight="1">
      <c r="B59" s="545"/>
      <c r="D59" s="191" t="s">
        <v>2159</v>
      </c>
      <c r="E59" s="323"/>
      <c r="F59" s="194"/>
      <c r="G59" s="330"/>
      <c r="H59" s="195" t="str">
        <f t="shared" si="3"/>
        <v/>
      </c>
      <c r="J59" s="191" t="s">
        <v>2159</v>
      </c>
      <c r="K59" s="323"/>
      <c r="L59" s="194"/>
      <c r="M59" s="330"/>
      <c r="N59" s="195" t="str">
        <f t="shared" si="4"/>
        <v/>
      </c>
      <c r="P59" s="191" t="s">
        <v>2159</v>
      </c>
      <c r="Q59" s="323"/>
      <c r="R59" s="194"/>
      <c r="S59" s="330"/>
      <c r="T59" s="195" t="str">
        <f t="shared" si="5"/>
        <v/>
      </c>
      <c r="V59" s="583"/>
      <c r="W59" s="392"/>
      <c r="X59" s="392"/>
      <c r="Y59" s="392"/>
      <c r="Z59" s="584"/>
    </row>
    <row r="60" spans="2:26" ht="39.75" customHeight="1">
      <c r="B60" s="545"/>
      <c r="D60" s="191" t="s">
        <v>2160</v>
      </c>
      <c r="E60" s="322"/>
      <c r="F60" s="192"/>
      <c r="G60" s="329"/>
      <c r="H60" s="193" t="str">
        <f t="shared" si="3"/>
        <v/>
      </c>
      <c r="J60" s="191" t="s">
        <v>2160</v>
      </c>
      <c r="K60" s="322"/>
      <c r="L60" s="192"/>
      <c r="M60" s="329"/>
      <c r="N60" s="193" t="str">
        <f t="shared" si="4"/>
        <v/>
      </c>
      <c r="P60" s="191" t="s">
        <v>2160</v>
      </c>
      <c r="Q60" s="322"/>
      <c r="R60" s="192"/>
      <c r="S60" s="329"/>
      <c r="T60" s="193" t="str">
        <f t="shared" si="5"/>
        <v/>
      </c>
      <c r="V60" s="583"/>
      <c r="W60" s="392"/>
      <c r="X60" s="392"/>
      <c r="Y60" s="392"/>
      <c r="Z60" s="584"/>
    </row>
    <row r="61" spans="2:26" ht="39.75" customHeight="1">
      <c r="B61" s="545"/>
      <c r="D61" s="191" t="s">
        <v>2161</v>
      </c>
      <c r="E61" s="323"/>
      <c r="F61" s="194"/>
      <c r="G61" s="330"/>
      <c r="H61" s="195" t="str">
        <f t="shared" si="3"/>
        <v/>
      </c>
      <c r="J61" s="191" t="s">
        <v>2161</v>
      </c>
      <c r="K61" s="323"/>
      <c r="L61" s="194"/>
      <c r="M61" s="330"/>
      <c r="N61" s="195" t="str">
        <f t="shared" si="4"/>
        <v/>
      </c>
      <c r="P61" s="191" t="s">
        <v>2161</v>
      </c>
      <c r="Q61" s="323"/>
      <c r="R61" s="194"/>
      <c r="S61" s="330"/>
      <c r="T61" s="195" t="str">
        <f t="shared" si="5"/>
        <v/>
      </c>
      <c r="V61" s="583"/>
      <c r="W61" s="392"/>
      <c r="X61" s="392"/>
      <c r="Y61" s="392"/>
      <c r="Z61" s="584"/>
    </row>
    <row r="62" spans="2:26" ht="39.75" customHeight="1">
      <c r="B62" s="545"/>
      <c r="D62" s="191" t="s">
        <v>2162</v>
      </c>
      <c r="E62" s="322"/>
      <c r="F62" s="192"/>
      <c r="G62" s="329"/>
      <c r="H62" s="193" t="str">
        <f t="shared" si="3"/>
        <v/>
      </c>
      <c r="J62" s="191" t="s">
        <v>2162</v>
      </c>
      <c r="K62" s="322"/>
      <c r="L62" s="192"/>
      <c r="M62" s="329"/>
      <c r="N62" s="193" t="str">
        <f t="shared" si="4"/>
        <v/>
      </c>
      <c r="P62" s="191" t="s">
        <v>2162</v>
      </c>
      <c r="Q62" s="322"/>
      <c r="R62" s="192"/>
      <c r="S62" s="329"/>
      <c r="T62" s="193" t="str">
        <f t="shared" si="5"/>
        <v/>
      </c>
      <c r="V62" s="583"/>
      <c r="W62" s="392"/>
      <c r="X62" s="392"/>
      <c r="Y62" s="392"/>
      <c r="Z62" s="584"/>
    </row>
    <row r="63" spans="2:26" ht="39.75" customHeight="1">
      <c r="B63" s="545"/>
      <c r="D63" s="196" t="s">
        <v>2163</v>
      </c>
      <c r="E63" s="324"/>
      <c r="F63" s="197"/>
      <c r="G63" s="331"/>
      <c r="H63" s="198" t="str">
        <f t="shared" si="3"/>
        <v/>
      </c>
      <c r="J63" s="196" t="s">
        <v>2163</v>
      </c>
      <c r="K63" s="324"/>
      <c r="L63" s="197"/>
      <c r="M63" s="331"/>
      <c r="N63" s="198" t="str">
        <f t="shared" si="4"/>
        <v/>
      </c>
      <c r="P63" s="196" t="s">
        <v>2163</v>
      </c>
      <c r="Q63" s="324"/>
      <c r="R63" s="197"/>
      <c r="S63" s="331"/>
      <c r="T63" s="198" t="str">
        <f t="shared" si="5"/>
        <v/>
      </c>
      <c r="V63" s="583"/>
      <c r="W63" s="392"/>
      <c r="X63" s="392"/>
      <c r="Y63" s="392"/>
      <c r="Z63" s="584"/>
    </row>
    <row r="64" spans="2:26" ht="60" customHeight="1">
      <c r="B64" s="545"/>
      <c r="D64" s="199" t="s">
        <v>1277</v>
      </c>
      <c r="E64" s="547">
        <f ca="1">ROUNDUP(F69/(VLOOKUP(1,tblRPECoefficientWithoutColumnHeaders,2,0)*G69^2+VLOOKUP(2,tblRPECoefficientWithoutColumnHeaders,2,0)*G69+VLOOKUP(3,tblRPECoefficientWithoutColumnHeaders,2,0)),0)</f>
        <v>0</v>
      </c>
      <c r="F64" s="548"/>
      <c r="G64" s="548"/>
      <c r="H64" s="549"/>
      <c r="J64" s="199" t="s">
        <v>1277</v>
      </c>
      <c r="K64" s="547">
        <f ca="1">ROUNDUP(L69/(VLOOKUP(1,tblRPECoefficientWithoutColumnHeaders,2,0)*M69^2+VLOOKUP(2,tblRPECoefficientWithoutColumnHeaders,2,0)*M69+VLOOKUP(3,tblRPECoefficientWithoutColumnHeaders,2,0)),0)</f>
        <v>0</v>
      </c>
      <c r="L64" s="548"/>
      <c r="M64" s="548"/>
      <c r="N64" s="549"/>
      <c r="P64" s="200" t="s">
        <v>1277</v>
      </c>
      <c r="Q64" s="554">
        <f ca="1">ROUNDUP(R69/(VLOOKUP(1,tblRPECoefficientWithoutColumnHeaders,2,0)*S69^2+VLOOKUP(2,tblRPECoefficientWithoutColumnHeaders,2,0)*S69+VLOOKUP(3,tblRPECoefficientWithoutColumnHeaders,2,0)),0)</f>
        <v>0</v>
      </c>
      <c r="R64" s="555"/>
      <c r="S64" s="555"/>
      <c r="T64" s="556"/>
      <c r="V64" s="583"/>
      <c r="W64" s="392"/>
      <c r="X64" s="392"/>
      <c r="Y64" s="392"/>
      <c r="Z64" s="584"/>
    </row>
    <row r="65" spans="2:26" ht="60" customHeight="1">
      <c r="B65" s="545"/>
      <c r="D65" s="201"/>
      <c r="E65" s="204"/>
      <c r="F65" s="204"/>
      <c r="G65" s="204"/>
      <c r="H65" s="204"/>
      <c r="J65" s="201"/>
      <c r="K65" s="216"/>
      <c r="L65" s="216"/>
      <c r="M65" s="204"/>
      <c r="N65" s="204"/>
      <c r="P65" s="205" t="s">
        <v>2164</v>
      </c>
      <c r="Q65" s="206"/>
      <c r="R65" s="218" t="s">
        <v>2165</v>
      </c>
      <c r="S65" s="208"/>
      <c r="T65" s="209">
        <f>S65*Q65</f>
        <v>0</v>
      </c>
      <c r="V65" s="583"/>
      <c r="W65" s="392"/>
      <c r="X65" s="392"/>
      <c r="Y65" s="392"/>
      <c r="Z65" s="584"/>
    </row>
    <row r="66" spans="2:26" ht="60" customHeight="1">
      <c r="B66" s="545"/>
      <c r="D66" s="201" t="s">
        <v>1268</v>
      </c>
      <c r="E66" s="553">
        <f>IF(COUNT(H55:H63)&gt;0,AVERAGEIF(H55:H63,"&gt;0"),0)</f>
        <v>0</v>
      </c>
      <c r="F66" s="406"/>
      <c r="G66" s="406"/>
      <c r="H66" s="407"/>
      <c r="J66" s="201" t="s">
        <v>1268</v>
      </c>
      <c r="K66" s="553">
        <f>IF(COUNT(N55:N63)&gt;0,AVERAGEIF(N55:N63,"&gt;0"),0)</f>
        <v>0</v>
      </c>
      <c r="L66" s="406"/>
      <c r="M66" s="406"/>
      <c r="N66" s="407"/>
      <c r="P66" s="210" t="s">
        <v>1268</v>
      </c>
      <c r="Q66" s="557">
        <f>IF(COUNT(T55:T63)&gt;0,AVERAGEIF(T55:T63,"&gt;0"),0)</f>
        <v>0</v>
      </c>
      <c r="R66" s="558"/>
      <c r="S66" s="558"/>
      <c r="T66" s="559"/>
      <c r="V66" s="583"/>
      <c r="W66" s="392"/>
      <c r="X66" s="392"/>
      <c r="Y66" s="392"/>
      <c r="Z66" s="584"/>
    </row>
    <row r="67" spans="2:26" ht="60" customHeight="1">
      <c r="B67" s="545"/>
      <c r="D67" s="201" t="s">
        <v>1267</v>
      </c>
      <c r="E67" s="560">
        <f>SUM(F55:F63)</f>
        <v>0</v>
      </c>
      <c r="F67" s="406"/>
      <c r="G67" s="406"/>
      <c r="H67" s="407"/>
      <c r="J67" s="201" t="s">
        <v>1267</v>
      </c>
      <c r="K67" s="560">
        <f>SUM(L55:L63)</f>
        <v>0</v>
      </c>
      <c r="L67" s="406"/>
      <c r="M67" s="406"/>
      <c r="N67" s="407"/>
      <c r="P67" s="201" t="s">
        <v>1267</v>
      </c>
      <c r="Q67" s="560">
        <f>SUM(R55:R63)</f>
        <v>0</v>
      </c>
      <c r="R67" s="406"/>
      <c r="S67" s="406"/>
      <c r="T67" s="407"/>
      <c r="V67" s="583"/>
      <c r="W67" s="392"/>
      <c r="X67" s="392"/>
      <c r="Y67" s="392"/>
      <c r="Z67" s="584"/>
    </row>
    <row r="68" spans="2:26" ht="60" customHeight="1">
      <c r="B68" s="545"/>
      <c r="D68" s="211" t="s">
        <v>1258</v>
      </c>
      <c r="E68" s="550">
        <f>SUM(PRODUCT(E55:F55),PRODUCT(E56:F56),PRODUCT(E57:F57),PRODUCT(E58:F58),PRODUCT(E59:F59),PRODUCT(E60:F60),PRODUCT(E61:F61),PRODUCT(E62:F62),PRODUCT(E63:F63))</f>
        <v>0</v>
      </c>
      <c r="F68" s="551"/>
      <c r="G68" s="551"/>
      <c r="H68" s="552"/>
      <c r="J68" s="211" t="s">
        <v>1258</v>
      </c>
      <c r="K68" s="550">
        <f>SUM(PRODUCT(K55:L55),PRODUCT(K56:L56),PRODUCT(K57:L57),PRODUCT(K58:L58),PRODUCT(K59:L59),PRODUCT(K60:L60),PRODUCT(K61:L61),PRODUCT(K62:L62),PRODUCT(K63:L63))</f>
        <v>0</v>
      </c>
      <c r="L68" s="551"/>
      <c r="M68" s="551"/>
      <c r="N68" s="552"/>
      <c r="P68" s="211" t="s">
        <v>1258</v>
      </c>
      <c r="Q68" s="550">
        <f>SUM(PRODUCT(Q55:R55),PRODUCT(Q56:R56),PRODUCT(Q57:R57),PRODUCT(Q58:R58),PRODUCT(Q59:R59),PRODUCT(Q60:R60),PRODUCT(Q61:R61),PRODUCT(Q62:R62),PRODUCT(Q63:R63))</f>
        <v>0</v>
      </c>
      <c r="R68" s="551"/>
      <c r="S68" s="551"/>
      <c r="T68" s="552"/>
      <c r="V68" s="585"/>
      <c r="W68" s="417"/>
      <c r="X68" s="417"/>
      <c r="Y68" s="417"/>
      <c r="Z68" s="586"/>
    </row>
    <row r="69" spans="2:26" ht="39.75" customHeight="1">
      <c r="B69" s="546"/>
      <c r="D69" s="212"/>
      <c r="E69" s="213" t="str">
        <f ca="1">OFFSET(E54,COUNT(E55:E63),0)</f>
        <v>WEIGHT</v>
      </c>
      <c r="F69" s="214">
        <f ca="1">IF(COUNT(E55:E63)&gt;0,OFFSET(E54,MATCH(MAX(E55:E63),E55:E63,0),0),0)</f>
        <v>0</v>
      </c>
      <c r="G69" s="214">
        <f ca="1">IF(COUNT(E55:E63)&gt;0,OFFSET(F54,MATCH(MAX(E55:E63),E55:E63,0),0)+(10-OFFSET(G54,MATCH(MAX(E55:E63),E55:E63,0),0)),0)</f>
        <v>0</v>
      </c>
      <c r="H69" s="215">
        <f ca="1">IF(COUNT(E55:E63)&gt;0,OFFSET(F54,COUNT(E55:E63),0)+(10-(OFFSET(G54,COUNT(E55:E63),0))),0)</f>
        <v>0</v>
      </c>
      <c r="J69" s="212"/>
      <c r="K69" s="213" t="str">
        <f ca="1">OFFSET(K54,COUNT(K55:K63),0)</f>
        <v>WEIGHT</v>
      </c>
      <c r="L69" s="214">
        <f ca="1">IF(COUNT(K55:K63)&gt;0,OFFSET(K54,MATCH(MAX(K55:K63),K55:K63,0),0),0)</f>
        <v>0</v>
      </c>
      <c r="M69" s="214">
        <f ca="1">IF(COUNT(K55:K63)&gt;0,OFFSET(L54,MATCH(MAX(K55:K63),K55:K63,0),0)+(10-OFFSET(M54,MATCH(MAX(K55:K63),K55:K63,0),0)),0)</f>
        <v>0</v>
      </c>
      <c r="N69" s="215">
        <f ca="1">IF(COUNT(K55:K63)&gt;0,OFFSET(L54,COUNT(K55:K63),0)+(10-(OFFSET(M54,COUNT(K55:K63),0))),0)</f>
        <v>0</v>
      </c>
      <c r="P69" s="212"/>
      <c r="Q69" s="213" t="str">
        <f ca="1">OFFSET(Q54,COUNT(Q55:Q63),0)</f>
        <v>WEIGHT</v>
      </c>
      <c r="R69" s="214">
        <f ca="1">IF(COUNT(Q55:Q63)&gt;0,OFFSET(Q54,MATCH(MAX(Q55:Q63),Q55:Q63,0),0),0)</f>
        <v>0</v>
      </c>
      <c r="S69" s="214">
        <f ca="1">IF(COUNT(Q55:Q63)&gt;0,OFFSET(R54,MATCH(MAX(Q55:Q63),Q55:Q63,0),0)+(10-OFFSET(S54,MATCH(MAX(Q55:Q63),Q55:Q63,0),0)),0)</f>
        <v>0</v>
      </c>
      <c r="T69" s="215">
        <f ca="1">IF(COUNT(Q55:Q63)&gt;0,OFFSET(R54,COUNT(Q55:Q63),0)+(10-(OFFSET(S54,COUNT(Q55:Q63),0))),0)</f>
        <v>0</v>
      </c>
      <c r="V69" s="212"/>
      <c r="W69" s="213"/>
      <c r="X69" s="214"/>
      <c r="Y69" s="214"/>
      <c r="Z69" s="215"/>
    </row>
    <row r="70" spans="2:26" ht="15.75" customHeight="1"/>
    <row r="71" spans="2:26" ht="15.75" customHeight="1"/>
    <row r="72" spans="2:26" ht="79.5" customHeight="1">
      <c r="B72" s="544">
        <v>3</v>
      </c>
      <c r="D72" s="533">
        <v>1</v>
      </c>
      <c r="E72" s="369"/>
      <c r="F72" s="369"/>
      <c r="G72" s="369"/>
      <c r="H72" s="370"/>
      <c r="J72" s="533">
        <v>2</v>
      </c>
      <c r="K72" s="369"/>
      <c r="L72" s="369"/>
      <c r="M72" s="369"/>
      <c r="N72" s="370"/>
      <c r="P72" s="533">
        <v>3</v>
      </c>
      <c r="Q72" s="369"/>
      <c r="R72" s="369"/>
      <c r="S72" s="369"/>
      <c r="T72" s="370"/>
      <c r="V72" s="533" t="s">
        <v>2147</v>
      </c>
      <c r="W72" s="369"/>
      <c r="X72" s="369"/>
      <c r="Y72" s="369"/>
      <c r="Z72" s="370"/>
    </row>
    <row r="73" spans="2:26" ht="15" customHeight="1">
      <c r="B73" s="545"/>
    </row>
    <row r="74" spans="2:26" ht="79.5" customHeight="1">
      <c r="B74" s="545"/>
      <c r="D74" s="535" t="str">
        <f ca="1">OFFSET('PROGRAMMING SKELETON'!D228,F2-1,0)</f>
        <v>None</v>
      </c>
      <c r="E74" s="413"/>
      <c r="F74" s="413"/>
      <c r="G74" s="413"/>
      <c r="H74" s="414"/>
      <c r="J74" s="535" t="str">
        <f ca="1">OFFSET('PROGRAMMING SKELETON'!G228,F2-1,0)</f>
        <v>None</v>
      </c>
      <c r="K74" s="413"/>
      <c r="L74" s="413"/>
      <c r="M74" s="413"/>
      <c r="N74" s="414"/>
      <c r="P74" s="535" t="str">
        <f ca="1">OFFSET('PROGRAMMING SKELETON'!J228,F2-1,0)</f>
        <v>None</v>
      </c>
      <c r="Q74" s="413"/>
      <c r="R74" s="413"/>
      <c r="S74" s="413"/>
      <c r="T74" s="414"/>
      <c r="V74" s="535" t="str">
        <f ca="1">OFFSET('PROGRAMMING SKELETON'!M229,F50-1,0)</f>
        <v>GPP or None</v>
      </c>
      <c r="W74" s="413"/>
      <c r="X74" s="413"/>
      <c r="Y74" s="413"/>
      <c r="Z74" s="414"/>
    </row>
    <row r="75" spans="2:26" ht="49.5" customHeight="1">
      <c r="B75" s="545"/>
      <c r="D75" s="531" t="s">
        <v>2148</v>
      </c>
      <c r="E75" s="525" t="str">
        <f ca="1">OFFSET('PROGRAMMING SKELETON'!D57,F2-1,0)</f>
        <v>None</v>
      </c>
      <c r="F75" s="526"/>
      <c r="G75" s="526"/>
      <c r="H75" s="527"/>
      <c r="J75" s="531" t="s">
        <v>2148</v>
      </c>
      <c r="K75" s="561" t="str">
        <f ca="1">OFFSET('PROGRAMMING SKELETON'!E57,F2-1,0)</f>
        <v>None</v>
      </c>
      <c r="L75" s="526"/>
      <c r="M75" s="526"/>
      <c r="N75" s="527"/>
      <c r="P75" s="531" t="s">
        <v>2148</v>
      </c>
      <c r="Q75" s="561" t="str">
        <f ca="1">OFFSET('PROGRAMMING SKELETON'!F57,F2-1,0)</f>
        <v>None</v>
      </c>
      <c r="R75" s="526"/>
      <c r="S75" s="526"/>
      <c r="T75" s="527"/>
      <c r="V75" s="582" t="str">
        <f ca="1">OFFSET('PROGRAMMING SKELETON'!N229,F50-1,0)</f>
        <v>GPP or None</v>
      </c>
      <c r="W75" s="526"/>
      <c r="X75" s="526"/>
      <c r="Y75" s="526"/>
      <c r="Z75" s="527"/>
    </row>
    <row r="76" spans="2:26" ht="49.5" customHeight="1">
      <c r="B76" s="545"/>
      <c r="D76" s="532"/>
      <c r="E76" s="528"/>
      <c r="F76" s="529"/>
      <c r="G76" s="529"/>
      <c r="H76" s="530"/>
      <c r="J76" s="532"/>
      <c r="K76" s="528"/>
      <c r="L76" s="529"/>
      <c r="M76" s="529"/>
      <c r="N76" s="530"/>
      <c r="P76" s="532"/>
      <c r="Q76" s="528"/>
      <c r="R76" s="529"/>
      <c r="S76" s="529"/>
      <c r="T76" s="530"/>
      <c r="V76" s="583"/>
      <c r="W76" s="392"/>
      <c r="X76" s="392"/>
      <c r="Y76" s="392"/>
      <c r="Z76" s="584"/>
    </row>
    <row r="77" spans="2:26" ht="139.5" customHeight="1">
      <c r="B77" s="545"/>
      <c r="D77" s="186" t="s">
        <v>2149</v>
      </c>
      <c r="E77" s="534" t="str">
        <f ca="1">OFFSET('PROGRAMMING SKELETON'!E228,F2-1,0)</f>
        <v>3-5 minute rest between work sets</v>
      </c>
      <c r="F77" s="410"/>
      <c r="G77" s="410"/>
      <c r="H77" s="411"/>
      <c r="J77" s="186" t="s">
        <v>2149</v>
      </c>
      <c r="K77" s="562" t="str">
        <f ca="1">OFFSET('PROGRAMMING SKELETON'!H228,F2-1,0)</f>
        <v>3-5 minute rest between work sets</v>
      </c>
      <c r="L77" s="410"/>
      <c r="M77" s="410"/>
      <c r="N77" s="411"/>
      <c r="P77" s="186" t="s">
        <v>2149</v>
      </c>
      <c r="Q77" s="562" t="str">
        <f ca="1">OFFSET('PROGRAMMING SKELETON'!K228,F2-1,0)</f>
        <v>2-4 min</v>
      </c>
      <c r="R77" s="410"/>
      <c r="S77" s="410"/>
      <c r="T77" s="411"/>
      <c r="V77" s="585"/>
      <c r="W77" s="417"/>
      <c r="X77" s="417"/>
      <c r="Y77" s="417"/>
      <c r="Z77" s="586"/>
    </row>
    <row r="78" spans="2:26" ht="60" customHeight="1">
      <c r="B78" s="545"/>
      <c r="D78" s="187" t="s">
        <v>2150</v>
      </c>
      <c r="E78" s="187" t="s">
        <v>2151</v>
      </c>
      <c r="F78" s="187" t="s">
        <v>1267</v>
      </c>
      <c r="G78" s="187" t="s">
        <v>2152</v>
      </c>
      <c r="H78" s="187" t="s">
        <v>2153</v>
      </c>
      <c r="J78" s="187" t="s">
        <v>2150</v>
      </c>
      <c r="K78" s="187" t="s">
        <v>2151</v>
      </c>
      <c r="L78" s="187" t="s">
        <v>1267</v>
      </c>
      <c r="M78" s="187" t="s">
        <v>2152</v>
      </c>
      <c r="N78" s="187" t="s">
        <v>2153</v>
      </c>
      <c r="P78" s="187" t="s">
        <v>2150</v>
      </c>
      <c r="Q78" s="187" t="s">
        <v>2151</v>
      </c>
      <c r="R78" s="187" t="s">
        <v>1267</v>
      </c>
      <c r="S78" s="187" t="s">
        <v>2152</v>
      </c>
      <c r="T78" s="187" t="s">
        <v>2153</v>
      </c>
      <c r="V78" s="581" t="s">
        <v>2154</v>
      </c>
      <c r="W78" s="413"/>
      <c r="X78" s="413"/>
      <c r="Y78" s="413"/>
      <c r="Z78" s="414"/>
    </row>
    <row r="79" spans="2:26" ht="39.75" customHeight="1">
      <c r="B79" s="545"/>
      <c r="D79" s="188" t="s">
        <v>2155</v>
      </c>
      <c r="E79" s="321"/>
      <c r="F79" s="189"/>
      <c r="G79" s="328"/>
      <c r="H79" s="190" t="str">
        <f t="shared" ref="H79:H87" si="6">IF(ISNUMBER(E79),E79/E$88,"")</f>
        <v/>
      </c>
      <c r="J79" s="188" t="s">
        <v>2155</v>
      </c>
      <c r="K79" s="321"/>
      <c r="L79" s="189"/>
      <c r="M79" s="328"/>
      <c r="N79" s="190" t="str">
        <f t="shared" ref="N79:N87" si="7">IF(ISNUMBER(K79),K79/K$88,"")</f>
        <v/>
      </c>
      <c r="P79" s="188" t="s">
        <v>2155</v>
      </c>
      <c r="Q79" s="321"/>
      <c r="R79" s="189"/>
      <c r="S79" s="328"/>
      <c r="T79" s="190" t="str">
        <f t="shared" ref="T79:T87" si="8">IF(ISNUMBER(Q79),Q79/Q$88,"")</f>
        <v/>
      </c>
      <c r="V79" s="587"/>
      <c r="W79" s="526"/>
      <c r="X79" s="526"/>
      <c r="Y79" s="526"/>
      <c r="Z79" s="527"/>
    </row>
    <row r="80" spans="2:26" ht="39.75" customHeight="1">
      <c r="B80" s="545"/>
      <c r="D80" s="191" t="s">
        <v>2156</v>
      </c>
      <c r="E80" s="322"/>
      <c r="F80" s="192"/>
      <c r="G80" s="329"/>
      <c r="H80" s="193" t="str">
        <f t="shared" si="6"/>
        <v/>
      </c>
      <c r="J80" s="191" t="s">
        <v>2156</v>
      </c>
      <c r="K80" s="322"/>
      <c r="L80" s="192"/>
      <c r="M80" s="329"/>
      <c r="N80" s="193" t="str">
        <f t="shared" si="7"/>
        <v/>
      </c>
      <c r="P80" s="191" t="s">
        <v>2156</v>
      </c>
      <c r="Q80" s="322"/>
      <c r="R80" s="192"/>
      <c r="S80" s="329"/>
      <c r="T80" s="193" t="str">
        <f t="shared" si="8"/>
        <v/>
      </c>
      <c r="V80" s="583"/>
      <c r="W80" s="392"/>
      <c r="X80" s="392"/>
      <c r="Y80" s="392"/>
      <c r="Z80" s="584"/>
    </row>
    <row r="81" spans="2:26" ht="39.75" customHeight="1">
      <c r="B81" s="545"/>
      <c r="D81" s="191" t="s">
        <v>2157</v>
      </c>
      <c r="E81" s="323"/>
      <c r="F81" s="194"/>
      <c r="G81" s="330"/>
      <c r="H81" s="195" t="str">
        <f t="shared" si="6"/>
        <v/>
      </c>
      <c r="J81" s="191" t="s">
        <v>2157</v>
      </c>
      <c r="K81" s="323"/>
      <c r="L81" s="194"/>
      <c r="M81" s="330"/>
      <c r="N81" s="195" t="str">
        <f t="shared" si="7"/>
        <v/>
      </c>
      <c r="P81" s="191" t="s">
        <v>2157</v>
      </c>
      <c r="Q81" s="323"/>
      <c r="R81" s="194"/>
      <c r="S81" s="330"/>
      <c r="T81" s="195" t="str">
        <f t="shared" si="8"/>
        <v/>
      </c>
      <c r="V81" s="583"/>
      <c r="W81" s="392"/>
      <c r="X81" s="392"/>
      <c r="Y81" s="392"/>
      <c r="Z81" s="584"/>
    </row>
    <row r="82" spans="2:26" ht="39.75" customHeight="1">
      <c r="B82" s="545"/>
      <c r="D82" s="191" t="s">
        <v>2158</v>
      </c>
      <c r="E82" s="322"/>
      <c r="F82" s="192"/>
      <c r="G82" s="329"/>
      <c r="H82" s="193" t="str">
        <f t="shared" si="6"/>
        <v/>
      </c>
      <c r="J82" s="191" t="s">
        <v>2158</v>
      </c>
      <c r="K82" s="322"/>
      <c r="L82" s="192"/>
      <c r="M82" s="329"/>
      <c r="N82" s="193" t="str">
        <f t="shared" si="7"/>
        <v/>
      </c>
      <c r="P82" s="191" t="s">
        <v>2158</v>
      </c>
      <c r="Q82" s="322"/>
      <c r="R82" s="192"/>
      <c r="S82" s="329"/>
      <c r="T82" s="193" t="str">
        <f t="shared" si="8"/>
        <v/>
      </c>
      <c r="V82" s="583"/>
      <c r="W82" s="392"/>
      <c r="X82" s="392"/>
      <c r="Y82" s="392"/>
      <c r="Z82" s="584"/>
    </row>
    <row r="83" spans="2:26" ht="39.75" customHeight="1">
      <c r="B83" s="545"/>
      <c r="D83" s="191" t="s">
        <v>2159</v>
      </c>
      <c r="E83" s="323"/>
      <c r="F83" s="194"/>
      <c r="G83" s="330"/>
      <c r="H83" s="195" t="str">
        <f t="shared" si="6"/>
        <v/>
      </c>
      <c r="J83" s="191" t="s">
        <v>2159</v>
      </c>
      <c r="K83" s="323"/>
      <c r="L83" s="194"/>
      <c r="M83" s="330"/>
      <c r="N83" s="195" t="str">
        <f t="shared" si="7"/>
        <v/>
      </c>
      <c r="P83" s="191" t="s">
        <v>2159</v>
      </c>
      <c r="Q83" s="323"/>
      <c r="R83" s="194"/>
      <c r="S83" s="330"/>
      <c r="T83" s="195" t="str">
        <f t="shared" si="8"/>
        <v/>
      </c>
      <c r="V83" s="583"/>
      <c r="W83" s="392"/>
      <c r="X83" s="392"/>
      <c r="Y83" s="392"/>
      <c r="Z83" s="584"/>
    </row>
    <row r="84" spans="2:26" ht="39.75" customHeight="1">
      <c r="B84" s="545"/>
      <c r="D84" s="191" t="s">
        <v>2160</v>
      </c>
      <c r="E84" s="322"/>
      <c r="F84" s="192"/>
      <c r="G84" s="329"/>
      <c r="H84" s="193" t="str">
        <f t="shared" si="6"/>
        <v/>
      </c>
      <c r="J84" s="191" t="s">
        <v>2160</v>
      </c>
      <c r="K84" s="322"/>
      <c r="L84" s="192"/>
      <c r="M84" s="329"/>
      <c r="N84" s="193" t="str">
        <f t="shared" si="7"/>
        <v/>
      </c>
      <c r="P84" s="191" t="s">
        <v>2160</v>
      </c>
      <c r="Q84" s="322"/>
      <c r="R84" s="192"/>
      <c r="S84" s="329"/>
      <c r="T84" s="193" t="str">
        <f t="shared" si="8"/>
        <v/>
      </c>
      <c r="V84" s="583"/>
      <c r="W84" s="392"/>
      <c r="X84" s="392"/>
      <c r="Y84" s="392"/>
      <c r="Z84" s="584"/>
    </row>
    <row r="85" spans="2:26" ht="39.75" customHeight="1">
      <c r="B85" s="545"/>
      <c r="D85" s="191" t="s">
        <v>2161</v>
      </c>
      <c r="E85" s="323"/>
      <c r="F85" s="194"/>
      <c r="G85" s="330"/>
      <c r="H85" s="195" t="str">
        <f t="shared" si="6"/>
        <v/>
      </c>
      <c r="J85" s="191" t="s">
        <v>2161</v>
      </c>
      <c r="K85" s="323"/>
      <c r="L85" s="194"/>
      <c r="M85" s="330"/>
      <c r="N85" s="195" t="str">
        <f t="shared" si="7"/>
        <v/>
      </c>
      <c r="P85" s="191" t="s">
        <v>2161</v>
      </c>
      <c r="Q85" s="323"/>
      <c r="R85" s="194"/>
      <c r="S85" s="330"/>
      <c r="T85" s="195" t="str">
        <f t="shared" si="8"/>
        <v/>
      </c>
      <c r="V85" s="583"/>
      <c r="W85" s="392"/>
      <c r="X85" s="392"/>
      <c r="Y85" s="392"/>
      <c r="Z85" s="584"/>
    </row>
    <row r="86" spans="2:26" ht="39.75" customHeight="1">
      <c r="B86" s="545"/>
      <c r="D86" s="191" t="s">
        <v>2162</v>
      </c>
      <c r="E86" s="322"/>
      <c r="F86" s="192"/>
      <c r="G86" s="329"/>
      <c r="H86" s="193" t="str">
        <f t="shared" si="6"/>
        <v/>
      </c>
      <c r="J86" s="191" t="s">
        <v>2162</v>
      </c>
      <c r="K86" s="322"/>
      <c r="L86" s="192"/>
      <c r="M86" s="329"/>
      <c r="N86" s="193" t="str">
        <f t="shared" si="7"/>
        <v/>
      </c>
      <c r="P86" s="191" t="s">
        <v>2162</v>
      </c>
      <c r="Q86" s="322"/>
      <c r="R86" s="192"/>
      <c r="S86" s="329"/>
      <c r="T86" s="193" t="str">
        <f t="shared" si="8"/>
        <v/>
      </c>
      <c r="V86" s="583"/>
      <c r="W86" s="392"/>
      <c r="X86" s="392"/>
      <c r="Y86" s="392"/>
      <c r="Z86" s="584"/>
    </row>
    <row r="87" spans="2:26" ht="39.75" customHeight="1">
      <c r="B87" s="545"/>
      <c r="D87" s="196" t="s">
        <v>2163</v>
      </c>
      <c r="E87" s="324"/>
      <c r="F87" s="197"/>
      <c r="G87" s="331"/>
      <c r="H87" s="198" t="str">
        <f t="shared" si="6"/>
        <v/>
      </c>
      <c r="J87" s="196" t="s">
        <v>2163</v>
      </c>
      <c r="K87" s="324"/>
      <c r="L87" s="197"/>
      <c r="M87" s="331"/>
      <c r="N87" s="198" t="str">
        <f t="shared" si="7"/>
        <v/>
      </c>
      <c r="P87" s="196" t="s">
        <v>2163</v>
      </c>
      <c r="Q87" s="324"/>
      <c r="R87" s="197"/>
      <c r="S87" s="331"/>
      <c r="T87" s="198" t="str">
        <f t="shared" si="8"/>
        <v/>
      </c>
      <c r="V87" s="583"/>
      <c r="W87" s="392"/>
      <c r="X87" s="392"/>
      <c r="Y87" s="392"/>
      <c r="Z87" s="584"/>
    </row>
    <row r="88" spans="2:26" ht="60" customHeight="1">
      <c r="B88" s="545"/>
      <c r="D88" s="199" t="s">
        <v>1277</v>
      </c>
      <c r="E88" s="547">
        <f ca="1">ROUNDUP(F93/(VLOOKUP(1,tblRPECoefficientWithoutColumnHeaders,2,0)*G93^2+VLOOKUP(2,tblRPECoefficientWithoutColumnHeaders,2,0)*G93+VLOOKUP(3,tblRPECoefficientWithoutColumnHeaders,2,0)),0)</f>
        <v>0</v>
      </c>
      <c r="F88" s="548"/>
      <c r="G88" s="548"/>
      <c r="H88" s="549"/>
      <c r="J88" s="199" t="s">
        <v>1277</v>
      </c>
      <c r="K88" s="547">
        <f ca="1">ROUNDUP(L93/(VLOOKUP(1,tblRPECoefficientWithoutColumnHeaders,2,0)*M93^2+VLOOKUP(2,tblRPECoefficientWithoutColumnHeaders,2,0)*M93+VLOOKUP(3,tblRPECoefficientWithoutColumnHeaders,2,0)),0)</f>
        <v>0</v>
      </c>
      <c r="L88" s="548"/>
      <c r="M88" s="548"/>
      <c r="N88" s="549"/>
      <c r="P88" s="200" t="s">
        <v>1277</v>
      </c>
      <c r="Q88" s="554">
        <f ca="1">ROUNDUP(R93/(VLOOKUP(1,tblRPECoefficientWithoutColumnHeaders,2,0)*S93^2+VLOOKUP(2,tblRPECoefficientWithoutColumnHeaders,2,0)*S93+VLOOKUP(3,tblRPECoefficientWithoutColumnHeaders,2,0)),0)</f>
        <v>0</v>
      </c>
      <c r="R88" s="555"/>
      <c r="S88" s="555"/>
      <c r="T88" s="556"/>
      <c r="V88" s="583"/>
      <c r="W88" s="392"/>
      <c r="X88" s="392"/>
      <c r="Y88" s="392"/>
      <c r="Z88" s="584"/>
    </row>
    <row r="89" spans="2:26" ht="60" customHeight="1">
      <c r="B89" s="545"/>
      <c r="D89" s="201"/>
      <c r="E89" s="204">
        <f t="shared" ref="E89:H89" si="9">D89*B89</f>
        <v>0</v>
      </c>
      <c r="F89" s="204">
        <f t="shared" si="9"/>
        <v>0</v>
      </c>
      <c r="G89" s="204">
        <f t="shared" si="9"/>
        <v>0</v>
      </c>
      <c r="H89" s="204">
        <f t="shared" si="9"/>
        <v>0</v>
      </c>
      <c r="J89" s="201"/>
      <c r="K89" s="216"/>
      <c r="L89" s="216"/>
      <c r="M89" s="216"/>
      <c r="N89" s="204">
        <f>M89*K89</f>
        <v>0</v>
      </c>
      <c r="P89" s="205" t="s">
        <v>2164</v>
      </c>
      <c r="Q89" s="206"/>
      <c r="R89" s="207" t="s">
        <v>2165</v>
      </c>
      <c r="S89" s="208"/>
      <c r="T89" s="209">
        <f>S89*Q89</f>
        <v>0</v>
      </c>
      <c r="V89" s="583"/>
      <c r="W89" s="392"/>
      <c r="X89" s="392"/>
      <c r="Y89" s="392"/>
      <c r="Z89" s="584"/>
    </row>
    <row r="90" spans="2:26" ht="60" customHeight="1">
      <c r="B90" s="545"/>
      <c r="D90" s="201" t="s">
        <v>1268</v>
      </c>
      <c r="E90" s="553">
        <f>IF(COUNT(H79:H87)&gt;0,AVERAGEIF(H79:H87,"&gt;0"),0)</f>
        <v>0</v>
      </c>
      <c r="F90" s="406"/>
      <c r="G90" s="406"/>
      <c r="H90" s="407"/>
      <c r="J90" s="201" t="s">
        <v>1268</v>
      </c>
      <c r="K90" s="553">
        <f>IF(COUNT(N79:N87)&gt;0,AVERAGEIF(N79:N87,"&gt;0"),0)</f>
        <v>0</v>
      </c>
      <c r="L90" s="406"/>
      <c r="M90" s="406"/>
      <c r="N90" s="407"/>
      <c r="P90" s="210" t="s">
        <v>1268</v>
      </c>
      <c r="Q90" s="557">
        <f>IF(COUNT(T79:T87)&gt;0,AVERAGEIF(T79:T87,"&gt;0"),0)</f>
        <v>0</v>
      </c>
      <c r="R90" s="558"/>
      <c r="S90" s="558"/>
      <c r="T90" s="559"/>
      <c r="V90" s="583"/>
      <c r="W90" s="392"/>
      <c r="X90" s="392"/>
      <c r="Y90" s="392"/>
      <c r="Z90" s="584"/>
    </row>
    <row r="91" spans="2:26" ht="60" customHeight="1">
      <c r="B91" s="545"/>
      <c r="D91" s="201" t="s">
        <v>1267</v>
      </c>
      <c r="E91" s="560">
        <f>SUM(F79:F87)</f>
        <v>0</v>
      </c>
      <c r="F91" s="406"/>
      <c r="G91" s="406"/>
      <c r="H91" s="407"/>
      <c r="J91" s="201" t="s">
        <v>1267</v>
      </c>
      <c r="K91" s="560">
        <f>SUM(L79:L87)</f>
        <v>0</v>
      </c>
      <c r="L91" s="406"/>
      <c r="M91" s="406"/>
      <c r="N91" s="407"/>
      <c r="P91" s="201" t="s">
        <v>1267</v>
      </c>
      <c r="Q91" s="560">
        <f>SUM(R79:R87)</f>
        <v>0</v>
      </c>
      <c r="R91" s="406"/>
      <c r="S91" s="406"/>
      <c r="T91" s="407"/>
      <c r="V91" s="583"/>
      <c r="W91" s="392"/>
      <c r="X91" s="392"/>
      <c r="Y91" s="392"/>
      <c r="Z91" s="584"/>
    </row>
    <row r="92" spans="2:26" ht="60" customHeight="1">
      <c r="B92" s="545"/>
      <c r="D92" s="211" t="s">
        <v>1258</v>
      </c>
      <c r="E92" s="550">
        <f>SUM(PRODUCT(E79:F79),PRODUCT(E80:F80),PRODUCT(E81:F81),PRODUCT(E82:F82),PRODUCT(E83:F83),PRODUCT(E84:F84),PRODUCT(E85:F85),PRODUCT(E86:F86),PRODUCT(E87:F87))</f>
        <v>0</v>
      </c>
      <c r="F92" s="551"/>
      <c r="G92" s="551"/>
      <c r="H92" s="552"/>
      <c r="J92" s="211" t="s">
        <v>1258</v>
      </c>
      <c r="K92" s="550">
        <f>SUM(PRODUCT(K79:L79),PRODUCT(K80:L80),PRODUCT(K81:L81),PRODUCT(K82:L82),PRODUCT(K83:L83),PRODUCT(K84:L84),PRODUCT(K85:L85),PRODUCT(K86:L86),PRODUCT(K87:L87))</f>
        <v>0</v>
      </c>
      <c r="L92" s="551"/>
      <c r="M92" s="551"/>
      <c r="N92" s="552"/>
      <c r="P92" s="211" t="s">
        <v>1258</v>
      </c>
      <c r="Q92" s="550">
        <f>SUM(PRODUCT(Q79:R79),PRODUCT(Q80:R80),PRODUCT(Q81:R81),PRODUCT(Q82:R82),PRODUCT(Q83:R83),PRODUCT(Q84:R84),PRODUCT(Q85:R85),PRODUCT(Q86:R86),PRODUCT(Q87:R87))</f>
        <v>0</v>
      </c>
      <c r="R92" s="551"/>
      <c r="S92" s="551"/>
      <c r="T92" s="552"/>
      <c r="V92" s="585"/>
      <c r="W92" s="417"/>
      <c r="X92" s="417"/>
      <c r="Y92" s="417"/>
      <c r="Z92" s="586"/>
    </row>
    <row r="93" spans="2:26" ht="39.75" customHeight="1">
      <c r="B93" s="546"/>
      <c r="D93" s="212"/>
      <c r="E93" s="213" t="str">
        <f ca="1">OFFSET(E78,COUNT(E79:E87),0)</f>
        <v>WEIGHT</v>
      </c>
      <c r="F93" s="214">
        <f ca="1">IF(COUNT(E79:E87)&gt;0,OFFSET(E78,MATCH(MAX(E79:E87),E79:E87,0),0),0)</f>
        <v>0</v>
      </c>
      <c r="G93" s="214">
        <f ca="1">IF(COUNT(E79:E87)&gt;0,OFFSET(F78,MATCH(MAX(E79:E87),E79:E87,0),0)+(10-OFFSET(G78,MATCH(MAX(E79:E87),E79:E87,0),0)),0)</f>
        <v>0</v>
      </c>
      <c r="H93" s="215">
        <f ca="1">IF(COUNT(E79:E87)&gt;0,OFFSET(F78,COUNT(E79:E87),0)+(10-(OFFSET(G78,COUNT(E79:E87),0))),0)</f>
        <v>0</v>
      </c>
      <c r="J93" s="212"/>
      <c r="K93" s="213" t="str">
        <f ca="1">OFFSET(K78,COUNT(K79:K87),0)</f>
        <v>WEIGHT</v>
      </c>
      <c r="L93" s="214">
        <f ca="1">IF(COUNT(K79:K87)&gt;0,OFFSET(K78,MATCH(MAX(K79:K87),K79:K87,0),0),0)</f>
        <v>0</v>
      </c>
      <c r="M93" s="214">
        <f ca="1">IF(COUNT(K79:K87)&gt;0,OFFSET(L78,MATCH(MAX(K79:K87),K79:K87,0),0)+(10-OFFSET(M78,MATCH(MAX(K79:K87),K79:K87,0),0)),0)</f>
        <v>0</v>
      </c>
      <c r="N93" s="215">
        <f ca="1">IF(COUNT(K79:K87)&gt;0,OFFSET(L78,COUNT(K79:K87),0)+(10-(OFFSET(M78,COUNT(K79:K87),0))),0)</f>
        <v>0</v>
      </c>
      <c r="P93" s="212"/>
      <c r="Q93" s="213" t="str">
        <f ca="1">OFFSET(Q78,COUNT(Q79:Q87),0)</f>
        <v>WEIGHT</v>
      </c>
      <c r="R93" s="214">
        <f ca="1">IF(COUNT(Q79:Q87)&gt;0,OFFSET(Q78,MATCH(MAX(Q79:Q87),Q79:Q87,0),0),0)</f>
        <v>0</v>
      </c>
      <c r="S93" s="214">
        <f ca="1">IF(COUNT(Q79:Q87)&gt;0,OFFSET(R78,MATCH(MAX(Q79:Q87),Q79:Q87,0),0)+(10-OFFSET(S78,MATCH(MAX(Q79:Q87),Q79:Q87,0),0)),0)</f>
        <v>0</v>
      </c>
      <c r="T93" s="215">
        <f ca="1">IF(COUNT(Q79:Q87)&gt;0,OFFSET(R78,COUNT(Q79:Q87),0)+(10-(OFFSET(S78,COUNT(Q79:Q87),0))),0)</f>
        <v>0</v>
      </c>
      <c r="V93" s="212"/>
      <c r="W93" s="213"/>
      <c r="X93" s="214"/>
      <c r="Y93" s="214"/>
      <c r="Z93" s="215"/>
    </row>
    <row r="94" spans="2:26" ht="15.75" customHeight="1"/>
    <row r="95" spans="2:26" ht="22.5" customHeight="1"/>
    <row r="96" spans="2:26" ht="75" customHeight="1">
      <c r="B96" s="544">
        <v>4</v>
      </c>
      <c r="D96" s="533">
        <v>1</v>
      </c>
      <c r="E96" s="369"/>
      <c r="F96" s="369"/>
      <c r="G96" s="369"/>
      <c r="H96" s="370"/>
      <c r="J96" s="533">
        <v>2</v>
      </c>
      <c r="K96" s="369"/>
      <c r="L96" s="369"/>
      <c r="M96" s="369"/>
      <c r="N96" s="370"/>
      <c r="P96" s="533">
        <v>3</v>
      </c>
      <c r="Q96" s="369"/>
      <c r="R96" s="369"/>
      <c r="S96" s="369"/>
      <c r="T96" s="370"/>
      <c r="V96" s="533" t="s">
        <v>2147</v>
      </c>
      <c r="W96" s="369"/>
      <c r="X96" s="369"/>
      <c r="Y96" s="369"/>
      <c r="Z96" s="370"/>
    </row>
    <row r="97" spans="2:26" ht="15" customHeight="1">
      <c r="B97" s="545"/>
    </row>
    <row r="98" spans="2:26" ht="75" customHeight="1">
      <c r="B98" s="545"/>
      <c r="D98" s="535" t="str">
        <f ca="1">OFFSET('PROGRAMMING SKELETON'!D282,F2-1,0)</f>
        <v>Pin Squat</v>
      </c>
      <c r="E98" s="413"/>
      <c r="F98" s="413"/>
      <c r="G98" s="413"/>
      <c r="H98" s="414"/>
      <c r="J98" s="535" t="str">
        <f ca="1">OFFSET('PROGRAMMING SKELETON'!G282,F2-1,0)</f>
        <v>Pin bench</v>
      </c>
      <c r="K98" s="413"/>
      <c r="L98" s="413"/>
      <c r="M98" s="413"/>
      <c r="N98" s="414"/>
      <c r="P98" s="535" t="str">
        <f ca="1">OFFSET('PROGRAMMING SKELETON'!J282,F2-1,0)</f>
        <v>2" deficit deadlift</v>
      </c>
      <c r="Q98" s="413"/>
      <c r="R98" s="413"/>
      <c r="S98" s="413"/>
      <c r="T98" s="414"/>
      <c r="V98" s="535" t="str">
        <f ca="1">OFFSET('PROGRAMMING SKELETON'!M283,F74-1,0)</f>
        <v>GPP or None</v>
      </c>
      <c r="W98" s="413"/>
      <c r="X98" s="413"/>
      <c r="Y98" s="413"/>
      <c r="Z98" s="414"/>
    </row>
    <row r="99" spans="2:26" ht="49.5" customHeight="1">
      <c r="B99" s="545"/>
      <c r="D99" s="531" t="s">
        <v>2148</v>
      </c>
      <c r="E99" s="561" t="str">
        <f ca="1">OFFSET('PROGRAMMING SKELETON'!G57,F2-1,0)</f>
        <v>•1 rep @ RPE 8
• 3 reps @ RPE 9
•-5% from 3 @ RPE 9 x 2 sets of 3</v>
      </c>
      <c r="F99" s="526"/>
      <c r="G99" s="526"/>
      <c r="H99" s="527"/>
      <c r="J99" s="531" t="s">
        <v>2148</v>
      </c>
      <c r="K99" s="561" t="str">
        <f ca="1">OFFSET('PROGRAMMING SKELETON'!H57,F2-1,0)</f>
        <v>•1 rep @ RPE 8
• 3 reps @ RPE 9
•-5% from 3 @ RPE 9 x 2 sets of 3</v>
      </c>
      <c r="L99" s="526"/>
      <c r="M99" s="526"/>
      <c r="N99" s="527"/>
      <c r="P99" s="531" t="s">
        <v>2148</v>
      </c>
      <c r="Q99" s="561" t="str">
        <f ca="1">OFFSET('PROGRAMMING SKELETON'!I57,F2-1,0)</f>
        <v xml:space="preserve">•4 reps @  RPE 7
• 4 reps @ RPE 8
•4 reps @ RPE 9
• -5% from 4 @ 9 x 1 set of 4
</v>
      </c>
      <c r="R99" s="526"/>
      <c r="S99" s="526"/>
      <c r="T99" s="527"/>
      <c r="V99" s="582" t="str">
        <f ca="1">OFFSET('PROGRAMMING SKELETON'!N283,F74-1,0)</f>
        <v>GPP or None</v>
      </c>
      <c r="W99" s="526"/>
      <c r="X99" s="526"/>
      <c r="Y99" s="526"/>
      <c r="Z99" s="527"/>
    </row>
    <row r="100" spans="2:26" ht="49.5" customHeight="1">
      <c r="B100" s="545"/>
      <c r="D100" s="532"/>
      <c r="E100" s="528"/>
      <c r="F100" s="529"/>
      <c r="G100" s="529"/>
      <c r="H100" s="530"/>
      <c r="J100" s="532"/>
      <c r="K100" s="528"/>
      <c r="L100" s="529"/>
      <c r="M100" s="529"/>
      <c r="N100" s="530"/>
      <c r="P100" s="532"/>
      <c r="Q100" s="528"/>
      <c r="R100" s="529"/>
      <c r="S100" s="529"/>
      <c r="T100" s="530"/>
      <c r="V100" s="583"/>
      <c r="W100" s="392"/>
      <c r="X100" s="392"/>
      <c r="Y100" s="392"/>
      <c r="Z100" s="584"/>
    </row>
    <row r="101" spans="2:26" ht="124.5" customHeight="1">
      <c r="B101" s="545"/>
      <c r="D101" s="186" t="s">
        <v>2149</v>
      </c>
      <c r="E101" s="562" t="str">
        <f ca="1">OFFSET('PROGRAMMING SKELETON'!E282,F2-1,0)</f>
        <v>3-5 minute rest between work sets</v>
      </c>
      <c r="F101" s="410"/>
      <c r="G101" s="410"/>
      <c r="H101" s="411"/>
      <c r="J101" s="186" t="s">
        <v>2149</v>
      </c>
      <c r="K101" s="562" t="str">
        <f ca="1">OFFSET('PROGRAMMING SKELETON'!H282,F2-1,0)</f>
        <v>3-5 minute rest between work sets</v>
      </c>
      <c r="L101" s="410"/>
      <c r="M101" s="410"/>
      <c r="N101" s="411"/>
      <c r="P101" s="186" t="s">
        <v>2149</v>
      </c>
      <c r="Q101" s="562" t="str">
        <f ca="1">OFFSET('PROGRAMMING SKELETON'!K282,F2-1,0)</f>
        <v>2-4 min</v>
      </c>
      <c r="R101" s="410"/>
      <c r="S101" s="410"/>
      <c r="T101" s="411"/>
      <c r="V101" s="585"/>
      <c r="W101" s="417"/>
      <c r="X101" s="417"/>
      <c r="Y101" s="417"/>
      <c r="Z101" s="586"/>
    </row>
    <row r="102" spans="2:26" ht="75" customHeight="1">
      <c r="B102" s="545"/>
      <c r="D102" s="187" t="s">
        <v>2150</v>
      </c>
      <c r="E102" s="187" t="s">
        <v>2151</v>
      </c>
      <c r="F102" s="187" t="s">
        <v>1267</v>
      </c>
      <c r="G102" s="187" t="s">
        <v>2152</v>
      </c>
      <c r="H102" s="187" t="s">
        <v>2153</v>
      </c>
      <c r="J102" s="187" t="s">
        <v>2150</v>
      </c>
      <c r="K102" s="187" t="s">
        <v>2151</v>
      </c>
      <c r="L102" s="187" t="s">
        <v>1267</v>
      </c>
      <c r="M102" s="187" t="s">
        <v>2152</v>
      </c>
      <c r="N102" s="187" t="s">
        <v>2153</v>
      </c>
      <c r="P102" s="187" t="s">
        <v>2150</v>
      </c>
      <c r="Q102" s="187" t="s">
        <v>2151</v>
      </c>
      <c r="R102" s="187" t="s">
        <v>1267</v>
      </c>
      <c r="S102" s="187" t="s">
        <v>2152</v>
      </c>
      <c r="T102" s="187" t="s">
        <v>2153</v>
      </c>
      <c r="V102" s="581" t="s">
        <v>2154</v>
      </c>
      <c r="W102" s="413"/>
      <c r="X102" s="413"/>
      <c r="Y102" s="413"/>
      <c r="Z102" s="414"/>
    </row>
    <row r="103" spans="2:26" ht="39.75" customHeight="1">
      <c r="B103" s="545"/>
      <c r="D103" s="188" t="s">
        <v>2155</v>
      </c>
      <c r="E103" s="321"/>
      <c r="F103" s="189"/>
      <c r="G103" s="328"/>
      <c r="H103" s="190" t="str">
        <f t="shared" ref="H103:H111" si="10">IF(ISNUMBER(E103),E103/E$112,"")</f>
        <v/>
      </c>
      <c r="J103" s="188" t="s">
        <v>2155</v>
      </c>
      <c r="K103" s="321"/>
      <c r="L103" s="189"/>
      <c r="M103" s="328"/>
      <c r="N103" s="190" t="str">
        <f t="shared" ref="N103:N111" si="11">IF(ISNUMBER(K103),K103/K$112,"")</f>
        <v/>
      </c>
      <c r="P103" s="188" t="s">
        <v>2155</v>
      </c>
      <c r="Q103" s="321"/>
      <c r="R103" s="189"/>
      <c r="S103" s="328"/>
      <c r="T103" s="190" t="str">
        <f t="shared" ref="T103:T111" si="12">IF(ISNUMBER(Q103),Q103/Q$112,"")</f>
        <v/>
      </c>
      <c r="V103" s="587"/>
      <c r="W103" s="526"/>
      <c r="X103" s="526"/>
      <c r="Y103" s="526"/>
      <c r="Z103" s="527"/>
    </row>
    <row r="104" spans="2:26" ht="39.75" customHeight="1">
      <c r="B104" s="545"/>
      <c r="D104" s="191" t="s">
        <v>2156</v>
      </c>
      <c r="E104" s="322"/>
      <c r="F104" s="192"/>
      <c r="G104" s="329"/>
      <c r="H104" s="190" t="str">
        <f t="shared" si="10"/>
        <v/>
      </c>
      <c r="J104" s="191" t="s">
        <v>2156</v>
      </c>
      <c r="K104" s="322"/>
      <c r="L104" s="192"/>
      <c r="M104" s="329"/>
      <c r="N104" s="193" t="str">
        <f t="shared" si="11"/>
        <v/>
      </c>
      <c r="P104" s="191" t="s">
        <v>2156</v>
      </c>
      <c r="Q104" s="322"/>
      <c r="R104" s="192"/>
      <c r="S104" s="329"/>
      <c r="T104" s="193" t="str">
        <f t="shared" si="12"/>
        <v/>
      </c>
      <c r="V104" s="583"/>
      <c r="W104" s="392"/>
      <c r="X104" s="392"/>
      <c r="Y104" s="392"/>
      <c r="Z104" s="584"/>
    </row>
    <row r="105" spans="2:26" ht="39.75" customHeight="1">
      <c r="B105" s="545"/>
      <c r="D105" s="191" t="s">
        <v>2157</v>
      </c>
      <c r="E105" s="323"/>
      <c r="F105" s="189"/>
      <c r="G105" s="330"/>
      <c r="H105" s="190" t="str">
        <f t="shared" si="10"/>
        <v/>
      </c>
      <c r="J105" s="191" t="s">
        <v>2157</v>
      </c>
      <c r="K105" s="323"/>
      <c r="L105" s="189"/>
      <c r="M105" s="330"/>
      <c r="N105" s="195" t="str">
        <f t="shared" si="11"/>
        <v/>
      </c>
      <c r="P105" s="191" t="s">
        <v>2157</v>
      </c>
      <c r="Q105" s="323"/>
      <c r="R105" s="189"/>
      <c r="S105" s="330"/>
      <c r="T105" s="195" t="str">
        <f t="shared" si="12"/>
        <v/>
      </c>
      <c r="V105" s="583"/>
      <c r="W105" s="392"/>
      <c r="X105" s="392"/>
      <c r="Y105" s="392"/>
      <c r="Z105" s="584"/>
    </row>
    <row r="106" spans="2:26" ht="39.75" customHeight="1">
      <c r="B106" s="545"/>
      <c r="D106" s="191" t="s">
        <v>2158</v>
      </c>
      <c r="E106" s="322"/>
      <c r="F106" s="192"/>
      <c r="G106" s="329"/>
      <c r="H106" s="193" t="str">
        <f t="shared" si="10"/>
        <v/>
      </c>
      <c r="J106" s="191" t="s">
        <v>2158</v>
      </c>
      <c r="K106" s="322"/>
      <c r="L106" s="192"/>
      <c r="M106" s="329"/>
      <c r="N106" s="193" t="str">
        <f t="shared" si="11"/>
        <v/>
      </c>
      <c r="P106" s="191" t="s">
        <v>2158</v>
      </c>
      <c r="Q106" s="322"/>
      <c r="R106" s="192"/>
      <c r="S106" s="329"/>
      <c r="T106" s="193" t="str">
        <f t="shared" si="12"/>
        <v/>
      </c>
      <c r="V106" s="583"/>
      <c r="W106" s="392"/>
      <c r="X106" s="392"/>
      <c r="Y106" s="392"/>
      <c r="Z106" s="584"/>
    </row>
    <row r="107" spans="2:26" ht="39.75" customHeight="1">
      <c r="B107" s="545"/>
      <c r="D107" s="191" t="s">
        <v>2159</v>
      </c>
      <c r="E107" s="323"/>
      <c r="F107" s="189"/>
      <c r="G107" s="330"/>
      <c r="H107" s="195" t="str">
        <f t="shared" si="10"/>
        <v/>
      </c>
      <c r="J107" s="191" t="s">
        <v>2159</v>
      </c>
      <c r="K107" s="323"/>
      <c r="L107" s="189"/>
      <c r="M107" s="330"/>
      <c r="N107" s="195" t="str">
        <f t="shared" si="11"/>
        <v/>
      </c>
      <c r="P107" s="191" t="s">
        <v>2159</v>
      </c>
      <c r="Q107" s="323"/>
      <c r="R107" s="189"/>
      <c r="S107" s="330"/>
      <c r="T107" s="195" t="str">
        <f t="shared" si="12"/>
        <v/>
      </c>
      <c r="V107" s="583"/>
      <c r="W107" s="392"/>
      <c r="X107" s="392"/>
      <c r="Y107" s="392"/>
      <c r="Z107" s="584"/>
    </row>
    <row r="108" spans="2:26" ht="39.75" customHeight="1">
      <c r="B108" s="545"/>
      <c r="D108" s="191" t="s">
        <v>2160</v>
      </c>
      <c r="E108" s="322"/>
      <c r="F108" s="192"/>
      <c r="G108" s="329"/>
      <c r="H108" s="193" t="str">
        <f t="shared" si="10"/>
        <v/>
      </c>
      <c r="J108" s="191" t="s">
        <v>2160</v>
      </c>
      <c r="K108" s="322"/>
      <c r="L108" s="192"/>
      <c r="M108" s="329"/>
      <c r="N108" s="193" t="str">
        <f t="shared" si="11"/>
        <v/>
      </c>
      <c r="P108" s="191" t="s">
        <v>2160</v>
      </c>
      <c r="Q108" s="322"/>
      <c r="R108" s="192"/>
      <c r="S108" s="329"/>
      <c r="T108" s="193" t="str">
        <f t="shared" si="12"/>
        <v/>
      </c>
      <c r="V108" s="583"/>
      <c r="W108" s="392"/>
      <c r="X108" s="392"/>
      <c r="Y108" s="392"/>
      <c r="Z108" s="584"/>
    </row>
    <row r="109" spans="2:26" ht="39.75" customHeight="1">
      <c r="B109" s="545"/>
      <c r="D109" s="191" t="s">
        <v>2161</v>
      </c>
      <c r="E109" s="323"/>
      <c r="F109" s="189"/>
      <c r="G109" s="330"/>
      <c r="H109" s="195" t="str">
        <f t="shared" si="10"/>
        <v/>
      </c>
      <c r="J109" s="191" t="s">
        <v>2161</v>
      </c>
      <c r="K109" s="323"/>
      <c r="L109" s="189"/>
      <c r="M109" s="330"/>
      <c r="N109" s="195" t="str">
        <f t="shared" si="11"/>
        <v/>
      </c>
      <c r="P109" s="191" t="s">
        <v>2161</v>
      </c>
      <c r="Q109" s="323"/>
      <c r="R109" s="189"/>
      <c r="S109" s="330"/>
      <c r="T109" s="195" t="str">
        <f t="shared" si="12"/>
        <v/>
      </c>
      <c r="V109" s="583"/>
      <c r="W109" s="392"/>
      <c r="X109" s="392"/>
      <c r="Y109" s="392"/>
      <c r="Z109" s="584"/>
    </row>
    <row r="110" spans="2:26" ht="39.75" customHeight="1">
      <c r="B110" s="545"/>
      <c r="D110" s="191" t="s">
        <v>2162</v>
      </c>
      <c r="E110" s="322"/>
      <c r="F110" s="192"/>
      <c r="G110" s="329"/>
      <c r="H110" s="193" t="str">
        <f t="shared" si="10"/>
        <v/>
      </c>
      <c r="J110" s="191" t="s">
        <v>2162</v>
      </c>
      <c r="K110" s="322"/>
      <c r="L110" s="192"/>
      <c r="M110" s="329"/>
      <c r="N110" s="193" t="str">
        <f t="shared" si="11"/>
        <v/>
      </c>
      <c r="P110" s="191" t="s">
        <v>2162</v>
      </c>
      <c r="Q110" s="322"/>
      <c r="R110" s="192"/>
      <c r="S110" s="329"/>
      <c r="T110" s="193" t="str">
        <f t="shared" si="12"/>
        <v/>
      </c>
      <c r="V110" s="583"/>
      <c r="W110" s="392"/>
      <c r="X110" s="392"/>
      <c r="Y110" s="392"/>
      <c r="Z110" s="584"/>
    </row>
    <row r="111" spans="2:26" ht="39.75" customHeight="1" thickBot="1">
      <c r="B111" s="545"/>
      <c r="D111" s="196" t="s">
        <v>2163</v>
      </c>
      <c r="E111" s="324"/>
      <c r="F111" s="189"/>
      <c r="G111" s="331"/>
      <c r="H111" s="198" t="str">
        <f t="shared" si="10"/>
        <v/>
      </c>
      <c r="J111" s="196" t="s">
        <v>2163</v>
      </c>
      <c r="K111" s="324"/>
      <c r="L111" s="189"/>
      <c r="M111" s="331"/>
      <c r="N111" s="198" t="str">
        <f t="shared" si="11"/>
        <v/>
      </c>
      <c r="P111" s="196" t="s">
        <v>2163</v>
      </c>
      <c r="Q111" s="324"/>
      <c r="R111" s="189"/>
      <c r="S111" s="331"/>
      <c r="T111" s="198" t="str">
        <f t="shared" si="12"/>
        <v/>
      </c>
      <c r="V111" s="583"/>
      <c r="W111" s="392"/>
      <c r="X111" s="392"/>
      <c r="Y111" s="392"/>
      <c r="Z111" s="584"/>
    </row>
    <row r="112" spans="2:26" ht="60" customHeight="1" thickTop="1">
      <c r="B112" s="545"/>
      <c r="D112" s="199" t="s">
        <v>1277</v>
      </c>
      <c r="E112" s="547">
        <f ca="1">ROUNDUP(F117/(VLOOKUP(1,tblRPECoefficientWithoutColumnHeaders,2,0)*G117^2+VLOOKUP(2,tblRPECoefficientWithoutColumnHeaders,2,0)*G117+VLOOKUP(3,tblRPECoefficientWithoutColumnHeaders,2,0)),0)</f>
        <v>0</v>
      </c>
      <c r="F112" s="548"/>
      <c r="G112" s="548"/>
      <c r="H112" s="549"/>
      <c r="J112" s="199" t="s">
        <v>1277</v>
      </c>
      <c r="K112" s="547">
        <f ca="1">ROUNDUP(L117/(VLOOKUP(1,tblRPECoefficientWithoutColumnHeaders,2,0)*M117^2+VLOOKUP(2,tblRPECoefficientWithoutColumnHeaders,2,0)*M117+VLOOKUP(3,tblRPECoefficientWithoutColumnHeaders,2,0)),0)</f>
        <v>0</v>
      </c>
      <c r="L112" s="548"/>
      <c r="M112" s="548"/>
      <c r="N112" s="549"/>
      <c r="P112" s="199" t="s">
        <v>1277</v>
      </c>
      <c r="Q112" s="547">
        <f ca="1">ROUNDUP(R117/(VLOOKUP(1,tblRPECoefficientWithoutColumnHeaders,2,0)*S117^2+VLOOKUP(2,tblRPECoefficientWithoutColumnHeaders,2,0)*S117+VLOOKUP(3,tblRPECoefficientWithoutColumnHeaders,2,0)),0)</f>
        <v>0</v>
      </c>
      <c r="R112" s="548"/>
      <c r="S112" s="548"/>
      <c r="T112" s="549"/>
      <c r="V112" s="583"/>
      <c r="W112" s="392"/>
      <c r="X112" s="392"/>
      <c r="Y112" s="392"/>
      <c r="Z112" s="584"/>
    </row>
    <row r="113" spans="2:26" ht="60" customHeight="1">
      <c r="B113" s="545"/>
      <c r="D113" s="201"/>
      <c r="E113" s="216"/>
      <c r="F113" s="216"/>
      <c r="G113" s="216"/>
      <c r="H113" s="204"/>
      <c r="J113" s="201"/>
      <c r="K113" s="216"/>
      <c r="L113" s="216"/>
      <c r="M113" s="216"/>
      <c r="N113" s="204"/>
      <c r="P113" s="247" t="s">
        <v>2387</v>
      </c>
      <c r="Q113" s="248"/>
      <c r="R113" s="216" t="s">
        <v>2165</v>
      </c>
      <c r="S113" s="249"/>
      <c r="T113" s="250">
        <f>Q113*S113</f>
        <v>0</v>
      </c>
      <c r="V113" s="583"/>
      <c r="W113" s="392"/>
      <c r="X113" s="392"/>
      <c r="Y113" s="392"/>
      <c r="Z113" s="584"/>
    </row>
    <row r="114" spans="2:26" ht="60" customHeight="1">
      <c r="B114" s="545"/>
      <c r="D114" s="201" t="s">
        <v>1268</v>
      </c>
      <c r="E114" s="553">
        <f>IF(COUNT(H103:H111)&gt;0,AVERAGEIF(H103:H111,"&gt;0"),0)</f>
        <v>0</v>
      </c>
      <c r="F114" s="406"/>
      <c r="G114" s="406"/>
      <c r="H114" s="407"/>
      <c r="J114" s="201" t="s">
        <v>1268</v>
      </c>
      <c r="K114" s="553">
        <f>IF(COUNT(N103:N111)&gt;0,AVERAGEIF(N103:N111,"&gt;0"),0)</f>
        <v>0</v>
      </c>
      <c r="L114" s="406"/>
      <c r="M114" s="406"/>
      <c r="N114" s="407"/>
      <c r="P114" s="201" t="s">
        <v>1268</v>
      </c>
      <c r="Q114" s="553">
        <f>IF(COUNT(T103:T111)&gt;0,AVERAGEIF(T103:T111,"&gt;0"),0)</f>
        <v>0</v>
      </c>
      <c r="R114" s="406"/>
      <c r="S114" s="406"/>
      <c r="T114" s="407"/>
      <c r="V114" s="583"/>
      <c r="W114" s="392"/>
      <c r="X114" s="392"/>
      <c r="Y114" s="392"/>
      <c r="Z114" s="584"/>
    </row>
    <row r="115" spans="2:26" ht="60" customHeight="1">
      <c r="B115" s="545"/>
      <c r="D115" s="201" t="s">
        <v>1267</v>
      </c>
      <c r="E115" s="560">
        <f>SUM(F103:F111)</f>
        <v>0</v>
      </c>
      <c r="F115" s="406"/>
      <c r="G115" s="406"/>
      <c r="H115" s="407"/>
      <c r="J115" s="201" t="s">
        <v>1267</v>
      </c>
      <c r="K115" s="560">
        <f>SUM(L103:L111)</f>
        <v>0</v>
      </c>
      <c r="L115" s="406"/>
      <c r="M115" s="406"/>
      <c r="N115" s="407"/>
      <c r="P115" s="201" t="s">
        <v>1267</v>
      </c>
      <c r="Q115" s="560">
        <f>SUM(R103:R111)</f>
        <v>0</v>
      </c>
      <c r="R115" s="406"/>
      <c r="S115" s="406"/>
      <c r="T115" s="407"/>
      <c r="V115" s="583"/>
      <c r="W115" s="392"/>
      <c r="X115" s="392"/>
      <c r="Y115" s="392"/>
      <c r="Z115" s="584"/>
    </row>
    <row r="116" spans="2:26" ht="60" customHeight="1">
      <c r="B116" s="545"/>
      <c r="D116" s="211" t="s">
        <v>1258</v>
      </c>
      <c r="E116" s="550">
        <f>SUM(PRODUCT(E103:F103),PRODUCT(E104:F104),PRODUCT(E105:F105),PRODUCT(E106:F106),PRODUCT(E107:F107),PRODUCT(E108:F108),PRODUCT(E109:F109),PRODUCT(E110:F110),PRODUCT(E111:F111))</f>
        <v>0</v>
      </c>
      <c r="F116" s="551"/>
      <c r="G116" s="551"/>
      <c r="H116" s="552"/>
      <c r="J116" s="211" t="s">
        <v>1258</v>
      </c>
      <c r="K116" s="550">
        <f>SUM(PRODUCT(K103:L103),PRODUCT(K104:L104),PRODUCT(K105:L105),PRODUCT(K106:L106),PRODUCT(K107:L107),PRODUCT(K108:L108),PRODUCT(K109:L109),PRODUCT(K110:L110),PRODUCT(K111:L111))</f>
        <v>0</v>
      </c>
      <c r="L116" s="551"/>
      <c r="M116" s="551"/>
      <c r="N116" s="552"/>
      <c r="P116" s="211" t="s">
        <v>1258</v>
      </c>
      <c r="Q116" s="550">
        <f>SUM(PRODUCT(Q103:R103),PRODUCT(Q104:R104),PRODUCT(Q105:R105),PRODUCT(Q106:R106),PRODUCT(Q107:R107),PRODUCT(Q108:R108),PRODUCT(Q109:R109),PRODUCT(Q110:R110),PRODUCT(Q111:R111))</f>
        <v>0</v>
      </c>
      <c r="R116" s="551"/>
      <c r="S116" s="551"/>
      <c r="T116" s="552"/>
      <c r="V116" s="585"/>
      <c r="W116" s="417"/>
      <c r="X116" s="417"/>
      <c r="Y116" s="417"/>
      <c r="Z116" s="586"/>
    </row>
    <row r="117" spans="2:26" ht="21.75" customHeight="1">
      <c r="B117" s="546"/>
      <c r="D117" s="212"/>
      <c r="E117" s="213" t="str">
        <f ca="1">OFFSET(E102,COUNT(E103:E111),0)</f>
        <v>WEIGHT</v>
      </c>
      <c r="F117" s="214">
        <f ca="1">IF(COUNT(E103:E111)&gt;0,OFFSET(E102,MATCH(MAX(E103:E111),E103:E111,0),0),0)</f>
        <v>0</v>
      </c>
      <c r="G117" s="214">
        <f ca="1">IF(COUNT(E103:E111)&gt;0,OFFSET(F102,MATCH(MAX(E103:E111),E103:E111,0),0)+(10-OFFSET(G102,MATCH(MAX(E103:E111),E103:E111,0),0)),0)</f>
        <v>0</v>
      </c>
      <c r="H117" s="215">
        <f ca="1">IF(COUNT(E103:E111)&gt;0,OFFSET(F102,COUNT(E103:E111),0)+(10-(OFFSET(G102,COUNT(E103:E111),0))),0)</f>
        <v>0</v>
      </c>
      <c r="J117" s="212"/>
      <c r="K117" s="213" t="str">
        <f ca="1">OFFSET(K102,COUNT(K103:K111),0)</f>
        <v>WEIGHT</v>
      </c>
      <c r="L117" s="214">
        <f ca="1">IF(COUNT(K103:K111)&gt;0,OFFSET(K102,MATCH(MAX(K103:K111),K103:K111,0),0),0)</f>
        <v>0</v>
      </c>
      <c r="M117" s="214">
        <f ca="1">IF(COUNT(K103:K111)&gt;0,OFFSET(L102,MATCH(MAX(K103:K111),K103:K111,0),0)+(10-OFFSET(M102,MATCH(MAX(K103:K111),K103:K111,0),0)),0)</f>
        <v>0</v>
      </c>
      <c r="N117" s="215">
        <f ca="1">IF(COUNT(K103:K111)&gt;0,OFFSET(L102,COUNT(K103:K111),0)+(10-(OFFSET(M102,COUNT(K103:K111),0))),0)</f>
        <v>0</v>
      </c>
      <c r="P117" s="212"/>
      <c r="Q117" s="213" t="str">
        <f ca="1">OFFSET(Q102,COUNT(Q103:Q111),0)</f>
        <v>WEIGHT</v>
      </c>
      <c r="R117" s="214">
        <f ca="1">IF(COUNT(Q103:Q111)&gt;0,OFFSET(Q102,MATCH(MAX(Q103:Q111),Q103:Q111,0),0),0)</f>
        <v>0</v>
      </c>
      <c r="S117" s="214">
        <f ca="1">IF(COUNT(Q103:Q111)&gt;0,OFFSET(R102,MATCH(MAX(Q103:Q111),Q103:Q111,0),0)+(10-OFFSET(S102,MATCH(MAX(Q103:Q111),Q103:Q111,0),0)),0)</f>
        <v>0</v>
      </c>
      <c r="T117" s="215">
        <f ca="1">IF(COUNT(Q103:Q111)&gt;0,OFFSET(R102,COUNT(Q103:Q111),0)+(10-(OFFSET(S102,COUNT(Q103:Q111),0))),0)</f>
        <v>0</v>
      </c>
      <c r="V117" s="212"/>
      <c r="W117" s="213"/>
      <c r="X117" s="214"/>
      <c r="Y117" s="214"/>
      <c r="Z117" s="215"/>
    </row>
    <row r="118" spans="2:26" ht="15.75" customHeight="1"/>
    <row r="119" spans="2:26" ht="15.75" customHeight="1"/>
    <row r="120" spans="2:26" ht="99.75" customHeight="1">
      <c r="B120" s="544" t="s">
        <v>162</v>
      </c>
      <c r="D120" s="535" t="str">
        <f ca="1">OFFSET('PROGRAMMING SKELETON'!J3,F4-1,0)</f>
        <v>GPP Cardio</v>
      </c>
      <c r="E120" s="413"/>
      <c r="F120" s="413"/>
      <c r="G120" s="413"/>
      <c r="H120" s="414"/>
      <c r="J120" s="535" t="str">
        <f ca="1">OFFSET('PROGRAMMING SKELETON'!K3,F4-1,0)</f>
        <v>GPP Upper Back Work</v>
      </c>
      <c r="K120" s="413"/>
      <c r="L120" s="413"/>
      <c r="M120" s="413"/>
      <c r="N120" s="414"/>
      <c r="P120" s="535" t="str">
        <f ca="1">OFFSET('PROGRAMMING SKELETON'!L3,F4-1,0)</f>
        <v>GPP AB Work</v>
      </c>
      <c r="Q120" s="413"/>
      <c r="R120" s="413"/>
      <c r="S120" s="413"/>
      <c r="T120" s="414"/>
    </row>
    <row r="121" spans="2:26" ht="49.5" customHeight="1">
      <c r="B121" s="545"/>
      <c r="D121" s="531" t="s">
        <v>2154</v>
      </c>
      <c r="E121" s="561" t="str">
        <f ca="1">OFFSET('PROGRAMMING SKELETON'!J3,F2-1,0)</f>
        <v>30 min steady state @ RPE 6 1x/wk
20 sec sprint every 2 min x 14 minutes 1x/wk</v>
      </c>
      <c r="F121" s="526"/>
      <c r="G121" s="526"/>
      <c r="H121" s="527"/>
      <c r="J121" s="531" t="s">
        <v>2154</v>
      </c>
      <c r="K121" s="561" t="str">
        <f ca="1">OFFSET('PROGRAMMING SKELETON'!K3,F2-1,0)</f>
        <v>8 minutes upper back work AMRAP</v>
      </c>
      <c r="L121" s="526"/>
      <c r="M121" s="526"/>
      <c r="N121" s="527"/>
      <c r="P121" s="531" t="s">
        <v>2154</v>
      </c>
      <c r="Q121" s="561" t="str">
        <f ca="1">OFFSET('PROGRAMMING SKELETON'!L3,F2-1,0)</f>
        <v>8 minutes ab work AMRAP</v>
      </c>
      <c r="R121" s="526"/>
      <c r="S121" s="526"/>
      <c r="T121" s="527"/>
    </row>
    <row r="122" spans="2:26" ht="49.5" customHeight="1">
      <c r="B122" s="545"/>
      <c r="D122" s="532"/>
      <c r="E122" s="528"/>
      <c r="F122" s="529"/>
      <c r="G122" s="529"/>
      <c r="H122" s="530"/>
      <c r="J122" s="532"/>
      <c r="K122" s="528"/>
      <c r="L122" s="529"/>
      <c r="M122" s="529"/>
      <c r="N122" s="530"/>
      <c r="P122" s="532"/>
      <c r="Q122" s="528"/>
      <c r="R122" s="529"/>
      <c r="S122" s="529"/>
      <c r="T122" s="530"/>
    </row>
    <row r="123" spans="2:26" ht="15" customHeight="1">
      <c r="B123" s="545"/>
    </row>
    <row r="124" spans="2:26" ht="99.75" customHeight="1">
      <c r="B124" s="545"/>
      <c r="D124" s="535" t="str">
        <f ca="1">OFFSET('PROGRAMMING SKELETON'!M3,F4-1,0)</f>
        <v>GPP ARM Work</v>
      </c>
      <c r="E124" s="413"/>
      <c r="F124" s="413"/>
      <c r="G124" s="413"/>
      <c r="H124" s="414"/>
      <c r="J124" s="535" t="s">
        <v>2388</v>
      </c>
      <c r="K124" s="413"/>
      <c r="L124" s="413"/>
      <c r="M124" s="413"/>
      <c r="N124" s="414"/>
    </row>
    <row r="125" spans="2:26" ht="49.5" customHeight="1">
      <c r="B125" s="545"/>
      <c r="D125" s="531" t="s">
        <v>2154</v>
      </c>
      <c r="E125" s="561" t="str">
        <f ca="1">OFFSET('PROGRAMMING SKELETON'!M3,F2-1,0)</f>
        <v>5 sets of 12-15 reps @ RPE 8, triceps press downs 2x/wk 
5 sets of 12-15 reps @ RPE 8, biceps curls 2x/wk</v>
      </c>
      <c r="F125" s="526"/>
      <c r="G125" s="526"/>
      <c r="H125" s="527"/>
      <c r="J125" s="563">
        <f>AVERAGE(T113,T89,T65,T41)</f>
        <v>0</v>
      </c>
      <c r="K125" s="526"/>
      <c r="L125" s="526"/>
      <c r="M125" s="526"/>
      <c r="N125" s="527"/>
    </row>
    <row r="126" spans="2:26" ht="49.5" customHeight="1">
      <c r="B126" s="546"/>
      <c r="D126" s="532"/>
      <c r="E126" s="528"/>
      <c r="F126" s="529"/>
      <c r="G126" s="529"/>
      <c r="H126" s="530"/>
      <c r="J126" s="564"/>
      <c r="K126" s="529"/>
      <c r="L126" s="529"/>
      <c r="M126" s="529"/>
      <c r="N126" s="530"/>
    </row>
    <row r="127" spans="2:26" ht="79.5" customHeight="1"/>
    <row r="128" spans="2:26" ht="21.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spans="2:2" ht="15.75" hidden="1" customHeight="1"/>
    <row r="146" spans="2:2" ht="15.75" hidden="1" customHeight="1">
      <c r="B146" s="251"/>
    </row>
    <row r="147" spans="2:2" ht="15.75" hidden="1" customHeight="1">
      <c r="B147" s="251"/>
    </row>
    <row r="148" spans="2:2" ht="15.75" hidden="1" customHeight="1">
      <c r="B148" s="251"/>
    </row>
    <row r="149" spans="2:2" ht="15.75" hidden="1" customHeight="1">
      <c r="B149" s="251"/>
    </row>
    <row r="150" spans="2:2" ht="15.75" hidden="1" customHeight="1">
      <c r="B150" s="251"/>
    </row>
    <row r="151" spans="2:2" ht="15.75" hidden="1" customHeight="1">
      <c r="B151" s="251"/>
    </row>
    <row r="152" spans="2:2" ht="15.75" hidden="1" customHeight="1">
      <c r="B152" s="251"/>
    </row>
    <row r="153" spans="2:2" ht="15.75" hidden="1" customHeight="1">
      <c r="B153" s="251"/>
    </row>
    <row r="154" spans="2:2" ht="15.75" hidden="1" customHeight="1">
      <c r="B154" s="251"/>
    </row>
    <row r="155" spans="2:2" ht="15.75" hidden="1" customHeight="1">
      <c r="B155" s="251"/>
    </row>
    <row r="156" spans="2:2" ht="15.75" hidden="1" customHeight="1">
      <c r="B156" s="251"/>
    </row>
    <row r="157" spans="2:2" ht="15.75" hidden="1" customHeight="1">
      <c r="B157" s="251"/>
    </row>
    <row r="158" spans="2:2" ht="15.75" hidden="1" customHeight="1">
      <c r="B158" s="251"/>
    </row>
    <row r="159" spans="2:2" ht="15.75" customHeight="1"/>
    <row r="160" spans="2:2"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1">
    <mergeCell ref="Q101:T101"/>
    <mergeCell ref="Q112:T112"/>
    <mergeCell ref="Q99:T100"/>
    <mergeCell ref="V103:Z116"/>
    <mergeCell ref="V98:Z98"/>
    <mergeCell ref="V102:Z102"/>
    <mergeCell ref="V96:Z96"/>
    <mergeCell ref="V99:Z101"/>
    <mergeCell ref="P120:T120"/>
    <mergeCell ref="P99:P100"/>
    <mergeCell ref="P96:T96"/>
    <mergeCell ref="V74:Z74"/>
    <mergeCell ref="V75:Z77"/>
    <mergeCell ref="Q64:T64"/>
    <mergeCell ref="K64:N64"/>
    <mergeCell ref="E67:H67"/>
    <mergeCell ref="E68:H68"/>
    <mergeCell ref="E66:H66"/>
    <mergeCell ref="D72:H72"/>
    <mergeCell ref="D74:H74"/>
    <mergeCell ref="Q68:T68"/>
    <mergeCell ref="K67:N67"/>
    <mergeCell ref="K68:N68"/>
    <mergeCell ref="V55:Z68"/>
    <mergeCell ref="K66:N66"/>
    <mergeCell ref="I9:J9"/>
    <mergeCell ref="I6:J6"/>
    <mergeCell ref="I7:J7"/>
    <mergeCell ref="I8:J8"/>
    <mergeCell ref="I11:J11"/>
    <mergeCell ref="I12:J12"/>
    <mergeCell ref="D9:E9"/>
    <mergeCell ref="D10:E10"/>
    <mergeCell ref="I13:J13"/>
    <mergeCell ref="I10:J10"/>
    <mergeCell ref="D7:E7"/>
    <mergeCell ref="I15:J15"/>
    <mergeCell ref="I16:J16"/>
    <mergeCell ref="Q29:T29"/>
    <mergeCell ref="Q27:T28"/>
    <mergeCell ref="P24:T24"/>
    <mergeCell ref="P50:T50"/>
    <mergeCell ref="E44:H44"/>
    <mergeCell ref="D48:H48"/>
    <mergeCell ref="K42:N42"/>
    <mergeCell ref="E43:H43"/>
    <mergeCell ref="E42:H42"/>
    <mergeCell ref="D50:H50"/>
    <mergeCell ref="I21:J21"/>
    <mergeCell ref="I18:J18"/>
    <mergeCell ref="D51:D52"/>
    <mergeCell ref="E51:H52"/>
    <mergeCell ref="D26:H26"/>
    <mergeCell ref="D27:D28"/>
    <mergeCell ref="E27:H28"/>
    <mergeCell ref="K44:N44"/>
    <mergeCell ref="J24:N24"/>
    <mergeCell ref="D24:H24"/>
    <mergeCell ref="K51:N52"/>
    <mergeCell ref="K40:N40"/>
    <mergeCell ref="Q91:T91"/>
    <mergeCell ref="Q92:T92"/>
    <mergeCell ref="J72:N72"/>
    <mergeCell ref="P72:T72"/>
    <mergeCell ref="J98:N98"/>
    <mergeCell ref="J99:J100"/>
    <mergeCell ref="Q77:T77"/>
    <mergeCell ref="J74:N74"/>
    <mergeCell ref="P98:T98"/>
    <mergeCell ref="Q88:T88"/>
    <mergeCell ref="Q90:T90"/>
    <mergeCell ref="B5:B21"/>
    <mergeCell ref="B24:B45"/>
    <mergeCell ref="B48:B69"/>
    <mergeCell ref="B72:B93"/>
    <mergeCell ref="D8:E8"/>
    <mergeCell ref="D6:E6"/>
    <mergeCell ref="E64:H64"/>
    <mergeCell ref="E53:H53"/>
    <mergeCell ref="E77:H77"/>
    <mergeCell ref="D75:D76"/>
    <mergeCell ref="E75:H76"/>
    <mergeCell ref="E29:H29"/>
    <mergeCell ref="E40:H40"/>
    <mergeCell ref="D14:E14"/>
    <mergeCell ref="D15:E15"/>
    <mergeCell ref="D13:E13"/>
    <mergeCell ref="D12:E12"/>
    <mergeCell ref="D11:E11"/>
    <mergeCell ref="D20:E20"/>
    <mergeCell ref="D21:E21"/>
    <mergeCell ref="D16:E16"/>
    <mergeCell ref="D17:E17"/>
    <mergeCell ref="D5:J5"/>
    <mergeCell ref="I14:J14"/>
    <mergeCell ref="V79:Z92"/>
    <mergeCell ref="V78:Z78"/>
    <mergeCell ref="V72:Z72"/>
    <mergeCell ref="P75:P76"/>
    <mergeCell ref="D18:E18"/>
    <mergeCell ref="I17:J17"/>
    <mergeCell ref="F19:J19"/>
    <mergeCell ref="F20:J20"/>
    <mergeCell ref="D19:E19"/>
    <mergeCell ref="J75:J76"/>
    <mergeCell ref="K75:N76"/>
    <mergeCell ref="Q75:T76"/>
    <mergeCell ref="P74:T74"/>
    <mergeCell ref="Q51:T52"/>
    <mergeCell ref="Q42:T42"/>
    <mergeCell ref="Q44:T44"/>
    <mergeCell ref="V27:Z29"/>
    <mergeCell ref="V26:Z26"/>
    <mergeCell ref="V51:Z53"/>
    <mergeCell ref="V48:Z48"/>
    <mergeCell ref="V50:Z50"/>
    <mergeCell ref="J26:N26"/>
    <mergeCell ref="E88:H88"/>
    <mergeCell ref="K88:N88"/>
    <mergeCell ref="E90:H90"/>
    <mergeCell ref="E112:H112"/>
    <mergeCell ref="K90:N90"/>
    <mergeCell ref="K91:N91"/>
    <mergeCell ref="E99:H100"/>
    <mergeCell ref="D98:H98"/>
    <mergeCell ref="K101:N101"/>
    <mergeCell ref="K92:N92"/>
    <mergeCell ref="J96:N96"/>
    <mergeCell ref="K112:N112"/>
    <mergeCell ref="K99:N100"/>
    <mergeCell ref="E121:H122"/>
    <mergeCell ref="E125:H126"/>
    <mergeCell ref="D124:H124"/>
    <mergeCell ref="D125:D126"/>
    <mergeCell ref="B120:B126"/>
    <mergeCell ref="E92:H92"/>
    <mergeCell ref="E91:H91"/>
    <mergeCell ref="D99:D100"/>
    <mergeCell ref="B96:B117"/>
    <mergeCell ref="D120:H120"/>
    <mergeCell ref="D121:D122"/>
    <mergeCell ref="E101:H101"/>
    <mergeCell ref="E116:H116"/>
    <mergeCell ref="E115:H115"/>
    <mergeCell ref="E114:H114"/>
    <mergeCell ref="D96:H96"/>
    <mergeCell ref="V24:Z24"/>
    <mergeCell ref="K29:N29"/>
    <mergeCell ref="J51:J52"/>
    <mergeCell ref="J125:N126"/>
    <mergeCell ref="J124:N124"/>
    <mergeCell ref="K121:N122"/>
    <mergeCell ref="J121:J122"/>
    <mergeCell ref="K115:N115"/>
    <mergeCell ref="K116:N116"/>
    <mergeCell ref="P121:P122"/>
    <mergeCell ref="Q121:T122"/>
    <mergeCell ref="K114:N114"/>
    <mergeCell ref="Q114:T114"/>
    <mergeCell ref="Q115:T115"/>
    <mergeCell ref="Q116:T116"/>
    <mergeCell ref="J120:N120"/>
    <mergeCell ref="K77:N77"/>
    <mergeCell ref="Q67:T67"/>
    <mergeCell ref="Q66:T66"/>
    <mergeCell ref="V54:Z54"/>
    <mergeCell ref="V31:Z44"/>
    <mergeCell ref="P48:T48"/>
    <mergeCell ref="Q53:T53"/>
    <mergeCell ref="P51:P52"/>
    <mergeCell ref="K53:N53"/>
    <mergeCell ref="Q43:T43"/>
    <mergeCell ref="K43:N43"/>
    <mergeCell ref="J48:N48"/>
    <mergeCell ref="J50:N50"/>
    <mergeCell ref="J27:J28"/>
    <mergeCell ref="K27:N28"/>
    <mergeCell ref="V30:Z30"/>
    <mergeCell ref="P26:T26"/>
    <mergeCell ref="P27:P28"/>
    <mergeCell ref="Q40:T40"/>
  </mergeCells>
  <conditionalFormatting sqref="E29:H29 E27">
    <cfRule type="cellIs" dxfId="219" priority="1" operator="equal">
      <formula>0</formula>
    </cfRule>
  </conditionalFormatting>
  <conditionalFormatting sqref="K29:N29 K27">
    <cfRule type="cellIs" dxfId="218" priority="2" operator="equal">
      <formula>0</formula>
    </cfRule>
  </conditionalFormatting>
  <conditionalFormatting sqref="Q29:T29 Q27">
    <cfRule type="cellIs" dxfId="217" priority="3" operator="equal">
      <formula>0</formula>
    </cfRule>
  </conditionalFormatting>
  <conditionalFormatting sqref="E53:H53 E51">
    <cfRule type="cellIs" dxfId="216" priority="4" operator="equal">
      <formula>0</formula>
    </cfRule>
  </conditionalFormatting>
  <conditionalFormatting sqref="K53:N53 K51">
    <cfRule type="cellIs" dxfId="215" priority="5" operator="equal">
      <formula>0</formula>
    </cfRule>
  </conditionalFormatting>
  <conditionalFormatting sqref="Q53:T53 Q51">
    <cfRule type="cellIs" dxfId="214" priority="6" operator="equal">
      <formula>0</formula>
    </cfRule>
  </conditionalFormatting>
  <conditionalFormatting sqref="E77:H77 E75">
    <cfRule type="cellIs" dxfId="213" priority="7" operator="equal">
      <formula>0</formula>
    </cfRule>
  </conditionalFormatting>
  <conditionalFormatting sqref="K77:N77 K75">
    <cfRule type="cellIs" dxfId="212" priority="8" operator="equal">
      <formula>0</formula>
    </cfRule>
  </conditionalFormatting>
  <conditionalFormatting sqref="E40:H44 K40:N44 Q40:T40 E64:H64 K64:N64 Q64:T64 E88:H88 K88:N88 E90:H92 K90:N92 E66:H68 K66:N68 Q66:T68 Q42:T44">
    <cfRule type="cellIs" dxfId="211" priority="9" operator="equal">
      <formula>0</formula>
    </cfRule>
  </conditionalFormatting>
  <conditionalFormatting sqref="U7:W19">
    <cfRule type="cellIs" dxfId="210" priority="10" operator="equal">
      <formula>0</formula>
    </cfRule>
  </conditionalFormatting>
  <conditionalFormatting sqref="U20:W21">
    <cfRule type="cellIs" dxfId="209" priority="11" operator="equal">
      <formula>0</formula>
    </cfRule>
  </conditionalFormatting>
  <conditionalFormatting sqref="Q77:T77 Q75">
    <cfRule type="cellIs" dxfId="208" priority="12" operator="equal">
      <formula>0</formula>
    </cfRule>
  </conditionalFormatting>
  <conditionalFormatting sqref="Q88:T88 Q90:T92">
    <cfRule type="cellIs" dxfId="207" priority="13" operator="equal">
      <formula>0</formula>
    </cfRule>
  </conditionalFormatting>
  <conditionalFormatting sqref="F21:J21">
    <cfRule type="cellIs" dxfId="206" priority="14" operator="equal">
      <formula>0</formula>
    </cfRule>
  </conditionalFormatting>
  <conditionalFormatting sqref="F7:I7">
    <cfRule type="cellIs" dxfId="205" priority="15" operator="equal">
      <formula>0</formula>
    </cfRule>
  </conditionalFormatting>
  <conditionalFormatting sqref="F7:I7">
    <cfRule type="expression" dxfId="204" priority="16">
      <formula>ISERROR(F7)</formula>
    </cfRule>
  </conditionalFormatting>
  <conditionalFormatting sqref="F8:I9 F10:F20">
    <cfRule type="cellIs" dxfId="203" priority="17" operator="equal">
      <formula>0</formula>
    </cfRule>
  </conditionalFormatting>
  <conditionalFormatting sqref="F8:I9 F10:F20">
    <cfRule type="expression" dxfId="202" priority="18">
      <formula>ISERROR(F8)</formula>
    </cfRule>
  </conditionalFormatting>
  <conditionalFormatting sqref="E101:H101 E99">
    <cfRule type="cellIs" dxfId="201" priority="19" operator="equal">
      <formula>0</formula>
    </cfRule>
  </conditionalFormatting>
  <conditionalFormatting sqref="K101:N101 K99">
    <cfRule type="cellIs" dxfId="200" priority="20" operator="equal">
      <formula>0</formula>
    </cfRule>
  </conditionalFormatting>
  <conditionalFormatting sqref="K112:N112 K114:N116 E112:H116">
    <cfRule type="cellIs" dxfId="199" priority="21" operator="equal">
      <formula>0</formula>
    </cfRule>
  </conditionalFormatting>
  <conditionalFormatting sqref="Q101:T101 Q99">
    <cfRule type="cellIs" dxfId="198" priority="22" operator="equal">
      <formula>0</formula>
    </cfRule>
  </conditionalFormatting>
  <conditionalFormatting sqref="Q112:T112 Q114:T116">
    <cfRule type="cellIs" dxfId="197" priority="23" operator="equal">
      <formula>0</formula>
    </cfRule>
  </conditionalFormatting>
  <conditionalFormatting sqref="E121">
    <cfRule type="cellIs" dxfId="196" priority="24" operator="equal">
      <formula>0</formula>
    </cfRule>
  </conditionalFormatting>
  <conditionalFormatting sqref="K121">
    <cfRule type="cellIs" dxfId="195" priority="25" operator="equal">
      <formula>0</formula>
    </cfRule>
  </conditionalFormatting>
  <conditionalFormatting sqref="Q121">
    <cfRule type="cellIs" dxfId="194" priority="26" operator="equal">
      <formula>0</formula>
    </cfRule>
  </conditionalFormatting>
  <conditionalFormatting sqref="E125">
    <cfRule type="cellIs" dxfId="193" priority="27" operator="equal">
      <formula>0</formula>
    </cfRule>
  </conditionalFormatting>
  <conditionalFormatting sqref="L113 N113">
    <cfRule type="cellIs" dxfId="192" priority="28" operator="equal">
      <formula>0</formula>
    </cfRule>
  </conditionalFormatting>
  <conditionalFormatting sqref="J125">
    <cfRule type="cellIs" dxfId="191" priority="29" operator="equal">
      <formula>0</formula>
    </cfRule>
  </conditionalFormatting>
  <conditionalFormatting sqref="E89:H89">
    <cfRule type="cellIs" dxfId="190" priority="30" operator="equal">
      <formula>0</formula>
    </cfRule>
  </conditionalFormatting>
  <conditionalFormatting sqref="K89:N89">
    <cfRule type="cellIs" dxfId="189" priority="31" operator="equal">
      <formula>0</formula>
    </cfRule>
  </conditionalFormatting>
  <conditionalFormatting sqref="Q89:T89">
    <cfRule type="cellIs" dxfId="188" priority="32" operator="equal">
      <formula>0</formula>
    </cfRule>
  </conditionalFormatting>
  <conditionalFormatting sqref="E65:H65">
    <cfRule type="cellIs" dxfId="187" priority="33" operator="equal">
      <formula>0</formula>
    </cfRule>
  </conditionalFormatting>
  <conditionalFormatting sqref="K65:N65">
    <cfRule type="cellIs" dxfId="186" priority="34" operator="equal">
      <formula>0</formula>
    </cfRule>
  </conditionalFormatting>
  <conditionalFormatting sqref="Q65:T65">
    <cfRule type="cellIs" dxfId="185" priority="35" operator="equal">
      <formula>0</formula>
    </cfRule>
  </conditionalFormatting>
  <conditionalFormatting sqref="Q41:T41">
    <cfRule type="cellIs" dxfId="184" priority="36" operator="equal">
      <formula>0</formula>
    </cfRule>
  </conditionalFormatting>
  <conditionalFormatting sqref="K113">
    <cfRule type="cellIs" dxfId="183" priority="37" operator="equal">
      <formula>0</formula>
    </cfRule>
  </conditionalFormatting>
  <conditionalFormatting sqref="M113">
    <cfRule type="cellIs" dxfId="182" priority="38" operator="equal">
      <formula>0</formula>
    </cfRule>
  </conditionalFormatting>
  <conditionalFormatting sqref="G10:G18">
    <cfRule type="cellIs" dxfId="181" priority="39" operator="equal">
      <formula>0</formula>
    </cfRule>
  </conditionalFormatting>
  <conditionalFormatting sqref="G10:G18">
    <cfRule type="expression" dxfId="180" priority="40">
      <formula>ISERROR(G10)</formula>
    </cfRule>
  </conditionalFormatting>
  <conditionalFormatting sqref="H10:H18">
    <cfRule type="cellIs" dxfId="179" priority="41" operator="equal">
      <formula>0</formula>
    </cfRule>
  </conditionalFormatting>
  <conditionalFormatting sqref="H10:H18">
    <cfRule type="expression" dxfId="178" priority="42">
      <formula>ISERROR(H10)</formula>
    </cfRule>
  </conditionalFormatting>
  <conditionalFormatting sqref="I10:I18">
    <cfRule type="cellIs" dxfId="177" priority="43" operator="equal">
      <formula>0</formula>
    </cfRule>
  </conditionalFormatting>
  <conditionalFormatting sqref="I10:I18">
    <cfRule type="expression" dxfId="176" priority="44">
      <formula>ISERROR(I10)</formula>
    </cfRule>
  </conditionalFormatting>
  <dataValidations count="3">
    <dataValidation type="decimal" operator="greaterThanOrEqual" allowBlank="1" showInputMessage="1" showErrorMessage="1" prompt="Enter number of reps as a whole number." sqref="F31:F39 L31:L39 R31:R39 F55:F63 L55:L63 R55:R63 F79:F87 L79:L87 R79:R87 F103:F111 L103:L111 R103:R111" xr:uid="{00000000-0002-0000-1000-000000000000}">
      <formula1>0</formula1>
    </dataValidation>
    <dataValidation type="decimal" operator="greaterThanOrEqual" allowBlank="1" showInputMessage="1" showErrorMessage="1" prompt="Enter kilos (kg)" sqref="E31:E39 K31:K39 Q31:Q39 Q55:Q63 K55:K63 E55:E63 E79:E87 K79:K87 Q79:Q87 Q103:Q111 K103:K111 E103:E111" xr:uid="{ED3C8402-8AAE-0546-8073-BC775ED3F1C3}">
      <formula1>0</formula1>
    </dataValidation>
    <dataValidation type="decimal" operator="greaterThanOrEqual" allowBlank="1" showInputMessage="1" showErrorMessage="1" prompt="Enter RPE." sqref="S103:S111 M103:M111 G103:G111 G79:G87 M79:M87 S79:S87 S55:S63 M55:M63 G55:G63 G31:G39 M31:M39 S31:S39" xr:uid="{E1CA03D4-7AD8-AA4F-ACAA-F72E9C74353B}">
      <formula1>0</formula1>
    </dataValidation>
  </dataValidations>
  <printOptions horizontalCentered="1"/>
  <pageMargins left="0.25" right="0.25" top="0.25" bottom="0.25" header="0" footer="0"/>
  <pageSetup orientation="landscape"/>
  <rowBreaks count="3" manualBreakCount="3">
    <brk id="22" man="1"/>
    <brk id="70" man="1"/>
    <brk id="46" man="1"/>
  </rowBreaks>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800F20"/>
  </sheetPr>
  <dimension ref="A1:Z1000"/>
  <sheetViews>
    <sheetView showGridLines="0" tabSelected="1" zoomScale="50" zoomScaleNormal="50" workbookViewId="0">
      <selection activeCell="Q121" sqref="Q121:T122"/>
    </sheetView>
  </sheetViews>
  <sheetFormatPr baseColWidth="10" defaultColWidth="11.1640625" defaultRowHeight="15" customHeight="1"/>
  <cols>
    <col min="1" max="1" width="10.83203125" customWidth="1"/>
    <col min="2" max="2" width="20.83203125" customWidth="1"/>
    <col min="3" max="3" width="2.83203125" customWidth="1"/>
    <col min="4" max="4" width="25.33203125" customWidth="1"/>
    <col min="5" max="8" width="20.83203125" customWidth="1"/>
    <col min="9" max="9" width="5.83203125" customWidth="1"/>
    <col min="10" max="10" width="25.83203125" customWidth="1"/>
    <col min="11" max="11" width="37" customWidth="1"/>
    <col min="12" max="14" width="20.83203125" customWidth="1"/>
    <col min="15" max="15" width="5.83203125" customWidth="1"/>
    <col min="16" max="16" width="25.83203125" customWidth="1"/>
    <col min="17" max="20" width="20.83203125" customWidth="1"/>
    <col min="21" max="21" width="5.83203125" customWidth="1"/>
    <col min="22" max="26" width="20.83203125" customWidth="1"/>
  </cols>
  <sheetData>
    <row r="1" spans="1:24" ht="15.75" customHeight="1"/>
    <row r="2" spans="1:24" ht="60" customHeight="1">
      <c r="A2" s="1"/>
      <c r="B2" s="163" t="s">
        <v>150</v>
      </c>
      <c r="D2" s="164">
        <f>'PROGRAMMING SKELETON'!B3+(F2-1)</f>
        <v>10</v>
      </c>
      <c r="F2" s="152">
        <v>10</v>
      </c>
      <c r="G2" s="165" t="s">
        <v>1173</v>
      </c>
      <c r="H2" s="166"/>
      <c r="I2" s="166"/>
      <c r="J2" s="163" t="s">
        <v>24</v>
      </c>
      <c r="K2" s="168">
        <f ca="1">OFFSET('PROGRAMMING SKELETON'!A3,F2-1,0)</f>
        <v>43597</v>
      </c>
      <c r="L2" s="166"/>
      <c r="M2" s="166"/>
      <c r="N2" s="166"/>
      <c r="O2" s="166"/>
      <c r="P2" s="166"/>
      <c r="Q2" s="166"/>
      <c r="R2" s="166"/>
      <c r="S2" s="166"/>
      <c r="T2" s="166"/>
      <c r="U2" s="169"/>
    </row>
    <row r="3" spans="1:24" ht="60" customHeight="1">
      <c r="A3" s="1"/>
      <c r="B3" s="163" t="s">
        <v>151</v>
      </c>
      <c r="D3" s="170" t="str">
        <f ca="1">OFFSET('PROGRAMMING SKELETON'!C3,F2-1,0)</f>
        <v>Specialization</v>
      </c>
      <c r="F3" s="165"/>
      <c r="H3" s="166"/>
      <c r="I3" s="166"/>
      <c r="J3" s="166"/>
      <c r="K3" s="166"/>
      <c r="L3" s="166"/>
      <c r="M3" s="166"/>
      <c r="N3" s="166"/>
      <c r="O3" s="166"/>
      <c r="P3" s="166"/>
      <c r="Q3" s="166"/>
      <c r="R3" s="166"/>
      <c r="S3" s="166"/>
      <c r="T3" s="166"/>
      <c r="U3" s="169"/>
    </row>
    <row r="4" spans="1:24" ht="30" customHeight="1">
      <c r="A4" s="1"/>
      <c r="B4" s="1"/>
      <c r="D4" s="1"/>
      <c r="E4" s="1"/>
      <c r="F4" s="1"/>
      <c r="G4" s="169"/>
      <c r="H4" s="169"/>
      <c r="I4" s="169"/>
      <c r="J4" s="169"/>
      <c r="K4" s="169"/>
      <c r="L4" s="166"/>
      <c r="M4" s="166"/>
      <c r="N4" s="166"/>
      <c r="O4" s="166"/>
      <c r="P4" s="166"/>
      <c r="Q4" s="166"/>
      <c r="R4" s="166"/>
      <c r="S4" s="166"/>
      <c r="T4" s="166"/>
      <c r="U4" s="169"/>
    </row>
    <row r="5" spans="1:24" ht="60" customHeight="1">
      <c r="A5" s="1"/>
      <c r="B5" s="578">
        <f>H2</f>
        <v>0</v>
      </c>
      <c r="C5" s="1"/>
      <c r="D5" s="565" t="s">
        <v>1192</v>
      </c>
      <c r="E5" s="381"/>
      <c r="F5" s="381"/>
      <c r="G5" s="381"/>
      <c r="H5" s="381"/>
      <c r="I5" s="381"/>
      <c r="J5" s="566"/>
      <c r="K5" s="129"/>
      <c r="L5" s="166"/>
      <c r="M5" s="166"/>
      <c r="N5" s="166"/>
      <c r="O5" s="166"/>
      <c r="P5" s="166"/>
      <c r="Q5" s="166"/>
      <c r="R5" s="166"/>
      <c r="S5" s="166"/>
      <c r="T5" s="166"/>
      <c r="U5" s="169"/>
      <c r="V5" s="169"/>
      <c r="W5" s="169"/>
      <c r="X5" s="169"/>
    </row>
    <row r="6" spans="1:24" ht="60" customHeight="1">
      <c r="A6" s="1"/>
      <c r="B6" s="545"/>
      <c r="C6" s="1"/>
      <c r="D6" s="579" t="s">
        <v>1232</v>
      </c>
      <c r="E6" s="580"/>
      <c r="F6" s="171" t="s">
        <v>1258</v>
      </c>
      <c r="G6" s="171" t="s">
        <v>1267</v>
      </c>
      <c r="H6" s="172" t="s">
        <v>1268</v>
      </c>
      <c r="I6" s="567" t="s">
        <v>1277</v>
      </c>
      <c r="J6" s="439"/>
      <c r="K6" s="129"/>
      <c r="L6" s="166"/>
      <c r="M6" s="166"/>
      <c r="N6" s="166"/>
      <c r="O6" s="166"/>
      <c r="P6" s="166"/>
      <c r="Q6" s="166"/>
      <c r="R6" s="166"/>
      <c r="S6" s="166"/>
      <c r="T6" s="166"/>
      <c r="U6" s="169"/>
      <c r="V6" s="169"/>
      <c r="W6" s="169"/>
      <c r="X6" s="169"/>
    </row>
    <row r="7" spans="1:24" ht="49.5" customHeight="1">
      <c r="A7" s="1"/>
      <c r="B7" s="545"/>
      <c r="C7" s="1"/>
      <c r="D7" s="536" t="str">
        <f ca="1">OFFSET('PROGRAMMING SKELETON'!D118,F2-1,0)</f>
        <v>Squat with belt</v>
      </c>
      <c r="E7" s="537"/>
      <c r="F7" s="325">
        <f>E44</f>
        <v>0</v>
      </c>
      <c r="G7" s="173">
        <f>E43</f>
        <v>0</v>
      </c>
      <c r="H7" s="174">
        <f>E42</f>
        <v>0</v>
      </c>
      <c r="I7" s="568">
        <f ca="1">E40</f>
        <v>0</v>
      </c>
      <c r="J7" s="569"/>
      <c r="K7" s="129"/>
      <c r="L7" s="166"/>
      <c r="M7" s="166"/>
      <c r="N7" s="166"/>
      <c r="O7" s="166"/>
      <c r="P7" s="166"/>
      <c r="Q7" s="166"/>
      <c r="R7" s="166"/>
      <c r="S7" s="166"/>
      <c r="T7" s="166"/>
      <c r="U7" s="169"/>
      <c r="V7" s="169"/>
      <c r="W7" s="169"/>
      <c r="X7" s="169"/>
    </row>
    <row r="8" spans="1:24" ht="49.5" customHeight="1">
      <c r="A8" s="1"/>
      <c r="B8" s="545"/>
      <c r="C8" s="1"/>
      <c r="D8" s="536" t="str">
        <f ca="1">OFFSET('PROGRAMMING SKELETON'!G118,F2-1,0)</f>
        <v>Touch and Go Bench</v>
      </c>
      <c r="E8" s="537"/>
      <c r="F8" s="326">
        <f>K44</f>
        <v>0</v>
      </c>
      <c r="G8" s="176">
        <f>K43</f>
        <v>0</v>
      </c>
      <c r="H8" s="177">
        <f>K42</f>
        <v>0</v>
      </c>
      <c r="I8" s="538">
        <f ca="1">K40</f>
        <v>0</v>
      </c>
      <c r="J8" s="539"/>
      <c r="K8" s="129"/>
      <c r="L8" s="166"/>
      <c r="M8" s="166"/>
      <c r="N8" s="166"/>
      <c r="O8" s="166"/>
      <c r="P8" s="166"/>
      <c r="Q8" s="166"/>
      <c r="R8" s="166"/>
      <c r="S8" s="166"/>
      <c r="T8" s="166"/>
      <c r="U8" s="169"/>
      <c r="V8" s="169"/>
      <c r="W8" s="169"/>
      <c r="X8" s="169"/>
    </row>
    <row r="9" spans="1:24" ht="49.5" customHeight="1">
      <c r="A9" s="1"/>
      <c r="B9" s="545"/>
      <c r="C9" s="1"/>
      <c r="D9" s="536" t="str">
        <f ca="1">OFFSET('PROGRAMMING SKELETON'!J118,F2-1,0)</f>
        <v>2ct paused Bench</v>
      </c>
      <c r="E9" s="537"/>
      <c r="F9" s="326">
        <f>Q44</f>
        <v>0</v>
      </c>
      <c r="G9" s="176">
        <f>Q43</f>
        <v>0</v>
      </c>
      <c r="H9" s="177">
        <f>Q42</f>
        <v>0</v>
      </c>
      <c r="I9" s="538">
        <f ca="1">Q40</f>
        <v>0</v>
      </c>
      <c r="J9" s="539"/>
      <c r="K9" s="129"/>
      <c r="L9" s="166"/>
      <c r="M9" s="166"/>
      <c r="N9" s="166"/>
      <c r="O9" s="166"/>
      <c r="P9" s="166"/>
      <c r="Q9" s="166"/>
      <c r="R9" s="166"/>
      <c r="S9" s="166"/>
      <c r="T9" s="166"/>
      <c r="U9" s="169"/>
      <c r="V9" s="169"/>
      <c r="W9" s="169"/>
      <c r="X9" s="169"/>
    </row>
    <row r="10" spans="1:24" ht="49.5" customHeight="1">
      <c r="A10" s="1"/>
      <c r="B10" s="545"/>
      <c r="C10" s="1"/>
      <c r="D10" s="536" t="str">
        <f ca="1">OFFSET('PROGRAMMING SKELETON'!D173,F2-1,0)</f>
        <v>Deadlift with belt</v>
      </c>
      <c r="E10" s="537"/>
      <c r="F10" s="326">
        <f>E68</f>
        <v>0</v>
      </c>
      <c r="G10" s="178">
        <f>E67</f>
        <v>0</v>
      </c>
      <c r="H10" s="179">
        <f>E66</f>
        <v>0</v>
      </c>
      <c r="I10" s="538">
        <f ca="1">E64</f>
        <v>0</v>
      </c>
      <c r="J10" s="539"/>
      <c r="K10" s="129"/>
      <c r="L10" s="166"/>
      <c r="M10" s="166"/>
      <c r="N10" s="166"/>
      <c r="O10" s="166"/>
      <c r="P10" s="166"/>
      <c r="Q10" s="166"/>
      <c r="R10" s="166"/>
      <c r="S10" s="166"/>
      <c r="T10" s="166"/>
      <c r="U10" s="169"/>
      <c r="V10" s="169"/>
      <c r="W10" s="169"/>
      <c r="X10" s="169"/>
    </row>
    <row r="11" spans="1:24" ht="49.5" customHeight="1">
      <c r="A11" s="1"/>
      <c r="B11" s="545"/>
      <c r="C11" s="1"/>
      <c r="D11" s="536" t="str">
        <f ca="1">OFFSET('PROGRAMMING SKELETON'!G173,F2-1,0)</f>
        <v>1 count paused bench</v>
      </c>
      <c r="E11" s="537"/>
      <c r="F11" s="326">
        <f>K68</f>
        <v>0</v>
      </c>
      <c r="G11" s="178">
        <f>K67</f>
        <v>0</v>
      </c>
      <c r="H11" s="179">
        <f>K66</f>
        <v>0</v>
      </c>
      <c r="I11" s="538">
        <f ca="1">K64</f>
        <v>0</v>
      </c>
      <c r="J11" s="539"/>
      <c r="K11" s="129"/>
      <c r="L11" s="166"/>
      <c r="M11" s="166"/>
      <c r="N11" s="166"/>
      <c r="O11" s="166"/>
      <c r="P11" s="166"/>
      <c r="Q11" s="166"/>
      <c r="R11" s="166"/>
      <c r="S11" s="166"/>
      <c r="T11" s="166"/>
      <c r="U11" s="169"/>
      <c r="V11" s="169"/>
      <c r="W11" s="169"/>
      <c r="X11" s="169"/>
    </row>
    <row r="12" spans="1:24" ht="49.5" customHeight="1">
      <c r="A12" s="1"/>
      <c r="B12" s="545"/>
      <c r="C12" s="1"/>
      <c r="D12" s="536" t="str">
        <f ca="1">OFFSET('PROGRAMMING SKELETON'!J173,F2-1,0)</f>
        <v>2ct paused squat</v>
      </c>
      <c r="E12" s="537"/>
      <c r="F12" s="326">
        <f>Q68</f>
        <v>0</v>
      </c>
      <c r="G12" s="178">
        <f>Q67</f>
        <v>0</v>
      </c>
      <c r="H12" s="179">
        <f>Q66</f>
        <v>0</v>
      </c>
      <c r="I12" s="538">
        <f ca="1">Q64</f>
        <v>0</v>
      </c>
      <c r="J12" s="539"/>
      <c r="K12" s="129"/>
      <c r="L12" s="166"/>
      <c r="M12" s="166"/>
      <c r="N12" s="166"/>
      <c r="O12" s="166"/>
      <c r="P12" s="166"/>
      <c r="Q12" s="166"/>
      <c r="R12" s="166"/>
      <c r="S12" s="166"/>
      <c r="T12" s="166"/>
      <c r="U12" s="169"/>
      <c r="V12" s="169"/>
      <c r="W12" s="169"/>
      <c r="X12" s="169"/>
    </row>
    <row r="13" spans="1:24" ht="49.5" customHeight="1">
      <c r="A13" s="1"/>
      <c r="B13" s="545"/>
      <c r="C13" s="1"/>
      <c r="D13" s="536" t="str">
        <f ca="1">OFFSET('PROGRAMMING SKELETON'!D228,F2-1,0)</f>
        <v>None</v>
      </c>
      <c r="E13" s="537"/>
      <c r="F13" s="326">
        <f>E92</f>
        <v>0</v>
      </c>
      <c r="G13" s="178">
        <f>E91</f>
        <v>0</v>
      </c>
      <c r="H13" s="179">
        <f>E90</f>
        <v>0</v>
      </c>
      <c r="I13" s="538">
        <f>E92</f>
        <v>0</v>
      </c>
      <c r="J13" s="539"/>
      <c r="K13" s="129"/>
      <c r="L13" s="166"/>
      <c r="M13" s="166"/>
      <c r="N13" s="166"/>
      <c r="O13" s="166"/>
      <c r="P13" s="166"/>
      <c r="Q13" s="166"/>
      <c r="R13" s="166"/>
      <c r="S13" s="166"/>
      <c r="T13" s="166"/>
      <c r="U13" s="169"/>
      <c r="V13" s="169"/>
      <c r="W13" s="169"/>
      <c r="X13" s="169"/>
    </row>
    <row r="14" spans="1:24" ht="49.5" customHeight="1">
      <c r="A14" s="1"/>
      <c r="B14" s="545"/>
      <c r="C14" s="1"/>
      <c r="D14" s="536" t="str">
        <f ca="1">OFFSET('PROGRAMMING SKELETON'!G228,F2-1,0)</f>
        <v>None</v>
      </c>
      <c r="E14" s="537"/>
      <c r="F14" s="326">
        <f>K92</f>
        <v>0</v>
      </c>
      <c r="G14" s="178">
        <f>K91</f>
        <v>0</v>
      </c>
      <c r="H14" s="179">
        <f>K90</f>
        <v>0</v>
      </c>
      <c r="I14" s="538">
        <f ca="1">K88</f>
        <v>0</v>
      </c>
      <c r="J14" s="539"/>
      <c r="K14" s="129"/>
      <c r="L14" s="166"/>
      <c r="M14" s="166"/>
      <c r="N14" s="166"/>
      <c r="O14" s="166"/>
      <c r="P14" s="166"/>
      <c r="Q14" s="166"/>
      <c r="R14" s="166"/>
      <c r="S14" s="166"/>
      <c r="T14" s="166"/>
      <c r="U14" s="169"/>
      <c r="V14" s="169"/>
      <c r="W14" s="169"/>
      <c r="X14" s="169"/>
    </row>
    <row r="15" spans="1:24" ht="49.5" customHeight="1">
      <c r="A15" s="1"/>
      <c r="B15" s="545"/>
      <c r="C15" s="1"/>
      <c r="D15" s="536" t="str">
        <f ca="1">OFFSET('PROGRAMMING SKELETON'!J228,F2-1,0)</f>
        <v>None</v>
      </c>
      <c r="E15" s="537"/>
      <c r="F15" s="326">
        <f>Q92</f>
        <v>0</v>
      </c>
      <c r="G15" s="178">
        <f>Q91</f>
        <v>0</v>
      </c>
      <c r="H15" s="179">
        <f>Q90</f>
        <v>0</v>
      </c>
      <c r="I15" s="538">
        <f ca="1">Q88</f>
        <v>0</v>
      </c>
      <c r="J15" s="539"/>
      <c r="K15" s="129"/>
      <c r="L15" s="166"/>
      <c r="M15" s="166"/>
      <c r="N15" s="166"/>
      <c r="O15" s="166"/>
      <c r="P15" s="166"/>
      <c r="Q15" s="166"/>
      <c r="R15" s="166"/>
      <c r="S15" s="166"/>
      <c r="T15" s="166"/>
      <c r="U15" s="169"/>
      <c r="V15" s="169"/>
      <c r="W15" s="169"/>
      <c r="X15" s="169"/>
    </row>
    <row r="16" spans="1:24" ht="49.5" customHeight="1">
      <c r="A16" s="1"/>
      <c r="B16" s="545"/>
      <c r="C16" s="1"/>
      <c r="D16" s="536" t="str">
        <f ca="1">OFFSET('PROGRAMMING SKELETON'!D282,F2-1,0)</f>
        <v>Pin Squat</v>
      </c>
      <c r="E16" s="537"/>
      <c r="F16" s="326">
        <f>E116</f>
        <v>0</v>
      </c>
      <c r="G16" s="178">
        <f>E115</f>
        <v>0</v>
      </c>
      <c r="H16" s="179">
        <f>E114</f>
        <v>0</v>
      </c>
      <c r="I16" s="538">
        <f ca="1">E112</f>
        <v>0</v>
      </c>
      <c r="J16" s="539"/>
      <c r="K16" s="129"/>
      <c r="L16" s="166"/>
      <c r="M16" s="166"/>
      <c r="N16" s="166"/>
      <c r="O16" s="166"/>
      <c r="P16" s="166"/>
      <c r="Q16" s="166"/>
      <c r="R16" s="166"/>
      <c r="S16" s="166"/>
      <c r="T16" s="166"/>
      <c r="U16" s="169"/>
      <c r="V16" s="169"/>
      <c r="W16" s="169"/>
      <c r="X16" s="169"/>
    </row>
    <row r="17" spans="1:26" ht="49.5" customHeight="1">
      <c r="A17" s="1"/>
      <c r="B17" s="545"/>
      <c r="C17" s="1"/>
      <c r="D17" s="536" t="str">
        <f ca="1">OFFSET('PROGRAMMING SKELETON'!G282,F2-1,0)</f>
        <v>Pin bench</v>
      </c>
      <c r="E17" s="537"/>
      <c r="F17" s="326">
        <f>K116</f>
        <v>0</v>
      </c>
      <c r="G17" s="178">
        <f>K115</f>
        <v>0</v>
      </c>
      <c r="H17" s="179">
        <f>K114</f>
        <v>0</v>
      </c>
      <c r="I17" s="538">
        <f ca="1">K112</f>
        <v>0</v>
      </c>
      <c r="J17" s="539"/>
      <c r="K17" s="129"/>
      <c r="L17" s="166"/>
      <c r="M17" s="166"/>
      <c r="N17" s="166"/>
      <c r="O17" s="166"/>
      <c r="P17" s="166"/>
      <c r="Q17" s="166"/>
      <c r="R17" s="166"/>
      <c r="S17" s="166"/>
      <c r="T17" s="166"/>
      <c r="U17" s="169"/>
      <c r="V17" s="169"/>
      <c r="W17" s="169"/>
      <c r="X17" s="169"/>
    </row>
    <row r="18" spans="1:26" ht="49.5" customHeight="1">
      <c r="A18" s="1"/>
      <c r="B18" s="545"/>
      <c r="C18" s="1"/>
      <c r="D18" s="536" t="str">
        <f ca="1">OFFSET('PROGRAMMING SKELETON'!J282,F2-1,0)</f>
        <v>2" deficit deadlift</v>
      </c>
      <c r="E18" s="537"/>
      <c r="F18" s="326">
        <f>Q116</f>
        <v>0</v>
      </c>
      <c r="G18" s="178">
        <f>Q115</f>
        <v>0</v>
      </c>
      <c r="H18" s="179">
        <f>Q114</f>
        <v>0</v>
      </c>
      <c r="I18" s="538">
        <f ca="1">Q112</f>
        <v>0</v>
      </c>
      <c r="J18" s="539"/>
      <c r="K18" s="129"/>
      <c r="L18" s="182"/>
      <c r="M18" s="182"/>
      <c r="N18" s="182"/>
      <c r="O18" s="182"/>
      <c r="P18" s="182"/>
      <c r="Q18" s="182"/>
      <c r="R18" s="182"/>
      <c r="S18" s="182"/>
      <c r="T18" s="182"/>
      <c r="U18" s="169"/>
      <c r="V18" s="169"/>
      <c r="W18" s="169"/>
      <c r="X18" s="169"/>
    </row>
    <row r="19" spans="1:26" ht="49.5" customHeight="1">
      <c r="A19" s="1"/>
      <c r="B19" s="545"/>
      <c r="C19" s="1"/>
      <c r="D19" s="536" t="s">
        <v>2145</v>
      </c>
      <c r="E19" s="537"/>
      <c r="F19" s="588">
        <f>J125</f>
        <v>0</v>
      </c>
      <c r="G19" s="413"/>
      <c r="H19" s="413"/>
      <c r="I19" s="413"/>
      <c r="J19" s="539"/>
      <c r="K19" s="129"/>
      <c r="L19" s="182"/>
      <c r="M19" s="182"/>
      <c r="N19" s="182"/>
      <c r="O19" s="182"/>
      <c r="P19" s="182"/>
      <c r="Q19" s="182"/>
      <c r="R19" s="182"/>
      <c r="S19" s="182"/>
      <c r="T19" s="182"/>
      <c r="U19" s="169"/>
      <c r="V19" s="169"/>
      <c r="W19" s="169"/>
      <c r="X19" s="169"/>
    </row>
    <row r="20" spans="1:26" ht="49.5" customHeight="1">
      <c r="A20" s="1"/>
      <c r="B20" s="545"/>
      <c r="C20" s="1"/>
      <c r="D20" s="536" t="s">
        <v>2146</v>
      </c>
      <c r="E20" s="537"/>
      <c r="F20" s="540" t="e">
        <f>F19/(('WEEK 6'!F19+'WEEK 7'!F19+'WEEK 8'!F19+'WEEK 9'!F19)/4)</f>
        <v>#DIV/0!</v>
      </c>
      <c r="G20" s="541"/>
      <c r="H20" s="541"/>
      <c r="I20" s="541"/>
      <c r="J20" s="542"/>
      <c r="K20" s="129"/>
      <c r="L20" s="182"/>
      <c r="M20" s="182"/>
      <c r="N20" s="182"/>
      <c r="O20" s="182"/>
      <c r="P20" s="182"/>
      <c r="Q20" s="182"/>
      <c r="R20" s="182"/>
      <c r="S20" s="182"/>
      <c r="T20" s="182"/>
      <c r="U20" s="169"/>
      <c r="V20" s="169"/>
      <c r="W20" s="169"/>
      <c r="X20" s="169"/>
    </row>
    <row r="21" spans="1:26" ht="49.5" customHeight="1">
      <c r="A21" s="1"/>
      <c r="B21" s="546"/>
      <c r="C21" s="1"/>
      <c r="D21" s="536"/>
      <c r="E21" s="537"/>
      <c r="F21" s="183"/>
      <c r="G21" s="184"/>
      <c r="H21" s="185"/>
      <c r="I21" s="543"/>
      <c r="J21" s="537"/>
      <c r="K21" s="129"/>
      <c r="L21" s="182"/>
      <c r="M21" s="182"/>
      <c r="N21" s="182"/>
      <c r="O21" s="182"/>
      <c r="P21" s="182"/>
      <c r="Q21" s="182"/>
      <c r="R21" s="182"/>
      <c r="S21" s="182"/>
      <c r="T21" s="182"/>
      <c r="U21" s="169"/>
      <c r="V21" s="169"/>
      <c r="W21" s="169"/>
      <c r="X21" s="169"/>
    </row>
    <row r="22" spans="1:26" ht="15" customHeight="1">
      <c r="A22" s="1"/>
      <c r="B22" s="1"/>
      <c r="C22" s="1"/>
      <c r="D22" s="1"/>
      <c r="E22" s="1"/>
      <c r="F22" s="1"/>
      <c r="G22" s="169"/>
      <c r="H22" s="169"/>
      <c r="I22" s="169"/>
      <c r="J22" s="169"/>
      <c r="K22" s="169"/>
      <c r="L22" s="169"/>
      <c r="M22" s="169"/>
      <c r="N22" s="169"/>
      <c r="O22" s="169"/>
      <c r="P22" s="169"/>
      <c r="Q22" s="169"/>
      <c r="R22" s="169"/>
      <c r="S22" s="169"/>
      <c r="T22" s="169"/>
      <c r="U22" s="169"/>
    </row>
    <row r="23" spans="1:26" ht="15.75" customHeight="1"/>
    <row r="24" spans="1:26" ht="79.5" customHeight="1">
      <c r="B24" s="544">
        <v>1</v>
      </c>
      <c r="D24" s="533">
        <v>1</v>
      </c>
      <c r="E24" s="369"/>
      <c r="F24" s="369"/>
      <c r="G24" s="369"/>
      <c r="H24" s="370"/>
      <c r="J24" s="533">
        <v>2</v>
      </c>
      <c r="K24" s="369"/>
      <c r="L24" s="369"/>
      <c r="M24" s="369"/>
      <c r="N24" s="370"/>
      <c r="P24" s="533">
        <v>3</v>
      </c>
      <c r="Q24" s="369"/>
      <c r="R24" s="369"/>
      <c r="S24" s="369"/>
      <c r="T24" s="370"/>
      <c r="V24" s="533" t="s">
        <v>2147</v>
      </c>
      <c r="W24" s="369"/>
      <c r="X24" s="369"/>
      <c r="Y24" s="369"/>
      <c r="Z24" s="370"/>
    </row>
    <row r="25" spans="1:26" ht="15" customHeight="1">
      <c r="B25" s="545"/>
    </row>
    <row r="26" spans="1:26" ht="79.5" customHeight="1">
      <c r="B26" s="545"/>
      <c r="D26" s="535" t="str">
        <f ca="1">OFFSET('PROGRAMMING SKELETON'!D118,F2-1,0)</f>
        <v>Squat with belt</v>
      </c>
      <c r="E26" s="413"/>
      <c r="F26" s="413"/>
      <c r="G26" s="413"/>
      <c r="H26" s="414"/>
      <c r="I26" s="129"/>
      <c r="J26" s="535" t="str">
        <f ca="1">OFFSET('PROGRAMMING SKELETON'!G118,F2-1,0)</f>
        <v>Touch and Go Bench</v>
      </c>
      <c r="K26" s="413"/>
      <c r="L26" s="413"/>
      <c r="M26" s="413"/>
      <c r="N26" s="414"/>
      <c r="O26" s="129"/>
      <c r="P26" s="535" t="str">
        <f ca="1">OFFSET('PROGRAMMING SKELETON'!J118,F2-1,0)</f>
        <v>2ct paused Bench</v>
      </c>
      <c r="Q26" s="413"/>
      <c r="R26" s="413"/>
      <c r="S26" s="413"/>
      <c r="T26" s="414"/>
      <c r="V26" s="535" t="str">
        <f ca="1">OFFSET('PROGRAMMING SKELETON'!M118,F2-1,0)</f>
        <v>GPP or None</v>
      </c>
      <c r="W26" s="413"/>
      <c r="X26" s="413"/>
      <c r="Y26" s="413"/>
      <c r="Z26" s="414"/>
    </row>
    <row r="27" spans="1:26" ht="49.5" customHeight="1">
      <c r="B27" s="545"/>
      <c r="D27" s="531" t="s">
        <v>2148</v>
      </c>
      <c r="E27" s="525" t="str">
        <f ca="1">OFFSET('PROGRAMMING SKELETON'!D3,F2-1,0)</f>
        <v xml:space="preserve">• 1 rep @ RPE 8 (90-93% 1RM)
•1 rep @ RPE 9 (94-96%)
•3 reps @ RPE 8 (86%) x 2 sets of 3
</v>
      </c>
      <c r="F27" s="526"/>
      <c r="G27" s="526"/>
      <c r="H27" s="527"/>
      <c r="J27" s="531" t="s">
        <v>2148</v>
      </c>
      <c r="K27" s="525" t="str">
        <f ca="1">OFFSET('PROGRAMMING SKELETON'!E3,F2-1,0)</f>
        <v xml:space="preserve">• 1 rep @ RPE 8 (90-93% 1RM)
•1 rep @ RPE 9 (94-96%)
•3 reps @ RPE 8 (86%) x 2 sets of 3
</v>
      </c>
      <c r="L27" s="526"/>
      <c r="M27" s="526"/>
      <c r="N27" s="527"/>
      <c r="P27" s="531" t="s">
        <v>2148</v>
      </c>
      <c r="Q27" s="525" t="str">
        <f ca="1">OFFSET('PROGRAMMING SKELETON'!F3,F2-1,0)</f>
        <v xml:space="preserve">•4 reps @  RPE 7
• 4 reps @ RPE 8
•4 reps @ RPE 9
• -5% from 4 @ 9 x 2 sets of 4
</v>
      </c>
      <c r="R27" s="526"/>
      <c r="S27" s="526"/>
      <c r="T27" s="527"/>
      <c r="V27" s="582" t="str">
        <f ca="1">OFFSET('PROGRAMMING SKELETON'!N118,F2-1,0)</f>
        <v>GPP or None</v>
      </c>
      <c r="W27" s="526"/>
      <c r="X27" s="526"/>
      <c r="Y27" s="526"/>
      <c r="Z27" s="527"/>
    </row>
    <row r="28" spans="1:26" ht="49.5" customHeight="1">
      <c r="B28" s="545"/>
      <c r="D28" s="532"/>
      <c r="E28" s="528"/>
      <c r="F28" s="529"/>
      <c r="G28" s="529"/>
      <c r="H28" s="530"/>
      <c r="J28" s="532"/>
      <c r="K28" s="528"/>
      <c r="L28" s="529"/>
      <c r="M28" s="529"/>
      <c r="N28" s="530"/>
      <c r="P28" s="532"/>
      <c r="Q28" s="528"/>
      <c r="R28" s="529"/>
      <c r="S28" s="529"/>
      <c r="T28" s="530"/>
      <c r="V28" s="583"/>
      <c r="W28" s="392"/>
      <c r="X28" s="392"/>
      <c r="Y28" s="392"/>
      <c r="Z28" s="584"/>
    </row>
    <row r="29" spans="1:26" ht="124.5" customHeight="1">
      <c r="B29" s="545"/>
      <c r="D29" s="186" t="s">
        <v>2149</v>
      </c>
      <c r="E29" s="534" t="str">
        <f ca="1">OFFSET('PROGRAMMING SKELETON'!E118,F2-1,0)</f>
        <v>3-5 minute rest between work sets</v>
      </c>
      <c r="F29" s="410"/>
      <c r="G29" s="410"/>
      <c r="H29" s="411"/>
      <c r="J29" s="186" t="s">
        <v>2149</v>
      </c>
      <c r="K29" s="534" t="str">
        <f ca="1">OFFSET('PROGRAMMING SKELETON'!H118,F2-1,0)</f>
        <v>3-5 minute rest between work sets</v>
      </c>
      <c r="L29" s="410"/>
      <c r="M29" s="410"/>
      <c r="N29" s="411"/>
      <c r="P29" s="186" t="s">
        <v>2149</v>
      </c>
      <c r="Q29" s="534" t="str">
        <f ca="1">OFFSET('PROGRAMMING SKELETON'!K118,F2-1,0)</f>
        <v>2-4 min</v>
      </c>
      <c r="R29" s="410"/>
      <c r="S29" s="410"/>
      <c r="T29" s="411"/>
      <c r="V29" s="585"/>
      <c r="W29" s="417"/>
      <c r="X29" s="417"/>
      <c r="Y29" s="417"/>
      <c r="Z29" s="586"/>
    </row>
    <row r="30" spans="1:26" ht="60" customHeight="1">
      <c r="B30" s="545"/>
      <c r="D30" s="187" t="s">
        <v>2150</v>
      </c>
      <c r="E30" s="187" t="s">
        <v>2151</v>
      </c>
      <c r="F30" s="187" t="s">
        <v>1267</v>
      </c>
      <c r="G30" s="187" t="s">
        <v>2152</v>
      </c>
      <c r="H30" s="187" t="s">
        <v>2153</v>
      </c>
      <c r="J30" s="187" t="s">
        <v>2150</v>
      </c>
      <c r="K30" s="187" t="s">
        <v>2151</v>
      </c>
      <c r="L30" s="187" t="s">
        <v>1267</v>
      </c>
      <c r="M30" s="187" t="s">
        <v>2152</v>
      </c>
      <c r="N30" s="187" t="s">
        <v>2153</v>
      </c>
      <c r="P30" s="187" t="s">
        <v>2150</v>
      </c>
      <c r="Q30" s="187" t="s">
        <v>2151</v>
      </c>
      <c r="R30" s="187" t="s">
        <v>1267</v>
      </c>
      <c r="S30" s="187" t="s">
        <v>2152</v>
      </c>
      <c r="T30" s="187" t="s">
        <v>2153</v>
      </c>
      <c r="V30" s="581" t="s">
        <v>2154</v>
      </c>
      <c r="W30" s="413"/>
      <c r="X30" s="413"/>
      <c r="Y30" s="413"/>
      <c r="Z30" s="414"/>
    </row>
    <row r="31" spans="1:26" ht="39.75" customHeight="1">
      <c r="B31" s="545"/>
      <c r="D31" s="188" t="s">
        <v>2155</v>
      </c>
      <c r="E31" s="321"/>
      <c r="F31" s="189"/>
      <c r="G31" s="328"/>
      <c r="H31" s="190" t="str">
        <f t="shared" ref="H31:H39" si="0">IF(ISNUMBER(E31),E31/E$40,"")</f>
        <v/>
      </c>
      <c r="J31" s="188" t="s">
        <v>2155</v>
      </c>
      <c r="K31" s="321"/>
      <c r="L31" s="189"/>
      <c r="M31" s="328"/>
      <c r="N31" s="190" t="str">
        <f t="shared" ref="N31:N39" si="1">IF(ISNUMBER(K31),K31/K$40,"")</f>
        <v/>
      </c>
      <c r="P31" s="188" t="s">
        <v>2155</v>
      </c>
      <c r="Q31" s="321"/>
      <c r="R31" s="189"/>
      <c r="S31" s="328"/>
      <c r="T31" s="190" t="str">
        <f t="shared" ref="T31:T39" si="2">IF(ISNUMBER(Q31),Q31/Q$40,"")</f>
        <v/>
      </c>
      <c r="V31" s="587"/>
      <c r="W31" s="526"/>
      <c r="X31" s="526"/>
      <c r="Y31" s="526"/>
      <c r="Z31" s="527"/>
    </row>
    <row r="32" spans="1:26" ht="39.75" customHeight="1">
      <c r="B32" s="545"/>
      <c r="D32" s="191" t="s">
        <v>2156</v>
      </c>
      <c r="E32" s="322"/>
      <c r="F32" s="192"/>
      <c r="G32" s="329"/>
      <c r="H32" s="193" t="str">
        <f t="shared" si="0"/>
        <v/>
      </c>
      <c r="J32" s="191" t="s">
        <v>2156</v>
      </c>
      <c r="K32" s="322"/>
      <c r="L32" s="192"/>
      <c r="M32" s="329"/>
      <c r="N32" s="193" t="str">
        <f t="shared" si="1"/>
        <v/>
      </c>
      <c r="P32" s="191" t="s">
        <v>2156</v>
      </c>
      <c r="Q32" s="322"/>
      <c r="R32" s="192"/>
      <c r="S32" s="329"/>
      <c r="T32" s="193" t="str">
        <f t="shared" si="2"/>
        <v/>
      </c>
      <c r="V32" s="583"/>
      <c r="W32" s="392"/>
      <c r="X32" s="392"/>
      <c r="Y32" s="392"/>
      <c r="Z32" s="584"/>
    </row>
    <row r="33" spans="2:26" ht="39.75" customHeight="1">
      <c r="B33" s="545"/>
      <c r="D33" s="191" t="s">
        <v>2157</v>
      </c>
      <c r="E33" s="323"/>
      <c r="F33" s="194"/>
      <c r="G33" s="330"/>
      <c r="H33" s="195" t="str">
        <f t="shared" si="0"/>
        <v/>
      </c>
      <c r="J33" s="191" t="s">
        <v>2157</v>
      </c>
      <c r="K33" s="323"/>
      <c r="L33" s="194"/>
      <c r="M33" s="330"/>
      <c r="N33" s="195" t="str">
        <f t="shared" si="1"/>
        <v/>
      </c>
      <c r="P33" s="191" t="s">
        <v>2157</v>
      </c>
      <c r="Q33" s="323"/>
      <c r="R33" s="194"/>
      <c r="S33" s="330"/>
      <c r="T33" s="195" t="str">
        <f t="shared" si="2"/>
        <v/>
      </c>
      <c r="V33" s="583"/>
      <c r="W33" s="392"/>
      <c r="X33" s="392"/>
      <c r="Y33" s="392"/>
      <c r="Z33" s="584"/>
    </row>
    <row r="34" spans="2:26" ht="39.75" customHeight="1">
      <c r="B34" s="545"/>
      <c r="D34" s="191" t="s">
        <v>2158</v>
      </c>
      <c r="E34" s="322"/>
      <c r="F34" s="192"/>
      <c r="G34" s="329"/>
      <c r="H34" s="193" t="str">
        <f t="shared" si="0"/>
        <v/>
      </c>
      <c r="J34" s="191" t="s">
        <v>2158</v>
      </c>
      <c r="K34" s="322"/>
      <c r="L34" s="192"/>
      <c r="M34" s="329"/>
      <c r="N34" s="193" t="str">
        <f t="shared" si="1"/>
        <v/>
      </c>
      <c r="P34" s="191" t="s">
        <v>2158</v>
      </c>
      <c r="Q34" s="322"/>
      <c r="R34" s="192"/>
      <c r="S34" s="329"/>
      <c r="T34" s="193" t="str">
        <f t="shared" si="2"/>
        <v/>
      </c>
      <c r="V34" s="583"/>
      <c r="W34" s="392"/>
      <c r="X34" s="392"/>
      <c r="Y34" s="392"/>
      <c r="Z34" s="584"/>
    </row>
    <row r="35" spans="2:26" ht="39.75" customHeight="1">
      <c r="B35" s="545"/>
      <c r="D35" s="191" t="s">
        <v>2159</v>
      </c>
      <c r="E35" s="323"/>
      <c r="F35" s="194"/>
      <c r="G35" s="330"/>
      <c r="H35" s="195" t="str">
        <f t="shared" si="0"/>
        <v/>
      </c>
      <c r="J35" s="191" t="s">
        <v>2159</v>
      </c>
      <c r="K35" s="323"/>
      <c r="L35" s="194"/>
      <c r="M35" s="330"/>
      <c r="N35" s="195" t="str">
        <f t="shared" si="1"/>
        <v/>
      </c>
      <c r="P35" s="191" t="s">
        <v>2159</v>
      </c>
      <c r="Q35" s="323"/>
      <c r="R35" s="194"/>
      <c r="S35" s="330"/>
      <c r="T35" s="195" t="str">
        <f t="shared" si="2"/>
        <v/>
      </c>
      <c r="V35" s="583"/>
      <c r="W35" s="392"/>
      <c r="X35" s="392"/>
      <c r="Y35" s="392"/>
      <c r="Z35" s="584"/>
    </row>
    <row r="36" spans="2:26" ht="39.75" customHeight="1">
      <c r="B36" s="545"/>
      <c r="D36" s="191" t="s">
        <v>2160</v>
      </c>
      <c r="E36" s="322"/>
      <c r="F36" s="192"/>
      <c r="G36" s="329"/>
      <c r="H36" s="193" t="str">
        <f t="shared" si="0"/>
        <v/>
      </c>
      <c r="J36" s="191" t="s">
        <v>2160</v>
      </c>
      <c r="K36" s="322"/>
      <c r="L36" s="192"/>
      <c r="M36" s="329"/>
      <c r="N36" s="193" t="str">
        <f t="shared" si="1"/>
        <v/>
      </c>
      <c r="P36" s="191" t="s">
        <v>2160</v>
      </c>
      <c r="Q36" s="322"/>
      <c r="R36" s="192"/>
      <c r="S36" s="329"/>
      <c r="T36" s="193" t="str">
        <f t="shared" si="2"/>
        <v/>
      </c>
      <c r="V36" s="583"/>
      <c r="W36" s="392"/>
      <c r="X36" s="392"/>
      <c r="Y36" s="392"/>
      <c r="Z36" s="584"/>
    </row>
    <row r="37" spans="2:26" ht="39.75" customHeight="1">
      <c r="B37" s="545"/>
      <c r="D37" s="191" t="s">
        <v>2161</v>
      </c>
      <c r="E37" s="323"/>
      <c r="F37" s="194"/>
      <c r="G37" s="330"/>
      <c r="H37" s="195" t="str">
        <f t="shared" si="0"/>
        <v/>
      </c>
      <c r="J37" s="191" t="s">
        <v>2161</v>
      </c>
      <c r="K37" s="323"/>
      <c r="L37" s="194"/>
      <c r="M37" s="330"/>
      <c r="N37" s="195" t="str">
        <f t="shared" si="1"/>
        <v/>
      </c>
      <c r="P37" s="191" t="s">
        <v>2161</v>
      </c>
      <c r="Q37" s="323"/>
      <c r="R37" s="194"/>
      <c r="S37" s="330"/>
      <c r="T37" s="195" t="str">
        <f t="shared" si="2"/>
        <v/>
      </c>
      <c r="V37" s="583"/>
      <c r="W37" s="392"/>
      <c r="X37" s="392"/>
      <c r="Y37" s="392"/>
      <c r="Z37" s="584"/>
    </row>
    <row r="38" spans="2:26" ht="39.75" customHeight="1">
      <c r="B38" s="545"/>
      <c r="D38" s="191" t="s">
        <v>2162</v>
      </c>
      <c r="E38" s="322"/>
      <c r="F38" s="192"/>
      <c r="G38" s="329"/>
      <c r="H38" s="193" t="str">
        <f t="shared" si="0"/>
        <v/>
      </c>
      <c r="J38" s="191" t="s">
        <v>2162</v>
      </c>
      <c r="K38" s="322"/>
      <c r="L38" s="192"/>
      <c r="M38" s="329"/>
      <c r="N38" s="193" t="str">
        <f t="shared" si="1"/>
        <v/>
      </c>
      <c r="P38" s="191" t="s">
        <v>2162</v>
      </c>
      <c r="Q38" s="322"/>
      <c r="R38" s="192"/>
      <c r="S38" s="329"/>
      <c r="T38" s="193" t="str">
        <f t="shared" si="2"/>
        <v/>
      </c>
      <c r="V38" s="583"/>
      <c r="W38" s="392"/>
      <c r="X38" s="392"/>
      <c r="Y38" s="392"/>
      <c r="Z38" s="584"/>
    </row>
    <row r="39" spans="2:26" ht="39.75" customHeight="1">
      <c r="B39" s="545"/>
      <c r="D39" s="196" t="s">
        <v>2163</v>
      </c>
      <c r="E39" s="324"/>
      <c r="F39" s="197"/>
      <c r="G39" s="331"/>
      <c r="H39" s="198" t="str">
        <f t="shared" si="0"/>
        <v/>
      </c>
      <c r="J39" s="196" t="s">
        <v>2163</v>
      </c>
      <c r="K39" s="324"/>
      <c r="L39" s="197"/>
      <c r="M39" s="331"/>
      <c r="N39" s="198" t="str">
        <f t="shared" si="1"/>
        <v/>
      </c>
      <c r="P39" s="196" t="s">
        <v>2163</v>
      </c>
      <c r="Q39" s="324"/>
      <c r="R39" s="197"/>
      <c r="S39" s="331"/>
      <c r="T39" s="198" t="str">
        <f t="shared" si="2"/>
        <v/>
      </c>
      <c r="V39" s="583"/>
      <c r="W39" s="392"/>
      <c r="X39" s="392"/>
      <c r="Y39" s="392"/>
      <c r="Z39" s="584"/>
    </row>
    <row r="40" spans="2:26" ht="60" customHeight="1">
      <c r="B40" s="545"/>
      <c r="D40" s="199" t="s">
        <v>1277</v>
      </c>
      <c r="E40" s="547">
        <f ca="1">ROUNDUP(F45/(VLOOKUP(1,tblRPECoefficientWithoutColumnHeaders,2,0)*G45^2+VLOOKUP(2,tblRPECoefficientWithoutColumnHeaders,2,0)*G45+VLOOKUP(3,tblRPECoefficientWithoutColumnHeaders,2,0)),0)</f>
        <v>0</v>
      </c>
      <c r="F40" s="548"/>
      <c r="G40" s="548"/>
      <c r="H40" s="549"/>
      <c r="J40" s="199" t="s">
        <v>1277</v>
      </c>
      <c r="K40" s="547">
        <f ca="1">ROUNDUP(L45/(VLOOKUP(1,tblRPECoefficientWithoutColumnHeaders,2,0)*M45^2+VLOOKUP(2,tblRPECoefficientWithoutColumnHeaders,2,0)*M45+VLOOKUP(3,tblRPECoefficientWithoutColumnHeaders,2,0)),0)</f>
        <v>0</v>
      </c>
      <c r="L40" s="548"/>
      <c r="M40" s="548"/>
      <c r="N40" s="549"/>
      <c r="P40" s="200" t="s">
        <v>1277</v>
      </c>
      <c r="Q40" s="554">
        <f ca="1">ROUNDUP(R45/(VLOOKUP(1,tblRPECoefficientWithoutColumnHeaders,2,0)*S45^2+VLOOKUP(2,tblRPECoefficientWithoutColumnHeaders,2,0)*S45+VLOOKUP(3,tblRPECoefficientWithoutColumnHeaders,2,0)),0)</f>
        <v>0</v>
      </c>
      <c r="R40" s="555"/>
      <c r="S40" s="555"/>
      <c r="T40" s="556"/>
      <c r="V40" s="583"/>
      <c r="W40" s="392"/>
      <c r="X40" s="392"/>
      <c r="Y40" s="392"/>
      <c r="Z40" s="584"/>
    </row>
    <row r="41" spans="2:26" ht="60" customHeight="1">
      <c r="B41" s="545"/>
      <c r="D41" s="201"/>
      <c r="E41" s="202"/>
      <c r="F41" s="203"/>
      <c r="G41" s="203"/>
      <c r="H41" s="204"/>
      <c r="J41" s="201"/>
      <c r="K41" s="202"/>
      <c r="L41" s="203"/>
      <c r="M41" s="203"/>
      <c r="N41" s="204"/>
      <c r="P41" s="205" t="s">
        <v>2164</v>
      </c>
      <c r="Q41" s="206"/>
      <c r="R41" s="207" t="s">
        <v>2165</v>
      </c>
      <c r="S41" s="208"/>
      <c r="T41" s="209">
        <f>S41*Q41</f>
        <v>0</v>
      </c>
      <c r="V41" s="583"/>
      <c r="W41" s="392"/>
      <c r="X41" s="392"/>
      <c r="Y41" s="392"/>
      <c r="Z41" s="584"/>
    </row>
    <row r="42" spans="2:26" ht="60" customHeight="1">
      <c r="B42" s="545"/>
      <c r="D42" s="201" t="s">
        <v>1268</v>
      </c>
      <c r="E42" s="553">
        <f>IF(COUNT(H31:H39)&gt;0,AVERAGEIF(H31:H39,"&gt;0"),0)</f>
        <v>0</v>
      </c>
      <c r="F42" s="406"/>
      <c r="G42" s="406"/>
      <c r="H42" s="407"/>
      <c r="J42" s="201" t="s">
        <v>1268</v>
      </c>
      <c r="K42" s="553">
        <f>IF(COUNT(N31:N39)&gt;0,AVERAGEIF(N31:N39,"&gt;0"),0)</f>
        <v>0</v>
      </c>
      <c r="L42" s="406"/>
      <c r="M42" s="406"/>
      <c r="N42" s="407"/>
      <c r="P42" s="210" t="s">
        <v>1268</v>
      </c>
      <c r="Q42" s="557">
        <f>IF(COUNT(T31:T39)&gt;0,AVERAGEIF(T31:T39,"&gt;0"),0)</f>
        <v>0</v>
      </c>
      <c r="R42" s="558"/>
      <c r="S42" s="558"/>
      <c r="T42" s="559"/>
      <c r="V42" s="583"/>
      <c r="W42" s="392"/>
      <c r="X42" s="392"/>
      <c r="Y42" s="392"/>
      <c r="Z42" s="584"/>
    </row>
    <row r="43" spans="2:26" ht="60" customHeight="1">
      <c r="B43" s="545"/>
      <c r="D43" s="201" t="s">
        <v>1267</v>
      </c>
      <c r="E43" s="560">
        <f>SUM(F31:F39)</f>
        <v>0</v>
      </c>
      <c r="F43" s="406"/>
      <c r="G43" s="406"/>
      <c r="H43" s="407"/>
      <c r="J43" s="201" t="s">
        <v>1267</v>
      </c>
      <c r="K43" s="560">
        <f>SUM(L31:L39)</f>
        <v>0</v>
      </c>
      <c r="L43" s="406"/>
      <c r="M43" s="406"/>
      <c r="N43" s="407"/>
      <c r="P43" s="201" t="s">
        <v>1267</v>
      </c>
      <c r="Q43" s="560">
        <f>SUM(R31:R39)</f>
        <v>0</v>
      </c>
      <c r="R43" s="406"/>
      <c r="S43" s="406"/>
      <c r="T43" s="407"/>
      <c r="V43" s="583"/>
      <c r="W43" s="392"/>
      <c r="X43" s="392"/>
      <c r="Y43" s="392"/>
      <c r="Z43" s="584"/>
    </row>
    <row r="44" spans="2:26" ht="60" customHeight="1">
      <c r="B44" s="545"/>
      <c r="D44" s="211" t="s">
        <v>1258</v>
      </c>
      <c r="E44" s="550">
        <f>SUM(PRODUCT(E31:F31),PRODUCT(E32:F32),PRODUCT(E33:F33),PRODUCT(E34:F34),PRODUCT(E35:F35),PRODUCT(E36:F36),PRODUCT(E37:F37),PRODUCT(E38:F38),PRODUCT(E39:F39))</f>
        <v>0</v>
      </c>
      <c r="F44" s="551"/>
      <c r="G44" s="551"/>
      <c r="H44" s="552"/>
      <c r="J44" s="211" t="s">
        <v>1258</v>
      </c>
      <c r="K44" s="550">
        <f>SUM(PRODUCT(K31:L31),PRODUCT(K32:L32),PRODUCT(K33:L33),PRODUCT(K34:L34),PRODUCT(K35:L35),PRODUCT(K36:L36),PRODUCT(K37:L37),PRODUCT(K38:L38),PRODUCT(K39:L39))</f>
        <v>0</v>
      </c>
      <c r="L44" s="551"/>
      <c r="M44" s="551"/>
      <c r="N44" s="552"/>
      <c r="P44" s="211" t="s">
        <v>1258</v>
      </c>
      <c r="Q44" s="550">
        <f>SUM(PRODUCT(Q31:R31),PRODUCT(Q32:R32),PRODUCT(Q33:R33),PRODUCT(Q34:R34),PRODUCT(Q35:R35),PRODUCT(Q36:R36),PRODUCT(Q37:R37),PRODUCT(Q38:R38),PRODUCT(Q39:R39))</f>
        <v>0</v>
      </c>
      <c r="R44" s="551"/>
      <c r="S44" s="551"/>
      <c r="T44" s="552"/>
      <c r="V44" s="585"/>
      <c r="W44" s="417"/>
      <c r="X44" s="417"/>
      <c r="Y44" s="417"/>
      <c r="Z44" s="586"/>
    </row>
    <row r="45" spans="2:26" ht="39.75" customHeight="1">
      <c r="B45" s="546"/>
      <c r="D45" s="212"/>
      <c r="E45" s="213" t="str">
        <f ca="1">OFFSET(E30,COUNT(E31:E39),0)</f>
        <v>WEIGHT</v>
      </c>
      <c r="F45" s="214">
        <f ca="1">IF(COUNT(E31:E39)&gt;0,OFFSET(E30,MATCH(MAX(E31:E39),E31:E39,0),0),0)</f>
        <v>0</v>
      </c>
      <c r="G45" s="214">
        <f ca="1">IF(COUNT(E31:E39)&gt;0,OFFSET(F30,MATCH(MAX(E31:E39),E31:E39,0),0)+(10-OFFSET(G30,MATCH(MAX(E31:E39),E31:E39,0),0)),0)</f>
        <v>0</v>
      </c>
      <c r="H45" s="215">
        <f ca="1">IF(COUNT(E31:E39)&gt;0,OFFSET(F30,COUNT(E31:E39),0)+(10-(OFFSET(G30,COUNT(E31:E39),0))),0)</f>
        <v>0</v>
      </c>
      <c r="J45" s="212" t="s">
        <v>2166</v>
      </c>
      <c r="K45" s="213" t="str">
        <f ca="1">OFFSET(K30,COUNT(K31:K39),0)</f>
        <v>WEIGHT</v>
      </c>
      <c r="L45" s="214">
        <f ca="1">IF(COUNT(K31:K39)&gt;0,OFFSET(K30,MATCH(MAX(K31:K39),K31:K39,0),0),0)</f>
        <v>0</v>
      </c>
      <c r="M45" s="214">
        <f ca="1">IF(COUNT(K31:K39)&gt;0,OFFSET(L30,MATCH(MAX(K31:K39),K31:K39,0),0)+(10-OFFSET(M30,MATCH(MAX(K31:K39),K31:K39,0),0)),0)</f>
        <v>0</v>
      </c>
      <c r="N45" s="215">
        <f ca="1">IF(COUNT(K31:K39)&gt;0,OFFSET(L30,COUNT(K31:K39),0)+(10-(OFFSET(M30,COUNT(K31:K39),0))),0)</f>
        <v>0</v>
      </c>
      <c r="P45" s="212"/>
      <c r="Q45" s="213" t="str">
        <f ca="1">OFFSET(Q30,COUNT(Q31:Q39),0)</f>
        <v>WEIGHT</v>
      </c>
      <c r="R45" s="214">
        <f ca="1">IF(COUNT(Q31:Q39)&gt;0,OFFSET(Q30,MATCH(MAX(Q31:Q39),Q31:Q39,0),0),0)</f>
        <v>0</v>
      </c>
      <c r="S45" s="214">
        <f ca="1">IF(COUNT(Q31:Q39)&gt;0,OFFSET(R30,MATCH(MAX(Q31:Q39),Q31:Q39,0),0)+(10-OFFSET(S30,MATCH(MAX(Q31:Q39),Q31:Q39,0),0)),0)</f>
        <v>0</v>
      </c>
      <c r="T45" s="215">
        <f ca="1">IF(COUNT(Q31:Q39)&gt;0,OFFSET(R30,COUNT(Q31:Q39),0)+(10-(OFFSET(S30,COUNT(Q31:Q39),0))),0)</f>
        <v>0</v>
      </c>
      <c r="V45" s="212"/>
      <c r="W45" s="213"/>
      <c r="X45" s="214"/>
      <c r="Y45" s="214"/>
      <c r="Z45" s="215"/>
    </row>
    <row r="46" spans="2:26" ht="15.75" customHeight="1"/>
    <row r="47" spans="2:26" ht="15.75" customHeight="1"/>
    <row r="48" spans="2:26" ht="79.5" customHeight="1">
      <c r="B48" s="544">
        <v>2</v>
      </c>
      <c r="D48" s="533">
        <v>1</v>
      </c>
      <c r="E48" s="369"/>
      <c r="F48" s="369"/>
      <c r="G48" s="369"/>
      <c r="H48" s="370"/>
      <c r="J48" s="533">
        <v>2</v>
      </c>
      <c r="K48" s="369"/>
      <c r="L48" s="369"/>
      <c r="M48" s="369"/>
      <c r="N48" s="370"/>
      <c r="P48" s="533">
        <v>3</v>
      </c>
      <c r="Q48" s="369"/>
      <c r="R48" s="369"/>
      <c r="S48" s="369"/>
      <c r="T48" s="370"/>
      <c r="V48" s="533" t="s">
        <v>2147</v>
      </c>
      <c r="W48" s="369"/>
      <c r="X48" s="369"/>
      <c r="Y48" s="369"/>
      <c r="Z48" s="370"/>
    </row>
    <row r="49" spans="2:26" ht="15" customHeight="1">
      <c r="B49" s="545"/>
    </row>
    <row r="50" spans="2:26" ht="79.5" customHeight="1">
      <c r="B50" s="545"/>
      <c r="D50" s="535" t="str">
        <f ca="1">OFFSET('PROGRAMMING SKELETON'!D173,F2-1,0)</f>
        <v>Deadlift with belt</v>
      </c>
      <c r="E50" s="413"/>
      <c r="F50" s="413"/>
      <c r="G50" s="413"/>
      <c r="H50" s="414"/>
      <c r="J50" s="535" t="str">
        <f ca="1">OFFSET('PROGRAMMING SKELETON'!G173,F2-1,0)</f>
        <v>1 count paused bench</v>
      </c>
      <c r="K50" s="413"/>
      <c r="L50" s="413"/>
      <c r="M50" s="413"/>
      <c r="N50" s="414"/>
      <c r="P50" s="535" t="str">
        <f ca="1">OFFSET('PROGRAMMING SKELETON'!J173,F2-1,0)</f>
        <v>2ct paused squat</v>
      </c>
      <c r="Q50" s="413"/>
      <c r="R50" s="413"/>
      <c r="S50" s="413"/>
      <c r="T50" s="414"/>
      <c r="V50" s="535" t="str">
        <f ca="1">OFFSET('PROGRAMMING SKELETON'!M174,F26-1,0)</f>
        <v>GPP or None</v>
      </c>
      <c r="W50" s="413"/>
      <c r="X50" s="413"/>
      <c r="Y50" s="413"/>
      <c r="Z50" s="414"/>
    </row>
    <row r="51" spans="2:26" ht="49.5" customHeight="1">
      <c r="B51" s="545"/>
      <c r="D51" s="531" t="s">
        <v>2148</v>
      </c>
      <c r="E51" s="525" t="str">
        <f ca="1">OFFSET('PROGRAMMING SKELETON'!G3,F2-1,0)</f>
        <v xml:space="preserve">• 1 rep @ RPE 8 (90-93% 1RM)
•1 rep @ RPE 9 (94-96%)
•80% e1RM x 2 sets of 4
</v>
      </c>
      <c r="F51" s="526"/>
      <c r="G51" s="526"/>
      <c r="H51" s="527"/>
      <c r="J51" s="531" t="s">
        <v>2148</v>
      </c>
      <c r="K51" s="525" t="str">
        <f ca="1">OFFSET('PROGRAMMING SKELETON'!H3,F2-1,0)</f>
        <v xml:space="preserve">• 1 rep @ RPE 8 (90-93% 1RM)
•1 rep @ RPE 9 (94-96%)
•85% e1RM x  3 reps x 4 sets
</v>
      </c>
      <c r="L51" s="526"/>
      <c r="M51" s="526"/>
      <c r="N51" s="527"/>
      <c r="P51" s="531" t="s">
        <v>2148</v>
      </c>
      <c r="Q51" s="525" t="str">
        <f ca="1">OFFSET('PROGRAMMING SKELETON'!I3,F2-1,0)</f>
        <v xml:space="preserve">•4 reps @  RPE 7
• 4 reps @ RPE 8
•4 reps @ RPE 9
• -5% from 4 @ 9 x 2 sets of 4
</v>
      </c>
      <c r="R51" s="526"/>
      <c r="S51" s="526"/>
      <c r="T51" s="527"/>
      <c r="V51" s="582" t="str">
        <f ca="1">OFFSET('PROGRAMMING SKELETON'!N174,F26-1,0)</f>
        <v>GPP or None</v>
      </c>
      <c r="W51" s="526"/>
      <c r="X51" s="526"/>
      <c r="Y51" s="526"/>
      <c r="Z51" s="527"/>
    </row>
    <row r="52" spans="2:26" ht="49.5" customHeight="1">
      <c r="B52" s="545"/>
      <c r="D52" s="532"/>
      <c r="E52" s="528"/>
      <c r="F52" s="529"/>
      <c r="G52" s="529"/>
      <c r="H52" s="530"/>
      <c r="J52" s="532"/>
      <c r="K52" s="528"/>
      <c r="L52" s="529"/>
      <c r="M52" s="529"/>
      <c r="N52" s="530"/>
      <c r="P52" s="532"/>
      <c r="Q52" s="528"/>
      <c r="R52" s="529"/>
      <c r="S52" s="529"/>
      <c r="T52" s="530"/>
      <c r="V52" s="583"/>
      <c r="W52" s="392"/>
      <c r="X52" s="392"/>
      <c r="Y52" s="392"/>
      <c r="Z52" s="584"/>
    </row>
    <row r="53" spans="2:26" ht="99.75" customHeight="1">
      <c r="B53" s="545"/>
      <c r="D53" s="186" t="s">
        <v>2149</v>
      </c>
      <c r="E53" s="534" t="str">
        <f ca="1">OFFSET('PROGRAMMING SKELETON'!E173,F2-1,0)</f>
        <v>3-5 minute rest between work sets</v>
      </c>
      <c r="F53" s="410"/>
      <c r="G53" s="410"/>
      <c r="H53" s="411"/>
      <c r="J53" s="186" t="s">
        <v>2149</v>
      </c>
      <c r="K53" s="534" t="str">
        <f ca="1">OFFSET('PROGRAMMING SKELETON'!H173,F2-1,0)</f>
        <v>3-5 minute rest between work sets</v>
      </c>
      <c r="L53" s="410"/>
      <c r="M53" s="410"/>
      <c r="N53" s="411"/>
      <c r="P53" s="186" t="s">
        <v>2149</v>
      </c>
      <c r="Q53" s="534" t="str">
        <f ca="1">OFFSET('PROGRAMMING SKELETON'!K173,F2-1,0)</f>
        <v>2-4 min</v>
      </c>
      <c r="R53" s="410"/>
      <c r="S53" s="410"/>
      <c r="T53" s="411"/>
      <c r="V53" s="585"/>
      <c r="W53" s="417"/>
      <c r="X53" s="417"/>
      <c r="Y53" s="417"/>
      <c r="Z53" s="586"/>
    </row>
    <row r="54" spans="2:26" ht="60" customHeight="1">
      <c r="B54" s="545"/>
      <c r="D54" s="187" t="s">
        <v>2150</v>
      </c>
      <c r="E54" s="187" t="s">
        <v>2151</v>
      </c>
      <c r="F54" s="187" t="s">
        <v>1267</v>
      </c>
      <c r="G54" s="187" t="s">
        <v>2152</v>
      </c>
      <c r="H54" s="187" t="s">
        <v>2153</v>
      </c>
      <c r="J54" s="187" t="s">
        <v>2150</v>
      </c>
      <c r="K54" s="187" t="s">
        <v>2151</v>
      </c>
      <c r="L54" s="187" t="s">
        <v>1267</v>
      </c>
      <c r="M54" s="187" t="s">
        <v>2152</v>
      </c>
      <c r="N54" s="187" t="s">
        <v>2153</v>
      </c>
      <c r="P54" s="187" t="s">
        <v>2150</v>
      </c>
      <c r="Q54" s="187" t="s">
        <v>2151</v>
      </c>
      <c r="R54" s="187" t="s">
        <v>1267</v>
      </c>
      <c r="S54" s="187" t="s">
        <v>2152</v>
      </c>
      <c r="T54" s="187" t="s">
        <v>2153</v>
      </c>
      <c r="V54" s="581" t="s">
        <v>2154</v>
      </c>
      <c r="W54" s="413"/>
      <c r="X54" s="413"/>
      <c r="Y54" s="413"/>
      <c r="Z54" s="414"/>
    </row>
    <row r="55" spans="2:26" ht="39.75" customHeight="1">
      <c r="B55" s="545"/>
      <c r="D55" s="188" t="s">
        <v>2155</v>
      </c>
      <c r="E55" s="321"/>
      <c r="F55" s="189"/>
      <c r="G55" s="328"/>
      <c r="H55" s="190" t="str">
        <f t="shared" ref="H55:H63" si="3">IF(ISNUMBER(E55),E55/E$64,"")</f>
        <v/>
      </c>
      <c r="J55" s="188" t="s">
        <v>2155</v>
      </c>
      <c r="K55" s="321"/>
      <c r="L55" s="189"/>
      <c r="M55" s="328"/>
      <c r="N55" s="190" t="str">
        <f t="shared" ref="N55:N63" si="4">IF(ISNUMBER(K55),K55/K$64,"")</f>
        <v/>
      </c>
      <c r="P55" s="188" t="s">
        <v>2155</v>
      </c>
      <c r="Q55" s="321"/>
      <c r="R55" s="189"/>
      <c r="S55" s="328"/>
      <c r="T55" s="190" t="str">
        <f t="shared" ref="T55:T63" si="5">IF(ISNUMBER(Q55),Q55/Q$64,"")</f>
        <v/>
      </c>
      <c r="V55" s="587"/>
      <c r="W55" s="526"/>
      <c r="X55" s="526"/>
      <c r="Y55" s="526"/>
      <c r="Z55" s="527"/>
    </row>
    <row r="56" spans="2:26" ht="39.75" customHeight="1">
      <c r="B56" s="545"/>
      <c r="D56" s="191" t="s">
        <v>2156</v>
      </c>
      <c r="E56" s="322"/>
      <c r="F56" s="192"/>
      <c r="G56" s="329"/>
      <c r="H56" s="193" t="str">
        <f t="shared" si="3"/>
        <v/>
      </c>
      <c r="J56" s="191" t="s">
        <v>2156</v>
      </c>
      <c r="K56" s="322"/>
      <c r="L56" s="192"/>
      <c r="M56" s="329"/>
      <c r="N56" s="193" t="str">
        <f t="shared" si="4"/>
        <v/>
      </c>
      <c r="P56" s="191" t="s">
        <v>2156</v>
      </c>
      <c r="Q56" s="322"/>
      <c r="R56" s="192"/>
      <c r="S56" s="329"/>
      <c r="T56" s="193" t="str">
        <f t="shared" si="5"/>
        <v/>
      </c>
      <c r="V56" s="583"/>
      <c r="W56" s="392"/>
      <c r="X56" s="392"/>
      <c r="Y56" s="392"/>
      <c r="Z56" s="584"/>
    </row>
    <row r="57" spans="2:26" ht="39.75" customHeight="1">
      <c r="B57" s="545"/>
      <c r="D57" s="191" t="s">
        <v>2157</v>
      </c>
      <c r="E57" s="323"/>
      <c r="F57" s="194"/>
      <c r="G57" s="330"/>
      <c r="H57" s="195" t="str">
        <f t="shared" si="3"/>
        <v/>
      </c>
      <c r="J57" s="191" t="s">
        <v>2157</v>
      </c>
      <c r="K57" s="323"/>
      <c r="L57" s="194"/>
      <c r="M57" s="330"/>
      <c r="N57" s="195" t="str">
        <f t="shared" si="4"/>
        <v/>
      </c>
      <c r="P57" s="191" t="s">
        <v>2157</v>
      </c>
      <c r="Q57" s="323"/>
      <c r="R57" s="194"/>
      <c r="S57" s="330"/>
      <c r="T57" s="195" t="str">
        <f t="shared" si="5"/>
        <v/>
      </c>
      <c r="V57" s="583"/>
      <c r="W57" s="392"/>
      <c r="X57" s="392"/>
      <c r="Y57" s="392"/>
      <c r="Z57" s="584"/>
    </row>
    <row r="58" spans="2:26" ht="39.75" customHeight="1">
      <c r="B58" s="545"/>
      <c r="D58" s="191" t="s">
        <v>2158</v>
      </c>
      <c r="E58" s="322"/>
      <c r="F58" s="192"/>
      <c r="G58" s="329"/>
      <c r="H58" s="193" t="str">
        <f t="shared" si="3"/>
        <v/>
      </c>
      <c r="J58" s="191" t="s">
        <v>2158</v>
      </c>
      <c r="K58" s="322"/>
      <c r="L58" s="192"/>
      <c r="M58" s="329"/>
      <c r="N58" s="193" t="str">
        <f t="shared" si="4"/>
        <v/>
      </c>
      <c r="P58" s="191" t="s">
        <v>2158</v>
      </c>
      <c r="Q58" s="322"/>
      <c r="R58" s="192"/>
      <c r="S58" s="329"/>
      <c r="T58" s="193" t="str">
        <f t="shared" si="5"/>
        <v/>
      </c>
      <c r="V58" s="583"/>
      <c r="W58" s="392"/>
      <c r="X58" s="392"/>
      <c r="Y58" s="392"/>
      <c r="Z58" s="584"/>
    </row>
    <row r="59" spans="2:26" ht="39.75" customHeight="1">
      <c r="B59" s="545"/>
      <c r="D59" s="191" t="s">
        <v>2159</v>
      </c>
      <c r="E59" s="323"/>
      <c r="F59" s="194"/>
      <c r="G59" s="330"/>
      <c r="H59" s="195" t="str">
        <f t="shared" si="3"/>
        <v/>
      </c>
      <c r="J59" s="191" t="s">
        <v>2159</v>
      </c>
      <c r="K59" s="323"/>
      <c r="L59" s="194"/>
      <c r="M59" s="330"/>
      <c r="N59" s="195" t="str">
        <f t="shared" si="4"/>
        <v/>
      </c>
      <c r="P59" s="191" t="s">
        <v>2159</v>
      </c>
      <c r="Q59" s="323"/>
      <c r="R59" s="194"/>
      <c r="S59" s="330"/>
      <c r="T59" s="195" t="str">
        <f t="shared" si="5"/>
        <v/>
      </c>
      <c r="V59" s="583"/>
      <c r="W59" s="392"/>
      <c r="X59" s="392"/>
      <c r="Y59" s="392"/>
      <c r="Z59" s="584"/>
    </row>
    <row r="60" spans="2:26" ht="39.75" customHeight="1">
      <c r="B60" s="545"/>
      <c r="D60" s="191" t="s">
        <v>2160</v>
      </c>
      <c r="E60" s="322"/>
      <c r="F60" s="192"/>
      <c r="G60" s="329"/>
      <c r="H60" s="193" t="str">
        <f t="shared" si="3"/>
        <v/>
      </c>
      <c r="J60" s="191" t="s">
        <v>2160</v>
      </c>
      <c r="K60" s="322"/>
      <c r="L60" s="192"/>
      <c r="M60" s="329"/>
      <c r="N60" s="193" t="str">
        <f t="shared" si="4"/>
        <v/>
      </c>
      <c r="P60" s="191" t="s">
        <v>2160</v>
      </c>
      <c r="Q60" s="322"/>
      <c r="R60" s="192"/>
      <c r="S60" s="329"/>
      <c r="T60" s="193" t="str">
        <f t="shared" si="5"/>
        <v/>
      </c>
      <c r="V60" s="583"/>
      <c r="W60" s="392"/>
      <c r="X60" s="392"/>
      <c r="Y60" s="392"/>
      <c r="Z60" s="584"/>
    </row>
    <row r="61" spans="2:26" ht="39.75" customHeight="1">
      <c r="B61" s="545"/>
      <c r="D61" s="191" t="s">
        <v>2161</v>
      </c>
      <c r="E61" s="323"/>
      <c r="F61" s="194"/>
      <c r="G61" s="330"/>
      <c r="H61" s="195" t="str">
        <f t="shared" si="3"/>
        <v/>
      </c>
      <c r="J61" s="191" t="s">
        <v>2161</v>
      </c>
      <c r="K61" s="323"/>
      <c r="L61" s="194"/>
      <c r="M61" s="330"/>
      <c r="N61" s="195" t="str">
        <f t="shared" si="4"/>
        <v/>
      </c>
      <c r="P61" s="191" t="s">
        <v>2161</v>
      </c>
      <c r="Q61" s="323"/>
      <c r="R61" s="194"/>
      <c r="S61" s="330"/>
      <c r="T61" s="195" t="str">
        <f t="shared" si="5"/>
        <v/>
      </c>
      <c r="V61" s="583"/>
      <c r="W61" s="392"/>
      <c r="X61" s="392"/>
      <c r="Y61" s="392"/>
      <c r="Z61" s="584"/>
    </row>
    <row r="62" spans="2:26" ht="39.75" customHeight="1">
      <c r="B62" s="545"/>
      <c r="D62" s="191" t="s">
        <v>2162</v>
      </c>
      <c r="E62" s="322"/>
      <c r="F62" s="192"/>
      <c r="G62" s="329"/>
      <c r="H62" s="193" t="str">
        <f t="shared" si="3"/>
        <v/>
      </c>
      <c r="J62" s="191" t="s">
        <v>2162</v>
      </c>
      <c r="K62" s="322"/>
      <c r="L62" s="192"/>
      <c r="M62" s="329"/>
      <c r="N62" s="193" t="str">
        <f t="shared" si="4"/>
        <v/>
      </c>
      <c r="P62" s="191" t="s">
        <v>2162</v>
      </c>
      <c r="Q62" s="322"/>
      <c r="R62" s="192"/>
      <c r="S62" s="329"/>
      <c r="T62" s="193" t="str">
        <f t="shared" si="5"/>
        <v/>
      </c>
      <c r="V62" s="583"/>
      <c r="W62" s="392"/>
      <c r="X62" s="392"/>
      <c r="Y62" s="392"/>
      <c r="Z62" s="584"/>
    </row>
    <row r="63" spans="2:26" ht="39.75" customHeight="1">
      <c r="B63" s="545"/>
      <c r="D63" s="196" t="s">
        <v>2163</v>
      </c>
      <c r="E63" s="324"/>
      <c r="F63" s="197"/>
      <c r="G63" s="331"/>
      <c r="H63" s="198" t="str">
        <f t="shared" si="3"/>
        <v/>
      </c>
      <c r="J63" s="196" t="s">
        <v>2163</v>
      </c>
      <c r="K63" s="324"/>
      <c r="L63" s="197"/>
      <c r="M63" s="331"/>
      <c r="N63" s="198" t="str">
        <f t="shared" si="4"/>
        <v/>
      </c>
      <c r="P63" s="196" t="s">
        <v>2163</v>
      </c>
      <c r="Q63" s="324"/>
      <c r="R63" s="197"/>
      <c r="S63" s="331"/>
      <c r="T63" s="198" t="str">
        <f t="shared" si="5"/>
        <v/>
      </c>
      <c r="V63" s="583"/>
      <c r="W63" s="392"/>
      <c r="X63" s="392"/>
      <c r="Y63" s="392"/>
      <c r="Z63" s="584"/>
    </row>
    <row r="64" spans="2:26" ht="60" customHeight="1">
      <c r="B64" s="545"/>
      <c r="D64" s="199" t="s">
        <v>1277</v>
      </c>
      <c r="E64" s="547">
        <f ca="1">ROUNDUP(F69/(VLOOKUP(1,tblRPECoefficientWithoutColumnHeaders,2,0)*G69^2+VLOOKUP(2,tblRPECoefficientWithoutColumnHeaders,2,0)*G69+VLOOKUP(3,tblRPECoefficientWithoutColumnHeaders,2,0)),0)</f>
        <v>0</v>
      </c>
      <c r="F64" s="548"/>
      <c r="G64" s="548"/>
      <c r="H64" s="549"/>
      <c r="J64" s="199" t="s">
        <v>1277</v>
      </c>
      <c r="K64" s="547">
        <f ca="1">ROUNDUP(L69/(VLOOKUP(1,tblRPECoefficientWithoutColumnHeaders,2,0)*M69^2+VLOOKUP(2,tblRPECoefficientWithoutColumnHeaders,2,0)*M69+VLOOKUP(3,tblRPECoefficientWithoutColumnHeaders,2,0)),0)</f>
        <v>0</v>
      </c>
      <c r="L64" s="548"/>
      <c r="M64" s="548"/>
      <c r="N64" s="549"/>
      <c r="P64" s="200" t="s">
        <v>1277</v>
      </c>
      <c r="Q64" s="554">
        <f ca="1">ROUNDUP(R69/(VLOOKUP(1,tblRPECoefficientWithoutColumnHeaders,2,0)*S69^2+VLOOKUP(2,tblRPECoefficientWithoutColumnHeaders,2,0)*S69+VLOOKUP(3,tblRPECoefficientWithoutColumnHeaders,2,0)),0)</f>
        <v>0</v>
      </c>
      <c r="R64" s="555"/>
      <c r="S64" s="555"/>
      <c r="T64" s="556"/>
      <c r="V64" s="583"/>
      <c r="W64" s="392"/>
      <c r="X64" s="392"/>
      <c r="Y64" s="392"/>
      <c r="Z64" s="584"/>
    </row>
    <row r="65" spans="2:26" ht="60" customHeight="1">
      <c r="B65" s="545"/>
      <c r="D65" s="201"/>
      <c r="E65" s="204"/>
      <c r="F65" s="204"/>
      <c r="G65" s="204"/>
      <c r="H65" s="204"/>
      <c r="J65" s="201"/>
      <c r="K65" s="216"/>
      <c r="L65" s="216"/>
      <c r="M65" s="204"/>
      <c r="N65" s="204"/>
      <c r="P65" s="205" t="s">
        <v>2164</v>
      </c>
      <c r="Q65" s="206"/>
      <c r="R65" s="218" t="s">
        <v>2165</v>
      </c>
      <c r="S65" s="208"/>
      <c r="T65" s="209">
        <f>S65*Q65</f>
        <v>0</v>
      </c>
      <c r="V65" s="583"/>
      <c r="W65" s="392"/>
      <c r="X65" s="392"/>
      <c r="Y65" s="392"/>
      <c r="Z65" s="584"/>
    </row>
    <row r="66" spans="2:26" ht="60" customHeight="1">
      <c r="B66" s="545"/>
      <c r="D66" s="201" t="s">
        <v>1268</v>
      </c>
      <c r="E66" s="553">
        <f>IF(COUNT(H55:H63)&gt;0,AVERAGEIF(H55:H63,"&gt;0"),0)</f>
        <v>0</v>
      </c>
      <c r="F66" s="406"/>
      <c r="G66" s="406"/>
      <c r="H66" s="407"/>
      <c r="J66" s="201" t="s">
        <v>1268</v>
      </c>
      <c r="K66" s="553">
        <f>IF(COUNT(N55:N63)&gt;0,AVERAGEIF(N55:N63,"&gt;0"),0)</f>
        <v>0</v>
      </c>
      <c r="L66" s="406"/>
      <c r="M66" s="406"/>
      <c r="N66" s="407"/>
      <c r="P66" s="210" t="s">
        <v>1268</v>
      </c>
      <c r="Q66" s="557">
        <f>IF(COUNT(T55:T63)&gt;0,AVERAGEIF(T55:T63,"&gt;0"),0)</f>
        <v>0</v>
      </c>
      <c r="R66" s="558"/>
      <c r="S66" s="558"/>
      <c r="T66" s="559"/>
      <c r="V66" s="583"/>
      <c r="W66" s="392"/>
      <c r="X66" s="392"/>
      <c r="Y66" s="392"/>
      <c r="Z66" s="584"/>
    </row>
    <row r="67" spans="2:26" ht="60" customHeight="1">
      <c r="B67" s="545"/>
      <c r="D67" s="201" t="s">
        <v>1267</v>
      </c>
      <c r="E67" s="560">
        <f>SUM(F55:F63)</f>
        <v>0</v>
      </c>
      <c r="F67" s="406"/>
      <c r="G67" s="406"/>
      <c r="H67" s="407"/>
      <c r="J67" s="201" t="s">
        <v>1267</v>
      </c>
      <c r="K67" s="560">
        <f>SUM(L55:L63)</f>
        <v>0</v>
      </c>
      <c r="L67" s="406"/>
      <c r="M67" s="406"/>
      <c r="N67" s="407"/>
      <c r="P67" s="201" t="s">
        <v>1267</v>
      </c>
      <c r="Q67" s="560">
        <f>SUM(R55:R63)</f>
        <v>0</v>
      </c>
      <c r="R67" s="406"/>
      <c r="S67" s="406"/>
      <c r="T67" s="407"/>
      <c r="V67" s="583"/>
      <c r="W67" s="392"/>
      <c r="X67" s="392"/>
      <c r="Y67" s="392"/>
      <c r="Z67" s="584"/>
    </row>
    <row r="68" spans="2:26" ht="60" customHeight="1">
      <c r="B68" s="545"/>
      <c r="D68" s="211" t="s">
        <v>1258</v>
      </c>
      <c r="E68" s="550">
        <f>SUM(PRODUCT(E55:F55),PRODUCT(E56:F56),PRODUCT(E57:F57),PRODUCT(E58:F58),PRODUCT(E59:F59),PRODUCT(E60:F60),PRODUCT(E61:F61),PRODUCT(E62:F62),PRODUCT(E63:F63))</f>
        <v>0</v>
      </c>
      <c r="F68" s="551"/>
      <c r="G68" s="551"/>
      <c r="H68" s="552"/>
      <c r="J68" s="211" t="s">
        <v>1258</v>
      </c>
      <c r="K68" s="550">
        <f>SUM(PRODUCT(K55:L55),PRODUCT(K56:L56),PRODUCT(K57:L57),PRODUCT(K58:L58),PRODUCT(K59:L59),PRODUCT(K60:L60),PRODUCT(K61:L61),PRODUCT(K62:L62),PRODUCT(K63:L63))</f>
        <v>0</v>
      </c>
      <c r="L68" s="551"/>
      <c r="M68" s="551"/>
      <c r="N68" s="552"/>
      <c r="P68" s="211" t="s">
        <v>1258</v>
      </c>
      <c r="Q68" s="550">
        <f>SUM(PRODUCT(Q55:R55),PRODUCT(Q56:R56),PRODUCT(Q57:R57),PRODUCT(Q58:R58),PRODUCT(Q59:R59),PRODUCT(Q60:R60),PRODUCT(Q61:R61),PRODUCT(Q62:R62),PRODUCT(Q63:R63))</f>
        <v>0</v>
      </c>
      <c r="R68" s="551"/>
      <c r="S68" s="551"/>
      <c r="T68" s="552"/>
      <c r="V68" s="585"/>
      <c r="W68" s="417"/>
      <c r="X68" s="417"/>
      <c r="Y68" s="417"/>
      <c r="Z68" s="586"/>
    </row>
    <row r="69" spans="2:26" ht="39.75" customHeight="1">
      <c r="B69" s="546"/>
      <c r="D69" s="212"/>
      <c r="E69" s="213" t="str">
        <f ca="1">OFFSET(E54,COUNT(E55:E63),0)</f>
        <v>WEIGHT</v>
      </c>
      <c r="F69" s="214">
        <f ca="1">IF(COUNT(E55:E63)&gt;0,OFFSET(E54,MATCH(MAX(E55:E63),E55:E63,0),0),0)</f>
        <v>0</v>
      </c>
      <c r="G69" s="214">
        <f ca="1">IF(COUNT(E55:E63)&gt;0,OFFSET(F54,MATCH(MAX(E55:E63),E55:E63,0),0)+(10-OFFSET(G54,MATCH(MAX(E55:E63),E55:E63,0),0)),0)</f>
        <v>0</v>
      </c>
      <c r="H69" s="215">
        <f ca="1">IF(COUNT(E55:E63)&gt;0,OFFSET(F54,COUNT(E55:E63),0)+(10-(OFFSET(G54,COUNT(E55:E63),0))),0)</f>
        <v>0</v>
      </c>
      <c r="J69" s="212"/>
      <c r="K69" s="213" t="str">
        <f ca="1">OFFSET(K54,COUNT(K55:K63),0)</f>
        <v>WEIGHT</v>
      </c>
      <c r="L69" s="214">
        <f ca="1">IF(COUNT(K55:K63)&gt;0,OFFSET(K54,MATCH(MAX(K55:K63),K55:K63,0),0),0)</f>
        <v>0</v>
      </c>
      <c r="M69" s="214">
        <f ca="1">IF(COUNT(K55:K63)&gt;0,OFFSET(L54,MATCH(MAX(K55:K63),K55:K63,0),0)+(10-OFFSET(M54,MATCH(MAX(K55:K63),K55:K63,0),0)),0)</f>
        <v>0</v>
      </c>
      <c r="N69" s="215">
        <f ca="1">IF(COUNT(K55:K63)&gt;0,OFFSET(L54,COUNT(K55:K63),0)+(10-(OFFSET(M54,COUNT(K55:K63),0))),0)</f>
        <v>0</v>
      </c>
      <c r="P69" s="212"/>
      <c r="Q69" s="213" t="str">
        <f ca="1">OFFSET(Q54,COUNT(Q55:Q63),0)</f>
        <v>WEIGHT</v>
      </c>
      <c r="R69" s="214">
        <f ca="1">IF(COUNT(Q55:Q63)&gt;0,OFFSET(Q54,MATCH(MAX(Q55:Q63),Q55:Q63,0),0),0)</f>
        <v>0</v>
      </c>
      <c r="S69" s="214">
        <f ca="1">IF(COUNT(Q55:Q63)&gt;0,OFFSET(R54,MATCH(MAX(Q55:Q63),Q55:Q63,0),0)+(10-OFFSET(S54,MATCH(MAX(Q55:Q63),Q55:Q63,0),0)),0)</f>
        <v>0</v>
      </c>
      <c r="T69" s="215">
        <f ca="1">IF(COUNT(Q55:Q63)&gt;0,OFFSET(R54,COUNT(Q55:Q63),0)+(10-(OFFSET(S54,COUNT(Q55:Q63),0))),0)</f>
        <v>0</v>
      </c>
      <c r="V69" s="212"/>
      <c r="W69" s="213"/>
      <c r="X69" s="214"/>
      <c r="Y69" s="214"/>
      <c r="Z69" s="215"/>
    </row>
    <row r="70" spans="2:26" ht="15.75" customHeight="1"/>
    <row r="71" spans="2:26" ht="15.75" customHeight="1"/>
    <row r="72" spans="2:26" ht="79.5" customHeight="1">
      <c r="B72" s="544">
        <v>3</v>
      </c>
      <c r="D72" s="533">
        <v>1</v>
      </c>
      <c r="E72" s="369"/>
      <c r="F72" s="369"/>
      <c r="G72" s="369"/>
      <c r="H72" s="370"/>
      <c r="J72" s="533">
        <v>2</v>
      </c>
      <c r="K72" s="369"/>
      <c r="L72" s="369"/>
      <c r="M72" s="369"/>
      <c r="N72" s="370"/>
      <c r="P72" s="533">
        <v>3</v>
      </c>
      <c r="Q72" s="369"/>
      <c r="R72" s="369"/>
      <c r="S72" s="369"/>
      <c r="T72" s="370"/>
      <c r="V72" s="533" t="s">
        <v>2147</v>
      </c>
      <c r="W72" s="369"/>
      <c r="X72" s="369"/>
      <c r="Y72" s="369"/>
      <c r="Z72" s="370"/>
    </row>
    <row r="73" spans="2:26" ht="15" customHeight="1">
      <c r="B73" s="545"/>
    </row>
    <row r="74" spans="2:26" ht="79.5" customHeight="1">
      <c r="B74" s="545"/>
      <c r="D74" s="535" t="str">
        <f ca="1">OFFSET('PROGRAMMING SKELETON'!D228,F2-1,0)</f>
        <v>None</v>
      </c>
      <c r="E74" s="413"/>
      <c r="F74" s="413"/>
      <c r="G74" s="413"/>
      <c r="H74" s="414"/>
      <c r="J74" s="535" t="str">
        <f ca="1">OFFSET('PROGRAMMING SKELETON'!G228,F2-1,0)</f>
        <v>None</v>
      </c>
      <c r="K74" s="413"/>
      <c r="L74" s="413"/>
      <c r="M74" s="413"/>
      <c r="N74" s="414"/>
      <c r="P74" s="535" t="str">
        <f ca="1">OFFSET('PROGRAMMING SKELETON'!J228,F2-1,0)</f>
        <v>None</v>
      </c>
      <c r="Q74" s="413"/>
      <c r="R74" s="413"/>
      <c r="S74" s="413"/>
      <c r="T74" s="414"/>
      <c r="V74" s="535" t="str">
        <f ca="1">OFFSET('PROGRAMMING SKELETON'!M229,F50-1,0)</f>
        <v>GPP or None</v>
      </c>
      <c r="W74" s="413"/>
      <c r="X74" s="413"/>
      <c r="Y74" s="413"/>
      <c r="Z74" s="414"/>
    </row>
    <row r="75" spans="2:26" ht="49.5" customHeight="1">
      <c r="B75" s="545"/>
      <c r="D75" s="531" t="s">
        <v>2148</v>
      </c>
      <c r="E75" s="525" t="str">
        <f ca="1">OFFSET('PROGRAMMING SKELETON'!D57,F2-1,0)</f>
        <v>None</v>
      </c>
      <c r="F75" s="526"/>
      <c r="G75" s="526"/>
      <c r="H75" s="527"/>
      <c r="J75" s="531" t="s">
        <v>2148</v>
      </c>
      <c r="K75" s="561" t="str">
        <f ca="1">OFFSET('PROGRAMMING SKELETON'!E57,F2-1,0)</f>
        <v>None</v>
      </c>
      <c r="L75" s="526"/>
      <c r="M75" s="526"/>
      <c r="N75" s="527"/>
      <c r="P75" s="531" t="s">
        <v>2148</v>
      </c>
      <c r="Q75" s="561" t="str">
        <f ca="1">OFFSET('PROGRAMMING SKELETON'!F57,F2-1,0)</f>
        <v>None</v>
      </c>
      <c r="R75" s="526"/>
      <c r="S75" s="526"/>
      <c r="T75" s="527"/>
      <c r="V75" s="582" t="str">
        <f ca="1">OFFSET('PROGRAMMING SKELETON'!N229,F50-1,0)</f>
        <v>GPP or None</v>
      </c>
      <c r="W75" s="526"/>
      <c r="X75" s="526"/>
      <c r="Y75" s="526"/>
      <c r="Z75" s="527"/>
    </row>
    <row r="76" spans="2:26" ht="49.5" customHeight="1">
      <c r="B76" s="545"/>
      <c r="D76" s="532"/>
      <c r="E76" s="528"/>
      <c r="F76" s="529"/>
      <c r="G76" s="529"/>
      <c r="H76" s="530"/>
      <c r="J76" s="532"/>
      <c r="K76" s="528"/>
      <c r="L76" s="529"/>
      <c r="M76" s="529"/>
      <c r="N76" s="530"/>
      <c r="P76" s="532"/>
      <c r="Q76" s="528"/>
      <c r="R76" s="529"/>
      <c r="S76" s="529"/>
      <c r="T76" s="530"/>
      <c r="V76" s="583"/>
      <c r="W76" s="392"/>
      <c r="X76" s="392"/>
      <c r="Y76" s="392"/>
      <c r="Z76" s="584"/>
    </row>
    <row r="77" spans="2:26" ht="139.5" customHeight="1">
      <c r="B77" s="545"/>
      <c r="D77" s="186" t="s">
        <v>2149</v>
      </c>
      <c r="E77" s="534" t="str">
        <f ca="1">OFFSET('PROGRAMMING SKELETON'!E228,F2-1,0)</f>
        <v>3-5 minute rest between work sets</v>
      </c>
      <c r="F77" s="410"/>
      <c r="G77" s="410"/>
      <c r="H77" s="411"/>
      <c r="J77" s="186" t="s">
        <v>2149</v>
      </c>
      <c r="K77" s="562" t="str">
        <f ca="1">OFFSET('PROGRAMMING SKELETON'!H228,F2-1,0)</f>
        <v>3-5 minute rest between work sets</v>
      </c>
      <c r="L77" s="410"/>
      <c r="M77" s="410"/>
      <c r="N77" s="411"/>
      <c r="P77" s="186" t="s">
        <v>2149</v>
      </c>
      <c r="Q77" s="562" t="str">
        <f ca="1">OFFSET('PROGRAMMING SKELETON'!K228,F2-1,0)</f>
        <v>2-4 min</v>
      </c>
      <c r="R77" s="410"/>
      <c r="S77" s="410"/>
      <c r="T77" s="411"/>
      <c r="V77" s="585"/>
      <c r="W77" s="417"/>
      <c r="X77" s="417"/>
      <c r="Y77" s="417"/>
      <c r="Z77" s="586"/>
    </row>
    <row r="78" spans="2:26" ht="60" customHeight="1">
      <c r="B78" s="545"/>
      <c r="D78" s="187" t="s">
        <v>2150</v>
      </c>
      <c r="E78" s="187" t="s">
        <v>2151</v>
      </c>
      <c r="F78" s="187" t="s">
        <v>1267</v>
      </c>
      <c r="G78" s="187" t="s">
        <v>2152</v>
      </c>
      <c r="H78" s="187" t="s">
        <v>2153</v>
      </c>
      <c r="J78" s="187" t="s">
        <v>2150</v>
      </c>
      <c r="K78" s="187" t="s">
        <v>2151</v>
      </c>
      <c r="L78" s="187" t="s">
        <v>1267</v>
      </c>
      <c r="M78" s="187" t="s">
        <v>2152</v>
      </c>
      <c r="N78" s="187" t="s">
        <v>2153</v>
      </c>
      <c r="P78" s="187" t="s">
        <v>2150</v>
      </c>
      <c r="Q78" s="187" t="s">
        <v>2151</v>
      </c>
      <c r="R78" s="187" t="s">
        <v>1267</v>
      </c>
      <c r="S78" s="187" t="s">
        <v>2152</v>
      </c>
      <c r="T78" s="187" t="s">
        <v>2153</v>
      </c>
      <c r="V78" s="581" t="s">
        <v>2154</v>
      </c>
      <c r="W78" s="413"/>
      <c r="X78" s="413"/>
      <c r="Y78" s="413"/>
      <c r="Z78" s="414"/>
    </row>
    <row r="79" spans="2:26" ht="39.75" customHeight="1">
      <c r="B79" s="545"/>
      <c r="D79" s="188" t="s">
        <v>2155</v>
      </c>
      <c r="E79" s="321"/>
      <c r="F79" s="189"/>
      <c r="G79" s="328"/>
      <c r="H79" s="190" t="str">
        <f t="shared" ref="H79:H87" si="6">IF(ISNUMBER(E79),E79/E$88,"")</f>
        <v/>
      </c>
      <c r="J79" s="188" t="s">
        <v>2155</v>
      </c>
      <c r="K79" s="321"/>
      <c r="L79" s="189"/>
      <c r="M79" s="328"/>
      <c r="N79" s="190" t="str">
        <f t="shared" ref="N79:N87" si="7">IF(ISNUMBER(K79),K79/K$88,"")</f>
        <v/>
      </c>
      <c r="P79" s="188" t="s">
        <v>2155</v>
      </c>
      <c r="Q79" s="321"/>
      <c r="R79" s="189"/>
      <c r="S79" s="328"/>
      <c r="T79" s="190" t="str">
        <f t="shared" ref="T79:T87" si="8">IF(ISNUMBER(Q79),Q79/Q$88,"")</f>
        <v/>
      </c>
      <c r="V79" s="587"/>
      <c r="W79" s="526"/>
      <c r="X79" s="526"/>
      <c r="Y79" s="526"/>
      <c r="Z79" s="527"/>
    </row>
    <row r="80" spans="2:26" ht="39.75" customHeight="1">
      <c r="B80" s="545"/>
      <c r="D80" s="191" t="s">
        <v>2156</v>
      </c>
      <c r="E80" s="322"/>
      <c r="F80" s="192"/>
      <c r="G80" s="329"/>
      <c r="H80" s="193" t="str">
        <f t="shared" si="6"/>
        <v/>
      </c>
      <c r="J80" s="191" t="s">
        <v>2156</v>
      </c>
      <c r="K80" s="322"/>
      <c r="L80" s="192"/>
      <c r="M80" s="329"/>
      <c r="N80" s="193" t="str">
        <f t="shared" si="7"/>
        <v/>
      </c>
      <c r="P80" s="191" t="s">
        <v>2156</v>
      </c>
      <c r="Q80" s="322"/>
      <c r="R80" s="192"/>
      <c r="S80" s="329"/>
      <c r="T80" s="193" t="str">
        <f t="shared" si="8"/>
        <v/>
      </c>
      <c r="V80" s="583"/>
      <c r="W80" s="392"/>
      <c r="X80" s="392"/>
      <c r="Y80" s="392"/>
      <c r="Z80" s="584"/>
    </row>
    <row r="81" spans="2:26" ht="39.75" customHeight="1">
      <c r="B81" s="545"/>
      <c r="D81" s="191" t="s">
        <v>2157</v>
      </c>
      <c r="E81" s="323"/>
      <c r="F81" s="194"/>
      <c r="G81" s="330"/>
      <c r="H81" s="195" t="str">
        <f t="shared" si="6"/>
        <v/>
      </c>
      <c r="J81" s="191" t="s">
        <v>2157</v>
      </c>
      <c r="K81" s="323"/>
      <c r="L81" s="194"/>
      <c r="M81" s="330"/>
      <c r="N81" s="195" t="str">
        <f t="shared" si="7"/>
        <v/>
      </c>
      <c r="P81" s="191" t="s">
        <v>2157</v>
      </c>
      <c r="Q81" s="323"/>
      <c r="R81" s="194"/>
      <c r="S81" s="330"/>
      <c r="T81" s="195" t="str">
        <f t="shared" si="8"/>
        <v/>
      </c>
      <c r="V81" s="583"/>
      <c r="W81" s="392"/>
      <c r="X81" s="392"/>
      <c r="Y81" s="392"/>
      <c r="Z81" s="584"/>
    </row>
    <row r="82" spans="2:26" ht="39.75" customHeight="1">
      <c r="B82" s="545"/>
      <c r="D82" s="191" t="s">
        <v>2158</v>
      </c>
      <c r="E82" s="322"/>
      <c r="F82" s="192"/>
      <c r="G82" s="329"/>
      <c r="H82" s="193" t="str">
        <f t="shared" si="6"/>
        <v/>
      </c>
      <c r="J82" s="191" t="s">
        <v>2158</v>
      </c>
      <c r="K82" s="322"/>
      <c r="L82" s="192"/>
      <c r="M82" s="329"/>
      <c r="N82" s="193" t="str">
        <f t="shared" si="7"/>
        <v/>
      </c>
      <c r="P82" s="191" t="s">
        <v>2158</v>
      </c>
      <c r="Q82" s="322"/>
      <c r="R82" s="192"/>
      <c r="S82" s="329"/>
      <c r="T82" s="193" t="str">
        <f t="shared" si="8"/>
        <v/>
      </c>
      <c r="V82" s="583"/>
      <c r="W82" s="392"/>
      <c r="X82" s="392"/>
      <c r="Y82" s="392"/>
      <c r="Z82" s="584"/>
    </row>
    <row r="83" spans="2:26" ht="39.75" customHeight="1">
      <c r="B83" s="545"/>
      <c r="D83" s="191" t="s">
        <v>2159</v>
      </c>
      <c r="E83" s="323"/>
      <c r="F83" s="194"/>
      <c r="G83" s="330"/>
      <c r="H83" s="195" t="str">
        <f t="shared" si="6"/>
        <v/>
      </c>
      <c r="J83" s="191" t="s">
        <v>2159</v>
      </c>
      <c r="K83" s="323"/>
      <c r="L83" s="194"/>
      <c r="M83" s="330"/>
      <c r="N83" s="195" t="str">
        <f t="shared" si="7"/>
        <v/>
      </c>
      <c r="P83" s="191" t="s">
        <v>2159</v>
      </c>
      <c r="Q83" s="323"/>
      <c r="R83" s="194"/>
      <c r="S83" s="330"/>
      <c r="T83" s="195" t="str">
        <f t="shared" si="8"/>
        <v/>
      </c>
      <c r="V83" s="583"/>
      <c r="W83" s="392"/>
      <c r="X83" s="392"/>
      <c r="Y83" s="392"/>
      <c r="Z83" s="584"/>
    </row>
    <row r="84" spans="2:26" ht="39.75" customHeight="1">
      <c r="B84" s="545"/>
      <c r="D84" s="191" t="s">
        <v>2160</v>
      </c>
      <c r="E84" s="322"/>
      <c r="F84" s="192"/>
      <c r="G84" s="329"/>
      <c r="H84" s="193" t="str">
        <f t="shared" si="6"/>
        <v/>
      </c>
      <c r="J84" s="191" t="s">
        <v>2160</v>
      </c>
      <c r="K84" s="322"/>
      <c r="L84" s="192"/>
      <c r="M84" s="329"/>
      <c r="N84" s="193" t="str">
        <f t="shared" si="7"/>
        <v/>
      </c>
      <c r="P84" s="191" t="s">
        <v>2160</v>
      </c>
      <c r="Q84" s="322"/>
      <c r="R84" s="192"/>
      <c r="S84" s="329"/>
      <c r="T84" s="193" t="str">
        <f t="shared" si="8"/>
        <v/>
      </c>
      <c r="V84" s="583"/>
      <c r="W84" s="392"/>
      <c r="X84" s="392"/>
      <c r="Y84" s="392"/>
      <c r="Z84" s="584"/>
    </row>
    <row r="85" spans="2:26" ht="39.75" customHeight="1">
      <c r="B85" s="545"/>
      <c r="D85" s="191" t="s">
        <v>2161</v>
      </c>
      <c r="E85" s="323"/>
      <c r="F85" s="194"/>
      <c r="G85" s="330"/>
      <c r="H85" s="195" t="str">
        <f t="shared" si="6"/>
        <v/>
      </c>
      <c r="J85" s="191" t="s">
        <v>2161</v>
      </c>
      <c r="K85" s="323"/>
      <c r="L85" s="194"/>
      <c r="M85" s="330"/>
      <c r="N85" s="195" t="str">
        <f t="shared" si="7"/>
        <v/>
      </c>
      <c r="P85" s="191" t="s">
        <v>2161</v>
      </c>
      <c r="Q85" s="323"/>
      <c r="R85" s="194"/>
      <c r="S85" s="330"/>
      <c r="T85" s="195" t="str">
        <f t="shared" si="8"/>
        <v/>
      </c>
      <c r="V85" s="583"/>
      <c r="W85" s="392"/>
      <c r="X85" s="392"/>
      <c r="Y85" s="392"/>
      <c r="Z85" s="584"/>
    </row>
    <row r="86" spans="2:26" ht="39.75" customHeight="1">
      <c r="B86" s="545"/>
      <c r="D86" s="191" t="s">
        <v>2162</v>
      </c>
      <c r="E86" s="322"/>
      <c r="F86" s="192"/>
      <c r="G86" s="329"/>
      <c r="H86" s="193" t="str">
        <f t="shared" si="6"/>
        <v/>
      </c>
      <c r="J86" s="191" t="s">
        <v>2162</v>
      </c>
      <c r="K86" s="322"/>
      <c r="L86" s="192"/>
      <c r="M86" s="329"/>
      <c r="N86" s="193" t="str">
        <f t="shared" si="7"/>
        <v/>
      </c>
      <c r="P86" s="191" t="s">
        <v>2162</v>
      </c>
      <c r="Q86" s="322"/>
      <c r="R86" s="192"/>
      <c r="S86" s="329"/>
      <c r="T86" s="193" t="str">
        <f t="shared" si="8"/>
        <v/>
      </c>
      <c r="V86" s="583"/>
      <c r="W86" s="392"/>
      <c r="X86" s="392"/>
      <c r="Y86" s="392"/>
      <c r="Z86" s="584"/>
    </row>
    <row r="87" spans="2:26" ht="39.75" customHeight="1">
      <c r="B87" s="545"/>
      <c r="D87" s="196" t="s">
        <v>2163</v>
      </c>
      <c r="E87" s="324"/>
      <c r="F87" s="197"/>
      <c r="G87" s="331"/>
      <c r="H87" s="198" t="str">
        <f t="shared" si="6"/>
        <v/>
      </c>
      <c r="J87" s="196" t="s">
        <v>2163</v>
      </c>
      <c r="K87" s="324"/>
      <c r="L87" s="197"/>
      <c r="M87" s="331"/>
      <c r="N87" s="198" t="str">
        <f t="shared" si="7"/>
        <v/>
      </c>
      <c r="P87" s="196" t="s">
        <v>2163</v>
      </c>
      <c r="Q87" s="324"/>
      <c r="R87" s="197"/>
      <c r="S87" s="331"/>
      <c r="T87" s="198" t="str">
        <f t="shared" si="8"/>
        <v/>
      </c>
      <c r="V87" s="583"/>
      <c r="W87" s="392"/>
      <c r="X87" s="392"/>
      <c r="Y87" s="392"/>
      <c r="Z87" s="584"/>
    </row>
    <row r="88" spans="2:26" ht="60" customHeight="1">
      <c r="B88" s="545"/>
      <c r="D88" s="199" t="s">
        <v>1277</v>
      </c>
      <c r="E88" s="547">
        <f ca="1">ROUNDUP(F93/(VLOOKUP(1,tblRPECoefficientWithoutColumnHeaders,2,0)*G93^2+VLOOKUP(2,tblRPECoefficientWithoutColumnHeaders,2,0)*G93+VLOOKUP(3,tblRPECoefficientWithoutColumnHeaders,2,0)),0)</f>
        <v>0</v>
      </c>
      <c r="F88" s="548"/>
      <c r="G88" s="548"/>
      <c r="H88" s="549"/>
      <c r="J88" s="199" t="s">
        <v>1277</v>
      </c>
      <c r="K88" s="547">
        <f ca="1">ROUNDUP(L93/(VLOOKUP(1,tblRPECoefficientWithoutColumnHeaders,2,0)*M93^2+VLOOKUP(2,tblRPECoefficientWithoutColumnHeaders,2,0)*M93+VLOOKUP(3,tblRPECoefficientWithoutColumnHeaders,2,0)),0)</f>
        <v>0</v>
      </c>
      <c r="L88" s="548"/>
      <c r="M88" s="548"/>
      <c r="N88" s="549"/>
      <c r="P88" s="200" t="s">
        <v>1277</v>
      </c>
      <c r="Q88" s="554">
        <f ca="1">ROUNDUP(R93/(VLOOKUP(1,tblRPECoefficientWithoutColumnHeaders,2,0)*S93^2+VLOOKUP(2,tblRPECoefficientWithoutColumnHeaders,2,0)*S93+VLOOKUP(3,tblRPECoefficientWithoutColumnHeaders,2,0)),0)</f>
        <v>0</v>
      </c>
      <c r="R88" s="555"/>
      <c r="S88" s="555"/>
      <c r="T88" s="556"/>
      <c r="V88" s="583"/>
      <c r="W88" s="392"/>
      <c r="X88" s="392"/>
      <c r="Y88" s="392"/>
      <c r="Z88" s="584"/>
    </row>
    <row r="89" spans="2:26" ht="60" customHeight="1">
      <c r="B89" s="545"/>
      <c r="D89" s="201"/>
      <c r="E89" s="204">
        <f t="shared" ref="E89:H89" si="9">D89*B89</f>
        <v>0</v>
      </c>
      <c r="F89" s="204">
        <f t="shared" si="9"/>
        <v>0</v>
      </c>
      <c r="G89" s="204">
        <f t="shared" si="9"/>
        <v>0</v>
      </c>
      <c r="H89" s="204">
        <f t="shared" si="9"/>
        <v>0</v>
      </c>
      <c r="J89" s="201"/>
      <c r="K89" s="216"/>
      <c r="L89" s="216"/>
      <c r="M89" s="216"/>
      <c r="N89" s="204">
        <f>M89*K89</f>
        <v>0</v>
      </c>
      <c r="P89" s="205" t="s">
        <v>2164</v>
      </c>
      <c r="Q89" s="206"/>
      <c r="R89" s="207" t="s">
        <v>2165</v>
      </c>
      <c r="S89" s="208"/>
      <c r="T89" s="209">
        <f>S89*Q89</f>
        <v>0</v>
      </c>
      <c r="V89" s="583"/>
      <c r="W89" s="392"/>
      <c r="X89" s="392"/>
      <c r="Y89" s="392"/>
      <c r="Z89" s="584"/>
    </row>
    <row r="90" spans="2:26" ht="60" customHeight="1">
      <c r="B90" s="545"/>
      <c r="D90" s="201" t="s">
        <v>1268</v>
      </c>
      <c r="E90" s="553">
        <f>IF(COUNT(H79:H87)&gt;0,AVERAGEIF(H79:H87,"&gt;0"),0)</f>
        <v>0</v>
      </c>
      <c r="F90" s="406"/>
      <c r="G90" s="406"/>
      <c r="H90" s="407"/>
      <c r="J90" s="201" t="s">
        <v>1268</v>
      </c>
      <c r="K90" s="553">
        <f>IF(COUNT(N79:N87)&gt;0,AVERAGEIF(N79:N87,"&gt;0"),0)</f>
        <v>0</v>
      </c>
      <c r="L90" s="406"/>
      <c r="M90" s="406"/>
      <c r="N90" s="407"/>
      <c r="P90" s="210" t="s">
        <v>1268</v>
      </c>
      <c r="Q90" s="557">
        <f>IF(COUNT(T79:T87)&gt;0,AVERAGEIF(T79:T87,"&gt;0"),0)</f>
        <v>0</v>
      </c>
      <c r="R90" s="558"/>
      <c r="S90" s="558"/>
      <c r="T90" s="559"/>
      <c r="V90" s="583"/>
      <c r="W90" s="392"/>
      <c r="X90" s="392"/>
      <c r="Y90" s="392"/>
      <c r="Z90" s="584"/>
    </row>
    <row r="91" spans="2:26" ht="60" customHeight="1">
      <c r="B91" s="545"/>
      <c r="D91" s="201" t="s">
        <v>1267</v>
      </c>
      <c r="E91" s="560">
        <f>SUM(F79:F87)</f>
        <v>0</v>
      </c>
      <c r="F91" s="406"/>
      <c r="G91" s="406"/>
      <c r="H91" s="407"/>
      <c r="J91" s="201" t="s">
        <v>1267</v>
      </c>
      <c r="K91" s="560">
        <f>SUM(L79:L87)</f>
        <v>0</v>
      </c>
      <c r="L91" s="406"/>
      <c r="M91" s="406"/>
      <c r="N91" s="407"/>
      <c r="P91" s="201" t="s">
        <v>1267</v>
      </c>
      <c r="Q91" s="560">
        <f>SUM(R79:R87)</f>
        <v>0</v>
      </c>
      <c r="R91" s="406"/>
      <c r="S91" s="406"/>
      <c r="T91" s="407"/>
      <c r="V91" s="583"/>
      <c r="W91" s="392"/>
      <c r="X91" s="392"/>
      <c r="Y91" s="392"/>
      <c r="Z91" s="584"/>
    </row>
    <row r="92" spans="2:26" ht="60" customHeight="1">
      <c r="B92" s="545"/>
      <c r="D92" s="211" t="s">
        <v>1258</v>
      </c>
      <c r="E92" s="550">
        <f>SUM(PRODUCT(E79:F79),PRODUCT(E80:F80),PRODUCT(E81:F81),PRODUCT(E82:F82),PRODUCT(E83:F83),PRODUCT(E84:F84),PRODUCT(E85:F85),PRODUCT(E86:F86),PRODUCT(E87:F87))</f>
        <v>0</v>
      </c>
      <c r="F92" s="551"/>
      <c r="G92" s="551"/>
      <c r="H92" s="552"/>
      <c r="J92" s="211" t="s">
        <v>1258</v>
      </c>
      <c r="K92" s="550">
        <f>SUM(PRODUCT(K79:L79),PRODUCT(K80:L80),PRODUCT(K81:L81),PRODUCT(K82:L82),PRODUCT(K83:L83),PRODUCT(K84:L84),PRODUCT(K85:L85),PRODUCT(K86:L86),PRODUCT(K87:L87))</f>
        <v>0</v>
      </c>
      <c r="L92" s="551"/>
      <c r="M92" s="551"/>
      <c r="N92" s="552"/>
      <c r="P92" s="211" t="s">
        <v>1258</v>
      </c>
      <c r="Q92" s="550">
        <f>SUM(PRODUCT(Q79:R79),PRODUCT(Q80:R80),PRODUCT(Q81:R81),PRODUCT(Q82:R82),PRODUCT(Q83:R83),PRODUCT(Q84:R84),PRODUCT(Q85:R85),PRODUCT(Q86:R86),PRODUCT(Q87:R87))</f>
        <v>0</v>
      </c>
      <c r="R92" s="551"/>
      <c r="S92" s="551"/>
      <c r="T92" s="552"/>
      <c r="V92" s="585"/>
      <c r="W92" s="417"/>
      <c r="X92" s="417"/>
      <c r="Y92" s="417"/>
      <c r="Z92" s="586"/>
    </row>
    <row r="93" spans="2:26" ht="39.75" customHeight="1">
      <c r="B93" s="546"/>
      <c r="D93" s="212"/>
      <c r="E93" s="213" t="str">
        <f ca="1">OFFSET(E78,COUNT(E79:E87),0)</f>
        <v>WEIGHT</v>
      </c>
      <c r="F93" s="214">
        <f ca="1">IF(COUNT(E79:E87)&gt;0,OFFSET(E78,MATCH(MAX(E79:E87),E79:E87,0),0),0)</f>
        <v>0</v>
      </c>
      <c r="G93" s="214">
        <f ca="1">IF(COUNT(E79:E87)&gt;0,OFFSET(F78,MATCH(MAX(E79:E87),E79:E87,0),0)+(10-OFFSET(G78,MATCH(MAX(E79:E87),E79:E87,0),0)),0)</f>
        <v>0</v>
      </c>
      <c r="H93" s="215">
        <f ca="1">IF(COUNT(E79:E87)&gt;0,OFFSET(F78,COUNT(E79:E87),0)+(10-(OFFSET(G78,COUNT(E79:E87),0))),0)</f>
        <v>0</v>
      </c>
      <c r="J93" s="212"/>
      <c r="K93" s="213" t="str">
        <f ca="1">OFFSET(K78,COUNT(K79:K87),0)</f>
        <v>WEIGHT</v>
      </c>
      <c r="L93" s="214">
        <f ca="1">IF(COUNT(K79:K87)&gt;0,OFFSET(K78,MATCH(MAX(K79:K87),K79:K87,0),0),0)</f>
        <v>0</v>
      </c>
      <c r="M93" s="214">
        <f ca="1">IF(COUNT(K79:K87)&gt;0,OFFSET(L78,MATCH(MAX(K79:K87),K79:K87,0),0)+(10-OFFSET(M78,MATCH(MAX(K79:K87),K79:K87,0),0)),0)</f>
        <v>0</v>
      </c>
      <c r="N93" s="215">
        <f ca="1">IF(COUNT(K79:K87)&gt;0,OFFSET(L78,COUNT(K79:K87),0)+(10-(OFFSET(M78,COUNT(K79:K87),0))),0)</f>
        <v>0</v>
      </c>
      <c r="P93" s="212"/>
      <c r="Q93" s="213" t="str">
        <f ca="1">OFFSET(Q78,COUNT(Q79:Q87),0)</f>
        <v>WEIGHT</v>
      </c>
      <c r="R93" s="214">
        <f ca="1">IF(COUNT(Q79:Q87)&gt;0,OFFSET(Q78,MATCH(MAX(Q79:Q87),Q79:Q87,0),0),0)</f>
        <v>0</v>
      </c>
      <c r="S93" s="214">
        <f ca="1">IF(COUNT(Q79:Q87)&gt;0,OFFSET(R78,MATCH(MAX(Q79:Q87),Q79:Q87,0),0)+(10-OFFSET(S78,MATCH(MAX(Q79:Q87),Q79:Q87,0),0)),0)</f>
        <v>0</v>
      </c>
      <c r="T93" s="215">
        <f ca="1">IF(COUNT(Q79:Q87)&gt;0,OFFSET(R78,COUNT(Q79:Q87),0)+(10-(OFFSET(S78,COUNT(Q79:Q87),0))),0)</f>
        <v>0</v>
      </c>
      <c r="V93" s="212"/>
      <c r="W93" s="213"/>
      <c r="X93" s="214"/>
      <c r="Y93" s="214"/>
      <c r="Z93" s="215"/>
    </row>
    <row r="94" spans="2:26" ht="15.75" customHeight="1"/>
    <row r="95" spans="2:26" ht="22.5" customHeight="1"/>
    <row r="96" spans="2:26" ht="75" customHeight="1">
      <c r="B96" s="544">
        <v>4</v>
      </c>
      <c r="D96" s="533">
        <v>1</v>
      </c>
      <c r="E96" s="369"/>
      <c r="F96" s="369"/>
      <c r="G96" s="369"/>
      <c r="H96" s="370"/>
      <c r="J96" s="533">
        <v>2</v>
      </c>
      <c r="K96" s="369"/>
      <c r="L96" s="369"/>
      <c r="M96" s="369"/>
      <c r="N96" s="370"/>
      <c r="P96" s="533">
        <v>3</v>
      </c>
      <c r="Q96" s="369"/>
      <c r="R96" s="369"/>
      <c r="S96" s="369"/>
      <c r="T96" s="370"/>
      <c r="V96" s="533" t="s">
        <v>2147</v>
      </c>
      <c r="W96" s="369"/>
      <c r="X96" s="369"/>
      <c r="Y96" s="369"/>
      <c r="Z96" s="370"/>
    </row>
    <row r="97" spans="2:26" ht="15" customHeight="1">
      <c r="B97" s="545"/>
    </row>
    <row r="98" spans="2:26" ht="75" customHeight="1">
      <c r="B98" s="545"/>
      <c r="D98" s="535" t="str">
        <f ca="1">OFFSET('PROGRAMMING SKELETON'!D282,F2-1,0)</f>
        <v>Pin Squat</v>
      </c>
      <c r="E98" s="413"/>
      <c r="F98" s="413"/>
      <c r="G98" s="413"/>
      <c r="H98" s="414"/>
      <c r="J98" s="535" t="str">
        <f ca="1">OFFSET('PROGRAMMING SKELETON'!G282,F2-1,0)</f>
        <v>Pin bench</v>
      </c>
      <c r="K98" s="413"/>
      <c r="L98" s="413"/>
      <c r="M98" s="413"/>
      <c r="N98" s="414"/>
      <c r="P98" s="535" t="str">
        <f ca="1">OFFSET('PROGRAMMING SKELETON'!J282,F2-1,0)</f>
        <v>2" deficit deadlift</v>
      </c>
      <c r="Q98" s="413"/>
      <c r="R98" s="413"/>
      <c r="S98" s="413"/>
      <c r="T98" s="414"/>
      <c r="V98" s="535" t="str">
        <f ca="1">OFFSET('PROGRAMMING SKELETON'!M283,F74-1,0)</f>
        <v>GPP or None</v>
      </c>
      <c r="W98" s="413"/>
      <c r="X98" s="413"/>
      <c r="Y98" s="413"/>
      <c r="Z98" s="414"/>
    </row>
    <row r="99" spans="2:26" ht="49.5" customHeight="1">
      <c r="B99" s="545"/>
      <c r="D99" s="531" t="s">
        <v>2148</v>
      </c>
      <c r="E99" s="561" t="str">
        <f ca="1">OFFSET('PROGRAMMING SKELETON'!G57,F2-1,0)</f>
        <v>•1 rep @ RPE 8
• 3 reps @ RPE 9
•No back off sets</v>
      </c>
      <c r="F99" s="526"/>
      <c r="G99" s="526"/>
      <c r="H99" s="527"/>
      <c r="J99" s="531" t="s">
        <v>2148</v>
      </c>
      <c r="K99" s="561" t="str">
        <f ca="1">OFFSET('PROGRAMMING SKELETON'!H57,F2-1,0)</f>
        <v>•1 rep @ RPE 8
• 3 reps @ RPE 9
•No back off sets</v>
      </c>
      <c r="L99" s="526"/>
      <c r="M99" s="526"/>
      <c r="N99" s="527"/>
      <c r="P99" s="531" t="s">
        <v>2148</v>
      </c>
      <c r="Q99" s="561" t="str">
        <f ca="1">OFFSET('PROGRAMMING SKELETON'!I57,F2-1,0)</f>
        <v xml:space="preserve">•4 reps @  RPE 7
• 4 reps @ RPE 8
•4 reps @ RPE 9
• -5% from 4 @ 9 x 2 sets of 4
</v>
      </c>
      <c r="R99" s="526"/>
      <c r="S99" s="526"/>
      <c r="T99" s="527"/>
      <c r="V99" s="582" t="str">
        <f ca="1">OFFSET('PROGRAMMING SKELETON'!N283,F74-1,0)</f>
        <v>GPP or None</v>
      </c>
      <c r="W99" s="526"/>
      <c r="X99" s="526"/>
      <c r="Y99" s="526"/>
      <c r="Z99" s="527"/>
    </row>
    <row r="100" spans="2:26" ht="49.5" customHeight="1">
      <c r="B100" s="545"/>
      <c r="D100" s="532"/>
      <c r="E100" s="528"/>
      <c r="F100" s="529"/>
      <c r="G100" s="529"/>
      <c r="H100" s="530"/>
      <c r="J100" s="532"/>
      <c r="K100" s="528"/>
      <c r="L100" s="529"/>
      <c r="M100" s="529"/>
      <c r="N100" s="530"/>
      <c r="P100" s="532"/>
      <c r="Q100" s="528"/>
      <c r="R100" s="529"/>
      <c r="S100" s="529"/>
      <c r="T100" s="530"/>
      <c r="V100" s="583"/>
      <c r="W100" s="392"/>
      <c r="X100" s="392"/>
      <c r="Y100" s="392"/>
      <c r="Z100" s="584"/>
    </row>
    <row r="101" spans="2:26" ht="124.5" customHeight="1">
      <c r="B101" s="545"/>
      <c r="D101" s="186" t="s">
        <v>2149</v>
      </c>
      <c r="E101" s="562" t="str">
        <f ca="1">OFFSET('PROGRAMMING SKELETON'!E282,F2-1,0)</f>
        <v>3-5 minute rest between work sets</v>
      </c>
      <c r="F101" s="410"/>
      <c r="G101" s="410"/>
      <c r="H101" s="411"/>
      <c r="J101" s="186" t="s">
        <v>2149</v>
      </c>
      <c r="K101" s="562" t="str">
        <f ca="1">OFFSET('PROGRAMMING SKELETON'!H282,F2-1,0)</f>
        <v>3-5 minute rest between work sets</v>
      </c>
      <c r="L101" s="410"/>
      <c r="M101" s="410"/>
      <c r="N101" s="411"/>
      <c r="P101" s="186" t="s">
        <v>2149</v>
      </c>
      <c r="Q101" s="562" t="str">
        <f ca="1">OFFSET('PROGRAMMING SKELETON'!K282,F2-1,0)</f>
        <v>2-4 min</v>
      </c>
      <c r="R101" s="410"/>
      <c r="S101" s="410"/>
      <c r="T101" s="411"/>
      <c r="V101" s="585"/>
      <c r="W101" s="417"/>
      <c r="X101" s="417"/>
      <c r="Y101" s="417"/>
      <c r="Z101" s="586"/>
    </row>
    <row r="102" spans="2:26" ht="75" customHeight="1">
      <c r="B102" s="545"/>
      <c r="D102" s="187" t="s">
        <v>2150</v>
      </c>
      <c r="E102" s="187" t="s">
        <v>2151</v>
      </c>
      <c r="F102" s="187" t="s">
        <v>1267</v>
      </c>
      <c r="G102" s="187" t="s">
        <v>2152</v>
      </c>
      <c r="H102" s="187" t="s">
        <v>2153</v>
      </c>
      <c r="J102" s="187" t="s">
        <v>2150</v>
      </c>
      <c r="K102" s="187" t="s">
        <v>2151</v>
      </c>
      <c r="L102" s="187" t="s">
        <v>1267</v>
      </c>
      <c r="M102" s="187" t="s">
        <v>2152</v>
      </c>
      <c r="N102" s="187" t="s">
        <v>2153</v>
      </c>
      <c r="P102" s="187" t="s">
        <v>2150</v>
      </c>
      <c r="Q102" s="187" t="s">
        <v>2151</v>
      </c>
      <c r="R102" s="187" t="s">
        <v>1267</v>
      </c>
      <c r="S102" s="187" t="s">
        <v>2152</v>
      </c>
      <c r="T102" s="187" t="s">
        <v>2153</v>
      </c>
      <c r="V102" s="581" t="s">
        <v>2154</v>
      </c>
      <c r="W102" s="413"/>
      <c r="X102" s="413"/>
      <c r="Y102" s="413"/>
      <c r="Z102" s="414"/>
    </row>
    <row r="103" spans="2:26" ht="39.75" customHeight="1">
      <c r="B103" s="545"/>
      <c r="D103" s="188" t="s">
        <v>2155</v>
      </c>
      <c r="E103" s="321"/>
      <c r="F103" s="189"/>
      <c r="G103" s="328"/>
      <c r="H103" s="190" t="str">
        <f t="shared" ref="H103:H111" si="10">IF(ISNUMBER(E103),E103/E$112,"")</f>
        <v/>
      </c>
      <c r="J103" s="188" t="s">
        <v>2155</v>
      </c>
      <c r="K103" s="321"/>
      <c r="L103" s="189"/>
      <c r="M103" s="328"/>
      <c r="N103" s="190" t="str">
        <f t="shared" ref="N103:N111" si="11">IF(ISNUMBER(K103),K103/K$112,"")</f>
        <v/>
      </c>
      <c r="P103" s="188" t="s">
        <v>2155</v>
      </c>
      <c r="Q103" s="321"/>
      <c r="R103" s="189"/>
      <c r="S103" s="328"/>
      <c r="T103" s="190" t="str">
        <f t="shared" ref="T103:T111" si="12">IF(ISNUMBER(Q103),Q103/Q$112,"")</f>
        <v/>
      </c>
      <c r="V103" s="587"/>
      <c r="W103" s="526"/>
      <c r="X103" s="526"/>
      <c r="Y103" s="526"/>
      <c r="Z103" s="527"/>
    </row>
    <row r="104" spans="2:26" ht="39.75" customHeight="1">
      <c r="B104" s="545"/>
      <c r="D104" s="191" t="s">
        <v>2156</v>
      </c>
      <c r="E104" s="322"/>
      <c r="F104" s="192"/>
      <c r="G104" s="329"/>
      <c r="H104" s="190" t="str">
        <f t="shared" si="10"/>
        <v/>
      </c>
      <c r="J104" s="191" t="s">
        <v>2156</v>
      </c>
      <c r="K104" s="322"/>
      <c r="L104" s="192"/>
      <c r="M104" s="329"/>
      <c r="N104" s="193" t="str">
        <f t="shared" si="11"/>
        <v/>
      </c>
      <c r="P104" s="191" t="s">
        <v>2156</v>
      </c>
      <c r="Q104" s="322"/>
      <c r="R104" s="192"/>
      <c r="S104" s="329"/>
      <c r="T104" s="193" t="str">
        <f t="shared" si="12"/>
        <v/>
      </c>
      <c r="V104" s="583"/>
      <c r="W104" s="392"/>
      <c r="X104" s="392"/>
      <c r="Y104" s="392"/>
      <c r="Z104" s="584"/>
    </row>
    <row r="105" spans="2:26" ht="39.75" customHeight="1">
      <c r="B105" s="545"/>
      <c r="D105" s="191" t="s">
        <v>2157</v>
      </c>
      <c r="E105" s="323"/>
      <c r="F105" s="189"/>
      <c r="G105" s="330"/>
      <c r="H105" s="190" t="str">
        <f t="shared" si="10"/>
        <v/>
      </c>
      <c r="J105" s="191" t="s">
        <v>2157</v>
      </c>
      <c r="K105" s="323"/>
      <c r="L105" s="189"/>
      <c r="M105" s="330"/>
      <c r="N105" s="195" t="str">
        <f t="shared" si="11"/>
        <v/>
      </c>
      <c r="P105" s="191" t="s">
        <v>2157</v>
      </c>
      <c r="Q105" s="323"/>
      <c r="R105" s="189"/>
      <c r="S105" s="330"/>
      <c r="T105" s="195" t="str">
        <f t="shared" si="12"/>
        <v/>
      </c>
      <c r="V105" s="583"/>
      <c r="W105" s="392"/>
      <c r="X105" s="392"/>
      <c r="Y105" s="392"/>
      <c r="Z105" s="584"/>
    </row>
    <row r="106" spans="2:26" ht="39.75" customHeight="1">
      <c r="B106" s="545"/>
      <c r="D106" s="191" t="s">
        <v>2158</v>
      </c>
      <c r="E106" s="322"/>
      <c r="F106" s="192"/>
      <c r="G106" s="329"/>
      <c r="H106" s="193" t="str">
        <f t="shared" si="10"/>
        <v/>
      </c>
      <c r="J106" s="191" t="s">
        <v>2158</v>
      </c>
      <c r="K106" s="322"/>
      <c r="L106" s="192"/>
      <c r="M106" s="329"/>
      <c r="N106" s="193" t="str">
        <f t="shared" si="11"/>
        <v/>
      </c>
      <c r="P106" s="191" t="s">
        <v>2158</v>
      </c>
      <c r="Q106" s="322"/>
      <c r="R106" s="192"/>
      <c r="S106" s="329"/>
      <c r="T106" s="193" t="str">
        <f t="shared" si="12"/>
        <v/>
      </c>
      <c r="V106" s="583"/>
      <c r="W106" s="392"/>
      <c r="X106" s="392"/>
      <c r="Y106" s="392"/>
      <c r="Z106" s="584"/>
    </row>
    <row r="107" spans="2:26" ht="39.75" customHeight="1">
      <c r="B107" s="545"/>
      <c r="D107" s="191" t="s">
        <v>2159</v>
      </c>
      <c r="E107" s="323"/>
      <c r="F107" s="189"/>
      <c r="G107" s="330"/>
      <c r="H107" s="195" t="str">
        <f t="shared" si="10"/>
        <v/>
      </c>
      <c r="J107" s="191" t="s">
        <v>2159</v>
      </c>
      <c r="K107" s="323"/>
      <c r="L107" s="189"/>
      <c r="M107" s="330"/>
      <c r="N107" s="195" t="str">
        <f t="shared" si="11"/>
        <v/>
      </c>
      <c r="P107" s="191" t="s">
        <v>2159</v>
      </c>
      <c r="Q107" s="323"/>
      <c r="R107" s="189"/>
      <c r="S107" s="330"/>
      <c r="T107" s="195" t="str">
        <f t="shared" si="12"/>
        <v/>
      </c>
      <c r="V107" s="583"/>
      <c r="W107" s="392"/>
      <c r="X107" s="392"/>
      <c r="Y107" s="392"/>
      <c r="Z107" s="584"/>
    </row>
    <row r="108" spans="2:26" ht="39.75" customHeight="1">
      <c r="B108" s="545"/>
      <c r="D108" s="191" t="s">
        <v>2160</v>
      </c>
      <c r="E108" s="322"/>
      <c r="F108" s="192"/>
      <c r="G108" s="329"/>
      <c r="H108" s="193" t="str">
        <f t="shared" si="10"/>
        <v/>
      </c>
      <c r="J108" s="191" t="s">
        <v>2160</v>
      </c>
      <c r="K108" s="322"/>
      <c r="L108" s="192"/>
      <c r="M108" s="329"/>
      <c r="N108" s="193" t="str">
        <f t="shared" si="11"/>
        <v/>
      </c>
      <c r="P108" s="191" t="s">
        <v>2160</v>
      </c>
      <c r="Q108" s="322"/>
      <c r="R108" s="192"/>
      <c r="S108" s="329"/>
      <c r="T108" s="193" t="str">
        <f t="shared" si="12"/>
        <v/>
      </c>
      <c r="V108" s="583"/>
      <c r="W108" s="392"/>
      <c r="X108" s="392"/>
      <c r="Y108" s="392"/>
      <c r="Z108" s="584"/>
    </row>
    <row r="109" spans="2:26" ht="39.75" customHeight="1">
      <c r="B109" s="545"/>
      <c r="D109" s="191" t="s">
        <v>2161</v>
      </c>
      <c r="E109" s="323"/>
      <c r="F109" s="189"/>
      <c r="G109" s="330"/>
      <c r="H109" s="195" t="str">
        <f t="shared" si="10"/>
        <v/>
      </c>
      <c r="J109" s="191" t="s">
        <v>2161</v>
      </c>
      <c r="K109" s="323"/>
      <c r="L109" s="189"/>
      <c r="M109" s="330"/>
      <c r="N109" s="195" t="str">
        <f t="shared" si="11"/>
        <v/>
      </c>
      <c r="P109" s="191" t="s">
        <v>2161</v>
      </c>
      <c r="Q109" s="323"/>
      <c r="R109" s="189"/>
      <c r="S109" s="330"/>
      <c r="T109" s="195" t="str">
        <f t="shared" si="12"/>
        <v/>
      </c>
      <c r="V109" s="583"/>
      <c r="W109" s="392"/>
      <c r="X109" s="392"/>
      <c r="Y109" s="392"/>
      <c r="Z109" s="584"/>
    </row>
    <row r="110" spans="2:26" ht="39.75" customHeight="1">
      <c r="B110" s="545"/>
      <c r="D110" s="191" t="s">
        <v>2162</v>
      </c>
      <c r="E110" s="322"/>
      <c r="F110" s="192"/>
      <c r="G110" s="329"/>
      <c r="H110" s="193" t="str">
        <f t="shared" si="10"/>
        <v/>
      </c>
      <c r="J110" s="191" t="s">
        <v>2162</v>
      </c>
      <c r="K110" s="322"/>
      <c r="L110" s="192"/>
      <c r="M110" s="329"/>
      <c r="N110" s="193" t="str">
        <f t="shared" si="11"/>
        <v/>
      </c>
      <c r="P110" s="191" t="s">
        <v>2162</v>
      </c>
      <c r="Q110" s="322"/>
      <c r="R110" s="192"/>
      <c r="S110" s="329"/>
      <c r="T110" s="193" t="str">
        <f t="shared" si="12"/>
        <v/>
      </c>
      <c r="V110" s="583"/>
      <c r="W110" s="392"/>
      <c r="X110" s="392"/>
      <c r="Y110" s="392"/>
      <c r="Z110" s="584"/>
    </row>
    <row r="111" spans="2:26" ht="39.75" customHeight="1" thickBot="1">
      <c r="B111" s="545"/>
      <c r="D111" s="196" t="s">
        <v>2163</v>
      </c>
      <c r="E111" s="324"/>
      <c r="F111" s="189"/>
      <c r="G111" s="331"/>
      <c r="H111" s="198" t="str">
        <f t="shared" si="10"/>
        <v/>
      </c>
      <c r="J111" s="196" t="s">
        <v>2163</v>
      </c>
      <c r="K111" s="324"/>
      <c r="L111" s="189"/>
      <c r="M111" s="331"/>
      <c r="N111" s="198" t="str">
        <f t="shared" si="11"/>
        <v/>
      </c>
      <c r="P111" s="196" t="s">
        <v>2163</v>
      </c>
      <c r="Q111" s="324"/>
      <c r="R111" s="189"/>
      <c r="S111" s="331"/>
      <c r="T111" s="198" t="str">
        <f t="shared" si="12"/>
        <v/>
      </c>
      <c r="V111" s="583"/>
      <c r="W111" s="392"/>
      <c r="X111" s="392"/>
      <c r="Y111" s="392"/>
      <c r="Z111" s="584"/>
    </row>
    <row r="112" spans="2:26" ht="60" customHeight="1" thickTop="1">
      <c r="B112" s="545"/>
      <c r="D112" s="199" t="s">
        <v>1277</v>
      </c>
      <c r="E112" s="547">
        <f ca="1">ROUNDUP(F117/(VLOOKUP(1,tblRPECoefficientWithoutColumnHeaders,2,0)*G117^2+VLOOKUP(2,tblRPECoefficientWithoutColumnHeaders,2,0)*G117+VLOOKUP(3,tblRPECoefficientWithoutColumnHeaders,2,0)),0)</f>
        <v>0</v>
      </c>
      <c r="F112" s="548"/>
      <c r="G112" s="548"/>
      <c r="H112" s="549"/>
      <c r="J112" s="199" t="s">
        <v>1277</v>
      </c>
      <c r="K112" s="547">
        <f ca="1">ROUNDUP(L117/(VLOOKUP(1,tblRPECoefficientWithoutColumnHeaders,2,0)*M117^2+VLOOKUP(2,tblRPECoefficientWithoutColumnHeaders,2,0)*M117+VLOOKUP(3,tblRPECoefficientWithoutColumnHeaders,2,0)),0)</f>
        <v>0</v>
      </c>
      <c r="L112" s="548"/>
      <c r="M112" s="548"/>
      <c r="N112" s="549"/>
      <c r="P112" s="199" t="s">
        <v>1277</v>
      </c>
      <c r="Q112" s="547">
        <f ca="1">ROUNDUP(R117/(VLOOKUP(1,tblRPECoefficientWithoutColumnHeaders,2,0)*S117^2+VLOOKUP(2,tblRPECoefficientWithoutColumnHeaders,2,0)*S117+VLOOKUP(3,tblRPECoefficientWithoutColumnHeaders,2,0)),0)</f>
        <v>0</v>
      </c>
      <c r="R112" s="548"/>
      <c r="S112" s="548"/>
      <c r="T112" s="549"/>
      <c r="V112" s="583"/>
      <c r="W112" s="392"/>
      <c r="X112" s="392"/>
      <c r="Y112" s="392"/>
      <c r="Z112" s="584"/>
    </row>
    <row r="113" spans="2:26" ht="60" customHeight="1">
      <c r="B113" s="545"/>
      <c r="D113" s="201"/>
      <c r="E113" s="216"/>
      <c r="F113" s="216"/>
      <c r="G113" s="216"/>
      <c r="H113" s="204"/>
      <c r="J113" s="201"/>
      <c r="K113" s="216"/>
      <c r="L113" s="216"/>
      <c r="M113" s="216"/>
      <c r="N113" s="204"/>
      <c r="P113" s="247" t="s">
        <v>2387</v>
      </c>
      <c r="Q113" s="248"/>
      <c r="R113" s="216" t="s">
        <v>2165</v>
      </c>
      <c r="S113" s="249"/>
      <c r="T113" s="250">
        <f>Q113*S113</f>
        <v>0</v>
      </c>
      <c r="V113" s="583"/>
      <c r="W113" s="392"/>
      <c r="X113" s="392"/>
      <c r="Y113" s="392"/>
      <c r="Z113" s="584"/>
    </row>
    <row r="114" spans="2:26" ht="60" customHeight="1">
      <c r="B114" s="545"/>
      <c r="D114" s="201" t="s">
        <v>1268</v>
      </c>
      <c r="E114" s="553">
        <f>IF(COUNT(H103:H111)&gt;0,AVERAGEIF(H103:H111,"&gt;0"),0)</f>
        <v>0</v>
      </c>
      <c r="F114" s="406"/>
      <c r="G114" s="406"/>
      <c r="H114" s="407"/>
      <c r="J114" s="201" t="s">
        <v>1268</v>
      </c>
      <c r="K114" s="553">
        <f>IF(COUNT(N103:N111)&gt;0,AVERAGEIF(N103:N111,"&gt;0"),0)</f>
        <v>0</v>
      </c>
      <c r="L114" s="406"/>
      <c r="M114" s="406"/>
      <c r="N114" s="407"/>
      <c r="P114" s="201" t="s">
        <v>1268</v>
      </c>
      <c r="Q114" s="553">
        <f>IF(COUNT(T103:T111)&gt;0,AVERAGEIF(T103:T111,"&gt;0"),0)</f>
        <v>0</v>
      </c>
      <c r="R114" s="406"/>
      <c r="S114" s="406"/>
      <c r="T114" s="407"/>
      <c r="V114" s="583"/>
      <c r="W114" s="392"/>
      <c r="X114" s="392"/>
      <c r="Y114" s="392"/>
      <c r="Z114" s="584"/>
    </row>
    <row r="115" spans="2:26" ht="60" customHeight="1">
      <c r="B115" s="545"/>
      <c r="D115" s="201" t="s">
        <v>1267</v>
      </c>
      <c r="E115" s="560">
        <f>SUM(F103:F111)</f>
        <v>0</v>
      </c>
      <c r="F115" s="406"/>
      <c r="G115" s="406"/>
      <c r="H115" s="407"/>
      <c r="J115" s="201" t="s">
        <v>1267</v>
      </c>
      <c r="K115" s="560">
        <f>SUM(L103:L111)</f>
        <v>0</v>
      </c>
      <c r="L115" s="406"/>
      <c r="M115" s="406"/>
      <c r="N115" s="407"/>
      <c r="P115" s="201" t="s">
        <v>1267</v>
      </c>
      <c r="Q115" s="560">
        <f>SUM(R103:R111)</f>
        <v>0</v>
      </c>
      <c r="R115" s="406"/>
      <c r="S115" s="406"/>
      <c r="T115" s="407"/>
      <c r="V115" s="583"/>
      <c r="W115" s="392"/>
      <c r="X115" s="392"/>
      <c r="Y115" s="392"/>
      <c r="Z115" s="584"/>
    </row>
    <row r="116" spans="2:26" ht="60" customHeight="1">
      <c r="B116" s="545"/>
      <c r="D116" s="211" t="s">
        <v>1258</v>
      </c>
      <c r="E116" s="550">
        <f>SUM(PRODUCT(E103:F103),PRODUCT(E104:F104),PRODUCT(E105:F105),PRODUCT(E106:F106),PRODUCT(E107:F107),PRODUCT(E108:F108),PRODUCT(E109:F109),PRODUCT(E110:F110),PRODUCT(E111:F111))</f>
        <v>0</v>
      </c>
      <c r="F116" s="551"/>
      <c r="G116" s="551"/>
      <c r="H116" s="552"/>
      <c r="J116" s="211" t="s">
        <v>1258</v>
      </c>
      <c r="K116" s="550">
        <f>SUM(PRODUCT(K103:L103),PRODUCT(K104:L104),PRODUCT(K105:L105),PRODUCT(K106:L106),PRODUCT(K107:L107),PRODUCT(K108:L108),PRODUCT(K109:L109),PRODUCT(K110:L110),PRODUCT(K111:L111))</f>
        <v>0</v>
      </c>
      <c r="L116" s="551"/>
      <c r="M116" s="551"/>
      <c r="N116" s="552"/>
      <c r="P116" s="211" t="s">
        <v>1258</v>
      </c>
      <c r="Q116" s="550">
        <f>SUM(PRODUCT(Q103:R103),PRODUCT(Q104:R104),PRODUCT(Q105:R105),PRODUCT(Q106:R106),PRODUCT(Q107:R107),PRODUCT(Q108:R108),PRODUCT(Q109:R109),PRODUCT(Q110:R110),PRODUCT(Q111:R111))</f>
        <v>0</v>
      </c>
      <c r="R116" s="551"/>
      <c r="S116" s="551"/>
      <c r="T116" s="552"/>
      <c r="V116" s="585"/>
      <c r="W116" s="417"/>
      <c r="X116" s="417"/>
      <c r="Y116" s="417"/>
      <c r="Z116" s="586"/>
    </row>
    <row r="117" spans="2:26" ht="21.75" customHeight="1">
      <c r="B117" s="546"/>
      <c r="D117" s="212"/>
      <c r="E117" s="213" t="str">
        <f ca="1">OFFSET(E102,COUNT(E103:E111),0)</f>
        <v>WEIGHT</v>
      </c>
      <c r="F117" s="214">
        <f ca="1">IF(COUNT(E103:E111)&gt;0,OFFSET(E102,MATCH(MAX(E103:E111),E103:E111,0),0),0)</f>
        <v>0</v>
      </c>
      <c r="G117" s="214">
        <f ca="1">IF(COUNT(E103:E111)&gt;0,OFFSET(F102,MATCH(MAX(E103:E111),E103:E111,0),0)+(10-OFFSET(G102,MATCH(MAX(E103:E111),E103:E111,0),0)),0)</f>
        <v>0</v>
      </c>
      <c r="H117" s="215">
        <f ca="1">IF(COUNT(E103:E111)&gt;0,OFFSET(F102,COUNT(E103:E111),0)+(10-(OFFSET(G102,COUNT(E103:E111),0))),0)</f>
        <v>0</v>
      </c>
      <c r="J117" s="212"/>
      <c r="K117" s="213" t="str">
        <f ca="1">OFFSET(K102,COUNT(K103:K111),0)</f>
        <v>WEIGHT</v>
      </c>
      <c r="L117" s="214">
        <f ca="1">IF(COUNT(K103:K111)&gt;0,OFFSET(K102,MATCH(MAX(K103:K111),K103:K111,0),0),0)</f>
        <v>0</v>
      </c>
      <c r="M117" s="214">
        <f ca="1">IF(COUNT(K103:K111)&gt;0,OFFSET(L102,MATCH(MAX(K103:K111),K103:K111,0),0)+(10-OFFSET(M102,MATCH(MAX(K103:K111),K103:K111,0),0)),0)</f>
        <v>0</v>
      </c>
      <c r="N117" s="215">
        <f ca="1">IF(COUNT(K103:K111)&gt;0,OFFSET(L102,COUNT(K103:K111),0)+(10-(OFFSET(M102,COUNT(K103:K111),0))),0)</f>
        <v>0</v>
      </c>
      <c r="P117" s="212"/>
      <c r="Q117" s="213" t="str">
        <f ca="1">OFFSET(Q102,COUNT(Q103:Q111),0)</f>
        <v>WEIGHT</v>
      </c>
      <c r="R117" s="214">
        <f ca="1">IF(COUNT(Q103:Q111)&gt;0,OFFSET(Q102,MATCH(MAX(Q103:Q111),Q103:Q111,0),0),0)</f>
        <v>0</v>
      </c>
      <c r="S117" s="214">
        <f ca="1">IF(COUNT(Q103:Q111)&gt;0,OFFSET(R102,MATCH(MAX(Q103:Q111),Q103:Q111,0),0)+(10-OFFSET(S102,MATCH(MAX(Q103:Q111),Q103:Q111,0),0)),0)</f>
        <v>0</v>
      </c>
      <c r="T117" s="215">
        <f ca="1">IF(COUNT(Q103:Q111)&gt;0,OFFSET(R102,COUNT(Q103:Q111),0)+(10-(OFFSET(S102,COUNT(Q103:Q111),0))),0)</f>
        <v>0</v>
      </c>
      <c r="V117" s="212"/>
      <c r="W117" s="213"/>
      <c r="X117" s="214"/>
      <c r="Y117" s="214"/>
      <c r="Z117" s="215"/>
    </row>
    <row r="118" spans="2:26" ht="15.75" customHeight="1"/>
    <row r="119" spans="2:26" ht="15.75" customHeight="1"/>
    <row r="120" spans="2:26" ht="99.75" customHeight="1">
      <c r="B120" s="544" t="s">
        <v>162</v>
      </c>
      <c r="D120" s="535" t="str">
        <f ca="1">OFFSET('PROGRAMMING SKELETON'!J3,F4-1,0)</f>
        <v>GPP Cardio</v>
      </c>
      <c r="E120" s="413"/>
      <c r="F120" s="413"/>
      <c r="G120" s="413"/>
      <c r="H120" s="414"/>
      <c r="J120" s="535" t="str">
        <f ca="1">OFFSET('PROGRAMMING SKELETON'!K3,F4-1,0)</f>
        <v>GPP Upper Back Work</v>
      </c>
      <c r="K120" s="413"/>
      <c r="L120" s="413"/>
      <c r="M120" s="413"/>
      <c r="N120" s="414"/>
      <c r="P120" s="535" t="str">
        <f ca="1">OFFSET('PROGRAMMING SKELETON'!L3,F4-1,0)</f>
        <v>GPP AB Work</v>
      </c>
      <c r="Q120" s="413"/>
      <c r="R120" s="413"/>
      <c r="S120" s="413"/>
      <c r="T120" s="414"/>
    </row>
    <row r="121" spans="2:26" ht="49.5" customHeight="1">
      <c r="B121" s="545"/>
      <c r="D121" s="531" t="s">
        <v>2154</v>
      </c>
      <c r="E121" s="561" t="str">
        <f ca="1">OFFSET('PROGRAMMING SKELETON'!J3,F2-1,0)</f>
        <v>25 min steady state @ RPE 6 1x/wk</v>
      </c>
      <c r="F121" s="526"/>
      <c r="G121" s="526"/>
      <c r="H121" s="527"/>
      <c r="J121" s="531" t="s">
        <v>2154</v>
      </c>
      <c r="K121" s="561" t="str">
        <f ca="1">OFFSET('PROGRAMMING SKELETON'!K3,F2-1,0)</f>
        <v>7 minutes upper back work AMRAP</v>
      </c>
      <c r="L121" s="526"/>
      <c r="M121" s="526"/>
      <c r="N121" s="527"/>
      <c r="P121" s="531" t="s">
        <v>2154</v>
      </c>
      <c r="Q121" s="561" t="str">
        <f ca="1">OFFSET('PROGRAMMING SKELETON'!L3,F2-1,0)</f>
        <v>7 min ab work AMRAP</v>
      </c>
      <c r="R121" s="526"/>
      <c r="S121" s="526"/>
      <c r="T121" s="527"/>
    </row>
    <row r="122" spans="2:26" ht="49.5" customHeight="1">
      <c r="B122" s="545"/>
      <c r="D122" s="532"/>
      <c r="E122" s="528"/>
      <c r="F122" s="529"/>
      <c r="G122" s="529"/>
      <c r="H122" s="530"/>
      <c r="J122" s="532"/>
      <c r="K122" s="528"/>
      <c r="L122" s="529"/>
      <c r="M122" s="529"/>
      <c r="N122" s="530"/>
      <c r="P122" s="532"/>
      <c r="Q122" s="528"/>
      <c r="R122" s="529"/>
      <c r="S122" s="529"/>
      <c r="T122" s="530"/>
    </row>
    <row r="123" spans="2:26" ht="15" customHeight="1">
      <c r="B123" s="545"/>
    </row>
    <row r="124" spans="2:26" ht="99.75" customHeight="1">
      <c r="B124" s="545"/>
      <c r="D124" s="535" t="str">
        <f ca="1">OFFSET('PROGRAMMING SKELETON'!M3,F4-1,0)</f>
        <v>GPP ARM Work</v>
      </c>
      <c r="E124" s="413"/>
      <c r="F124" s="413"/>
      <c r="G124" s="413"/>
      <c r="H124" s="414"/>
      <c r="J124" s="535" t="s">
        <v>2388</v>
      </c>
      <c r="K124" s="413"/>
      <c r="L124" s="413"/>
      <c r="M124" s="413"/>
      <c r="N124" s="414"/>
    </row>
    <row r="125" spans="2:26" ht="49.5" customHeight="1">
      <c r="B125" s="545"/>
      <c r="D125" s="531" t="s">
        <v>2154</v>
      </c>
      <c r="E125" s="561" t="str">
        <f ca="1">OFFSET('PROGRAMMING SKELETON'!M3,F2-1,0)</f>
        <v>3 sets of 12-15 reps @ RPE 8, triceps press downs 2x/wk
3 sets of 12-15 reps @ RPE 8, biceps curls 2x/wk</v>
      </c>
      <c r="F125" s="526"/>
      <c r="G125" s="526"/>
      <c r="H125" s="527"/>
      <c r="J125" s="563">
        <f>AVERAGE(T113,T89,T65,T41)</f>
        <v>0</v>
      </c>
      <c r="K125" s="526"/>
      <c r="L125" s="526"/>
      <c r="M125" s="526"/>
      <c r="N125" s="527"/>
    </row>
    <row r="126" spans="2:26" ht="49.5" customHeight="1">
      <c r="B126" s="546"/>
      <c r="D126" s="532"/>
      <c r="E126" s="528"/>
      <c r="F126" s="529"/>
      <c r="G126" s="529"/>
      <c r="H126" s="530"/>
      <c r="J126" s="564"/>
      <c r="K126" s="529"/>
      <c r="L126" s="529"/>
      <c r="M126" s="529"/>
      <c r="N126" s="530"/>
    </row>
    <row r="127" spans="2:26" ht="79.5" customHeight="1"/>
    <row r="128" spans="2:26" ht="21.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spans="2:2" ht="15.75" hidden="1" customHeight="1"/>
    <row r="146" spans="2:2" ht="15.75" hidden="1" customHeight="1">
      <c r="B146" s="251"/>
    </row>
    <row r="147" spans="2:2" ht="15.75" hidden="1" customHeight="1">
      <c r="B147" s="251"/>
    </row>
    <row r="148" spans="2:2" ht="15.75" hidden="1" customHeight="1">
      <c r="B148" s="251"/>
    </row>
    <row r="149" spans="2:2" ht="15.75" hidden="1" customHeight="1">
      <c r="B149" s="251"/>
    </row>
    <row r="150" spans="2:2" ht="15.75" hidden="1" customHeight="1">
      <c r="B150" s="251"/>
    </row>
    <row r="151" spans="2:2" ht="15.75" hidden="1" customHeight="1">
      <c r="B151" s="251"/>
    </row>
    <row r="152" spans="2:2" ht="15.75" hidden="1" customHeight="1">
      <c r="B152" s="251"/>
    </row>
    <row r="153" spans="2:2" ht="15.75" hidden="1" customHeight="1">
      <c r="B153" s="251"/>
    </row>
    <row r="154" spans="2:2" ht="15.75" hidden="1" customHeight="1">
      <c r="B154" s="251"/>
    </row>
    <row r="155" spans="2:2" ht="15.75" hidden="1" customHeight="1">
      <c r="B155" s="251"/>
    </row>
    <row r="156" spans="2:2" ht="15.75" hidden="1" customHeight="1">
      <c r="B156" s="251"/>
    </row>
    <row r="157" spans="2:2" ht="15.75" hidden="1" customHeight="1">
      <c r="B157" s="251"/>
    </row>
    <row r="158" spans="2:2" ht="15.75" hidden="1" customHeight="1">
      <c r="B158" s="251"/>
    </row>
    <row r="159" spans="2:2" ht="15.75" customHeight="1"/>
    <row r="160" spans="2:2"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1">
    <mergeCell ref="Q101:T101"/>
    <mergeCell ref="Q112:T112"/>
    <mergeCell ref="Q99:T100"/>
    <mergeCell ref="V103:Z116"/>
    <mergeCell ref="V98:Z98"/>
    <mergeCell ref="V102:Z102"/>
    <mergeCell ref="V96:Z96"/>
    <mergeCell ref="V99:Z101"/>
    <mergeCell ref="P120:T120"/>
    <mergeCell ref="P99:P100"/>
    <mergeCell ref="P96:T96"/>
    <mergeCell ref="V74:Z74"/>
    <mergeCell ref="V75:Z77"/>
    <mergeCell ref="Q64:T64"/>
    <mergeCell ref="K64:N64"/>
    <mergeCell ref="E67:H67"/>
    <mergeCell ref="E68:H68"/>
    <mergeCell ref="E66:H66"/>
    <mergeCell ref="D72:H72"/>
    <mergeCell ref="D74:H74"/>
    <mergeCell ref="Q68:T68"/>
    <mergeCell ref="K67:N67"/>
    <mergeCell ref="K68:N68"/>
    <mergeCell ref="V55:Z68"/>
    <mergeCell ref="K66:N66"/>
    <mergeCell ref="I9:J9"/>
    <mergeCell ref="I6:J6"/>
    <mergeCell ref="I7:J7"/>
    <mergeCell ref="I8:J8"/>
    <mergeCell ref="I11:J11"/>
    <mergeCell ref="I12:J12"/>
    <mergeCell ref="D9:E9"/>
    <mergeCell ref="D10:E10"/>
    <mergeCell ref="I13:J13"/>
    <mergeCell ref="I10:J10"/>
    <mergeCell ref="D7:E7"/>
    <mergeCell ref="I15:J15"/>
    <mergeCell ref="I16:J16"/>
    <mergeCell ref="Q29:T29"/>
    <mergeCell ref="Q27:T28"/>
    <mergeCell ref="P24:T24"/>
    <mergeCell ref="P50:T50"/>
    <mergeCell ref="E44:H44"/>
    <mergeCell ref="D48:H48"/>
    <mergeCell ref="K42:N42"/>
    <mergeCell ref="E43:H43"/>
    <mergeCell ref="E42:H42"/>
    <mergeCell ref="D50:H50"/>
    <mergeCell ref="I21:J21"/>
    <mergeCell ref="I18:J18"/>
    <mergeCell ref="D51:D52"/>
    <mergeCell ref="E51:H52"/>
    <mergeCell ref="D26:H26"/>
    <mergeCell ref="D27:D28"/>
    <mergeCell ref="E27:H28"/>
    <mergeCell ref="K44:N44"/>
    <mergeCell ref="J24:N24"/>
    <mergeCell ref="D24:H24"/>
    <mergeCell ref="K51:N52"/>
    <mergeCell ref="K40:N40"/>
    <mergeCell ref="Q91:T91"/>
    <mergeCell ref="Q92:T92"/>
    <mergeCell ref="J72:N72"/>
    <mergeCell ref="P72:T72"/>
    <mergeCell ref="J98:N98"/>
    <mergeCell ref="J99:J100"/>
    <mergeCell ref="Q77:T77"/>
    <mergeCell ref="J74:N74"/>
    <mergeCell ref="P98:T98"/>
    <mergeCell ref="Q88:T88"/>
    <mergeCell ref="Q90:T90"/>
    <mergeCell ref="B5:B21"/>
    <mergeCell ref="B24:B45"/>
    <mergeCell ref="B48:B69"/>
    <mergeCell ref="B72:B93"/>
    <mergeCell ref="D8:E8"/>
    <mergeCell ref="D6:E6"/>
    <mergeCell ref="E64:H64"/>
    <mergeCell ref="E53:H53"/>
    <mergeCell ref="E77:H77"/>
    <mergeCell ref="D75:D76"/>
    <mergeCell ref="E75:H76"/>
    <mergeCell ref="E29:H29"/>
    <mergeCell ref="E40:H40"/>
    <mergeCell ref="D14:E14"/>
    <mergeCell ref="D15:E15"/>
    <mergeCell ref="D13:E13"/>
    <mergeCell ref="D12:E12"/>
    <mergeCell ref="D11:E11"/>
    <mergeCell ref="D20:E20"/>
    <mergeCell ref="D21:E21"/>
    <mergeCell ref="D16:E16"/>
    <mergeCell ref="D17:E17"/>
    <mergeCell ref="D5:J5"/>
    <mergeCell ref="I14:J14"/>
    <mergeCell ref="V79:Z92"/>
    <mergeCell ref="V78:Z78"/>
    <mergeCell ref="V72:Z72"/>
    <mergeCell ref="P75:P76"/>
    <mergeCell ref="D18:E18"/>
    <mergeCell ref="I17:J17"/>
    <mergeCell ref="F19:J19"/>
    <mergeCell ref="F20:J20"/>
    <mergeCell ref="D19:E19"/>
    <mergeCell ref="J75:J76"/>
    <mergeCell ref="K75:N76"/>
    <mergeCell ref="Q75:T76"/>
    <mergeCell ref="P74:T74"/>
    <mergeCell ref="Q51:T52"/>
    <mergeCell ref="Q42:T42"/>
    <mergeCell ref="Q44:T44"/>
    <mergeCell ref="V27:Z29"/>
    <mergeCell ref="V26:Z26"/>
    <mergeCell ref="V51:Z53"/>
    <mergeCell ref="V48:Z48"/>
    <mergeCell ref="V50:Z50"/>
    <mergeCell ref="J26:N26"/>
    <mergeCell ref="E88:H88"/>
    <mergeCell ref="K88:N88"/>
    <mergeCell ref="E90:H90"/>
    <mergeCell ref="E112:H112"/>
    <mergeCell ref="K90:N90"/>
    <mergeCell ref="K91:N91"/>
    <mergeCell ref="E99:H100"/>
    <mergeCell ref="D98:H98"/>
    <mergeCell ref="K101:N101"/>
    <mergeCell ref="K92:N92"/>
    <mergeCell ref="J96:N96"/>
    <mergeCell ref="K112:N112"/>
    <mergeCell ref="K99:N100"/>
    <mergeCell ref="E121:H122"/>
    <mergeCell ref="E125:H126"/>
    <mergeCell ref="D124:H124"/>
    <mergeCell ref="D125:D126"/>
    <mergeCell ref="B120:B126"/>
    <mergeCell ref="E92:H92"/>
    <mergeCell ref="E91:H91"/>
    <mergeCell ref="D99:D100"/>
    <mergeCell ref="B96:B117"/>
    <mergeCell ref="D120:H120"/>
    <mergeCell ref="D121:D122"/>
    <mergeCell ref="E101:H101"/>
    <mergeCell ref="E116:H116"/>
    <mergeCell ref="E115:H115"/>
    <mergeCell ref="E114:H114"/>
    <mergeCell ref="D96:H96"/>
    <mergeCell ref="V24:Z24"/>
    <mergeCell ref="K29:N29"/>
    <mergeCell ref="J51:J52"/>
    <mergeCell ref="J125:N126"/>
    <mergeCell ref="J124:N124"/>
    <mergeCell ref="K121:N122"/>
    <mergeCell ref="J121:J122"/>
    <mergeCell ref="K115:N115"/>
    <mergeCell ref="K116:N116"/>
    <mergeCell ref="P121:P122"/>
    <mergeCell ref="Q121:T122"/>
    <mergeCell ref="K114:N114"/>
    <mergeCell ref="Q114:T114"/>
    <mergeCell ref="Q115:T115"/>
    <mergeCell ref="Q116:T116"/>
    <mergeCell ref="J120:N120"/>
    <mergeCell ref="K77:N77"/>
    <mergeCell ref="Q67:T67"/>
    <mergeCell ref="Q66:T66"/>
    <mergeCell ref="V54:Z54"/>
    <mergeCell ref="V31:Z44"/>
    <mergeCell ref="P48:T48"/>
    <mergeCell ref="Q53:T53"/>
    <mergeCell ref="P51:P52"/>
    <mergeCell ref="K53:N53"/>
    <mergeCell ref="Q43:T43"/>
    <mergeCell ref="K43:N43"/>
    <mergeCell ref="J48:N48"/>
    <mergeCell ref="J50:N50"/>
    <mergeCell ref="J27:J28"/>
    <mergeCell ref="K27:N28"/>
    <mergeCell ref="V30:Z30"/>
    <mergeCell ref="P26:T26"/>
    <mergeCell ref="P27:P28"/>
    <mergeCell ref="Q40:T40"/>
  </mergeCells>
  <conditionalFormatting sqref="E29:H29 E27">
    <cfRule type="cellIs" dxfId="175" priority="1" operator="equal">
      <formula>0</formula>
    </cfRule>
  </conditionalFormatting>
  <conditionalFormatting sqref="K29:N29 K27">
    <cfRule type="cellIs" dxfId="174" priority="2" operator="equal">
      <formula>0</formula>
    </cfRule>
  </conditionalFormatting>
  <conditionalFormatting sqref="Q29:T29 Q27">
    <cfRule type="cellIs" dxfId="173" priority="3" operator="equal">
      <formula>0</formula>
    </cfRule>
  </conditionalFormatting>
  <conditionalFormatting sqref="E53:H53 E51">
    <cfRule type="cellIs" dxfId="172" priority="4" operator="equal">
      <formula>0</formula>
    </cfRule>
  </conditionalFormatting>
  <conditionalFormatting sqref="K53:N53 K51">
    <cfRule type="cellIs" dxfId="171" priority="5" operator="equal">
      <formula>0</formula>
    </cfRule>
  </conditionalFormatting>
  <conditionalFormatting sqref="Q53:T53 Q51">
    <cfRule type="cellIs" dxfId="170" priority="6" operator="equal">
      <formula>0</formula>
    </cfRule>
  </conditionalFormatting>
  <conditionalFormatting sqref="E77:H77 E75">
    <cfRule type="cellIs" dxfId="169" priority="7" operator="equal">
      <formula>0</formula>
    </cfRule>
  </conditionalFormatting>
  <conditionalFormatting sqref="K77:N77 K75">
    <cfRule type="cellIs" dxfId="168" priority="8" operator="equal">
      <formula>0</formula>
    </cfRule>
  </conditionalFormatting>
  <conditionalFormatting sqref="E40:H44 K40:N44 Q40:T40 E64:H64 K64:N64 Q64:T64 E88:H88 K88:N88 E90:H92 K90:N92 E66:H68 K66:N68 Q66:T68 Q42:T44">
    <cfRule type="cellIs" dxfId="167" priority="9" operator="equal">
      <formula>0</formula>
    </cfRule>
  </conditionalFormatting>
  <conditionalFormatting sqref="U7:W19">
    <cfRule type="cellIs" dxfId="166" priority="10" operator="equal">
      <formula>0</formula>
    </cfRule>
  </conditionalFormatting>
  <conditionalFormatting sqref="U20:W21">
    <cfRule type="cellIs" dxfId="165" priority="11" operator="equal">
      <formula>0</formula>
    </cfRule>
  </conditionalFormatting>
  <conditionalFormatting sqref="Q77:T77 Q75">
    <cfRule type="cellIs" dxfId="164" priority="12" operator="equal">
      <formula>0</formula>
    </cfRule>
  </conditionalFormatting>
  <conditionalFormatting sqref="Q88:T88 Q90:T92">
    <cfRule type="cellIs" dxfId="163" priority="13" operator="equal">
      <formula>0</formula>
    </cfRule>
  </conditionalFormatting>
  <conditionalFormatting sqref="F21:J21">
    <cfRule type="cellIs" dxfId="162" priority="14" operator="equal">
      <formula>0</formula>
    </cfRule>
  </conditionalFormatting>
  <conditionalFormatting sqref="F7:I7">
    <cfRule type="cellIs" dxfId="161" priority="15" operator="equal">
      <formula>0</formula>
    </cfRule>
  </conditionalFormatting>
  <conditionalFormatting sqref="F7:I7">
    <cfRule type="expression" dxfId="160" priority="16">
      <formula>ISERROR(F7)</formula>
    </cfRule>
  </conditionalFormatting>
  <conditionalFormatting sqref="F8:I9 F10:F20">
    <cfRule type="cellIs" dxfId="159" priority="17" operator="equal">
      <formula>0</formula>
    </cfRule>
  </conditionalFormatting>
  <conditionalFormatting sqref="F8:I9 F10:F20">
    <cfRule type="expression" dxfId="158" priority="18">
      <formula>ISERROR(F8)</formula>
    </cfRule>
  </conditionalFormatting>
  <conditionalFormatting sqref="E101:H101 E99">
    <cfRule type="cellIs" dxfId="157" priority="19" operator="equal">
      <formula>0</formula>
    </cfRule>
  </conditionalFormatting>
  <conditionalFormatting sqref="K101:N101 K99">
    <cfRule type="cellIs" dxfId="156" priority="20" operator="equal">
      <formula>0</formula>
    </cfRule>
  </conditionalFormatting>
  <conditionalFormatting sqref="K112:N112 K114:N116 E112:H116">
    <cfRule type="cellIs" dxfId="155" priority="21" operator="equal">
      <formula>0</formula>
    </cfRule>
  </conditionalFormatting>
  <conditionalFormatting sqref="Q101:T101 Q99">
    <cfRule type="cellIs" dxfId="154" priority="22" operator="equal">
      <formula>0</formula>
    </cfRule>
  </conditionalFormatting>
  <conditionalFormatting sqref="Q112:T112 Q114:T116">
    <cfRule type="cellIs" dxfId="153" priority="23" operator="equal">
      <formula>0</formula>
    </cfRule>
  </conditionalFormatting>
  <conditionalFormatting sqref="E121">
    <cfRule type="cellIs" dxfId="152" priority="24" operator="equal">
      <formula>0</formula>
    </cfRule>
  </conditionalFormatting>
  <conditionalFormatting sqref="K121">
    <cfRule type="cellIs" dxfId="151" priority="25" operator="equal">
      <formula>0</formula>
    </cfRule>
  </conditionalFormatting>
  <conditionalFormatting sqref="Q121">
    <cfRule type="cellIs" dxfId="150" priority="26" operator="equal">
      <formula>0</formula>
    </cfRule>
  </conditionalFormatting>
  <conditionalFormatting sqref="E125">
    <cfRule type="cellIs" dxfId="149" priority="27" operator="equal">
      <formula>0</formula>
    </cfRule>
  </conditionalFormatting>
  <conditionalFormatting sqref="L113 N113">
    <cfRule type="cellIs" dxfId="148" priority="28" operator="equal">
      <formula>0</formula>
    </cfRule>
  </conditionalFormatting>
  <conditionalFormatting sqref="J125">
    <cfRule type="cellIs" dxfId="147" priority="29" operator="equal">
      <formula>0</formula>
    </cfRule>
  </conditionalFormatting>
  <conditionalFormatting sqref="E89:H89">
    <cfRule type="cellIs" dxfId="146" priority="30" operator="equal">
      <formula>0</formula>
    </cfRule>
  </conditionalFormatting>
  <conditionalFormatting sqref="K89:N89">
    <cfRule type="cellIs" dxfId="145" priority="31" operator="equal">
      <formula>0</formula>
    </cfRule>
  </conditionalFormatting>
  <conditionalFormatting sqref="Q89:T89">
    <cfRule type="cellIs" dxfId="144" priority="32" operator="equal">
      <formula>0</formula>
    </cfRule>
  </conditionalFormatting>
  <conditionalFormatting sqref="E65:H65">
    <cfRule type="cellIs" dxfId="143" priority="33" operator="equal">
      <formula>0</formula>
    </cfRule>
  </conditionalFormatting>
  <conditionalFormatting sqref="K65:N65">
    <cfRule type="cellIs" dxfId="142" priority="34" operator="equal">
      <formula>0</formula>
    </cfRule>
  </conditionalFormatting>
  <conditionalFormatting sqref="Q65:T65">
    <cfRule type="cellIs" dxfId="141" priority="35" operator="equal">
      <formula>0</formula>
    </cfRule>
  </conditionalFormatting>
  <conditionalFormatting sqref="Q41:T41">
    <cfRule type="cellIs" dxfId="140" priority="36" operator="equal">
      <formula>0</formula>
    </cfRule>
  </conditionalFormatting>
  <conditionalFormatting sqref="K113">
    <cfRule type="cellIs" dxfId="139" priority="37" operator="equal">
      <formula>0</formula>
    </cfRule>
  </conditionalFormatting>
  <conditionalFormatting sqref="M113">
    <cfRule type="cellIs" dxfId="138" priority="38" operator="equal">
      <formula>0</formula>
    </cfRule>
  </conditionalFormatting>
  <conditionalFormatting sqref="G10:G18">
    <cfRule type="cellIs" dxfId="137" priority="39" operator="equal">
      <formula>0</formula>
    </cfRule>
  </conditionalFormatting>
  <conditionalFormatting sqref="G10:G18">
    <cfRule type="expression" dxfId="136" priority="40">
      <formula>ISERROR(G10)</formula>
    </cfRule>
  </conditionalFormatting>
  <conditionalFormatting sqref="H10:H18">
    <cfRule type="cellIs" dxfId="135" priority="41" operator="equal">
      <formula>0</formula>
    </cfRule>
  </conditionalFormatting>
  <conditionalFormatting sqref="H10:H18">
    <cfRule type="expression" dxfId="134" priority="42">
      <formula>ISERROR(H10)</formula>
    </cfRule>
  </conditionalFormatting>
  <conditionalFormatting sqref="I10:I18">
    <cfRule type="cellIs" dxfId="133" priority="43" operator="equal">
      <formula>0</formula>
    </cfRule>
  </conditionalFormatting>
  <conditionalFormatting sqref="I10:I18">
    <cfRule type="expression" dxfId="132" priority="44">
      <formula>ISERROR(I10)</formula>
    </cfRule>
  </conditionalFormatting>
  <dataValidations count="3">
    <dataValidation type="decimal" operator="greaterThanOrEqual" allowBlank="1" showInputMessage="1" showErrorMessage="1" prompt="Enter number of reps as a whole number." sqref="F31:F39 L31:L39 R31:R39 F55:F63 L55:L63 R55:R63 F79:F87 L79:L87 R79:R87 F103:F111 L103:L111 R103:R111" xr:uid="{00000000-0002-0000-1100-000000000000}">
      <formula1>0</formula1>
    </dataValidation>
    <dataValidation type="decimal" operator="greaterThanOrEqual" allowBlank="1" showInputMessage="1" showErrorMessage="1" prompt="Enter kilos (kg)" sqref="E31:E39 K31:K39 Q31:Q39 Q55:Q63 K55:K63 E55:E63 E79:E87 K79:K87 Q79:Q87 Q103:Q111 K103:K111 E103:E111" xr:uid="{4C2EC1AF-CC63-8344-90F8-2B8B006AD822}">
      <formula1>0</formula1>
    </dataValidation>
    <dataValidation type="decimal" operator="greaterThanOrEqual" allowBlank="1" showInputMessage="1" showErrorMessage="1" prompt="Enter RPE." sqref="S103:S111 M103:M111 G103:G111 G79:G87 M79:M87 S79:S87 S55:S63 M55:M63 G55:G63 G31:G39 M31:M39 S31:S39" xr:uid="{9524FF68-C5B8-F64B-B21B-BADBB59BF834}">
      <formula1>0</formula1>
    </dataValidation>
  </dataValidations>
  <printOptions horizontalCentered="1"/>
  <pageMargins left="0.25" right="0.25" top="0.25" bottom="0.25" header="0" footer="0"/>
  <pageSetup orientation="landscape"/>
  <rowBreaks count="3" manualBreakCount="3">
    <brk id="22" man="1"/>
    <brk id="70" man="1"/>
    <brk id="46" man="1"/>
  </rowBreaks>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800F20"/>
  </sheetPr>
  <dimension ref="A1:Z1000"/>
  <sheetViews>
    <sheetView showGridLines="0" tabSelected="1" topLeftCell="A28" zoomScale="50" zoomScaleNormal="50" workbookViewId="0">
      <selection activeCell="Q121" sqref="Q121:T122"/>
    </sheetView>
  </sheetViews>
  <sheetFormatPr baseColWidth="10" defaultColWidth="11.1640625" defaultRowHeight="15" customHeight="1"/>
  <cols>
    <col min="1" max="1" width="10.83203125" customWidth="1"/>
    <col min="2" max="2" width="20.83203125" customWidth="1"/>
    <col min="3" max="3" width="2.83203125" customWidth="1"/>
    <col min="4" max="4" width="25.33203125" customWidth="1"/>
    <col min="5" max="8" width="20.83203125" customWidth="1"/>
    <col min="9" max="9" width="5.83203125" customWidth="1"/>
    <col min="10" max="10" width="25.83203125" customWidth="1"/>
    <col min="11" max="11" width="37" customWidth="1"/>
    <col min="12" max="14" width="20.83203125" customWidth="1"/>
    <col min="15" max="15" width="5.83203125" customWidth="1"/>
    <col min="16" max="16" width="25.83203125" customWidth="1"/>
    <col min="17" max="20" width="20.83203125" customWidth="1"/>
    <col min="21" max="21" width="5.83203125" customWidth="1"/>
    <col min="22" max="26" width="20.83203125" customWidth="1"/>
  </cols>
  <sheetData>
    <row r="1" spans="1:24" ht="15.75" customHeight="1"/>
    <row r="2" spans="1:24" ht="60" customHeight="1">
      <c r="A2" s="1"/>
      <c r="B2" s="163" t="s">
        <v>150</v>
      </c>
      <c r="D2" s="164">
        <f>'PROGRAMMING SKELETON'!B3+(F2-1)</f>
        <v>11</v>
      </c>
      <c r="F2" s="152">
        <v>11</v>
      </c>
      <c r="G2" s="165" t="s">
        <v>1173</v>
      </c>
      <c r="H2" s="166"/>
      <c r="I2" s="166"/>
      <c r="J2" s="163" t="s">
        <v>24</v>
      </c>
      <c r="K2" s="168">
        <f ca="1">OFFSET('PROGRAMMING SKELETON'!A3,F2-1,0)</f>
        <v>43604</v>
      </c>
      <c r="L2" s="166"/>
      <c r="M2" s="166"/>
      <c r="N2" s="166"/>
      <c r="O2" s="166"/>
      <c r="P2" s="166"/>
      <c r="Q2" s="166"/>
      <c r="R2" s="166"/>
      <c r="S2" s="166"/>
      <c r="T2" s="166"/>
      <c r="U2" s="169"/>
    </row>
    <row r="3" spans="1:24" ht="60" customHeight="1">
      <c r="A3" s="1"/>
      <c r="B3" s="163" t="s">
        <v>151</v>
      </c>
      <c r="D3" s="170" t="str">
        <f ca="1">OFFSET('PROGRAMMING SKELETON'!C3,F2-1,0)</f>
        <v>Specialization</v>
      </c>
      <c r="F3" s="165"/>
      <c r="H3" s="166"/>
      <c r="I3" s="166"/>
      <c r="J3" s="166"/>
      <c r="K3" s="166"/>
      <c r="L3" s="166"/>
      <c r="M3" s="166"/>
      <c r="N3" s="166"/>
      <c r="O3" s="166"/>
      <c r="P3" s="166"/>
      <c r="Q3" s="166"/>
      <c r="R3" s="166"/>
      <c r="S3" s="166"/>
      <c r="T3" s="166"/>
      <c r="U3" s="169"/>
    </row>
    <row r="4" spans="1:24" ht="30" customHeight="1">
      <c r="A4" s="1"/>
      <c r="B4" s="1"/>
      <c r="D4" s="1"/>
      <c r="E4" s="1"/>
      <c r="F4" s="1"/>
      <c r="G4" s="169"/>
      <c r="H4" s="169"/>
      <c r="I4" s="169"/>
      <c r="J4" s="169"/>
      <c r="K4" s="169"/>
      <c r="L4" s="166"/>
      <c r="M4" s="166"/>
      <c r="N4" s="166"/>
      <c r="O4" s="166"/>
      <c r="P4" s="166"/>
      <c r="Q4" s="166"/>
      <c r="R4" s="166"/>
      <c r="S4" s="166"/>
      <c r="T4" s="166"/>
      <c r="U4" s="169"/>
    </row>
    <row r="5" spans="1:24" ht="60" customHeight="1">
      <c r="A5" s="1"/>
      <c r="B5" s="578">
        <f>H2</f>
        <v>0</v>
      </c>
      <c r="C5" s="1"/>
      <c r="D5" s="565" t="s">
        <v>1192</v>
      </c>
      <c r="E5" s="381"/>
      <c r="F5" s="381"/>
      <c r="G5" s="381"/>
      <c r="H5" s="381"/>
      <c r="I5" s="381"/>
      <c r="J5" s="566"/>
      <c r="K5" s="129"/>
      <c r="L5" s="166"/>
      <c r="M5" s="166"/>
      <c r="N5" s="166"/>
      <c r="O5" s="166"/>
      <c r="P5" s="166"/>
      <c r="Q5" s="166"/>
      <c r="R5" s="166"/>
      <c r="S5" s="166"/>
      <c r="T5" s="166"/>
      <c r="U5" s="169"/>
      <c r="V5" s="169"/>
      <c r="W5" s="169"/>
      <c r="X5" s="169"/>
    </row>
    <row r="6" spans="1:24" ht="60" customHeight="1">
      <c r="A6" s="1"/>
      <c r="B6" s="545"/>
      <c r="C6" s="1"/>
      <c r="D6" s="579" t="s">
        <v>1232</v>
      </c>
      <c r="E6" s="580"/>
      <c r="F6" s="171" t="s">
        <v>1258</v>
      </c>
      <c r="G6" s="171" t="s">
        <v>1267</v>
      </c>
      <c r="H6" s="172" t="s">
        <v>1268</v>
      </c>
      <c r="I6" s="567" t="s">
        <v>1277</v>
      </c>
      <c r="J6" s="439"/>
      <c r="K6" s="129"/>
      <c r="L6" s="166"/>
      <c r="M6" s="166"/>
      <c r="N6" s="166"/>
      <c r="O6" s="166"/>
      <c r="P6" s="166"/>
      <c r="Q6" s="166"/>
      <c r="R6" s="166"/>
      <c r="S6" s="166"/>
      <c r="T6" s="166"/>
      <c r="U6" s="169"/>
      <c r="V6" s="169"/>
      <c r="W6" s="169"/>
      <c r="X6" s="169"/>
    </row>
    <row r="7" spans="1:24" ht="49.5" customHeight="1">
      <c r="A7" s="1"/>
      <c r="B7" s="545"/>
      <c r="C7" s="1"/>
      <c r="D7" s="536" t="str">
        <f ca="1">OFFSET('PROGRAMMING SKELETON'!D118,F2-1,0)</f>
        <v>Squat with belt</v>
      </c>
      <c r="E7" s="537"/>
      <c r="F7" s="325">
        <f>E44</f>
        <v>0</v>
      </c>
      <c r="G7" s="173">
        <f>E43</f>
        <v>0</v>
      </c>
      <c r="H7" s="174">
        <f>E42</f>
        <v>0</v>
      </c>
      <c r="I7" s="568">
        <f ca="1">E40</f>
        <v>0</v>
      </c>
      <c r="J7" s="569"/>
      <c r="K7" s="129"/>
      <c r="L7" s="166"/>
      <c r="M7" s="166"/>
      <c r="N7" s="166"/>
      <c r="O7" s="166"/>
      <c r="P7" s="166"/>
      <c r="Q7" s="166"/>
      <c r="R7" s="166"/>
      <c r="S7" s="166"/>
      <c r="T7" s="166"/>
      <c r="U7" s="169"/>
      <c r="V7" s="169"/>
      <c r="W7" s="169"/>
      <c r="X7" s="169"/>
    </row>
    <row r="8" spans="1:24" ht="49.5" customHeight="1">
      <c r="A8" s="1"/>
      <c r="B8" s="545"/>
      <c r="C8" s="1"/>
      <c r="D8" s="536" t="str">
        <f ca="1">OFFSET('PROGRAMMING SKELETON'!G118,F2-1,0)</f>
        <v>Touch and Go Bench</v>
      </c>
      <c r="E8" s="537"/>
      <c r="F8" s="326">
        <f>K44</f>
        <v>0</v>
      </c>
      <c r="G8" s="176">
        <f>K43</f>
        <v>0</v>
      </c>
      <c r="H8" s="177">
        <f>K42</f>
        <v>0</v>
      </c>
      <c r="I8" s="538">
        <f ca="1">K40</f>
        <v>0</v>
      </c>
      <c r="J8" s="539"/>
      <c r="K8" s="129"/>
      <c r="L8" s="166"/>
      <c r="M8" s="166"/>
      <c r="N8" s="166"/>
      <c r="O8" s="166"/>
      <c r="P8" s="166"/>
      <c r="Q8" s="166"/>
      <c r="R8" s="166"/>
      <c r="S8" s="166"/>
      <c r="T8" s="166"/>
      <c r="U8" s="169"/>
      <c r="V8" s="169"/>
      <c r="W8" s="169"/>
      <c r="X8" s="169"/>
    </row>
    <row r="9" spans="1:24" ht="49.5" customHeight="1">
      <c r="A9" s="1"/>
      <c r="B9" s="545"/>
      <c r="C9" s="1"/>
      <c r="D9" s="536" t="str">
        <f ca="1">OFFSET('PROGRAMMING SKELETON'!J118,F2-1,0)</f>
        <v>2ct paused Bench</v>
      </c>
      <c r="E9" s="537"/>
      <c r="F9" s="326">
        <f>Q44</f>
        <v>0</v>
      </c>
      <c r="G9" s="176">
        <f>Q43</f>
        <v>0</v>
      </c>
      <c r="H9" s="177">
        <f>Q42</f>
        <v>0</v>
      </c>
      <c r="I9" s="538">
        <f ca="1">Q40</f>
        <v>0</v>
      </c>
      <c r="J9" s="539"/>
      <c r="K9" s="129"/>
      <c r="L9" s="166"/>
      <c r="M9" s="166"/>
      <c r="N9" s="166"/>
      <c r="O9" s="166"/>
      <c r="P9" s="166"/>
      <c r="Q9" s="166"/>
      <c r="R9" s="166"/>
      <c r="S9" s="166"/>
      <c r="T9" s="166"/>
      <c r="U9" s="169"/>
      <c r="V9" s="169"/>
      <c r="W9" s="169"/>
      <c r="X9" s="169"/>
    </row>
    <row r="10" spans="1:24" ht="49.5" customHeight="1">
      <c r="A10" s="1"/>
      <c r="B10" s="545"/>
      <c r="C10" s="1"/>
      <c r="D10" s="536" t="str">
        <f ca="1">OFFSET('PROGRAMMING SKELETON'!D173,F2-1,0)</f>
        <v>Deadlift with belt</v>
      </c>
      <c r="E10" s="537"/>
      <c r="F10" s="326">
        <f>E68</f>
        <v>0</v>
      </c>
      <c r="G10" s="178">
        <f>E67</f>
        <v>0</v>
      </c>
      <c r="H10" s="179">
        <f>E66</f>
        <v>0</v>
      </c>
      <c r="I10" s="538">
        <f ca="1">E64</f>
        <v>0</v>
      </c>
      <c r="J10" s="539"/>
      <c r="K10" s="129"/>
      <c r="L10" s="166"/>
      <c r="M10" s="166"/>
      <c r="N10" s="166"/>
      <c r="O10" s="166"/>
      <c r="P10" s="166"/>
      <c r="Q10" s="166"/>
      <c r="R10" s="166"/>
      <c r="S10" s="166"/>
      <c r="T10" s="166"/>
      <c r="U10" s="169"/>
      <c r="V10" s="169"/>
      <c r="W10" s="169"/>
      <c r="X10" s="169"/>
    </row>
    <row r="11" spans="1:24" ht="49.5" customHeight="1">
      <c r="A11" s="1"/>
      <c r="B11" s="545"/>
      <c r="C11" s="1"/>
      <c r="D11" s="536" t="str">
        <f ca="1">OFFSET('PROGRAMMING SKELETON'!G173,F2-1,0)</f>
        <v>1 count paused bench</v>
      </c>
      <c r="E11" s="537"/>
      <c r="F11" s="326">
        <f>K68</f>
        <v>0</v>
      </c>
      <c r="G11" s="178">
        <f>K67</f>
        <v>0</v>
      </c>
      <c r="H11" s="179">
        <f>K66</f>
        <v>0</v>
      </c>
      <c r="I11" s="538">
        <f ca="1">K64</f>
        <v>0</v>
      </c>
      <c r="J11" s="539"/>
      <c r="K11" s="129"/>
      <c r="L11" s="166"/>
      <c r="M11" s="166"/>
      <c r="N11" s="166"/>
      <c r="O11" s="166"/>
      <c r="P11" s="166"/>
      <c r="Q11" s="166"/>
      <c r="R11" s="166"/>
      <c r="S11" s="166"/>
      <c r="T11" s="166"/>
      <c r="U11" s="169"/>
      <c r="V11" s="169"/>
      <c r="W11" s="169"/>
      <c r="X11" s="169"/>
    </row>
    <row r="12" spans="1:24" ht="49.5" customHeight="1">
      <c r="A12" s="1"/>
      <c r="B12" s="545"/>
      <c r="C12" s="1"/>
      <c r="D12" s="536" t="str">
        <f ca="1">OFFSET('PROGRAMMING SKELETON'!J173,F2-1,0)</f>
        <v>2ct paused squat</v>
      </c>
      <c r="E12" s="537"/>
      <c r="F12" s="326">
        <f>Q68</f>
        <v>0</v>
      </c>
      <c r="G12" s="178">
        <f>Q67</f>
        <v>0</v>
      </c>
      <c r="H12" s="179">
        <f>Q66</f>
        <v>0</v>
      </c>
      <c r="I12" s="538">
        <f ca="1">Q64</f>
        <v>0</v>
      </c>
      <c r="J12" s="539"/>
      <c r="K12" s="129"/>
      <c r="L12" s="166"/>
      <c r="M12" s="166"/>
      <c r="N12" s="166"/>
      <c r="O12" s="166"/>
      <c r="P12" s="166"/>
      <c r="Q12" s="166"/>
      <c r="R12" s="166"/>
      <c r="S12" s="166"/>
      <c r="T12" s="166"/>
      <c r="U12" s="169"/>
      <c r="V12" s="169"/>
      <c r="W12" s="169"/>
      <c r="X12" s="169"/>
    </row>
    <row r="13" spans="1:24" ht="49.5" customHeight="1">
      <c r="A13" s="1"/>
      <c r="B13" s="545"/>
      <c r="C13" s="1"/>
      <c r="D13" s="536" t="str">
        <f ca="1">OFFSET('PROGRAMMING SKELETON'!D228,F2-1,0)</f>
        <v>None</v>
      </c>
      <c r="E13" s="537"/>
      <c r="F13" s="326">
        <f>E92</f>
        <v>0</v>
      </c>
      <c r="G13" s="178">
        <f>E91</f>
        <v>0</v>
      </c>
      <c r="H13" s="179">
        <f>E90</f>
        <v>0</v>
      </c>
      <c r="I13" s="538">
        <f>E92</f>
        <v>0</v>
      </c>
      <c r="J13" s="539"/>
      <c r="K13" s="129"/>
      <c r="L13" s="166"/>
      <c r="M13" s="166"/>
      <c r="N13" s="166"/>
      <c r="O13" s="166"/>
      <c r="P13" s="166"/>
      <c r="Q13" s="166"/>
      <c r="R13" s="166"/>
      <c r="S13" s="166"/>
      <c r="T13" s="166"/>
      <c r="U13" s="169"/>
      <c r="V13" s="169"/>
      <c r="W13" s="169"/>
      <c r="X13" s="169"/>
    </row>
    <row r="14" spans="1:24" ht="49.5" customHeight="1">
      <c r="A14" s="1"/>
      <c r="B14" s="545"/>
      <c r="C14" s="1"/>
      <c r="D14" s="536" t="str">
        <f ca="1">OFFSET('PROGRAMMING SKELETON'!G228,F2-1,0)</f>
        <v>None</v>
      </c>
      <c r="E14" s="537"/>
      <c r="F14" s="326">
        <f>K92</f>
        <v>0</v>
      </c>
      <c r="G14" s="178">
        <f>K91</f>
        <v>0</v>
      </c>
      <c r="H14" s="179">
        <f>K90</f>
        <v>0</v>
      </c>
      <c r="I14" s="538">
        <f ca="1">K88</f>
        <v>0</v>
      </c>
      <c r="J14" s="539"/>
      <c r="K14" s="129"/>
      <c r="L14" s="166"/>
      <c r="M14" s="166"/>
      <c r="N14" s="166"/>
      <c r="O14" s="166"/>
      <c r="P14" s="166"/>
      <c r="Q14" s="166"/>
      <c r="R14" s="166"/>
      <c r="S14" s="166"/>
      <c r="T14" s="166"/>
      <c r="U14" s="169"/>
      <c r="V14" s="169"/>
      <c r="W14" s="169"/>
      <c r="X14" s="169"/>
    </row>
    <row r="15" spans="1:24" ht="49.5" customHeight="1">
      <c r="A15" s="1"/>
      <c r="B15" s="545"/>
      <c r="C15" s="1"/>
      <c r="D15" s="536" t="str">
        <f ca="1">OFFSET('PROGRAMMING SKELETON'!J228,F2-1,0)</f>
        <v>None</v>
      </c>
      <c r="E15" s="537"/>
      <c r="F15" s="326">
        <f>Q92</f>
        <v>0</v>
      </c>
      <c r="G15" s="178">
        <f>Q91</f>
        <v>0</v>
      </c>
      <c r="H15" s="179">
        <f>Q90</f>
        <v>0</v>
      </c>
      <c r="I15" s="538">
        <f ca="1">Q88</f>
        <v>0</v>
      </c>
      <c r="J15" s="539"/>
      <c r="K15" s="129"/>
      <c r="L15" s="166"/>
      <c r="M15" s="166"/>
      <c r="N15" s="166"/>
      <c r="O15" s="166"/>
      <c r="P15" s="166"/>
      <c r="Q15" s="166"/>
      <c r="R15" s="166"/>
      <c r="S15" s="166"/>
      <c r="T15" s="166"/>
      <c r="U15" s="169"/>
      <c r="V15" s="169"/>
      <c r="W15" s="169"/>
      <c r="X15" s="169"/>
    </row>
    <row r="16" spans="1:24" ht="49.5" customHeight="1">
      <c r="A16" s="1"/>
      <c r="B16" s="545"/>
      <c r="C16" s="1"/>
      <c r="D16" s="536" t="str">
        <f ca="1">OFFSET('PROGRAMMING SKELETON'!D282,F2-1,0)</f>
        <v>Pin Squat</v>
      </c>
      <c r="E16" s="537"/>
      <c r="F16" s="326">
        <f>E116</f>
        <v>0</v>
      </c>
      <c r="G16" s="178">
        <f>E115</f>
        <v>0</v>
      </c>
      <c r="H16" s="179">
        <f>E114</f>
        <v>0</v>
      </c>
      <c r="I16" s="538">
        <f ca="1">E112</f>
        <v>0</v>
      </c>
      <c r="J16" s="539"/>
      <c r="K16" s="129"/>
      <c r="L16" s="166"/>
      <c r="M16" s="166"/>
      <c r="N16" s="166"/>
      <c r="O16" s="166"/>
      <c r="P16" s="166"/>
      <c r="Q16" s="166"/>
      <c r="R16" s="166"/>
      <c r="S16" s="166"/>
      <c r="T16" s="166"/>
      <c r="U16" s="169"/>
      <c r="V16" s="169"/>
      <c r="W16" s="169"/>
      <c r="X16" s="169"/>
    </row>
    <row r="17" spans="1:26" ht="49.5" customHeight="1">
      <c r="A17" s="1"/>
      <c r="B17" s="545"/>
      <c r="C17" s="1"/>
      <c r="D17" s="536" t="str">
        <f ca="1">OFFSET('PROGRAMMING SKELETON'!G282,F2-1,0)</f>
        <v>Pin bench</v>
      </c>
      <c r="E17" s="537"/>
      <c r="F17" s="326">
        <f>K116</f>
        <v>0</v>
      </c>
      <c r="G17" s="178">
        <f>K115</f>
        <v>0</v>
      </c>
      <c r="H17" s="179">
        <f>K114</f>
        <v>0</v>
      </c>
      <c r="I17" s="538">
        <f ca="1">K112</f>
        <v>0</v>
      </c>
      <c r="J17" s="539"/>
      <c r="K17" s="129"/>
      <c r="L17" s="166"/>
      <c r="M17" s="166"/>
      <c r="N17" s="166"/>
      <c r="O17" s="166"/>
      <c r="P17" s="166"/>
      <c r="Q17" s="166"/>
      <c r="R17" s="166"/>
      <c r="S17" s="166"/>
      <c r="T17" s="166"/>
      <c r="U17" s="169"/>
      <c r="V17" s="169"/>
      <c r="W17" s="169"/>
      <c r="X17" s="169"/>
    </row>
    <row r="18" spans="1:26" ht="49.5" customHeight="1">
      <c r="A18" s="1"/>
      <c r="B18" s="545"/>
      <c r="C18" s="1"/>
      <c r="D18" s="536" t="str">
        <f ca="1">OFFSET('PROGRAMMING SKELETON'!J282,F2-1,0)</f>
        <v>2" deficit deadlift</v>
      </c>
      <c r="E18" s="537"/>
      <c r="F18" s="326">
        <f>Q116</f>
        <v>0</v>
      </c>
      <c r="G18" s="178">
        <f>Q115</f>
        <v>0</v>
      </c>
      <c r="H18" s="179">
        <f>Q114</f>
        <v>0</v>
      </c>
      <c r="I18" s="538">
        <f ca="1">Q112</f>
        <v>0</v>
      </c>
      <c r="J18" s="539"/>
      <c r="K18" s="129"/>
      <c r="L18" s="182"/>
      <c r="M18" s="182"/>
      <c r="N18" s="182"/>
      <c r="O18" s="182"/>
      <c r="P18" s="182"/>
      <c r="Q18" s="182"/>
      <c r="R18" s="182"/>
      <c r="S18" s="182"/>
      <c r="T18" s="182"/>
      <c r="U18" s="169"/>
      <c r="V18" s="169"/>
      <c r="W18" s="169"/>
      <c r="X18" s="169"/>
    </row>
    <row r="19" spans="1:26" ht="49.5" customHeight="1">
      <c r="A19" s="1"/>
      <c r="B19" s="545"/>
      <c r="C19" s="1"/>
      <c r="D19" s="536" t="s">
        <v>2145</v>
      </c>
      <c r="E19" s="537"/>
      <c r="F19" s="588">
        <f>J125</f>
        <v>0</v>
      </c>
      <c r="G19" s="413"/>
      <c r="H19" s="413"/>
      <c r="I19" s="413"/>
      <c r="J19" s="539"/>
      <c r="K19" s="129"/>
      <c r="L19" s="182"/>
      <c r="M19" s="182"/>
      <c r="N19" s="182"/>
      <c r="O19" s="182"/>
      <c r="P19" s="182"/>
      <c r="Q19" s="182"/>
      <c r="R19" s="182"/>
      <c r="S19" s="182"/>
      <c r="T19" s="182"/>
      <c r="U19" s="169"/>
      <c r="V19" s="169"/>
      <c r="W19" s="169"/>
      <c r="X19" s="169"/>
    </row>
    <row r="20" spans="1:26" ht="49.5" customHeight="1">
      <c r="A20" s="1"/>
      <c r="B20" s="545"/>
      <c r="C20" s="1"/>
      <c r="D20" s="536" t="s">
        <v>2146</v>
      </c>
      <c r="E20" s="537"/>
      <c r="F20" s="540" t="e">
        <f>F19/(('WEEK 10'!F19+'WEEK 7'!F19+'WEEK 8'!F19+'WEEK 9'!F19)/4)</f>
        <v>#DIV/0!</v>
      </c>
      <c r="G20" s="541"/>
      <c r="H20" s="541"/>
      <c r="I20" s="541"/>
      <c r="J20" s="542"/>
      <c r="K20" s="129"/>
      <c r="L20" s="182"/>
      <c r="M20" s="182"/>
      <c r="N20" s="182"/>
      <c r="O20" s="182"/>
      <c r="P20" s="182"/>
      <c r="Q20" s="182"/>
      <c r="R20" s="182"/>
      <c r="S20" s="182"/>
      <c r="T20" s="182"/>
      <c r="U20" s="169"/>
      <c r="V20" s="169"/>
      <c r="W20" s="169"/>
      <c r="X20" s="169"/>
    </row>
    <row r="21" spans="1:26" ht="49.5" customHeight="1">
      <c r="A21" s="1"/>
      <c r="B21" s="546"/>
      <c r="C21" s="1"/>
      <c r="D21" s="536"/>
      <c r="E21" s="537"/>
      <c r="F21" s="183"/>
      <c r="G21" s="184"/>
      <c r="H21" s="185"/>
      <c r="I21" s="543"/>
      <c r="J21" s="537"/>
      <c r="K21" s="129"/>
      <c r="L21" s="182"/>
      <c r="M21" s="182"/>
      <c r="N21" s="182"/>
      <c r="O21" s="182"/>
      <c r="P21" s="182"/>
      <c r="Q21" s="182"/>
      <c r="R21" s="182"/>
      <c r="S21" s="182"/>
      <c r="T21" s="182"/>
      <c r="U21" s="169"/>
      <c r="V21" s="169"/>
      <c r="W21" s="169"/>
      <c r="X21" s="169"/>
    </row>
    <row r="22" spans="1:26" ht="15" customHeight="1">
      <c r="A22" s="1"/>
      <c r="B22" s="1"/>
      <c r="C22" s="1"/>
      <c r="D22" s="1"/>
      <c r="E22" s="1"/>
      <c r="F22" s="1"/>
      <c r="G22" s="169"/>
      <c r="H22" s="169"/>
      <c r="I22" s="169"/>
      <c r="J22" s="169"/>
      <c r="K22" s="169"/>
      <c r="L22" s="169"/>
      <c r="M22" s="169"/>
      <c r="N22" s="169"/>
      <c r="O22" s="169"/>
      <c r="P22" s="169"/>
      <c r="Q22" s="169"/>
      <c r="R22" s="169"/>
      <c r="S22" s="169"/>
      <c r="T22" s="169"/>
      <c r="U22" s="169"/>
    </row>
    <row r="23" spans="1:26" ht="15.75" customHeight="1"/>
    <row r="24" spans="1:26" ht="79.5" customHeight="1">
      <c r="B24" s="544">
        <v>1</v>
      </c>
      <c r="D24" s="533">
        <v>1</v>
      </c>
      <c r="E24" s="369"/>
      <c r="F24" s="369"/>
      <c r="G24" s="369"/>
      <c r="H24" s="370"/>
      <c r="J24" s="533">
        <v>2</v>
      </c>
      <c r="K24" s="369"/>
      <c r="L24" s="369"/>
      <c r="M24" s="369"/>
      <c r="N24" s="370"/>
      <c r="P24" s="533">
        <v>3</v>
      </c>
      <c r="Q24" s="369"/>
      <c r="R24" s="369"/>
      <c r="S24" s="369"/>
      <c r="T24" s="370"/>
      <c r="V24" s="533" t="s">
        <v>2147</v>
      </c>
      <c r="W24" s="369"/>
      <c r="X24" s="369"/>
      <c r="Y24" s="369"/>
      <c r="Z24" s="370"/>
    </row>
    <row r="25" spans="1:26" ht="15" customHeight="1">
      <c r="B25" s="545"/>
    </row>
    <row r="26" spans="1:26" ht="79.5" customHeight="1">
      <c r="B26" s="545"/>
      <c r="D26" s="535" t="str">
        <f ca="1">OFFSET('PROGRAMMING SKELETON'!D118,F2-1,0)</f>
        <v>Squat with belt</v>
      </c>
      <c r="E26" s="413"/>
      <c r="F26" s="413"/>
      <c r="G26" s="413"/>
      <c r="H26" s="414"/>
      <c r="I26" s="129"/>
      <c r="J26" s="535" t="str">
        <f ca="1">OFFSET('PROGRAMMING SKELETON'!G118,F2-1,0)</f>
        <v>Touch and Go Bench</v>
      </c>
      <c r="K26" s="413"/>
      <c r="L26" s="413"/>
      <c r="M26" s="413"/>
      <c r="N26" s="414"/>
      <c r="O26" s="129"/>
      <c r="P26" s="535" t="str">
        <f ca="1">OFFSET('PROGRAMMING SKELETON'!J118,F2-1,0)</f>
        <v>2ct paused Bench</v>
      </c>
      <c r="Q26" s="413"/>
      <c r="R26" s="413"/>
      <c r="S26" s="413"/>
      <c r="T26" s="414"/>
      <c r="V26" s="535" t="str">
        <f ca="1">OFFSET('PROGRAMMING SKELETON'!M118,F2-1,0)</f>
        <v>GPP or None</v>
      </c>
      <c r="W26" s="413"/>
      <c r="X26" s="413"/>
      <c r="Y26" s="413"/>
      <c r="Z26" s="414"/>
    </row>
    <row r="27" spans="1:26" ht="49.5" customHeight="1">
      <c r="B27" s="545"/>
      <c r="D27" s="531" t="s">
        <v>2148</v>
      </c>
      <c r="E27" s="525" t="str">
        <f ca="1">OFFSET('PROGRAMMING SKELETON'!D3,F2-1,0)</f>
        <v xml:space="preserve">• 1 rep @ RPE 8 (90-93% 1RM)
•1 rep @ RPE 9 (94-96%)
•3 reps @ RPE 9 (89%) x 3 sets of 3
</v>
      </c>
      <c r="F27" s="526"/>
      <c r="G27" s="526"/>
      <c r="H27" s="527"/>
      <c r="J27" s="531" t="s">
        <v>2148</v>
      </c>
      <c r="K27" s="525" t="str">
        <f ca="1">OFFSET('PROGRAMMING SKELETON'!E3,F2-1,0)</f>
        <v xml:space="preserve">• 1 rep @ RPE 8 (90-93% 1RM)
•1 rep @ RPE 9 (94-96%)
•3 reps @ RPE 9 (89%) x 3 sets of 3
</v>
      </c>
      <c r="L27" s="526"/>
      <c r="M27" s="526"/>
      <c r="N27" s="527"/>
      <c r="P27" s="531" t="s">
        <v>2148</v>
      </c>
      <c r="Q27" s="525" t="str">
        <f ca="1">OFFSET('PROGRAMMING SKELETON'!F3,F2-1,0)</f>
        <v xml:space="preserve">•4 reps @  RPE 7
• 4 reps @ RPE 8
•4 reps @ RPE 9
• -5% from 4 @ 9 x 2 sets of 4
</v>
      </c>
      <c r="R27" s="526"/>
      <c r="S27" s="526"/>
      <c r="T27" s="527"/>
      <c r="V27" s="582" t="str">
        <f ca="1">OFFSET('PROGRAMMING SKELETON'!N118,F2-1,0)</f>
        <v>GPP or None</v>
      </c>
      <c r="W27" s="526"/>
      <c r="X27" s="526"/>
      <c r="Y27" s="526"/>
      <c r="Z27" s="527"/>
    </row>
    <row r="28" spans="1:26" ht="49.5" customHeight="1">
      <c r="B28" s="545"/>
      <c r="D28" s="532"/>
      <c r="E28" s="528"/>
      <c r="F28" s="529"/>
      <c r="G28" s="529"/>
      <c r="H28" s="530"/>
      <c r="J28" s="532"/>
      <c r="K28" s="528"/>
      <c r="L28" s="529"/>
      <c r="M28" s="529"/>
      <c r="N28" s="530"/>
      <c r="P28" s="532"/>
      <c r="Q28" s="528"/>
      <c r="R28" s="529"/>
      <c r="S28" s="529"/>
      <c r="T28" s="530"/>
      <c r="V28" s="583"/>
      <c r="W28" s="392"/>
      <c r="X28" s="392"/>
      <c r="Y28" s="392"/>
      <c r="Z28" s="584"/>
    </row>
    <row r="29" spans="1:26" ht="124.5" customHeight="1">
      <c r="B29" s="545"/>
      <c r="D29" s="186" t="s">
        <v>2149</v>
      </c>
      <c r="E29" s="534" t="str">
        <f ca="1">OFFSET('PROGRAMMING SKELETON'!E118,F2-1,0)</f>
        <v>3-5 minute rest between work sets</v>
      </c>
      <c r="F29" s="410"/>
      <c r="G29" s="410"/>
      <c r="H29" s="411"/>
      <c r="J29" s="186" t="s">
        <v>2149</v>
      </c>
      <c r="K29" s="534" t="str">
        <f ca="1">OFFSET('PROGRAMMING SKELETON'!H118,F2-1,0)</f>
        <v>3-5 minute rest between work sets</v>
      </c>
      <c r="L29" s="410"/>
      <c r="M29" s="410"/>
      <c r="N29" s="411"/>
      <c r="P29" s="186" t="s">
        <v>2149</v>
      </c>
      <c r="Q29" s="534" t="str">
        <f ca="1">OFFSET('PROGRAMMING SKELETON'!K118,F2-1,0)</f>
        <v>2-4 min</v>
      </c>
      <c r="R29" s="410"/>
      <c r="S29" s="410"/>
      <c r="T29" s="411"/>
      <c r="V29" s="585"/>
      <c r="W29" s="417"/>
      <c r="X29" s="417"/>
      <c r="Y29" s="417"/>
      <c r="Z29" s="586"/>
    </row>
    <row r="30" spans="1:26" ht="60" customHeight="1">
      <c r="B30" s="545"/>
      <c r="D30" s="187" t="s">
        <v>2150</v>
      </c>
      <c r="E30" s="187" t="s">
        <v>2151</v>
      </c>
      <c r="F30" s="187" t="s">
        <v>1267</v>
      </c>
      <c r="G30" s="187" t="s">
        <v>2152</v>
      </c>
      <c r="H30" s="187" t="s">
        <v>2153</v>
      </c>
      <c r="J30" s="187" t="s">
        <v>2150</v>
      </c>
      <c r="K30" s="187" t="s">
        <v>2151</v>
      </c>
      <c r="L30" s="187" t="s">
        <v>1267</v>
      </c>
      <c r="M30" s="187" t="s">
        <v>2152</v>
      </c>
      <c r="N30" s="187" t="s">
        <v>2153</v>
      </c>
      <c r="P30" s="187" t="s">
        <v>2150</v>
      </c>
      <c r="Q30" s="187" t="s">
        <v>2151</v>
      </c>
      <c r="R30" s="187" t="s">
        <v>1267</v>
      </c>
      <c r="S30" s="187" t="s">
        <v>2152</v>
      </c>
      <c r="T30" s="187" t="s">
        <v>2153</v>
      </c>
      <c r="V30" s="581" t="s">
        <v>2154</v>
      </c>
      <c r="W30" s="413"/>
      <c r="X30" s="413"/>
      <c r="Y30" s="413"/>
      <c r="Z30" s="414"/>
    </row>
    <row r="31" spans="1:26" ht="39.75" customHeight="1">
      <c r="B31" s="545"/>
      <c r="D31" s="188" t="s">
        <v>2155</v>
      </c>
      <c r="E31" s="321"/>
      <c r="F31" s="189"/>
      <c r="G31" s="328"/>
      <c r="H31" s="190" t="str">
        <f t="shared" ref="H31:H39" si="0">IF(ISNUMBER(E31),E31/E$40,"")</f>
        <v/>
      </c>
      <c r="J31" s="188" t="s">
        <v>2155</v>
      </c>
      <c r="K31" s="321"/>
      <c r="L31" s="189"/>
      <c r="M31" s="328"/>
      <c r="N31" s="190" t="str">
        <f t="shared" ref="N31:N39" si="1">IF(ISNUMBER(K31),K31/K$40,"")</f>
        <v/>
      </c>
      <c r="P31" s="188" t="s">
        <v>2155</v>
      </c>
      <c r="Q31" s="321"/>
      <c r="R31" s="189"/>
      <c r="S31" s="328"/>
      <c r="T31" s="190" t="str">
        <f t="shared" ref="T31:T39" si="2">IF(ISNUMBER(Q31),Q31/Q$40,"")</f>
        <v/>
      </c>
      <c r="V31" s="587"/>
      <c r="W31" s="526"/>
      <c r="X31" s="526"/>
      <c r="Y31" s="526"/>
      <c r="Z31" s="527"/>
    </row>
    <row r="32" spans="1:26" ht="39.75" customHeight="1">
      <c r="B32" s="545"/>
      <c r="D32" s="191" t="s">
        <v>2156</v>
      </c>
      <c r="E32" s="322"/>
      <c r="F32" s="192"/>
      <c r="G32" s="329"/>
      <c r="H32" s="193" t="str">
        <f t="shared" si="0"/>
        <v/>
      </c>
      <c r="J32" s="191" t="s">
        <v>2156</v>
      </c>
      <c r="K32" s="322"/>
      <c r="L32" s="192"/>
      <c r="M32" s="329"/>
      <c r="N32" s="193" t="str">
        <f t="shared" si="1"/>
        <v/>
      </c>
      <c r="P32" s="191" t="s">
        <v>2156</v>
      </c>
      <c r="Q32" s="322"/>
      <c r="R32" s="192"/>
      <c r="S32" s="329"/>
      <c r="T32" s="193" t="str">
        <f t="shared" si="2"/>
        <v/>
      </c>
      <c r="V32" s="583"/>
      <c r="W32" s="392"/>
      <c r="X32" s="392"/>
      <c r="Y32" s="392"/>
      <c r="Z32" s="584"/>
    </row>
    <row r="33" spans="2:26" ht="39.75" customHeight="1">
      <c r="B33" s="545"/>
      <c r="D33" s="191" t="s">
        <v>2157</v>
      </c>
      <c r="E33" s="323"/>
      <c r="F33" s="194"/>
      <c r="G33" s="330"/>
      <c r="H33" s="195" t="str">
        <f t="shared" si="0"/>
        <v/>
      </c>
      <c r="J33" s="191" t="s">
        <v>2157</v>
      </c>
      <c r="K33" s="323"/>
      <c r="L33" s="194"/>
      <c r="M33" s="330"/>
      <c r="N33" s="195" t="str">
        <f t="shared" si="1"/>
        <v/>
      </c>
      <c r="P33" s="191" t="s">
        <v>2157</v>
      </c>
      <c r="Q33" s="323"/>
      <c r="R33" s="194"/>
      <c r="S33" s="330"/>
      <c r="T33" s="195" t="str">
        <f t="shared" si="2"/>
        <v/>
      </c>
      <c r="V33" s="583"/>
      <c r="W33" s="392"/>
      <c r="X33" s="392"/>
      <c r="Y33" s="392"/>
      <c r="Z33" s="584"/>
    </row>
    <row r="34" spans="2:26" ht="39.75" customHeight="1">
      <c r="B34" s="545"/>
      <c r="D34" s="191" t="s">
        <v>2158</v>
      </c>
      <c r="E34" s="322"/>
      <c r="F34" s="192"/>
      <c r="G34" s="329"/>
      <c r="H34" s="193" t="str">
        <f t="shared" si="0"/>
        <v/>
      </c>
      <c r="J34" s="191" t="s">
        <v>2158</v>
      </c>
      <c r="K34" s="322"/>
      <c r="L34" s="192"/>
      <c r="M34" s="329"/>
      <c r="N34" s="193" t="str">
        <f t="shared" si="1"/>
        <v/>
      </c>
      <c r="P34" s="191" t="s">
        <v>2158</v>
      </c>
      <c r="Q34" s="322"/>
      <c r="R34" s="192"/>
      <c r="S34" s="329"/>
      <c r="T34" s="193" t="str">
        <f t="shared" si="2"/>
        <v/>
      </c>
      <c r="V34" s="583"/>
      <c r="W34" s="392"/>
      <c r="X34" s="392"/>
      <c r="Y34" s="392"/>
      <c r="Z34" s="584"/>
    </row>
    <row r="35" spans="2:26" ht="39.75" customHeight="1">
      <c r="B35" s="545"/>
      <c r="D35" s="191" t="s">
        <v>2159</v>
      </c>
      <c r="E35" s="323"/>
      <c r="F35" s="194"/>
      <c r="G35" s="330"/>
      <c r="H35" s="195" t="str">
        <f t="shared" si="0"/>
        <v/>
      </c>
      <c r="J35" s="191" t="s">
        <v>2159</v>
      </c>
      <c r="K35" s="323"/>
      <c r="L35" s="194"/>
      <c r="M35" s="330"/>
      <c r="N35" s="195" t="str">
        <f t="shared" si="1"/>
        <v/>
      </c>
      <c r="P35" s="191" t="s">
        <v>2159</v>
      </c>
      <c r="Q35" s="323"/>
      <c r="R35" s="194"/>
      <c r="S35" s="330"/>
      <c r="T35" s="195" t="str">
        <f t="shared" si="2"/>
        <v/>
      </c>
      <c r="V35" s="583"/>
      <c r="W35" s="392"/>
      <c r="X35" s="392"/>
      <c r="Y35" s="392"/>
      <c r="Z35" s="584"/>
    </row>
    <row r="36" spans="2:26" ht="39.75" customHeight="1">
      <c r="B36" s="545"/>
      <c r="D36" s="191" t="s">
        <v>2160</v>
      </c>
      <c r="E36" s="322"/>
      <c r="F36" s="192"/>
      <c r="G36" s="329"/>
      <c r="H36" s="193" t="str">
        <f t="shared" si="0"/>
        <v/>
      </c>
      <c r="J36" s="191" t="s">
        <v>2160</v>
      </c>
      <c r="K36" s="322"/>
      <c r="L36" s="192"/>
      <c r="M36" s="329"/>
      <c r="N36" s="193" t="str">
        <f t="shared" si="1"/>
        <v/>
      </c>
      <c r="P36" s="191" t="s">
        <v>2160</v>
      </c>
      <c r="Q36" s="322"/>
      <c r="R36" s="192"/>
      <c r="S36" s="329"/>
      <c r="T36" s="193" t="str">
        <f t="shared" si="2"/>
        <v/>
      </c>
      <c r="V36" s="583"/>
      <c r="W36" s="392"/>
      <c r="X36" s="392"/>
      <c r="Y36" s="392"/>
      <c r="Z36" s="584"/>
    </row>
    <row r="37" spans="2:26" ht="39.75" customHeight="1">
      <c r="B37" s="545"/>
      <c r="D37" s="191" t="s">
        <v>2161</v>
      </c>
      <c r="E37" s="323"/>
      <c r="F37" s="194"/>
      <c r="G37" s="330"/>
      <c r="H37" s="195" t="str">
        <f t="shared" si="0"/>
        <v/>
      </c>
      <c r="J37" s="191" t="s">
        <v>2161</v>
      </c>
      <c r="K37" s="323"/>
      <c r="L37" s="194"/>
      <c r="M37" s="330"/>
      <c r="N37" s="195" t="str">
        <f t="shared" si="1"/>
        <v/>
      </c>
      <c r="P37" s="191" t="s">
        <v>2161</v>
      </c>
      <c r="Q37" s="323"/>
      <c r="R37" s="194"/>
      <c r="S37" s="330"/>
      <c r="T37" s="195" t="str">
        <f t="shared" si="2"/>
        <v/>
      </c>
      <c r="V37" s="583"/>
      <c r="W37" s="392"/>
      <c r="X37" s="392"/>
      <c r="Y37" s="392"/>
      <c r="Z37" s="584"/>
    </row>
    <row r="38" spans="2:26" ht="39.75" customHeight="1">
      <c r="B38" s="545"/>
      <c r="D38" s="191" t="s">
        <v>2162</v>
      </c>
      <c r="E38" s="322"/>
      <c r="F38" s="192"/>
      <c r="G38" s="329"/>
      <c r="H38" s="193" t="str">
        <f t="shared" si="0"/>
        <v/>
      </c>
      <c r="J38" s="191" t="s">
        <v>2162</v>
      </c>
      <c r="K38" s="322"/>
      <c r="L38" s="192"/>
      <c r="M38" s="329"/>
      <c r="N38" s="193" t="str">
        <f t="shared" si="1"/>
        <v/>
      </c>
      <c r="P38" s="191" t="s">
        <v>2162</v>
      </c>
      <c r="Q38" s="322"/>
      <c r="R38" s="192"/>
      <c r="S38" s="329"/>
      <c r="T38" s="193" t="str">
        <f t="shared" si="2"/>
        <v/>
      </c>
      <c r="V38" s="583"/>
      <c r="W38" s="392"/>
      <c r="X38" s="392"/>
      <c r="Y38" s="392"/>
      <c r="Z38" s="584"/>
    </row>
    <row r="39" spans="2:26" ht="39.75" customHeight="1">
      <c r="B39" s="545"/>
      <c r="D39" s="196" t="s">
        <v>2163</v>
      </c>
      <c r="E39" s="324"/>
      <c r="F39" s="197"/>
      <c r="G39" s="331"/>
      <c r="H39" s="198" t="str">
        <f t="shared" si="0"/>
        <v/>
      </c>
      <c r="J39" s="196" t="s">
        <v>2163</v>
      </c>
      <c r="K39" s="324"/>
      <c r="L39" s="197"/>
      <c r="M39" s="331"/>
      <c r="N39" s="198" t="str">
        <f t="shared" si="1"/>
        <v/>
      </c>
      <c r="P39" s="196" t="s">
        <v>2163</v>
      </c>
      <c r="Q39" s="324"/>
      <c r="R39" s="197"/>
      <c r="S39" s="331"/>
      <c r="T39" s="198" t="str">
        <f t="shared" si="2"/>
        <v/>
      </c>
      <c r="V39" s="583"/>
      <c r="W39" s="392"/>
      <c r="X39" s="392"/>
      <c r="Y39" s="392"/>
      <c r="Z39" s="584"/>
    </row>
    <row r="40" spans="2:26" ht="60" customHeight="1">
      <c r="B40" s="545"/>
      <c r="D40" s="199" t="s">
        <v>1277</v>
      </c>
      <c r="E40" s="547">
        <f ca="1">ROUNDUP(F45/(VLOOKUP(1,tblRPECoefficientWithoutColumnHeaders,2,0)*G45^2+VLOOKUP(2,tblRPECoefficientWithoutColumnHeaders,2,0)*G45+VLOOKUP(3,tblRPECoefficientWithoutColumnHeaders,2,0)),0)</f>
        <v>0</v>
      </c>
      <c r="F40" s="548"/>
      <c r="G40" s="548"/>
      <c r="H40" s="549"/>
      <c r="J40" s="199" t="s">
        <v>1277</v>
      </c>
      <c r="K40" s="547">
        <f ca="1">ROUNDUP(L45/(VLOOKUP(1,tblRPECoefficientWithoutColumnHeaders,2,0)*M45^2+VLOOKUP(2,tblRPECoefficientWithoutColumnHeaders,2,0)*M45+VLOOKUP(3,tblRPECoefficientWithoutColumnHeaders,2,0)),0)</f>
        <v>0</v>
      </c>
      <c r="L40" s="548"/>
      <c r="M40" s="548"/>
      <c r="N40" s="549"/>
      <c r="P40" s="200" t="s">
        <v>1277</v>
      </c>
      <c r="Q40" s="554">
        <f ca="1">ROUNDUP(R45/(VLOOKUP(1,tblRPECoefficientWithoutColumnHeaders,2,0)*S45^2+VLOOKUP(2,tblRPECoefficientWithoutColumnHeaders,2,0)*S45+VLOOKUP(3,tblRPECoefficientWithoutColumnHeaders,2,0)),0)</f>
        <v>0</v>
      </c>
      <c r="R40" s="555"/>
      <c r="S40" s="555"/>
      <c r="T40" s="556"/>
      <c r="V40" s="583"/>
      <c r="W40" s="392"/>
      <c r="X40" s="392"/>
      <c r="Y40" s="392"/>
      <c r="Z40" s="584"/>
    </row>
    <row r="41" spans="2:26" ht="60" customHeight="1">
      <c r="B41" s="545"/>
      <c r="D41" s="201"/>
      <c r="E41" s="202"/>
      <c r="F41" s="203"/>
      <c r="G41" s="203"/>
      <c r="H41" s="204"/>
      <c r="J41" s="201"/>
      <c r="K41" s="202"/>
      <c r="L41" s="203"/>
      <c r="M41" s="203"/>
      <c r="N41" s="204"/>
      <c r="P41" s="205" t="s">
        <v>2164</v>
      </c>
      <c r="Q41" s="206"/>
      <c r="R41" s="207" t="s">
        <v>2165</v>
      </c>
      <c r="S41" s="208"/>
      <c r="T41" s="209">
        <f>S41*Q41</f>
        <v>0</v>
      </c>
      <c r="V41" s="583"/>
      <c r="W41" s="392"/>
      <c r="X41" s="392"/>
      <c r="Y41" s="392"/>
      <c r="Z41" s="584"/>
    </row>
    <row r="42" spans="2:26" ht="60" customHeight="1">
      <c r="B42" s="545"/>
      <c r="D42" s="201" t="s">
        <v>1268</v>
      </c>
      <c r="E42" s="553">
        <f>IF(COUNT(H31:H39)&gt;0,AVERAGEIF(H31:H39,"&gt;0"),0)</f>
        <v>0</v>
      </c>
      <c r="F42" s="406"/>
      <c r="G42" s="406"/>
      <c r="H42" s="407"/>
      <c r="J42" s="201" t="s">
        <v>1268</v>
      </c>
      <c r="K42" s="553">
        <f>IF(COUNT(N31:N39)&gt;0,AVERAGEIF(N31:N39,"&gt;0"),0)</f>
        <v>0</v>
      </c>
      <c r="L42" s="406"/>
      <c r="M42" s="406"/>
      <c r="N42" s="407"/>
      <c r="P42" s="210" t="s">
        <v>1268</v>
      </c>
      <c r="Q42" s="557">
        <f>IF(COUNT(T31:T39)&gt;0,AVERAGEIF(T31:T39,"&gt;0"),0)</f>
        <v>0</v>
      </c>
      <c r="R42" s="558"/>
      <c r="S42" s="558"/>
      <c r="T42" s="559"/>
      <c r="V42" s="583"/>
      <c r="W42" s="392"/>
      <c r="X42" s="392"/>
      <c r="Y42" s="392"/>
      <c r="Z42" s="584"/>
    </row>
    <row r="43" spans="2:26" ht="60" customHeight="1">
      <c r="B43" s="545"/>
      <c r="D43" s="201" t="s">
        <v>1267</v>
      </c>
      <c r="E43" s="560">
        <f>SUM(F31:F39)</f>
        <v>0</v>
      </c>
      <c r="F43" s="406"/>
      <c r="G43" s="406"/>
      <c r="H43" s="407"/>
      <c r="J43" s="201" t="s">
        <v>1267</v>
      </c>
      <c r="K43" s="560">
        <f>SUM(L31:L39)</f>
        <v>0</v>
      </c>
      <c r="L43" s="406"/>
      <c r="M43" s="406"/>
      <c r="N43" s="407"/>
      <c r="P43" s="201" t="s">
        <v>1267</v>
      </c>
      <c r="Q43" s="560">
        <f>SUM(R31:R39)</f>
        <v>0</v>
      </c>
      <c r="R43" s="406"/>
      <c r="S43" s="406"/>
      <c r="T43" s="407"/>
      <c r="V43" s="583"/>
      <c r="W43" s="392"/>
      <c r="X43" s="392"/>
      <c r="Y43" s="392"/>
      <c r="Z43" s="584"/>
    </row>
    <row r="44" spans="2:26" ht="60" customHeight="1">
      <c r="B44" s="545"/>
      <c r="D44" s="211" t="s">
        <v>1258</v>
      </c>
      <c r="E44" s="550">
        <f>SUM(PRODUCT(E31:F31),PRODUCT(E32:F32),PRODUCT(E33:F33),PRODUCT(E34:F34),PRODUCT(E35:F35),PRODUCT(E36:F36),PRODUCT(E37:F37),PRODUCT(E38:F38),PRODUCT(E39:F39))</f>
        <v>0</v>
      </c>
      <c r="F44" s="551"/>
      <c r="G44" s="551"/>
      <c r="H44" s="552"/>
      <c r="J44" s="211" t="s">
        <v>1258</v>
      </c>
      <c r="K44" s="550">
        <f>SUM(PRODUCT(K31:L31),PRODUCT(K32:L32),PRODUCT(K33:L33),PRODUCT(K34:L34),PRODUCT(K35:L35),PRODUCT(K36:L36),PRODUCT(K37:L37),PRODUCT(K38:L38),PRODUCT(K39:L39))</f>
        <v>0</v>
      </c>
      <c r="L44" s="551"/>
      <c r="M44" s="551"/>
      <c r="N44" s="552"/>
      <c r="P44" s="211" t="s">
        <v>1258</v>
      </c>
      <c r="Q44" s="550">
        <f>SUM(PRODUCT(Q31:R31),PRODUCT(Q32:R32),PRODUCT(Q33:R33),PRODUCT(Q34:R34),PRODUCT(Q35:R35),PRODUCT(Q36:R36),PRODUCT(Q37:R37),PRODUCT(Q38:R38),PRODUCT(Q39:R39))</f>
        <v>0</v>
      </c>
      <c r="R44" s="551"/>
      <c r="S44" s="551"/>
      <c r="T44" s="552"/>
      <c r="V44" s="585"/>
      <c r="W44" s="417"/>
      <c r="X44" s="417"/>
      <c r="Y44" s="417"/>
      <c r="Z44" s="586"/>
    </row>
    <row r="45" spans="2:26" ht="39.75" customHeight="1">
      <c r="B45" s="546"/>
      <c r="D45" s="212"/>
      <c r="E45" s="213" t="str">
        <f ca="1">OFFSET(E30,COUNT(E31:E39),0)</f>
        <v>WEIGHT</v>
      </c>
      <c r="F45" s="214">
        <f ca="1">IF(COUNT(E31:E39)&gt;0,OFFSET(E30,MATCH(MAX(E31:E39),E31:E39,0),0),0)</f>
        <v>0</v>
      </c>
      <c r="G45" s="214">
        <f ca="1">IF(COUNT(E31:E39)&gt;0,OFFSET(F30,MATCH(MAX(E31:E39),E31:E39,0),0)+(10-OFFSET(G30,MATCH(MAX(E31:E39),E31:E39,0),0)),0)</f>
        <v>0</v>
      </c>
      <c r="H45" s="215">
        <f ca="1">IF(COUNT(E31:E39)&gt;0,OFFSET(F30,COUNT(E31:E39),0)+(10-(OFFSET(G30,COUNT(E31:E39),0))),0)</f>
        <v>0</v>
      </c>
      <c r="J45" s="212" t="s">
        <v>2166</v>
      </c>
      <c r="K45" s="213" t="str">
        <f ca="1">OFFSET(K30,COUNT(K31:K39),0)</f>
        <v>WEIGHT</v>
      </c>
      <c r="L45" s="214">
        <f ca="1">IF(COUNT(K31:K39)&gt;0,OFFSET(K30,MATCH(MAX(K31:K39),K31:K39,0),0),0)</f>
        <v>0</v>
      </c>
      <c r="M45" s="214">
        <f ca="1">IF(COUNT(K31:K39)&gt;0,OFFSET(L30,MATCH(MAX(K31:K39),K31:K39,0),0)+(10-OFFSET(M30,MATCH(MAX(K31:K39),K31:K39,0),0)),0)</f>
        <v>0</v>
      </c>
      <c r="N45" s="215">
        <f ca="1">IF(COUNT(K31:K39)&gt;0,OFFSET(L30,COUNT(K31:K39),0)+(10-(OFFSET(M30,COUNT(K31:K39),0))),0)</f>
        <v>0</v>
      </c>
      <c r="P45" s="212"/>
      <c r="Q45" s="213" t="str">
        <f ca="1">OFFSET(Q30,COUNT(Q31:Q39),0)</f>
        <v>WEIGHT</v>
      </c>
      <c r="R45" s="214">
        <f ca="1">IF(COUNT(Q31:Q39)&gt;0,OFFSET(Q30,MATCH(MAX(Q31:Q39),Q31:Q39,0),0),0)</f>
        <v>0</v>
      </c>
      <c r="S45" s="214">
        <f ca="1">IF(COUNT(Q31:Q39)&gt;0,OFFSET(R30,MATCH(MAX(Q31:Q39),Q31:Q39,0),0)+(10-OFFSET(S30,MATCH(MAX(Q31:Q39),Q31:Q39,0),0)),0)</f>
        <v>0</v>
      </c>
      <c r="T45" s="215">
        <f ca="1">IF(COUNT(Q31:Q39)&gt;0,OFFSET(R30,COUNT(Q31:Q39),0)+(10-(OFFSET(S30,COUNT(Q31:Q39),0))),0)</f>
        <v>0</v>
      </c>
      <c r="V45" s="212"/>
      <c r="W45" s="213"/>
      <c r="X45" s="214"/>
      <c r="Y45" s="214"/>
      <c r="Z45" s="215"/>
    </row>
    <row r="46" spans="2:26" ht="15.75" customHeight="1"/>
    <row r="47" spans="2:26" ht="15.75" customHeight="1"/>
    <row r="48" spans="2:26" ht="79.5" customHeight="1">
      <c r="B48" s="544">
        <v>2</v>
      </c>
      <c r="D48" s="533">
        <v>1</v>
      </c>
      <c r="E48" s="369"/>
      <c r="F48" s="369"/>
      <c r="G48" s="369"/>
      <c r="H48" s="370"/>
      <c r="J48" s="533">
        <v>2</v>
      </c>
      <c r="K48" s="369"/>
      <c r="L48" s="369"/>
      <c r="M48" s="369"/>
      <c r="N48" s="370"/>
      <c r="P48" s="533">
        <v>3</v>
      </c>
      <c r="Q48" s="369"/>
      <c r="R48" s="369"/>
      <c r="S48" s="369"/>
      <c r="T48" s="370"/>
      <c r="V48" s="533" t="s">
        <v>2147</v>
      </c>
      <c r="W48" s="369"/>
      <c r="X48" s="369"/>
      <c r="Y48" s="369"/>
      <c r="Z48" s="370"/>
    </row>
    <row r="49" spans="2:26" ht="15" customHeight="1">
      <c r="B49" s="545"/>
    </row>
    <row r="50" spans="2:26" ht="79.5" customHeight="1">
      <c r="B50" s="545"/>
      <c r="D50" s="535" t="str">
        <f ca="1">OFFSET('PROGRAMMING SKELETON'!D173,F2-1,0)</f>
        <v>Deadlift with belt</v>
      </c>
      <c r="E50" s="413"/>
      <c r="F50" s="413"/>
      <c r="G50" s="413"/>
      <c r="H50" s="414"/>
      <c r="J50" s="535" t="str">
        <f ca="1">OFFSET('PROGRAMMING SKELETON'!G173,F2-1,0)</f>
        <v>1 count paused bench</v>
      </c>
      <c r="K50" s="413"/>
      <c r="L50" s="413"/>
      <c r="M50" s="413"/>
      <c r="N50" s="414"/>
      <c r="P50" s="535" t="str">
        <f ca="1">OFFSET('PROGRAMMING SKELETON'!J173,F2-1,0)</f>
        <v>2ct paused squat</v>
      </c>
      <c r="Q50" s="413"/>
      <c r="R50" s="413"/>
      <c r="S50" s="413"/>
      <c r="T50" s="414"/>
      <c r="V50" s="535" t="str">
        <f ca="1">OFFSET('PROGRAMMING SKELETON'!M174,F26-1,0)</f>
        <v>GPP or None</v>
      </c>
      <c r="W50" s="413"/>
      <c r="X50" s="413"/>
      <c r="Y50" s="413"/>
      <c r="Z50" s="414"/>
    </row>
    <row r="51" spans="2:26" ht="49.5" customHeight="1">
      <c r="B51" s="545"/>
      <c r="D51" s="531" t="s">
        <v>2148</v>
      </c>
      <c r="E51" s="525" t="str">
        <f ca="1">OFFSET('PROGRAMMING SKELETON'!G3,F2-1,0)</f>
        <v xml:space="preserve">• 1 rep @ RPE 8 (90-93% 1RM)
•1 rep @ RPE 9 (94-96%)
•85% e1RM x  3 reps x 3 sets
</v>
      </c>
      <c r="F51" s="526"/>
      <c r="G51" s="526"/>
      <c r="H51" s="527"/>
      <c r="J51" s="531" t="s">
        <v>2148</v>
      </c>
      <c r="K51" s="525" t="str">
        <f ca="1">OFFSET('PROGRAMMING SKELETON'!H3,F2-1,0)</f>
        <v xml:space="preserve">• 1 rep @ RPE 8 (90-93% 1RM)
•1 rep @ RPE 9 (94-96%)
•89% e1RM x 2 reps x 3 sets
</v>
      </c>
      <c r="L51" s="526"/>
      <c r="M51" s="526"/>
      <c r="N51" s="527"/>
      <c r="P51" s="531" t="s">
        <v>2148</v>
      </c>
      <c r="Q51" s="525" t="str">
        <f ca="1">OFFSET('PROGRAMMING SKELETON'!I3,F2-1,0)</f>
        <v xml:space="preserve">•4 reps @  RPE 7
• 4 reps @ RPE 8
•4 reps @ RPE 9
• -5% from 4 @ 9 x 2 sets of 4
</v>
      </c>
      <c r="R51" s="526"/>
      <c r="S51" s="526"/>
      <c r="T51" s="527"/>
      <c r="V51" s="582" t="str">
        <f ca="1">OFFSET('PROGRAMMING SKELETON'!N174,F26-1,0)</f>
        <v>GPP or None</v>
      </c>
      <c r="W51" s="526"/>
      <c r="X51" s="526"/>
      <c r="Y51" s="526"/>
      <c r="Z51" s="527"/>
    </row>
    <row r="52" spans="2:26" ht="49.5" customHeight="1">
      <c r="B52" s="545"/>
      <c r="D52" s="532"/>
      <c r="E52" s="528"/>
      <c r="F52" s="529"/>
      <c r="G52" s="529"/>
      <c r="H52" s="530"/>
      <c r="J52" s="532"/>
      <c r="K52" s="528"/>
      <c r="L52" s="529"/>
      <c r="M52" s="529"/>
      <c r="N52" s="530"/>
      <c r="P52" s="532"/>
      <c r="Q52" s="528"/>
      <c r="R52" s="529"/>
      <c r="S52" s="529"/>
      <c r="T52" s="530"/>
      <c r="V52" s="583"/>
      <c r="W52" s="392"/>
      <c r="X52" s="392"/>
      <c r="Y52" s="392"/>
      <c r="Z52" s="584"/>
    </row>
    <row r="53" spans="2:26" ht="99.75" customHeight="1">
      <c r="B53" s="545"/>
      <c r="D53" s="186" t="s">
        <v>2149</v>
      </c>
      <c r="E53" s="534" t="str">
        <f ca="1">OFFSET('PROGRAMMING SKELETON'!E173,F2-1,0)</f>
        <v>3-5 minute rest between work sets</v>
      </c>
      <c r="F53" s="410"/>
      <c r="G53" s="410"/>
      <c r="H53" s="411"/>
      <c r="J53" s="186" t="s">
        <v>2149</v>
      </c>
      <c r="K53" s="534" t="str">
        <f ca="1">OFFSET('PROGRAMMING SKELETON'!H173,F2-1,0)</f>
        <v>3-5 minute rest between work sets</v>
      </c>
      <c r="L53" s="410"/>
      <c r="M53" s="410"/>
      <c r="N53" s="411"/>
      <c r="P53" s="186" t="s">
        <v>2149</v>
      </c>
      <c r="Q53" s="534" t="str">
        <f ca="1">OFFSET('PROGRAMMING SKELETON'!K173,F2-1,0)</f>
        <v>2-4 min</v>
      </c>
      <c r="R53" s="410"/>
      <c r="S53" s="410"/>
      <c r="T53" s="411"/>
      <c r="V53" s="585"/>
      <c r="W53" s="417"/>
      <c r="X53" s="417"/>
      <c r="Y53" s="417"/>
      <c r="Z53" s="586"/>
    </row>
    <row r="54" spans="2:26" ht="60" customHeight="1">
      <c r="B54" s="545"/>
      <c r="D54" s="187" t="s">
        <v>2150</v>
      </c>
      <c r="E54" s="187" t="s">
        <v>2151</v>
      </c>
      <c r="F54" s="187" t="s">
        <v>1267</v>
      </c>
      <c r="G54" s="187" t="s">
        <v>2152</v>
      </c>
      <c r="H54" s="187" t="s">
        <v>2153</v>
      </c>
      <c r="J54" s="187" t="s">
        <v>2150</v>
      </c>
      <c r="K54" s="187" t="s">
        <v>2151</v>
      </c>
      <c r="L54" s="187" t="s">
        <v>1267</v>
      </c>
      <c r="M54" s="187" t="s">
        <v>2152</v>
      </c>
      <c r="N54" s="187" t="s">
        <v>2153</v>
      </c>
      <c r="P54" s="187" t="s">
        <v>2150</v>
      </c>
      <c r="Q54" s="187" t="s">
        <v>2151</v>
      </c>
      <c r="R54" s="187" t="s">
        <v>1267</v>
      </c>
      <c r="S54" s="187" t="s">
        <v>2152</v>
      </c>
      <c r="T54" s="187" t="s">
        <v>2153</v>
      </c>
      <c r="V54" s="581" t="s">
        <v>2154</v>
      </c>
      <c r="W54" s="413"/>
      <c r="X54" s="413"/>
      <c r="Y54" s="413"/>
      <c r="Z54" s="414"/>
    </row>
    <row r="55" spans="2:26" ht="39.75" customHeight="1">
      <c r="B55" s="545"/>
      <c r="D55" s="188" t="s">
        <v>2155</v>
      </c>
      <c r="E55" s="321"/>
      <c r="F55" s="189"/>
      <c r="G55" s="328"/>
      <c r="H55" s="190" t="str">
        <f t="shared" ref="H55:H63" si="3">IF(ISNUMBER(E55),E55/E$64,"")</f>
        <v/>
      </c>
      <c r="J55" s="188" t="s">
        <v>2155</v>
      </c>
      <c r="K55" s="321"/>
      <c r="L55" s="189"/>
      <c r="M55" s="328"/>
      <c r="N55" s="190" t="str">
        <f t="shared" ref="N55:N63" si="4">IF(ISNUMBER(K55),K55/K$64,"")</f>
        <v/>
      </c>
      <c r="P55" s="188" t="s">
        <v>2155</v>
      </c>
      <c r="Q55" s="321"/>
      <c r="R55" s="189"/>
      <c r="S55" s="328"/>
      <c r="T55" s="190" t="str">
        <f t="shared" ref="T55:T63" si="5">IF(ISNUMBER(Q55),Q55/Q$64,"")</f>
        <v/>
      </c>
      <c r="V55" s="587"/>
      <c r="W55" s="526"/>
      <c r="X55" s="526"/>
      <c r="Y55" s="526"/>
      <c r="Z55" s="527"/>
    </row>
    <row r="56" spans="2:26" ht="39.75" customHeight="1">
      <c r="B56" s="545"/>
      <c r="D56" s="191" t="s">
        <v>2156</v>
      </c>
      <c r="E56" s="322"/>
      <c r="F56" s="192"/>
      <c r="G56" s="329"/>
      <c r="H56" s="193" t="str">
        <f t="shared" si="3"/>
        <v/>
      </c>
      <c r="J56" s="191" t="s">
        <v>2156</v>
      </c>
      <c r="K56" s="322"/>
      <c r="L56" s="192"/>
      <c r="M56" s="329"/>
      <c r="N56" s="193" t="str">
        <f t="shared" si="4"/>
        <v/>
      </c>
      <c r="P56" s="191" t="s">
        <v>2156</v>
      </c>
      <c r="Q56" s="322"/>
      <c r="R56" s="192"/>
      <c r="S56" s="329"/>
      <c r="T56" s="193" t="str">
        <f t="shared" si="5"/>
        <v/>
      </c>
      <c r="V56" s="583"/>
      <c r="W56" s="392"/>
      <c r="X56" s="392"/>
      <c r="Y56" s="392"/>
      <c r="Z56" s="584"/>
    </row>
    <row r="57" spans="2:26" ht="39.75" customHeight="1">
      <c r="B57" s="545"/>
      <c r="D57" s="191" t="s">
        <v>2157</v>
      </c>
      <c r="E57" s="323"/>
      <c r="F57" s="194"/>
      <c r="G57" s="330"/>
      <c r="H57" s="195" t="str">
        <f t="shared" si="3"/>
        <v/>
      </c>
      <c r="J57" s="191" t="s">
        <v>2157</v>
      </c>
      <c r="K57" s="323"/>
      <c r="L57" s="194"/>
      <c r="M57" s="330"/>
      <c r="N57" s="195" t="str">
        <f t="shared" si="4"/>
        <v/>
      </c>
      <c r="P57" s="191" t="s">
        <v>2157</v>
      </c>
      <c r="Q57" s="323"/>
      <c r="R57" s="194"/>
      <c r="S57" s="330"/>
      <c r="T57" s="195" t="str">
        <f t="shared" si="5"/>
        <v/>
      </c>
      <c r="V57" s="583"/>
      <c r="W57" s="392"/>
      <c r="X57" s="392"/>
      <c r="Y57" s="392"/>
      <c r="Z57" s="584"/>
    </row>
    <row r="58" spans="2:26" ht="39.75" customHeight="1">
      <c r="B58" s="545"/>
      <c r="D58" s="191" t="s">
        <v>2158</v>
      </c>
      <c r="E58" s="322"/>
      <c r="F58" s="192"/>
      <c r="G58" s="329"/>
      <c r="H58" s="193" t="str">
        <f t="shared" si="3"/>
        <v/>
      </c>
      <c r="J58" s="191" t="s">
        <v>2158</v>
      </c>
      <c r="K58" s="322"/>
      <c r="L58" s="192"/>
      <c r="M58" s="329"/>
      <c r="N58" s="193" t="str">
        <f t="shared" si="4"/>
        <v/>
      </c>
      <c r="P58" s="191" t="s">
        <v>2158</v>
      </c>
      <c r="Q58" s="322"/>
      <c r="R58" s="192"/>
      <c r="S58" s="329"/>
      <c r="T58" s="193" t="str">
        <f t="shared" si="5"/>
        <v/>
      </c>
      <c r="V58" s="583"/>
      <c r="W58" s="392"/>
      <c r="X58" s="392"/>
      <c r="Y58" s="392"/>
      <c r="Z58" s="584"/>
    </row>
    <row r="59" spans="2:26" ht="39.75" customHeight="1">
      <c r="B59" s="545"/>
      <c r="D59" s="191" t="s">
        <v>2159</v>
      </c>
      <c r="E59" s="323"/>
      <c r="F59" s="194"/>
      <c r="G59" s="330"/>
      <c r="H59" s="195" t="str">
        <f t="shared" si="3"/>
        <v/>
      </c>
      <c r="J59" s="191" t="s">
        <v>2159</v>
      </c>
      <c r="K59" s="323"/>
      <c r="L59" s="194"/>
      <c r="M59" s="330"/>
      <c r="N59" s="195" t="str">
        <f t="shared" si="4"/>
        <v/>
      </c>
      <c r="P59" s="191" t="s">
        <v>2159</v>
      </c>
      <c r="Q59" s="323"/>
      <c r="R59" s="194"/>
      <c r="S59" s="330"/>
      <c r="T59" s="195" t="str">
        <f t="shared" si="5"/>
        <v/>
      </c>
      <c r="V59" s="583"/>
      <c r="W59" s="392"/>
      <c r="X59" s="392"/>
      <c r="Y59" s="392"/>
      <c r="Z59" s="584"/>
    </row>
    <row r="60" spans="2:26" ht="39.75" customHeight="1">
      <c r="B60" s="545"/>
      <c r="D60" s="191" t="s">
        <v>2160</v>
      </c>
      <c r="E60" s="322"/>
      <c r="F60" s="192"/>
      <c r="G60" s="329"/>
      <c r="H60" s="193" t="str">
        <f t="shared" si="3"/>
        <v/>
      </c>
      <c r="J60" s="191" t="s">
        <v>2160</v>
      </c>
      <c r="K60" s="322"/>
      <c r="L60" s="192"/>
      <c r="M60" s="329"/>
      <c r="N60" s="193" t="str">
        <f t="shared" si="4"/>
        <v/>
      </c>
      <c r="P60" s="191" t="s">
        <v>2160</v>
      </c>
      <c r="Q60" s="322"/>
      <c r="R60" s="192"/>
      <c r="S60" s="329"/>
      <c r="T60" s="193" t="str">
        <f t="shared" si="5"/>
        <v/>
      </c>
      <c r="V60" s="583"/>
      <c r="W60" s="392"/>
      <c r="X60" s="392"/>
      <c r="Y60" s="392"/>
      <c r="Z60" s="584"/>
    </row>
    <row r="61" spans="2:26" ht="39.75" customHeight="1">
      <c r="B61" s="545"/>
      <c r="D61" s="191" t="s">
        <v>2161</v>
      </c>
      <c r="E61" s="323"/>
      <c r="F61" s="194"/>
      <c r="G61" s="330"/>
      <c r="H61" s="195" t="str">
        <f t="shared" si="3"/>
        <v/>
      </c>
      <c r="J61" s="191" t="s">
        <v>2161</v>
      </c>
      <c r="K61" s="323"/>
      <c r="L61" s="194"/>
      <c r="M61" s="330"/>
      <c r="N61" s="195" t="str">
        <f t="shared" si="4"/>
        <v/>
      </c>
      <c r="P61" s="191" t="s">
        <v>2161</v>
      </c>
      <c r="Q61" s="323"/>
      <c r="R61" s="194"/>
      <c r="S61" s="330"/>
      <c r="T61" s="195" t="str">
        <f t="shared" si="5"/>
        <v/>
      </c>
      <c r="V61" s="583"/>
      <c r="W61" s="392"/>
      <c r="X61" s="392"/>
      <c r="Y61" s="392"/>
      <c r="Z61" s="584"/>
    </row>
    <row r="62" spans="2:26" ht="39.75" customHeight="1">
      <c r="B62" s="545"/>
      <c r="D62" s="191" t="s">
        <v>2162</v>
      </c>
      <c r="E62" s="322"/>
      <c r="F62" s="192"/>
      <c r="G62" s="329"/>
      <c r="H62" s="193" t="str">
        <f t="shared" si="3"/>
        <v/>
      </c>
      <c r="J62" s="191" t="s">
        <v>2162</v>
      </c>
      <c r="K62" s="322"/>
      <c r="L62" s="192"/>
      <c r="M62" s="329"/>
      <c r="N62" s="193" t="str">
        <f t="shared" si="4"/>
        <v/>
      </c>
      <c r="P62" s="191" t="s">
        <v>2162</v>
      </c>
      <c r="Q62" s="322"/>
      <c r="R62" s="192"/>
      <c r="S62" s="329"/>
      <c r="T62" s="193" t="str">
        <f t="shared" si="5"/>
        <v/>
      </c>
      <c r="V62" s="583"/>
      <c r="W62" s="392"/>
      <c r="X62" s="392"/>
      <c r="Y62" s="392"/>
      <c r="Z62" s="584"/>
    </row>
    <row r="63" spans="2:26" ht="39.75" customHeight="1">
      <c r="B63" s="545"/>
      <c r="D63" s="196" t="s">
        <v>2163</v>
      </c>
      <c r="E63" s="324"/>
      <c r="F63" s="197"/>
      <c r="G63" s="331"/>
      <c r="H63" s="198" t="str">
        <f t="shared" si="3"/>
        <v/>
      </c>
      <c r="J63" s="196" t="s">
        <v>2163</v>
      </c>
      <c r="K63" s="324"/>
      <c r="L63" s="197"/>
      <c r="M63" s="331"/>
      <c r="N63" s="198" t="str">
        <f t="shared" si="4"/>
        <v/>
      </c>
      <c r="P63" s="196" t="s">
        <v>2163</v>
      </c>
      <c r="Q63" s="324"/>
      <c r="R63" s="197"/>
      <c r="S63" s="331"/>
      <c r="T63" s="198" t="str">
        <f t="shared" si="5"/>
        <v/>
      </c>
      <c r="V63" s="583"/>
      <c r="W63" s="392"/>
      <c r="X63" s="392"/>
      <c r="Y63" s="392"/>
      <c r="Z63" s="584"/>
    </row>
    <row r="64" spans="2:26" ht="60" customHeight="1">
      <c r="B64" s="545"/>
      <c r="D64" s="199" t="s">
        <v>1277</v>
      </c>
      <c r="E64" s="547">
        <f ca="1">ROUNDUP(F69/(VLOOKUP(1,tblRPECoefficientWithoutColumnHeaders,2,0)*G69^2+VLOOKUP(2,tblRPECoefficientWithoutColumnHeaders,2,0)*G69+VLOOKUP(3,tblRPECoefficientWithoutColumnHeaders,2,0)),0)</f>
        <v>0</v>
      </c>
      <c r="F64" s="548"/>
      <c r="G64" s="548"/>
      <c r="H64" s="549"/>
      <c r="J64" s="199" t="s">
        <v>1277</v>
      </c>
      <c r="K64" s="547">
        <f ca="1">ROUNDUP(L69/(VLOOKUP(1,tblRPECoefficientWithoutColumnHeaders,2,0)*M69^2+VLOOKUP(2,tblRPECoefficientWithoutColumnHeaders,2,0)*M69+VLOOKUP(3,tblRPECoefficientWithoutColumnHeaders,2,0)),0)</f>
        <v>0</v>
      </c>
      <c r="L64" s="548"/>
      <c r="M64" s="548"/>
      <c r="N64" s="549"/>
      <c r="P64" s="200" t="s">
        <v>1277</v>
      </c>
      <c r="Q64" s="554">
        <f ca="1">ROUNDUP(R69/(VLOOKUP(1,tblRPECoefficientWithoutColumnHeaders,2,0)*S69^2+VLOOKUP(2,tblRPECoefficientWithoutColumnHeaders,2,0)*S69+VLOOKUP(3,tblRPECoefficientWithoutColumnHeaders,2,0)),0)</f>
        <v>0</v>
      </c>
      <c r="R64" s="555"/>
      <c r="S64" s="555"/>
      <c r="T64" s="556"/>
      <c r="V64" s="583"/>
      <c r="W64" s="392"/>
      <c r="X64" s="392"/>
      <c r="Y64" s="392"/>
      <c r="Z64" s="584"/>
    </row>
    <row r="65" spans="2:26" ht="60" customHeight="1">
      <c r="B65" s="545"/>
      <c r="D65" s="201"/>
      <c r="E65" s="204"/>
      <c r="F65" s="204"/>
      <c r="G65" s="204"/>
      <c r="H65" s="204"/>
      <c r="J65" s="201"/>
      <c r="K65" s="216"/>
      <c r="L65" s="216"/>
      <c r="M65" s="204"/>
      <c r="N65" s="204"/>
      <c r="P65" s="205" t="s">
        <v>2164</v>
      </c>
      <c r="Q65" s="206"/>
      <c r="R65" s="218" t="s">
        <v>2165</v>
      </c>
      <c r="S65" s="208"/>
      <c r="T65" s="209">
        <f>S65*Q65</f>
        <v>0</v>
      </c>
      <c r="V65" s="583"/>
      <c r="W65" s="392"/>
      <c r="X65" s="392"/>
      <c r="Y65" s="392"/>
      <c r="Z65" s="584"/>
    </row>
    <row r="66" spans="2:26" ht="60" customHeight="1">
      <c r="B66" s="545"/>
      <c r="D66" s="201" t="s">
        <v>1268</v>
      </c>
      <c r="E66" s="553">
        <f>IF(COUNT(H55:H63)&gt;0,AVERAGEIF(H55:H63,"&gt;0"),0)</f>
        <v>0</v>
      </c>
      <c r="F66" s="406"/>
      <c r="G66" s="406"/>
      <c r="H66" s="407"/>
      <c r="J66" s="201" t="s">
        <v>1268</v>
      </c>
      <c r="K66" s="553">
        <f>IF(COUNT(N55:N63)&gt;0,AVERAGEIF(N55:N63,"&gt;0"),0)</f>
        <v>0</v>
      </c>
      <c r="L66" s="406"/>
      <c r="M66" s="406"/>
      <c r="N66" s="407"/>
      <c r="P66" s="210" t="s">
        <v>1268</v>
      </c>
      <c r="Q66" s="557">
        <f>IF(COUNT(T55:T63)&gt;0,AVERAGEIF(T55:T63,"&gt;0"),0)</f>
        <v>0</v>
      </c>
      <c r="R66" s="558"/>
      <c r="S66" s="558"/>
      <c r="T66" s="559"/>
      <c r="V66" s="583"/>
      <c r="W66" s="392"/>
      <c r="X66" s="392"/>
      <c r="Y66" s="392"/>
      <c r="Z66" s="584"/>
    </row>
    <row r="67" spans="2:26" ht="60" customHeight="1">
      <c r="B67" s="545"/>
      <c r="D67" s="201" t="s">
        <v>1267</v>
      </c>
      <c r="E67" s="560">
        <f>SUM(F55:F63)</f>
        <v>0</v>
      </c>
      <c r="F67" s="406"/>
      <c r="G67" s="406"/>
      <c r="H67" s="407"/>
      <c r="J67" s="201" t="s">
        <v>1267</v>
      </c>
      <c r="K67" s="560">
        <f>SUM(L55:L63)</f>
        <v>0</v>
      </c>
      <c r="L67" s="406"/>
      <c r="M67" s="406"/>
      <c r="N67" s="407"/>
      <c r="P67" s="201" t="s">
        <v>1267</v>
      </c>
      <c r="Q67" s="560">
        <f>SUM(R55:R63)</f>
        <v>0</v>
      </c>
      <c r="R67" s="406"/>
      <c r="S67" s="406"/>
      <c r="T67" s="407"/>
      <c r="V67" s="583"/>
      <c r="W67" s="392"/>
      <c r="X67" s="392"/>
      <c r="Y67" s="392"/>
      <c r="Z67" s="584"/>
    </row>
    <row r="68" spans="2:26" ht="60" customHeight="1">
      <c r="B68" s="545"/>
      <c r="D68" s="211" t="s">
        <v>1258</v>
      </c>
      <c r="E68" s="550">
        <f>SUM(PRODUCT(E55:F55),PRODUCT(E56:F56),PRODUCT(E57:F57),PRODUCT(E58:F58),PRODUCT(E59:F59),PRODUCT(E60:F60),PRODUCT(E61:F61),PRODUCT(E62:F62),PRODUCT(E63:F63))</f>
        <v>0</v>
      </c>
      <c r="F68" s="551"/>
      <c r="G68" s="551"/>
      <c r="H68" s="552"/>
      <c r="J68" s="211" t="s">
        <v>1258</v>
      </c>
      <c r="K68" s="550">
        <f>SUM(PRODUCT(K55:L55),PRODUCT(K56:L56),PRODUCT(K57:L57),PRODUCT(K58:L58),PRODUCT(K59:L59),PRODUCT(K60:L60),PRODUCT(K61:L61),PRODUCT(K62:L62),PRODUCT(K63:L63))</f>
        <v>0</v>
      </c>
      <c r="L68" s="551"/>
      <c r="M68" s="551"/>
      <c r="N68" s="552"/>
      <c r="P68" s="211" t="s">
        <v>1258</v>
      </c>
      <c r="Q68" s="550">
        <f>SUM(PRODUCT(Q55:R55),PRODUCT(Q56:R56),PRODUCT(Q57:R57),PRODUCT(Q58:R58),PRODUCT(Q59:R59),PRODUCT(Q60:R60),PRODUCT(Q61:R61),PRODUCT(Q62:R62),PRODUCT(Q63:R63))</f>
        <v>0</v>
      </c>
      <c r="R68" s="551"/>
      <c r="S68" s="551"/>
      <c r="T68" s="552"/>
      <c r="V68" s="585"/>
      <c r="W68" s="417"/>
      <c r="X68" s="417"/>
      <c r="Y68" s="417"/>
      <c r="Z68" s="586"/>
    </row>
    <row r="69" spans="2:26" ht="39.75" customHeight="1">
      <c r="B69" s="546"/>
      <c r="D69" s="212"/>
      <c r="E69" s="213" t="str">
        <f ca="1">OFFSET(E54,COUNT(E55:E63),0)</f>
        <v>WEIGHT</v>
      </c>
      <c r="F69" s="214">
        <f ca="1">IF(COUNT(E55:E63)&gt;0,OFFSET(E54,MATCH(MAX(E55:E63),E55:E63,0),0),0)</f>
        <v>0</v>
      </c>
      <c r="G69" s="214">
        <f ca="1">IF(COUNT(E55:E63)&gt;0,OFFSET(F54,MATCH(MAX(E55:E63),E55:E63,0),0)+(10-OFFSET(G54,MATCH(MAX(E55:E63),E55:E63,0),0)),0)</f>
        <v>0</v>
      </c>
      <c r="H69" s="215">
        <f ca="1">IF(COUNT(E55:E63)&gt;0,OFFSET(F54,COUNT(E55:E63),0)+(10-(OFFSET(G54,COUNT(E55:E63),0))),0)</f>
        <v>0</v>
      </c>
      <c r="J69" s="212"/>
      <c r="K69" s="213" t="str">
        <f ca="1">OFFSET(K54,COUNT(K55:K63),0)</f>
        <v>WEIGHT</v>
      </c>
      <c r="L69" s="214">
        <f ca="1">IF(COUNT(K55:K63)&gt;0,OFFSET(K54,MATCH(MAX(K55:K63),K55:K63,0),0),0)</f>
        <v>0</v>
      </c>
      <c r="M69" s="214">
        <f ca="1">IF(COUNT(K55:K63)&gt;0,OFFSET(L54,MATCH(MAX(K55:K63),K55:K63,0),0)+(10-OFFSET(M54,MATCH(MAX(K55:K63),K55:K63,0),0)),0)</f>
        <v>0</v>
      </c>
      <c r="N69" s="215">
        <f ca="1">IF(COUNT(K55:K63)&gt;0,OFFSET(L54,COUNT(K55:K63),0)+(10-(OFFSET(M54,COUNT(K55:K63),0))),0)</f>
        <v>0</v>
      </c>
      <c r="P69" s="212"/>
      <c r="Q69" s="213" t="str">
        <f ca="1">OFFSET(Q54,COUNT(Q55:Q63),0)</f>
        <v>WEIGHT</v>
      </c>
      <c r="R69" s="214">
        <f ca="1">IF(COUNT(Q55:Q63)&gt;0,OFFSET(Q54,MATCH(MAX(Q55:Q63),Q55:Q63,0),0),0)</f>
        <v>0</v>
      </c>
      <c r="S69" s="214">
        <f ca="1">IF(COUNT(Q55:Q63)&gt;0,OFFSET(R54,MATCH(MAX(Q55:Q63),Q55:Q63,0),0)+(10-OFFSET(S54,MATCH(MAX(Q55:Q63),Q55:Q63,0),0)),0)</f>
        <v>0</v>
      </c>
      <c r="T69" s="215">
        <f ca="1">IF(COUNT(Q55:Q63)&gt;0,OFFSET(R54,COUNT(Q55:Q63),0)+(10-(OFFSET(S54,COUNT(Q55:Q63),0))),0)</f>
        <v>0</v>
      </c>
      <c r="V69" s="212"/>
      <c r="W69" s="213"/>
      <c r="X69" s="214"/>
      <c r="Y69" s="214"/>
      <c r="Z69" s="215"/>
    </row>
    <row r="70" spans="2:26" ht="15.75" customHeight="1"/>
    <row r="71" spans="2:26" ht="15.75" customHeight="1"/>
    <row r="72" spans="2:26" ht="79.5" customHeight="1">
      <c r="B72" s="544">
        <v>3</v>
      </c>
      <c r="D72" s="533">
        <v>1</v>
      </c>
      <c r="E72" s="369"/>
      <c r="F72" s="369"/>
      <c r="G72" s="369"/>
      <c r="H72" s="370"/>
      <c r="J72" s="533">
        <v>2</v>
      </c>
      <c r="K72" s="369"/>
      <c r="L72" s="369"/>
      <c r="M72" s="369"/>
      <c r="N72" s="370"/>
      <c r="P72" s="533">
        <v>3</v>
      </c>
      <c r="Q72" s="369"/>
      <c r="R72" s="369"/>
      <c r="S72" s="369"/>
      <c r="T72" s="370"/>
      <c r="V72" s="533" t="s">
        <v>2147</v>
      </c>
      <c r="W72" s="369"/>
      <c r="X72" s="369"/>
      <c r="Y72" s="369"/>
      <c r="Z72" s="370"/>
    </row>
    <row r="73" spans="2:26" ht="15" customHeight="1">
      <c r="B73" s="545"/>
    </row>
    <row r="74" spans="2:26" ht="79.5" customHeight="1">
      <c r="B74" s="545"/>
      <c r="D74" s="535" t="str">
        <f ca="1">OFFSET('PROGRAMMING SKELETON'!D228,F2-1,0)</f>
        <v>None</v>
      </c>
      <c r="E74" s="413"/>
      <c r="F74" s="413"/>
      <c r="G74" s="413"/>
      <c r="H74" s="414"/>
      <c r="J74" s="535" t="str">
        <f ca="1">OFFSET('PROGRAMMING SKELETON'!G228,F2-1,0)</f>
        <v>None</v>
      </c>
      <c r="K74" s="413"/>
      <c r="L74" s="413"/>
      <c r="M74" s="413"/>
      <c r="N74" s="414"/>
      <c r="P74" s="535" t="str">
        <f ca="1">OFFSET('PROGRAMMING SKELETON'!J228,F2-1,0)</f>
        <v>None</v>
      </c>
      <c r="Q74" s="413"/>
      <c r="R74" s="413"/>
      <c r="S74" s="413"/>
      <c r="T74" s="414"/>
      <c r="V74" s="535" t="str">
        <f ca="1">OFFSET('PROGRAMMING SKELETON'!M229,F50-1,0)</f>
        <v>GPP or None</v>
      </c>
      <c r="W74" s="413"/>
      <c r="X74" s="413"/>
      <c r="Y74" s="413"/>
      <c r="Z74" s="414"/>
    </row>
    <row r="75" spans="2:26" ht="49.5" customHeight="1">
      <c r="B75" s="545"/>
      <c r="D75" s="531" t="s">
        <v>2148</v>
      </c>
      <c r="E75" s="525" t="str">
        <f ca="1">OFFSET('PROGRAMMING SKELETON'!D57,F2-1,0)</f>
        <v>None</v>
      </c>
      <c r="F75" s="526"/>
      <c r="G75" s="526"/>
      <c r="H75" s="527"/>
      <c r="J75" s="531" t="s">
        <v>2148</v>
      </c>
      <c r="K75" s="561" t="str">
        <f ca="1">OFFSET('PROGRAMMING SKELETON'!E57,F2-1,0)</f>
        <v>None</v>
      </c>
      <c r="L75" s="526"/>
      <c r="M75" s="526"/>
      <c r="N75" s="527"/>
      <c r="P75" s="531" t="s">
        <v>2148</v>
      </c>
      <c r="Q75" s="561" t="str">
        <f ca="1">OFFSET('PROGRAMMING SKELETON'!F57,F2-1,0)</f>
        <v>None</v>
      </c>
      <c r="R75" s="526"/>
      <c r="S75" s="526"/>
      <c r="T75" s="527"/>
      <c r="V75" s="582" t="str">
        <f ca="1">OFFSET('PROGRAMMING SKELETON'!N229,F50-1,0)</f>
        <v>GPP or None</v>
      </c>
      <c r="W75" s="526"/>
      <c r="X75" s="526"/>
      <c r="Y75" s="526"/>
      <c r="Z75" s="527"/>
    </row>
    <row r="76" spans="2:26" ht="49.5" customHeight="1">
      <c r="B76" s="545"/>
      <c r="D76" s="532"/>
      <c r="E76" s="528"/>
      <c r="F76" s="529"/>
      <c r="G76" s="529"/>
      <c r="H76" s="530"/>
      <c r="J76" s="532"/>
      <c r="K76" s="528"/>
      <c r="L76" s="529"/>
      <c r="M76" s="529"/>
      <c r="N76" s="530"/>
      <c r="P76" s="532"/>
      <c r="Q76" s="528"/>
      <c r="R76" s="529"/>
      <c r="S76" s="529"/>
      <c r="T76" s="530"/>
      <c r="V76" s="583"/>
      <c r="W76" s="392"/>
      <c r="X76" s="392"/>
      <c r="Y76" s="392"/>
      <c r="Z76" s="584"/>
    </row>
    <row r="77" spans="2:26" ht="139.5" customHeight="1">
      <c r="B77" s="545"/>
      <c r="D77" s="186" t="s">
        <v>2149</v>
      </c>
      <c r="E77" s="534" t="str">
        <f ca="1">OFFSET('PROGRAMMING SKELETON'!E228,F2-1,0)</f>
        <v>3-5 minute rest between work sets</v>
      </c>
      <c r="F77" s="410"/>
      <c r="G77" s="410"/>
      <c r="H77" s="411"/>
      <c r="J77" s="186" t="s">
        <v>2149</v>
      </c>
      <c r="K77" s="562" t="str">
        <f ca="1">OFFSET('PROGRAMMING SKELETON'!H228,F2-1,0)</f>
        <v>3-5 minute rest between work sets</v>
      </c>
      <c r="L77" s="410"/>
      <c r="M77" s="410"/>
      <c r="N77" s="411"/>
      <c r="P77" s="186" t="s">
        <v>2149</v>
      </c>
      <c r="Q77" s="562" t="str">
        <f ca="1">OFFSET('PROGRAMMING SKELETON'!K228,F2-1,0)</f>
        <v>2-4 min</v>
      </c>
      <c r="R77" s="410"/>
      <c r="S77" s="410"/>
      <c r="T77" s="411"/>
      <c r="V77" s="585"/>
      <c r="W77" s="417"/>
      <c r="X77" s="417"/>
      <c r="Y77" s="417"/>
      <c r="Z77" s="586"/>
    </row>
    <row r="78" spans="2:26" ht="60" customHeight="1">
      <c r="B78" s="545"/>
      <c r="D78" s="187" t="s">
        <v>2150</v>
      </c>
      <c r="E78" s="187" t="s">
        <v>2151</v>
      </c>
      <c r="F78" s="187" t="s">
        <v>1267</v>
      </c>
      <c r="G78" s="187" t="s">
        <v>2152</v>
      </c>
      <c r="H78" s="187" t="s">
        <v>2153</v>
      </c>
      <c r="J78" s="187" t="s">
        <v>2150</v>
      </c>
      <c r="K78" s="187" t="s">
        <v>2151</v>
      </c>
      <c r="L78" s="187" t="s">
        <v>1267</v>
      </c>
      <c r="M78" s="187" t="s">
        <v>2152</v>
      </c>
      <c r="N78" s="187" t="s">
        <v>2153</v>
      </c>
      <c r="P78" s="187" t="s">
        <v>2150</v>
      </c>
      <c r="Q78" s="187" t="s">
        <v>2151</v>
      </c>
      <c r="R78" s="187" t="s">
        <v>1267</v>
      </c>
      <c r="S78" s="187" t="s">
        <v>2152</v>
      </c>
      <c r="T78" s="187" t="s">
        <v>2153</v>
      </c>
      <c r="V78" s="581" t="s">
        <v>2154</v>
      </c>
      <c r="W78" s="413"/>
      <c r="X78" s="413"/>
      <c r="Y78" s="413"/>
      <c r="Z78" s="414"/>
    </row>
    <row r="79" spans="2:26" ht="39.75" customHeight="1">
      <c r="B79" s="545"/>
      <c r="D79" s="188" t="s">
        <v>2155</v>
      </c>
      <c r="E79" s="321"/>
      <c r="F79" s="189"/>
      <c r="G79" s="328"/>
      <c r="H79" s="190" t="str">
        <f t="shared" ref="H79:H87" si="6">IF(ISNUMBER(E79),E79/E$88,"")</f>
        <v/>
      </c>
      <c r="J79" s="188" t="s">
        <v>2155</v>
      </c>
      <c r="K79" s="321"/>
      <c r="L79" s="189"/>
      <c r="M79" s="328"/>
      <c r="N79" s="190" t="str">
        <f t="shared" ref="N79:N87" si="7">IF(ISNUMBER(K79),K79/K$88,"")</f>
        <v/>
      </c>
      <c r="P79" s="188" t="s">
        <v>2155</v>
      </c>
      <c r="Q79" s="321"/>
      <c r="R79" s="189"/>
      <c r="S79" s="328"/>
      <c r="T79" s="190" t="str">
        <f t="shared" ref="T79:T87" si="8">IF(ISNUMBER(Q79),Q79/Q$88,"")</f>
        <v/>
      </c>
      <c r="V79" s="587"/>
      <c r="W79" s="526"/>
      <c r="X79" s="526"/>
      <c r="Y79" s="526"/>
      <c r="Z79" s="527"/>
    </row>
    <row r="80" spans="2:26" ht="39.75" customHeight="1">
      <c r="B80" s="545"/>
      <c r="D80" s="191" t="s">
        <v>2156</v>
      </c>
      <c r="E80" s="322"/>
      <c r="F80" s="192"/>
      <c r="G80" s="329"/>
      <c r="H80" s="193" t="str">
        <f t="shared" si="6"/>
        <v/>
      </c>
      <c r="J80" s="191" t="s">
        <v>2156</v>
      </c>
      <c r="K80" s="322"/>
      <c r="L80" s="192"/>
      <c r="M80" s="329"/>
      <c r="N80" s="193" t="str">
        <f t="shared" si="7"/>
        <v/>
      </c>
      <c r="P80" s="191" t="s">
        <v>2156</v>
      </c>
      <c r="Q80" s="322"/>
      <c r="R80" s="192"/>
      <c r="S80" s="329"/>
      <c r="T80" s="193" t="str">
        <f t="shared" si="8"/>
        <v/>
      </c>
      <c r="V80" s="583"/>
      <c r="W80" s="392"/>
      <c r="X80" s="392"/>
      <c r="Y80" s="392"/>
      <c r="Z80" s="584"/>
    </row>
    <row r="81" spans="2:26" ht="39.75" customHeight="1">
      <c r="B81" s="545"/>
      <c r="D81" s="191" t="s">
        <v>2157</v>
      </c>
      <c r="E81" s="323"/>
      <c r="F81" s="194"/>
      <c r="G81" s="330"/>
      <c r="H81" s="195" t="str">
        <f t="shared" si="6"/>
        <v/>
      </c>
      <c r="J81" s="191" t="s">
        <v>2157</v>
      </c>
      <c r="K81" s="323"/>
      <c r="L81" s="194"/>
      <c r="M81" s="330"/>
      <c r="N81" s="195" t="str">
        <f t="shared" si="7"/>
        <v/>
      </c>
      <c r="P81" s="191" t="s">
        <v>2157</v>
      </c>
      <c r="Q81" s="323"/>
      <c r="R81" s="194"/>
      <c r="S81" s="330"/>
      <c r="T81" s="195" t="str">
        <f t="shared" si="8"/>
        <v/>
      </c>
      <c r="V81" s="583"/>
      <c r="W81" s="392"/>
      <c r="X81" s="392"/>
      <c r="Y81" s="392"/>
      <c r="Z81" s="584"/>
    </row>
    <row r="82" spans="2:26" ht="39.75" customHeight="1">
      <c r="B82" s="545"/>
      <c r="D82" s="191" t="s">
        <v>2158</v>
      </c>
      <c r="E82" s="322"/>
      <c r="F82" s="192"/>
      <c r="G82" s="329"/>
      <c r="H82" s="193" t="str">
        <f t="shared" si="6"/>
        <v/>
      </c>
      <c r="J82" s="191" t="s">
        <v>2158</v>
      </c>
      <c r="K82" s="322"/>
      <c r="L82" s="192"/>
      <c r="M82" s="329"/>
      <c r="N82" s="193" t="str">
        <f t="shared" si="7"/>
        <v/>
      </c>
      <c r="P82" s="191" t="s">
        <v>2158</v>
      </c>
      <c r="Q82" s="322"/>
      <c r="R82" s="192"/>
      <c r="S82" s="329"/>
      <c r="T82" s="193" t="str">
        <f t="shared" si="8"/>
        <v/>
      </c>
      <c r="V82" s="583"/>
      <c r="W82" s="392"/>
      <c r="X82" s="392"/>
      <c r="Y82" s="392"/>
      <c r="Z82" s="584"/>
    </row>
    <row r="83" spans="2:26" ht="39.75" customHeight="1">
      <c r="B83" s="545"/>
      <c r="D83" s="191" t="s">
        <v>2159</v>
      </c>
      <c r="E83" s="323"/>
      <c r="F83" s="194"/>
      <c r="G83" s="330"/>
      <c r="H83" s="195" t="str">
        <f t="shared" si="6"/>
        <v/>
      </c>
      <c r="J83" s="191" t="s">
        <v>2159</v>
      </c>
      <c r="K83" s="323"/>
      <c r="L83" s="194"/>
      <c r="M83" s="330"/>
      <c r="N83" s="195" t="str">
        <f t="shared" si="7"/>
        <v/>
      </c>
      <c r="P83" s="191" t="s">
        <v>2159</v>
      </c>
      <c r="Q83" s="323"/>
      <c r="R83" s="194"/>
      <c r="S83" s="330"/>
      <c r="T83" s="195" t="str">
        <f t="shared" si="8"/>
        <v/>
      </c>
      <c r="V83" s="583"/>
      <c r="W83" s="392"/>
      <c r="X83" s="392"/>
      <c r="Y83" s="392"/>
      <c r="Z83" s="584"/>
    </row>
    <row r="84" spans="2:26" ht="39.75" customHeight="1">
      <c r="B84" s="545"/>
      <c r="D84" s="191" t="s">
        <v>2160</v>
      </c>
      <c r="E84" s="322"/>
      <c r="F84" s="192"/>
      <c r="G84" s="329"/>
      <c r="H84" s="193" t="str">
        <f t="shared" si="6"/>
        <v/>
      </c>
      <c r="J84" s="191" t="s">
        <v>2160</v>
      </c>
      <c r="K84" s="322"/>
      <c r="L84" s="192"/>
      <c r="M84" s="329"/>
      <c r="N84" s="193" t="str">
        <f t="shared" si="7"/>
        <v/>
      </c>
      <c r="P84" s="191" t="s">
        <v>2160</v>
      </c>
      <c r="Q84" s="322"/>
      <c r="R84" s="192"/>
      <c r="S84" s="329"/>
      <c r="T84" s="193" t="str">
        <f t="shared" si="8"/>
        <v/>
      </c>
      <c r="V84" s="583"/>
      <c r="W84" s="392"/>
      <c r="X84" s="392"/>
      <c r="Y84" s="392"/>
      <c r="Z84" s="584"/>
    </row>
    <row r="85" spans="2:26" ht="39.75" customHeight="1">
      <c r="B85" s="545"/>
      <c r="D85" s="191" t="s">
        <v>2161</v>
      </c>
      <c r="E85" s="323"/>
      <c r="F85" s="194"/>
      <c r="G85" s="330"/>
      <c r="H85" s="195" t="str">
        <f t="shared" si="6"/>
        <v/>
      </c>
      <c r="J85" s="191" t="s">
        <v>2161</v>
      </c>
      <c r="K85" s="323"/>
      <c r="L85" s="194"/>
      <c r="M85" s="330"/>
      <c r="N85" s="195" t="str">
        <f t="shared" si="7"/>
        <v/>
      </c>
      <c r="P85" s="191" t="s">
        <v>2161</v>
      </c>
      <c r="Q85" s="323"/>
      <c r="R85" s="194"/>
      <c r="S85" s="330"/>
      <c r="T85" s="195" t="str">
        <f t="shared" si="8"/>
        <v/>
      </c>
      <c r="V85" s="583"/>
      <c r="W85" s="392"/>
      <c r="X85" s="392"/>
      <c r="Y85" s="392"/>
      <c r="Z85" s="584"/>
    </row>
    <row r="86" spans="2:26" ht="39.75" customHeight="1">
      <c r="B86" s="545"/>
      <c r="D86" s="191" t="s">
        <v>2162</v>
      </c>
      <c r="E86" s="322"/>
      <c r="F86" s="192"/>
      <c r="G86" s="329"/>
      <c r="H86" s="193" t="str">
        <f t="shared" si="6"/>
        <v/>
      </c>
      <c r="J86" s="191" t="s">
        <v>2162</v>
      </c>
      <c r="K86" s="322"/>
      <c r="L86" s="192"/>
      <c r="M86" s="329"/>
      <c r="N86" s="193" t="str">
        <f t="shared" si="7"/>
        <v/>
      </c>
      <c r="P86" s="191" t="s">
        <v>2162</v>
      </c>
      <c r="Q86" s="322"/>
      <c r="R86" s="192"/>
      <c r="S86" s="329"/>
      <c r="T86" s="193" t="str">
        <f t="shared" si="8"/>
        <v/>
      </c>
      <c r="V86" s="583"/>
      <c r="W86" s="392"/>
      <c r="X86" s="392"/>
      <c r="Y86" s="392"/>
      <c r="Z86" s="584"/>
    </row>
    <row r="87" spans="2:26" ht="39.75" customHeight="1">
      <c r="B87" s="545"/>
      <c r="D87" s="196" t="s">
        <v>2163</v>
      </c>
      <c r="E87" s="324"/>
      <c r="F87" s="197"/>
      <c r="G87" s="331"/>
      <c r="H87" s="198" t="str">
        <f t="shared" si="6"/>
        <v/>
      </c>
      <c r="J87" s="196" t="s">
        <v>2163</v>
      </c>
      <c r="K87" s="324"/>
      <c r="L87" s="197"/>
      <c r="M87" s="331"/>
      <c r="N87" s="198" t="str">
        <f t="shared" si="7"/>
        <v/>
      </c>
      <c r="P87" s="196" t="s">
        <v>2163</v>
      </c>
      <c r="Q87" s="324"/>
      <c r="R87" s="197"/>
      <c r="S87" s="331"/>
      <c r="T87" s="198" t="str">
        <f t="shared" si="8"/>
        <v/>
      </c>
      <c r="V87" s="583"/>
      <c r="W87" s="392"/>
      <c r="X87" s="392"/>
      <c r="Y87" s="392"/>
      <c r="Z87" s="584"/>
    </row>
    <row r="88" spans="2:26" ht="60" customHeight="1">
      <c r="B88" s="545"/>
      <c r="D88" s="199" t="s">
        <v>1277</v>
      </c>
      <c r="E88" s="547">
        <f ca="1">ROUNDUP(F93/(VLOOKUP(1,tblRPECoefficientWithoutColumnHeaders,2,0)*G93^2+VLOOKUP(2,tblRPECoefficientWithoutColumnHeaders,2,0)*G93+VLOOKUP(3,tblRPECoefficientWithoutColumnHeaders,2,0)),0)</f>
        <v>0</v>
      </c>
      <c r="F88" s="548"/>
      <c r="G88" s="548"/>
      <c r="H88" s="549"/>
      <c r="J88" s="199" t="s">
        <v>1277</v>
      </c>
      <c r="K88" s="547">
        <f ca="1">ROUNDUP(L93/(VLOOKUP(1,tblRPECoefficientWithoutColumnHeaders,2,0)*M93^2+VLOOKUP(2,tblRPECoefficientWithoutColumnHeaders,2,0)*M93+VLOOKUP(3,tblRPECoefficientWithoutColumnHeaders,2,0)),0)</f>
        <v>0</v>
      </c>
      <c r="L88" s="548"/>
      <c r="M88" s="548"/>
      <c r="N88" s="549"/>
      <c r="P88" s="200" t="s">
        <v>1277</v>
      </c>
      <c r="Q88" s="554">
        <f ca="1">ROUNDUP(R93/(VLOOKUP(1,tblRPECoefficientWithoutColumnHeaders,2,0)*S93^2+VLOOKUP(2,tblRPECoefficientWithoutColumnHeaders,2,0)*S93+VLOOKUP(3,tblRPECoefficientWithoutColumnHeaders,2,0)),0)</f>
        <v>0</v>
      </c>
      <c r="R88" s="555"/>
      <c r="S88" s="555"/>
      <c r="T88" s="556"/>
      <c r="V88" s="583"/>
      <c r="W88" s="392"/>
      <c r="X88" s="392"/>
      <c r="Y88" s="392"/>
      <c r="Z88" s="584"/>
    </row>
    <row r="89" spans="2:26" ht="60" customHeight="1">
      <c r="B89" s="545"/>
      <c r="D89" s="201"/>
      <c r="E89" s="204">
        <f t="shared" ref="E89:H89" si="9">D89*B89</f>
        <v>0</v>
      </c>
      <c r="F89" s="204">
        <f t="shared" si="9"/>
        <v>0</v>
      </c>
      <c r="G89" s="204">
        <f t="shared" si="9"/>
        <v>0</v>
      </c>
      <c r="H89" s="204">
        <f t="shared" si="9"/>
        <v>0</v>
      </c>
      <c r="J89" s="201"/>
      <c r="K89" s="216"/>
      <c r="L89" s="216"/>
      <c r="M89" s="216"/>
      <c r="N89" s="204">
        <f>M89*K89</f>
        <v>0</v>
      </c>
      <c r="P89" s="205" t="s">
        <v>2164</v>
      </c>
      <c r="Q89" s="206"/>
      <c r="R89" s="207" t="s">
        <v>2165</v>
      </c>
      <c r="S89" s="208"/>
      <c r="T89" s="209">
        <f>S89*Q89</f>
        <v>0</v>
      </c>
      <c r="V89" s="583"/>
      <c r="W89" s="392"/>
      <c r="X89" s="392"/>
      <c r="Y89" s="392"/>
      <c r="Z89" s="584"/>
    </row>
    <row r="90" spans="2:26" ht="60" customHeight="1">
      <c r="B90" s="545"/>
      <c r="D90" s="201" t="s">
        <v>1268</v>
      </c>
      <c r="E90" s="553">
        <f>IF(COUNT(H79:H87)&gt;0,AVERAGEIF(H79:H87,"&gt;0"),0)</f>
        <v>0</v>
      </c>
      <c r="F90" s="406"/>
      <c r="G90" s="406"/>
      <c r="H90" s="407"/>
      <c r="J90" s="201" t="s">
        <v>1268</v>
      </c>
      <c r="K90" s="553">
        <f>IF(COUNT(N79:N87)&gt;0,AVERAGEIF(N79:N87,"&gt;0"),0)</f>
        <v>0</v>
      </c>
      <c r="L90" s="406"/>
      <c r="M90" s="406"/>
      <c r="N90" s="407"/>
      <c r="P90" s="210" t="s">
        <v>1268</v>
      </c>
      <c r="Q90" s="557">
        <f>IF(COUNT(T79:T87)&gt;0,AVERAGEIF(T79:T87,"&gt;0"),0)</f>
        <v>0</v>
      </c>
      <c r="R90" s="558"/>
      <c r="S90" s="558"/>
      <c r="T90" s="559"/>
      <c r="V90" s="583"/>
      <c r="W90" s="392"/>
      <c r="X90" s="392"/>
      <c r="Y90" s="392"/>
      <c r="Z90" s="584"/>
    </row>
    <row r="91" spans="2:26" ht="60" customHeight="1">
      <c r="B91" s="545"/>
      <c r="D91" s="201" t="s">
        <v>1267</v>
      </c>
      <c r="E91" s="560">
        <f>SUM(F79:F87)</f>
        <v>0</v>
      </c>
      <c r="F91" s="406"/>
      <c r="G91" s="406"/>
      <c r="H91" s="407"/>
      <c r="J91" s="201" t="s">
        <v>1267</v>
      </c>
      <c r="K91" s="560">
        <f>SUM(L79:L87)</f>
        <v>0</v>
      </c>
      <c r="L91" s="406"/>
      <c r="M91" s="406"/>
      <c r="N91" s="407"/>
      <c r="P91" s="201" t="s">
        <v>1267</v>
      </c>
      <c r="Q91" s="560">
        <f>SUM(R79:R87)</f>
        <v>0</v>
      </c>
      <c r="R91" s="406"/>
      <c r="S91" s="406"/>
      <c r="T91" s="407"/>
      <c r="V91" s="583"/>
      <c r="W91" s="392"/>
      <c r="X91" s="392"/>
      <c r="Y91" s="392"/>
      <c r="Z91" s="584"/>
    </row>
    <row r="92" spans="2:26" ht="60" customHeight="1">
      <c r="B92" s="545"/>
      <c r="D92" s="211" t="s">
        <v>1258</v>
      </c>
      <c r="E92" s="550">
        <f>SUM(PRODUCT(E79:F79),PRODUCT(E80:F80),PRODUCT(E81:F81),PRODUCT(E82:F82),PRODUCT(E83:F83),PRODUCT(E84:F84),PRODUCT(E85:F85),PRODUCT(E86:F86),PRODUCT(E87:F87))</f>
        <v>0</v>
      </c>
      <c r="F92" s="551"/>
      <c r="G92" s="551"/>
      <c r="H92" s="552"/>
      <c r="J92" s="211" t="s">
        <v>1258</v>
      </c>
      <c r="K92" s="550">
        <f>SUM(PRODUCT(K79:L79),PRODUCT(K80:L80),PRODUCT(K81:L81),PRODUCT(K82:L82),PRODUCT(K83:L83),PRODUCT(K84:L84),PRODUCT(K85:L85),PRODUCT(K86:L86),PRODUCT(K87:L87))</f>
        <v>0</v>
      </c>
      <c r="L92" s="551"/>
      <c r="M92" s="551"/>
      <c r="N92" s="552"/>
      <c r="P92" s="211" t="s">
        <v>1258</v>
      </c>
      <c r="Q92" s="550">
        <f>SUM(PRODUCT(Q79:R79),PRODUCT(Q80:R80),PRODUCT(Q81:R81),PRODUCT(Q82:R82),PRODUCT(Q83:R83),PRODUCT(Q84:R84),PRODUCT(Q85:R85),PRODUCT(Q86:R86),PRODUCT(Q87:R87))</f>
        <v>0</v>
      </c>
      <c r="R92" s="551"/>
      <c r="S92" s="551"/>
      <c r="T92" s="552"/>
      <c r="V92" s="585"/>
      <c r="W92" s="417"/>
      <c r="X92" s="417"/>
      <c r="Y92" s="417"/>
      <c r="Z92" s="586"/>
    </row>
    <row r="93" spans="2:26" ht="39.75" customHeight="1">
      <c r="B93" s="546"/>
      <c r="D93" s="212"/>
      <c r="E93" s="213" t="str">
        <f ca="1">OFFSET(E78,COUNT(E79:E87),0)</f>
        <v>WEIGHT</v>
      </c>
      <c r="F93" s="214">
        <f ca="1">IF(COUNT(E79:E87)&gt;0,OFFSET(E78,MATCH(MAX(E79:E87),E79:E87,0),0),0)</f>
        <v>0</v>
      </c>
      <c r="G93" s="214">
        <f ca="1">IF(COUNT(E79:E87)&gt;0,OFFSET(F78,MATCH(MAX(E79:E87),E79:E87,0),0)+(10-OFFSET(G78,MATCH(MAX(E79:E87),E79:E87,0),0)),0)</f>
        <v>0</v>
      </c>
      <c r="H93" s="215">
        <f ca="1">IF(COUNT(E79:E87)&gt;0,OFFSET(F78,COUNT(E79:E87),0)+(10-(OFFSET(G78,COUNT(E79:E87),0))),0)</f>
        <v>0</v>
      </c>
      <c r="J93" s="212"/>
      <c r="K93" s="213" t="str">
        <f ca="1">OFFSET(K78,COUNT(K79:K87),0)</f>
        <v>WEIGHT</v>
      </c>
      <c r="L93" s="214">
        <f ca="1">IF(COUNT(K79:K87)&gt;0,OFFSET(K78,MATCH(MAX(K79:K87),K79:K87,0),0),0)</f>
        <v>0</v>
      </c>
      <c r="M93" s="214">
        <f ca="1">IF(COUNT(K79:K87)&gt;0,OFFSET(L78,MATCH(MAX(K79:K87),K79:K87,0),0)+(10-OFFSET(M78,MATCH(MAX(K79:K87),K79:K87,0),0)),0)</f>
        <v>0</v>
      </c>
      <c r="N93" s="215">
        <f ca="1">IF(COUNT(K79:K87)&gt;0,OFFSET(L78,COUNT(K79:K87),0)+(10-(OFFSET(M78,COUNT(K79:K87),0))),0)</f>
        <v>0</v>
      </c>
      <c r="P93" s="212"/>
      <c r="Q93" s="213" t="str">
        <f ca="1">OFFSET(Q78,COUNT(Q79:Q87),0)</f>
        <v>WEIGHT</v>
      </c>
      <c r="R93" s="214">
        <f ca="1">IF(COUNT(Q79:Q87)&gt;0,OFFSET(Q78,MATCH(MAX(Q79:Q87),Q79:Q87,0),0),0)</f>
        <v>0</v>
      </c>
      <c r="S93" s="214">
        <f ca="1">IF(COUNT(Q79:Q87)&gt;0,OFFSET(R78,MATCH(MAX(Q79:Q87),Q79:Q87,0),0)+(10-OFFSET(S78,MATCH(MAX(Q79:Q87),Q79:Q87,0),0)),0)</f>
        <v>0</v>
      </c>
      <c r="T93" s="215">
        <f ca="1">IF(COUNT(Q79:Q87)&gt;0,OFFSET(R78,COUNT(Q79:Q87),0)+(10-(OFFSET(S78,COUNT(Q79:Q87),0))),0)</f>
        <v>0</v>
      </c>
      <c r="V93" s="212"/>
      <c r="W93" s="213"/>
      <c r="X93" s="214"/>
      <c r="Y93" s="214"/>
      <c r="Z93" s="215"/>
    </row>
    <row r="94" spans="2:26" ht="15.75" customHeight="1"/>
    <row r="95" spans="2:26" ht="22.5" customHeight="1"/>
    <row r="96" spans="2:26" ht="75" customHeight="1">
      <c r="B96" s="544">
        <v>4</v>
      </c>
      <c r="D96" s="533">
        <v>1</v>
      </c>
      <c r="E96" s="369"/>
      <c r="F96" s="369"/>
      <c r="G96" s="369"/>
      <c r="H96" s="370"/>
      <c r="J96" s="533">
        <v>2</v>
      </c>
      <c r="K96" s="369"/>
      <c r="L96" s="369"/>
      <c r="M96" s="369"/>
      <c r="N96" s="370"/>
      <c r="P96" s="533">
        <v>3</v>
      </c>
      <c r="Q96" s="369"/>
      <c r="R96" s="369"/>
      <c r="S96" s="369"/>
      <c r="T96" s="370"/>
      <c r="V96" s="533" t="s">
        <v>2147</v>
      </c>
      <c r="W96" s="369"/>
      <c r="X96" s="369"/>
      <c r="Y96" s="369"/>
      <c r="Z96" s="370"/>
    </row>
    <row r="97" spans="2:26" ht="15" customHeight="1">
      <c r="B97" s="545"/>
    </row>
    <row r="98" spans="2:26" ht="75" customHeight="1">
      <c r="B98" s="545"/>
      <c r="D98" s="535" t="str">
        <f ca="1">OFFSET('PROGRAMMING SKELETON'!D282,F2-1,0)</f>
        <v>Pin Squat</v>
      </c>
      <c r="E98" s="413"/>
      <c r="F98" s="413"/>
      <c r="G98" s="413"/>
      <c r="H98" s="414"/>
      <c r="J98" s="535" t="str">
        <f ca="1">OFFSET('PROGRAMMING SKELETON'!G282,F2-1,0)</f>
        <v>Pin bench</v>
      </c>
      <c r="K98" s="413"/>
      <c r="L98" s="413"/>
      <c r="M98" s="413"/>
      <c r="N98" s="414"/>
      <c r="P98" s="535" t="str">
        <f ca="1">OFFSET('PROGRAMMING SKELETON'!J282,F2-1,0)</f>
        <v>2" deficit deadlift</v>
      </c>
      <c r="Q98" s="413"/>
      <c r="R98" s="413"/>
      <c r="S98" s="413"/>
      <c r="T98" s="414"/>
      <c r="V98" s="535" t="str">
        <f ca="1">OFFSET('PROGRAMMING SKELETON'!M283,F74-1,0)</f>
        <v>GPP or None</v>
      </c>
      <c r="W98" s="413"/>
      <c r="X98" s="413"/>
      <c r="Y98" s="413"/>
      <c r="Z98" s="414"/>
    </row>
    <row r="99" spans="2:26" ht="49.5" customHeight="1">
      <c r="B99" s="545"/>
      <c r="D99" s="531" t="s">
        <v>2148</v>
      </c>
      <c r="E99" s="561" t="str">
        <f ca="1">OFFSET('PROGRAMMING SKELETON'!G57,F2-1,0)</f>
        <v>•1 rep @ RPE 8
• 3 reps @ RPE 9
•-5% from 3 @ RPE 9 x 2 sets of 3</v>
      </c>
      <c r="F99" s="526"/>
      <c r="G99" s="526"/>
      <c r="H99" s="527"/>
      <c r="J99" s="531" t="s">
        <v>2148</v>
      </c>
      <c r="K99" s="561" t="str">
        <f ca="1">OFFSET('PROGRAMMING SKELETON'!H57,F2-1,0)</f>
        <v>•1 rep @ RPE 8
• 3 reps @ RPE 9
•-5% from 3 @ RPE 9 x 2 sets of 3</v>
      </c>
      <c r="L99" s="526"/>
      <c r="M99" s="526"/>
      <c r="N99" s="527"/>
      <c r="P99" s="531" t="s">
        <v>2148</v>
      </c>
      <c r="Q99" s="561" t="str">
        <f ca="1">OFFSET('PROGRAMMING SKELETON'!I57,F2-1,0)</f>
        <v xml:space="preserve">•4 reps @  RPE 7
• 4 reps @ RPE 8
•4 reps @ RPE 9
• -5% from 4 @ 9 x 2 sets of 4
</v>
      </c>
      <c r="R99" s="526"/>
      <c r="S99" s="526"/>
      <c r="T99" s="527"/>
      <c r="V99" s="582" t="str">
        <f ca="1">OFFSET('PROGRAMMING SKELETON'!N283,F74-1,0)</f>
        <v>GPP or None</v>
      </c>
      <c r="W99" s="526"/>
      <c r="X99" s="526"/>
      <c r="Y99" s="526"/>
      <c r="Z99" s="527"/>
    </row>
    <row r="100" spans="2:26" ht="49.5" customHeight="1">
      <c r="B100" s="545"/>
      <c r="D100" s="532"/>
      <c r="E100" s="528"/>
      <c r="F100" s="529"/>
      <c r="G100" s="529"/>
      <c r="H100" s="530"/>
      <c r="J100" s="532"/>
      <c r="K100" s="528"/>
      <c r="L100" s="529"/>
      <c r="M100" s="529"/>
      <c r="N100" s="530"/>
      <c r="P100" s="532"/>
      <c r="Q100" s="528"/>
      <c r="R100" s="529"/>
      <c r="S100" s="529"/>
      <c r="T100" s="530"/>
      <c r="V100" s="583"/>
      <c r="W100" s="392"/>
      <c r="X100" s="392"/>
      <c r="Y100" s="392"/>
      <c r="Z100" s="584"/>
    </row>
    <row r="101" spans="2:26" ht="124.5" customHeight="1">
      <c r="B101" s="545"/>
      <c r="D101" s="186" t="s">
        <v>2149</v>
      </c>
      <c r="E101" s="562" t="str">
        <f ca="1">OFFSET('PROGRAMMING SKELETON'!E282,F2-1,0)</f>
        <v>3-5 minute rest between work sets</v>
      </c>
      <c r="F101" s="410"/>
      <c r="G101" s="410"/>
      <c r="H101" s="411"/>
      <c r="J101" s="186" t="s">
        <v>2149</v>
      </c>
      <c r="K101" s="562" t="str">
        <f ca="1">OFFSET('PROGRAMMING SKELETON'!H282,F2-1,0)</f>
        <v>3-5 minute rest between work sets</v>
      </c>
      <c r="L101" s="410"/>
      <c r="M101" s="410"/>
      <c r="N101" s="411"/>
      <c r="P101" s="186" t="s">
        <v>2149</v>
      </c>
      <c r="Q101" s="562" t="str">
        <f ca="1">OFFSET('PROGRAMMING SKELETON'!K282,F2-1,0)</f>
        <v>None</v>
      </c>
      <c r="R101" s="410"/>
      <c r="S101" s="410"/>
      <c r="T101" s="411"/>
      <c r="V101" s="585"/>
      <c r="W101" s="417"/>
      <c r="X101" s="417"/>
      <c r="Y101" s="417"/>
      <c r="Z101" s="586"/>
    </row>
    <row r="102" spans="2:26" ht="75" customHeight="1">
      <c r="B102" s="545"/>
      <c r="D102" s="187" t="s">
        <v>2150</v>
      </c>
      <c r="E102" s="187" t="s">
        <v>2151</v>
      </c>
      <c r="F102" s="187" t="s">
        <v>1267</v>
      </c>
      <c r="G102" s="187" t="s">
        <v>2152</v>
      </c>
      <c r="H102" s="187" t="s">
        <v>2153</v>
      </c>
      <c r="J102" s="187" t="s">
        <v>2150</v>
      </c>
      <c r="K102" s="187" t="s">
        <v>2151</v>
      </c>
      <c r="L102" s="187" t="s">
        <v>1267</v>
      </c>
      <c r="M102" s="187" t="s">
        <v>2152</v>
      </c>
      <c r="N102" s="187" t="s">
        <v>2153</v>
      </c>
      <c r="P102" s="187" t="s">
        <v>2150</v>
      </c>
      <c r="Q102" s="187" t="s">
        <v>2151</v>
      </c>
      <c r="R102" s="187" t="s">
        <v>1267</v>
      </c>
      <c r="S102" s="187" t="s">
        <v>2152</v>
      </c>
      <c r="T102" s="187" t="s">
        <v>2153</v>
      </c>
      <c r="V102" s="581" t="s">
        <v>2154</v>
      </c>
      <c r="W102" s="413"/>
      <c r="X102" s="413"/>
      <c r="Y102" s="413"/>
      <c r="Z102" s="414"/>
    </row>
    <row r="103" spans="2:26" ht="39.75" customHeight="1">
      <c r="B103" s="545"/>
      <c r="D103" s="188" t="s">
        <v>2155</v>
      </c>
      <c r="E103" s="321"/>
      <c r="F103" s="189"/>
      <c r="G103" s="328"/>
      <c r="H103" s="190" t="str">
        <f t="shared" ref="H103:H111" si="10">IF(ISNUMBER(E103),E103/E$112,"")</f>
        <v/>
      </c>
      <c r="J103" s="188" t="s">
        <v>2155</v>
      </c>
      <c r="K103" s="321"/>
      <c r="L103" s="189"/>
      <c r="M103" s="328"/>
      <c r="N103" s="190" t="str">
        <f t="shared" ref="N103:N111" si="11">IF(ISNUMBER(K103),K103/K$112,"")</f>
        <v/>
      </c>
      <c r="P103" s="188" t="s">
        <v>2155</v>
      </c>
      <c r="Q103" s="321"/>
      <c r="R103" s="189"/>
      <c r="S103" s="328"/>
      <c r="T103" s="190" t="str">
        <f t="shared" ref="T103:T111" si="12">IF(ISNUMBER(Q103),Q103/Q$112,"")</f>
        <v/>
      </c>
      <c r="V103" s="587"/>
      <c r="W103" s="526"/>
      <c r="X103" s="526"/>
      <c r="Y103" s="526"/>
      <c r="Z103" s="527"/>
    </row>
    <row r="104" spans="2:26" ht="39.75" customHeight="1">
      <c r="B104" s="545"/>
      <c r="D104" s="191" t="s">
        <v>2156</v>
      </c>
      <c r="E104" s="322"/>
      <c r="F104" s="192"/>
      <c r="G104" s="329"/>
      <c r="H104" s="190" t="str">
        <f t="shared" si="10"/>
        <v/>
      </c>
      <c r="J104" s="191" t="s">
        <v>2156</v>
      </c>
      <c r="K104" s="322"/>
      <c r="L104" s="192"/>
      <c r="M104" s="329"/>
      <c r="N104" s="193" t="str">
        <f t="shared" si="11"/>
        <v/>
      </c>
      <c r="P104" s="191" t="s">
        <v>2156</v>
      </c>
      <c r="Q104" s="322"/>
      <c r="R104" s="192"/>
      <c r="S104" s="329"/>
      <c r="T104" s="193" t="str">
        <f t="shared" si="12"/>
        <v/>
      </c>
      <c r="V104" s="583"/>
      <c r="W104" s="392"/>
      <c r="X104" s="392"/>
      <c r="Y104" s="392"/>
      <c r="Z104" s="584"/>
    </row>
    <row r="105" spans="2:26" ht="39.75" customHeight="1">
      <c r="B105" s="545"/>
      <c r="D105" s="191" t="s">
        <v>2157</v>
      </c>
      <c r="E105" s="323"/>
      <c r="F105" s="189"/>
      <c r="G105" s="330"/>
      <c r="H105" s="190" t="str">
        <f t="shared" si="10"/>
        <v/>
      </c>
      <c r="J105" s="191" t="s">
        <v>2157</v>
      </c>
      <c r="K105" s="323"/>
      <c r="L105" s="189"/>
      <c r="M105" s="330"/>
      <c r="N105" s="195" t="str">
        <f t="shared" si="11"/>
        <v/>
      </c>
      <c r="P105" s="191" t="s">
        <v>2157</v>
      </c>
      <c r="Q105" s="323"/>
      <c r="R105" s="189"/>
      <c r="S105" s="330"/>
      <c r="T105" s="195" t="str">
        <f t="shared" si="12"/>
        <v/>
      </c>
      <c r="V105" s="583"/>
      <c r="W105" s="392"/>
      <c r="X105" s="392"/>
      <c r="Y105" s="392"/>
      <c r="Z105" s="584"/>
    </row>
    <row r="106" spans="2:26" ht="39.75" customHeight="1">
      <c r="B106" s="545"/>
      <c r="D106" s="191" t="s">
        <v>2158</v>
      </c>
      <c r="E106" s="322"/>
      <c r="F106" s="192"/>
      <c r="G106" s="329"/>
      <c r="H106" s="193" t="str">
        <f t="shared" si="10"/>
        <v/>
      </c>
      <c r="J106" s="191" t="s">
        <v>2158</v>
      </c>
      <c r="K106" s="322"/>
      <c r="L106" s="192"/>
      <c r="M106" s="329"/>
      <c r="N106" s="193" t="str">
        <f t="shared" si="11"/>
        <v/>
      </c>
      <c r="P106" s="191" t="s">
        <v>2158</v>
      </c>
      <c r="Q106" s="322"/>
      <c r="R106" s="192"/>
      <c r="S106" s="329"/>
      <c r="T106" s="193" t="str">
        <f t="shared" si="12"/>
        <v/>
      </c>
      <c r="V106" s="583"/>
      <c r="W106" s="392"/>
      <c r="X106" s="392"/>
      <c r="Y106" s="392"/>
      <c r="Z106" s="584"/>
    </row>
    <row r="107" spans="2:26" ht="39.75" customHeight="1">
      <c r="B107" s="545"/>
      <c r="D107" s="191" t="s">
        <v>2159</v>
      </c>
      <c r="E107" s="323"/>
      <c r="F107" s="189"/>
      <c r="G107" s="330"/>
      <c r="H107" s="195" t="str">
        <f t="shared" si="10"/>
        <v/>
      </c>
      <c r="J107" s="191" t="s">
        <v>2159</v>
      </c>
      <c r="K107" s="323"/>
      <c r="L107" s="189"/>
      <c r="M107" s="330"/>
      <c r="N107" s="195" t="str">
        <f t="shared" si="11"/>
        <v/>
      </c>
      <c r="P107" s="191" t="s">
        <v>2159</v>
      </c>
      <c r="Q107" s="323"/>
      <c r="R107" s="189"/>
      <c r="S107" s="330"/>
      <c r="T107" s="195" t="str">
        <f t="shared" si="12"/>
        <v/>
      </c>
      <c r="V107" s="583"/>
      <c r="W107" s="392"/>
      <c r="X107" s="392"/>
      <c r="Y107" s="392"/>
      <c r="Z107" s="584"/>
    </row>
    <row r="108" spans="2:26" ht="39.75" customHeight="1">
      <c r="B108" s="545"/>
      <c r="D108" s="191" t="s">
        <v>2160</v>
      </c>
      <c r="E108" s="322"/>
      <c r="F108" s="192"/>
      <c r="G108" s="329"/>
      <c r="H108" s="193" t="str">
        <f t="shared" si="10"/>
        <v/>
      </c>
      <c r="J108" s="191" t="s">
        <v>2160</v>
      </c>
      <c r="K108" s="322"/>
      <c r="L108" s="192"/>
      <c r="M108" s="329"/>
      <c r="N108" s="193" t="str">
        <f t="shared" si="11"/>
        <v/>
      </c>
      <c r="P108" s="191" t="s">
        <v>2160</v>
      </c>
      <c r="Q108" s="322"/>
      <c r="R108" s="192"/>
      <c r="S108" s="329"/>
      <c r="T108" s="193" t="str">
        <f t="shared" si="12"/>
        <v/>
      </c>
      <c r="V108" s="583"/>
      <c r="W108" s="392"/>
      <c r="X108" s="392"/>
      <c r="Y108" s="392"/>
      <c r="Z108" s="584"/>
    </row>
    <row r="109" spans="2:26" ht="39.75" customHeight="1">
      <c r="B109" s="545"/>
      <c r="D109" s="191" t="s">
        <v>2161</v>
      </c>
      <c r="E109" s="323"/>
      <c r="F109" s="189"/>
      <c r="G109" s="330"/>
      <c r="H109" s="195" t="str">
        <f t="shared" si="10"/>
        <v/>
      </c>
      <c r="J109" s="191" t="s">
        <v>2161</v>
      </c>
      <c r="K109" s="323"/>
      <c r="L109" s="189"/>
      <c r="M109" s="330"/>
      <c r="N109" s="195" t="str">
        <f t="shared" si="11"/>
        <v/>
      </c>
      <c r="P109" s="191" t="s">
        <v>2161</v>
      </c>
      <c r="Q109" s="323"/>
      <c r="R109" s="189"/>
      <c r="S109" s="330"/>
      <c r="T109" s="195" t="str">
        <f t="shared" si="12"/>
        <v/>
      </c>
      <c r="V109" s="583"/>
      <c r="W109" s="392"/>
      <c r="X109" s="392"/>
      <c r="Y109" s="392"/>
      <c r="Z109" s="584"/>
    </row>
    <row r="110" spans="2:26" ht="39.75" customHeight="1">
      <c r="B110" s="545"/>
      <c r="D110" s="191" t="s">
        <v>2162</v>
      </c>
      <c r="E110" s="322"/>
      <c r="F110" s="192"/>
      <c r="G110" s="329"/>
      <c r="H110" s="193" t="str">
        <f t="shared" si="10"/>
        <v/>
      </c>
      <c r="J110" s="191" t="s">
        <v>2162</v>
      </c>
      <c r="K110" s="322"/>
      <c r="L110" s="192"/>
      <c r="M110" s="329"/>
      <c r="N110" s="193" t="str">
        <f t="shared" si="11"/>
        <v/>
      </c>
      <c r="P110" s="191" t="s">
        <v>2162</v>
      </c>
      <c r="Q110" s="322"/>
      <c r="R110" s="192"/>
      <c r="S110" s="329"/>
      <c r="T110" s="193" t="str">
        <f t="shared" si="12"/>
        <v/>
      </c>
      <c r="V110" s="583"/>
      <c r="W110" s="392"/>
      <c r="X110" s="392"/>
      <c r="Y110" s="392"/>
      <c r="Z110" s="584"/>
    </row>
    <row r="111" spans="2:26" ht="39.75" customHeight="1" thickBot="1">
      <c r="B111" s="545"/>
      <c r="D111" s="196" t="s">
        <v>2163</v>
      </c>
      <c r="E111" s="324"/>
      <c r="F111" s="189"/>
      <c r="G111" s="331"/>
      <c r="H111" s="198" t="str">
        <f t="shared" si="10"/>
        <v/>
      </c>
      <c r="J111" s="196" t="s">
        <v>2163</v>
      </c>
      <c r="K111" s="324"/>
      <c r="L111" s="189"/>
      <c r="M111" s="331"/>
      <c r="N111" s="198" t="str">
        <f t="shared" si="11"/>
        <v/>
      </c>
      <c r="P111" s="196" t="s">
        <v>2163</v>
      </c>
      <c r="Q111" s="324"/>
      <c r="R111" s="189"/>
      <c r="S111" s="331"/>
      <c r="T111" s="198" t="str">
        <f t="shared" si="12"/>
        <v/>
      </c>
      <c r="V111" s="583"/>
      <c r="W111" s="392"/>
      <c r="X111" s="392"/>
      <c r="Y111" s="392"/>
      <c r="Z111" s="584"/>
    </row>
    <row r="112" spans="2:26" ht="60" customHeight="1" thickTop="1">
      <c r="B112" s="545"/>
      <c r="D112" s="199" t="s">
        <v>1277</v>
      </c>
      <c r="E112" s="547">
        <f ca="1">ROUNDUP(F117/(VLOOKUP(1,tblRPECoefficientWithoutColumnHeaders,2,0)*G117^2+VLOOKUP(2,tblRPECoefficientWithoutColumnHeaders,2,0)*G117+VLOOKUP(3,tblRPECoefficientWithoutColumnHeaders,2,0)),0)</f>
        <v>0</v>
      </c>
      <c r="F112" s="548"/>
      <c r="G112" s="548"/>
      <c r="H112" s="549"/>
      <c r="J112" s="199" t="s">
        <v>1277</v>
      </c>
      <c r="K112" s="547">
        <f ca="1">ROUNDUP(L117/(VLOOKUP(1,tblRPECoefficientWithoutColumnHeaders,2,0)*M117^2+VLOOKUP(2,tblRPECoefficientWithoutColumnHeaders,2,0)*M117+VLOOKUP(3,tblRPECoefficientWithoutColumnHeaders,2,0)),0)</f>
        <v>0</v>
      </c>
      <c r="L112" s="548"/>
      <c r="M112" s="548"/>
      <c r="N112" s="549"/>
      <c r="P112" s="199" t="s">
        <v>1277</v>
      </c>
      <c r="Q112" s="547">
        <f ca="1">ROUNDUP(R117/(VLOOKUP(1,tblRPECoefficientWithoutColumnHeaders,2,0)*S117^2+VLOOKUP(2,tblRPECoefficientWithoutColumnHeaders,2,0)*S117+VLOOKUP(3,tblRPECoefficientWithoutColumnHeaders,2,0)),0)</f>
        <v>0</v>
      </c>
      <c r="R112" s="548"/>
      <c r="S112" s="548"/>
      <c r="T112" s="549"/>
      <c r="V112" s="583"/>
      <c r="W112" s="392"/>
      <c r="X112" s="392"/>
      <c r="Y112" s="392"/>
      <c r="Z112" s="584"/>
    </row>
    <row r="113" spans="2:26" ht="60" customHeight="1">
      <c r="B113" s="545"/>
      <c r="D113" s="201"/>
      <c r="E113" s="216"/>
      <c r="F113" s="216"/>
      <c r="G113" s="216"/>
      <c r="H113" s="204"/>
      <c r="J113" s="201"/>
      <c r="K113" s="216"/>
      <c r="L113" s="216"/>
      <c r="M113" s="216"/>
      <c r="N113" s="204"/>
      <c r="P113" s="247" t="s">
        <v>2387</v>
      </c>
      <c r="Q113" s="248"/>
      <c r="R113" s="216" t="s">
        <v>2165</v>
      </c>
      <c r="S113" s="249"/>
      <c r="T113" s="250">
        <f>Q113*S113</f>
        <v>0</v>
      </c>
      <c r="V113" s="583"/>
      <c r="W113" s="392"/>
      <c r="X113" s="392"/>
      <c r="Y113" s="392"/>
      <c r="Z113" s="584"/>
    </row>
    <row r="114" spans="2:26" ht="60" customHeight="1">
      <c r="B114" s="545"/>
      <c r="D114" s="201" t="s">
        <v>1268</v>
      </c>
      <c r="E114" s="553">
        <f>IF(COUNT(H103:H111)&gt;0,AVERAGEIF(H103:H111,"&gt;0"),0)</f>
        <v>0</v>
      </c>
      <c r="F114" s="406"/>
      <c r="G114" s="406"/>
      <c r="H114" s="407"/>
      <c r="J114" s="201" t="s">
        <v>1268</v>
      </c>
      <c r="K114" s="553">
        <f>IF(COUNT(N103:N111)&gt;0,AVERAGEIF(N103:N111,"&gt;0"),0)</f>
        <v>0</v>
      </c>
      <c r="L114" s="406"/>
      <c r="M114" s="406"/>
      <c r="N114" s="407"/>
      <c r="P114" s="201" t="s">
        <v>1268</v>
      </c>
      <c r="Q114" s="553">
        <f>IF(COUNT(T103:T111)&gt;0,AVERAGEIF(T103:T111,"&gt;0"),0)</f>
        <v>0</v>
      </c>
      <c r="R114" s="406"/>
      <c r="S114" s="406"/>
      <c r="T114" s="407"/>
      <c r="V114" s="583"/>
      <c r="W114" s="392"/>
      <c r="X114" s="392"/>
      <c r="Y114" s="392"/>
      <c r="Z114" s="584"/>
    </row>
    <row r="115" spans="2:26" ht="60" customHeight="1">
      <c r="B115" s="545"/>
      <c r="D115" s="201" t="s">
        <v>1267</v>
      </c>
      <c r="E115" s="560">
        <f>SUM(F103:F111)</f>
        <v>0</v>
      </c>
      <c r="F115" s="406"/>
      <c r="G115" s="406"/>
      <c r="H115" s="407"/>
      <c r="J115" s="201" t="s">
        <v>1267</v>
      </c>
      <c r="K115" s="560">
        <f>SUM(L103:L111)</f>
        <v>0</v>
      </c>
      <c r="L115" s="406"/>
      <c r="M115" s="406"/>
      <c r="N115" s="407"/>
      <c r="P115" s="201" t="s">
        <v>1267</v>
      </c>
      <c r="Q115" s="560">
        <f>SUM(R103:R111)</f>
        <v>0</v>
      </c>
      <c r="R115" s="406"/>
      <c r="S115" s="406"/>
      <c r="T115" s="407"/>
      <c r="V115" s="583"/>
      <c r="W115" s="392"/>
      <c r="X115" s="392"/>
      <c r="Y115" s="392"/>
      <c r="Z115" s="584"/>
    </row>
    <row r="116" spans="2:26" ht="60" customHeight="1">
      <c r="B116" s="545"/>
      <c r="D116" s="211" t="s">
        <v>1258</v>
      </c>
      <c r="E116" s="550">
        <f>SUM(PRODUCT(E103:F103),PRODUCT(E104:F104),PRODUCT(E105:F105),PRODUCT(E106:F106),PRODUCT(E107:F107),PRODUCT(E108:F108),PRODUCT(E109:F109),PRODUCT(E110:F110),PRODUCT(E111:F111))</f>
        <v>0</v>
      </c>
      <c r="F116" s="551"/>
      <c r="G116" s="551"/>
      <c r="H116" s="552"/>
      <c r="J116" s="211" t="s">
        <v>1258</v>
      </c>
      <c r="K116" s="550">
        <f>SUM(PRODUCT(K103:L103),PRODUCT(K104:L104),PRODUCT(K105:L105),PRODUCT(K106:L106),PRODUCT(K107:L107),PRODUCT(K108:L108),PRODUCT(K109:L109),PRODUCT(K110:L110),PRODUCT(K111:L111))</f>
        <v>0</v>
      </c>
      <c r="L116" s="551"/>
      <c r="M116" s="551"/>
      <c r="N116" s="552"/>
      <c r="P116" s="211" t="s">
        <v>1258</v>
      </c>
      <c r="Q116" s="550">
        <f>SUM(PRODUCT(Q103:R103),PRODUCT(Q104:R104),PRODUCT(Q105:R105),PRODUCT(Q106:R106),PRODUCT(Q107:R107),PRODUCT(Q108:R108),PRODUCT(Q109:R109),PRODUCT(Q110:R110),PRODUCT(Q111:R111))</f>
        <v>0</v>
      </c>
      <c r="R116" s="551"/>
      <c r="S116" s="551"/>
      <c r="T116" s="552"/>
      <c r="V116" s="585"/>
      <c r="W116" s="417"/>
      <c r="X116" s="417"/>
      <c r="Y116" s="417"/>
      <c r="Z116" s="586"/>
    </row>
    <row r="117" spans="2:26" ht="21.75" customHeight="1">
      <c r="B117" s="546"/>
      <c r="D117" s="212"/>
      <c r="E117" s="213" t="str">
        <f ca="1">OFFSET(E102,COUNT(E103:E111),0)</f>
        <v>WEIGHT</v>
      </c>
      <c r="F117" s="214">
        <f ca="1">IF(COUNT(E103:E111)&gt;0,OFFSET(E102,MATCH(MAX(E103:E111),E103:E111,0),0),0)</f>
        <v>0</v>
      </c>
      <c r="G117" s="214">
        <f ca="1">IF(COUNT(E103:E111)&gt;0,OFFSET(F102,MATCH(MAX(E103:E111),E103:E111,0),0)+(10-OFFSET(G102,MATCH(MAX(E103:E111),E103:E111,0),0)),0)</f>
        <v>0</v>
      </c>
      <c r="H117" s="215">
        <f ca="1">IF(COUNT(E103:E111)&gt;0,OFFSET(F102,COUNT(E103:E111),0)+(10-(OFFSET(G102,COUNT(E103:E111),0))),0)</f>
        <v>0</v>
      </c>
      <c r="J117" s="212"/>
      <c r="K117" s="213" t="str">
        <f ca="1">OFFSET(K102,COUNT(K103:K111),0)</f>
        <v>WEIGHT</v>
      </c>
      <c r="L117" s="214">
        <f ca="1">IF(COUNT(K103:K111)&gt;0,OFFSET(K102,MATCH(MAX(K103:K111),K103:K111,0),0),0)</f>
        <v>0</v>
      </c>
      <c r="M117" s="214">
        <f ca="1">IF(COUNT(K103:K111)&gt;0,OFFSET(L102,MATCH(MAX(K103:K111),K103:K111,0),0)+(10-OFFSET(M102,MATCH(MAX(K103:K111),K103:K111,0),0)),0)</f>
        <v>0</v>
      </c>
      <c r="N117" s="215">
        <f ca="1">IF(COUNT(K103:K111)&gt;0,OFFSET(L102,COUNT(K103:K111),0)+(10-(OFFSET(M102,COUNT(K103:K111),0))),0)</f>
        <v>0</v>
      </c>
      <c r="P117" s="212"/>
      <c r="Q117" s="213" t="str">
        <f ca="1">OFFSET(Q102,COUNT(Q103:Q111),0)</f>
        <v>WEIGHT</v>
      </c>
      <c r="R117" s="214">
        <f ca="1">IF(COUNT(Q103:Q111)&gt;0,OFFSET(Q102,MATCH(MAX(Q103:Q111),Q103:Q111,0),0),0)</f>
        <v>0</v>
      </c>
      <c r="S117" s="214">
        <f ca="1">IF(COUNT(Q103:Q111)&gt;0,OFFSET(R102,MATCH(MAX(Q103:Q111),Q103:Q111,0),0)+(10-OFFSET(S102,MATCH(MAX(Q103:Q111),Q103:Q111,0),0)),0)</f>
        <v>0</v>
      </c>
      <c r="T117" s="215">
        <f ca="1">IF(COUNT(Q103:Q111)&gt;0,OFFSET(R102,COUNT(Q103:Q111),0)+(10-(OFFSET(S102,COUNT(Q103:Q111),0))),0)</f>
        <v>0</v>
      </c>
      <c r="V117" s="212"/>
      <c r="W117" s="213"/>
      <c r="X117" s="214"/>
      <c r="Y117" s="214"/>
      <c r="Z117" s="215"/>
    </row>
    <row r="118" spans="2:26" ht="15.75" customHeight="1"/>
    <row r="119" spans="2:26" ht="15.75" customHeight="1"/>
    <row r="120" spans="2:26" ht="99.75" customHeight="1">
      <c r="B120" s="544" t="s">
        <v>162</v>
      </c>
      <c r="D120" s="535" t="str">
        <f ca="1">OFFSET('PROGRAMMING SKELETON'!J3,F4-1,0)</f>
        <v>GPP Cardio</v>
      </c>
      <c r="E120" s="413"/>
      <c r="F120" s="413"/>
      <c r="G120" s="413"/>
      <c r="H120" s="414"/>
      <c r="J120" s="535" t="str">
        <f ca="1">OFFSET('PROGRAMMING SKELETON'!K3,F4-1,0)</f>
        <v>GPP Upper Back Work</v>
      </c>
      <c r="K120" s="413"/>
      <c r="L120" s="413"/>
      <c r="M120" s="413"/>
      <c r="N120" s="414"/>
      <c r="P120" s="535" t="str">
        <f ca="1">OFFSET('PROGRAMMING SKELETON'!L3,F4-1,0)</f>
        <v>GPP AB Work</v>
      </c>
      <c r="Q120" s="413"/>
      <c r="R120" s="413"/>
      <c r="S120" s="413"/>
      <c r="T120" s="414"/>
    </row>
    <row r="121" spans="2:26" ht="49.5" customHeight="1">
      <c r="B121" s="545"/>
      <c r="D121" s="531" t="s">
        <v>2154</v>
      </c>
      <c r="E121" s="561" t="str">
        <f ca="1">OFFSET('PROGRAMMING SKELETON'!J3,F2-1,0)</f>
        <v>25 min steady state @ RPE 6 1x/wk</v>
      </c>
      <c r="F121" s="526"/>
      <c r="G121" s="526"/>
      <c r="H121" s="527"/>
      <c r="J121" s="531" t="s">
        <v>2154</v>
      </c>
      <c r="K121" s="561" t="str">
        <f ca="1">OFFSET('PROGRAMMING SKELETON'!K3,F2-1,0)</f>
        <v>5 minutes upper back work AMRAP</v>
      </c>
      <c r="L121" s="526"/>
      <c r="M121" s="526"/>
      <c r="N121" s="527"/>
      <c r="P121" s="531" t="s">
        <v>2154</v>
      </c>
      <c r="Q121" s="561" t="str">
        <f ca="1">OFFSET('PROGRAMMING SKELETON'!L3,F2-1,0)</f>
        <v>5 minute ab work AMRAP</v>
      </c>
      <c r="R121" s="526"/>
      <c r="S121" s="526"/>
      <c r="T121" s="527"/>
    </row>
    <row r="122" spans="2:26" ht="49.5" customHeight="1">
      <c r="B122" s="545"/>
      <c r="D122" s="532"/>
      <c r="E122" s="528"/>
      <c r="F122" s="529"/>
      <c r="G122" s="529"/>
      <c r="H122" s="530"/>
      <c r="J122" s="532"/>
      <c r="K122" s="528"/>
      <c r="L122" s="529"/>
      <c r="M122" s="529"/>
      <c r="N122" s="530"/>
      <c r="P122" s="532"/>
      <c r="Q122" s="528"/>
      <c r="R122" s="529"/>
      <c r="S122" s="529"/>
      <c r="T122" s="530"/>
    </row>
    <row r="123" spans="2:26" ht="15" customHeight="1">
      <c r="B123" s="545"/>
    </row>
    <row r="124" spans="2:26" ht="99.75" customHeight="1">
      <c r="B124" s="545"/>
      <c r="D124" s="535" t="str">
        <f ca="1">OFFSET('PROGRAMMING SKELETON'!M3,F4-1,0)</f>
        <v>GPP ARM Work</v>
      </c>
      <c r="E124" s="413"/>
      <c r="F124" s="413"/>
      <c r="G124" s="413"/>
      <c r="H124" s="414"/>
      <c r="J124" s="535" t="s">
        <v>2388</v>
      </c>
      <c r="K124" s="413"/>
      <c r="L124" s="413"/>
      <c r="M124" s="413"/>
      <c r="N124" s="414"/>
    </row>
    <row r="125" spans="2:26" ht="49.5" customHeight="1">
      <c r="B125" s="545"/>
      <c r="D125" s="531" t="s">
        <v>2154</v>
      </c>
      <c r="E125" s="561" t="str">
        <f ca="1">OFFSET('PROGRAMMING SKELETON'!M3,F2-1,0)</f>
        <v>3 sets of 12-15 reps @ RPE 8, triceps press downs 2x/wk
3 sets of 12-15 reps @ RPE 8, biceps curls 2x/wk</v>
      </c>
      <c r="F125" s="526"/>
      <c r="G125" s="526"/>
      <c r="H125" s="527"/>
      <c r="J125" s="563">
        <f>AVERAGE(T113,T89,T65,T41)</f>
        <v>0</v>
      </c>
      <c r="K125" s="526"/>
      <c r="L125" s="526"/>
      <c r="M125" s="526"/>
      <c r="N125" s="527"/>
    </row>
    <row r="126" spans="2:26" ht="49.5" customHeight="1">
      <c r="B126" s="546"/>
      <c r="D126" s="532"/>
      <c r="E126" s="528"/>
      <c r="F126" s="529"/>
      <c r="G126" s="529"/>
      <c r="H126" s="530"/>
      <c r="J126" s="564"/>
      <c r="K126" s="529"/>
      <c r="L126" s="529"/>
      <c r="M126" s="529"/>
      <c r="N126" s="530"/>
    </row>
    <row r="127" spans="2:26" ht="79.5" customHeight="1"/>
    <row r="128" spans="2:26" ht="21.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spans="2:2" ht="15.75" hidden="1" customHeight="1"/>
    <row r="146" spans="2:2" ht="15.75" hidden="1" customHeight="1">
      <c r="B146" s="251"/>
    </row>
    <row r="147" spans="2:2" ht="15.75" hidden="1" customHeight="1">
      <c r="B147" s="251"/>
    </row>
    <row r="148" spans="2:2" ht="15.75" hidden="1" customHeight="1">
      <c r="B148" s="251"/>
    </row>
    <row r="149" spans="2:2" ht="15.75" hidden="1" customHeight="1">
      <c r="B149" s="251"/>
    </row>
    <row r="150" spans="2:2" ht="15.75" hidden="1" customHeight="1">
      <c r="B150" s="251"/>
    </row>
    <row r="151" spans="2:2" ht="15.75" hidden="1" customHeight="1">
      <c r="B151" s="251"/>
    </row>
    <row r="152" spans="2:2" ht="15.75" hidden="1" customHeight="1">
      <c r="B152" s="251"/>
    </row>
    <row r="153" spans="2:2" ht="15.75" hidden="1" customHeight="1">
      <c r="B153" s="251"/>
    </row>
    <row r="154" spans="2:2" ht="15.75" hidden="1" customHeight="1">
      <c r="B154" s="251"/>
    </row>
    <row r="155" spans="2:2" ht="15.75" hidden="1" customHeight="1">
      <c r="B155" s="251"/>
    </row>
    <row r="156" spans="2:2" ht="15.75" hidden="1" customHeight="1">
      <c r="B156" s="251"/>
    </row>
    <row r="157" spans="2:2" ht="15.75" hidden="1" customHeight="1">
      <c r="B157" s="251"/>
    </row>
    <row r="158" spans="2:2" ht="15.75" hidden="1" customHeight="1">
      <c r="B158" s="251"/>
    </row>
    <row r="159" spans="2:2" ht="15.75" customHeight="1"/>
    <row r="160" spans="2:2"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1">
    <mergeCell ref="Q101:T101"/>
    <mergeCell ref="Q112:T112"/>
    <mergeCell ref="Q99:T100"/>
    <mergeCell ref="V103:Z116"/>
    <mergeCell ref="V98:Z98"/>
    <mergeCell ref="V102:Z102"/>
    <mergeCell ref="V96:Z96"/>
    <mergeCell ref="V99:Z101"/>
    <mergeCell ref="P120:T120"/>
    <mergeCell ref="P99:P100"/>
    <mergeCell ref="P96:T96"/>
    <mergeCell ref="V74:Z74"/>
    <mergeCell ref="V75:Z77"/>
    <mergeCell ref="Q64:T64"/>
    <mergeCell ref="K64:N64"/>
    <mergeCell ref="E67:H67"/>
    <mergeCell ref="E68:H68"/>
    <mergeCell ref="E66:H66"/>
    <mergeCell ref="D72:H72"/>
    <mergeCell ref="D74:H74"/>
    <mergeCell ref="Q68:T68"/>
    <mergeCell ref="K67:N67"/>
    <mergeCell ref="K68:N68"/>
    <mergeCell ref="V55:Z68"/>
    <mergeCell ref="K66:N66"/>
    <mergeCell ref="I9:J9"/>
    <mergeCell ref="I6:J6"/>
    <mergeCell ref="I7:J7"/>
    <mergeCell ref="I8:J8"/>
    <mergeCell ref="I11:J11"/>
    <mergeCell ref="I12:J12"/>
    <mergeCell ref="D9:E9"/>
    <mergeCell ref="D10:E10"/>
    <mergeCell ref="I13:J13"/>
    <mergeCell ref="I10:J10"/>
    <mergeCell ref="D7:E7"/>
    <mergeCell ref="I15:J15"/>
    <mergeCell ref="I16:J16"/>
    <mergeCell ref="Q29:T29"/>
    <mergeCell ref="Q27:T28"/>
    <mergeCell ref="P24:T24"/>
    <mergeCell ref="P50:T50"/>
    <mergeCell ref="E44:H44"/>
    <mergeCell ref="D48:H48"/>
    <mergeCell ref="K42:N42"/>
    <mergeCell ref="E43:H43"/>
    <mergeCell ref="E42:H42"/>
    <mergeCell ref="D50:H50"/>
    <mergeCell ref="I21:J21"/>
    <mergeCell ref="I18:J18"/>
    <mergeCell ref="D51:D52"/>
    <mergeCell ref="E51:H52"/>
    <mergeCell ref="D26:H26"/>
    <mergeCell ref="D27:D28"/>
    <mergeCell ref="E27:H28"/>
    <mergeCell ref="K44:N44"/>
    <mergeCell ref="J24:N24"/>
    <mergeCell ref="D24:H24"/>
    <mergeCell ref="K51:N52"/>
    <mergeCell ref="K40:N40"/>
    <mergeCell ref="Q91:T91"/>
    <mergeCell ref="Q92:T92"/>
    <mergeCell ref="J72:N72"/>
    <mergeCell ref="P72:T72"/>
    <mergeCell ref="J98:N98"/>
    <mergeCell ref="J99:J100"/>
    <mergeCell ref="Q77:T77"/>
    <mergeCell ref="J74:N74"/>
    <mergeCell ref="P98:T98"/>
    <mergeCell ref="Q88:T88"/>
    <mergeCell ref="Q90:T90"/>
    <mergeCell ref="B5:B21"/>
    <mergeCell ref="B24:B45"/>
    <mergeCell ref="B48:B69"/>
    <mergeCell ref="B72:B93"/>
    <mergeCell ref="D8:E8"/>
    <mergeCell ref="D6:E6"/>
    <mergeCell ref="E64:H64"/>
    <mergeCell ref="E53:H53"/>
    <mergeCell ref="E77:H77"/>
    <mergeCell ref="D75:D76"/>
    <mergeCell ref="E75:H76"/>
    <mergeCell ref="E29:H29"/>
    <mergeCell ref="E40:H40"/>
    <mergeCell ref="D14:E14"/>
    <mergeCell ref="D15:E15"/>
    <mergeCell ref="D13:E13"/>
    <mergeCell ref="D12:E12"/>
    <mergeCell ref="D11:E11"/>
    <mergeCell ref="D20:E20"/>
    <mergeCell ref="D21:E21"/>
    <mergeCell ref="D16:E16"/>
    <mergeCell ref="D17:E17"/>
    <mergeCell ref="D5:J5"/>
    <mergeCell ref="I14:J14"/>
    <mergeCell ref="V79:Z92"/>
    <mergeCell ref="V78:Z78"/>
    <mergeCell ref="V72:Z72"/>
    <mergeCell ref="P75:P76"/>
    <mergeCell ref="D18:E18"/>
    <mergeCell ref="I17:J17"/>
    <mergeCell ref="F19:J19"/>
    <mergeCell ref="F20:J20"/>
    <mergeCell ref="D19:E19"/>
    <mergeCell ref="J75:J76"/>
    <mergeCell ref="K75:N76"/>
    <mergeCell ref="Q75:T76"/>
    <mergeCell ref="P74:T74"/>
    <mergeCell ref="Q51:T52"/>
    <mergeCell ref="Q42:T42"/>
    <mergeCell ref="Q44:T44"/>
    <mergeCell ref="V27:Z29"/>
    <mergeCell ref="V26:Z26"/>
    <mergeCell ref="V51:Z53"/>
    <mergeCell ref="V48:Z48"/>
    <mergeCell ref="V50:Z50"/>
    <mergeCell ref="J26:N26"/>
    <mergeCell ref="E88:H88"/>
    <mergeCell ref="K88:N88"/>
    <mergeCell ref="E90:H90"/>
    <mergeCell ref="E112:H112"/>
    <mergeCell ref="K90:N90"/>
    <mergeCell ref="K91:N91"/>
    <mergeCell ref="E99:H100"/>
    <mergeCell ref="D98:H98"/>
    <mergeCell ref="K101:N101"/>
    <mergeCell ref="K92:N92"/>
    <mergeCell ref="J96:N96"/>
    <mergeCell ref="K112:N112"/>
    <mergeCell ref="K99:N100"/>
    <mergeCell ref="E121:H122"/>
    <mergeCell ref="E125:H126"/>
    <mergeCell ref="D124:H124"/>
    <mergeCell ref="D125:D126"/>
    <mergeCell ref="B120:B126"/>
    <mergeCell ref="E92:H92"/>
    <mergeCell ref="E91:H91"/>
    <mergeCell ref="D99:D100"/>
    <mergeCell ref="B96:B117"/>
    <mergeCell ref="D120:H120"/>
    <mergeCell ref="D121:D122"/>
    <mergeCell ref="E101:H101"/>
    <mergeCell ref="E116:H116"/>
    <mergeCell ref="E115:H115"/>
    <mergeCell ref="E114:H114"/>
    <mergeCell ref="D96:H96"/>
    <mergeCell ref="V24:Z24"/>
    <mergeCell ref="K29:N29"/>
    <mergeCell ref="J51:J52"/>
    <mergeCell ref="J125:N126"/>
    <mergeCell ref="J124:N124"/>
    <mergeCell ref="K121:N122"/>
    <mergeCell ref="J121:J122"/>
    <mergeCell ref="K115:N115"/>
    <mergeCell ref="K116:N116"/>
    <mergeCell ref="P121:P122"/>
    <mergeCell ref="Q121:T122"/>
    <mergeCell ref="K114:N114"/>
    <mergeCell ref="Q114:T114"/>
    <mergeCell ref="Q115:T115"/>
    <mergeCell ref="Q116:T116"/>
    <mergeCell ref="J120:N120"/>
    <mergeCell ref="K77:N77"/>
    <mergeCell ref="Q67:T67"/>
    <mergeCell ref="Q66:T66"/>
    <mergeCell ref="V54:Z54"/>
    <mergeCell ref="V31:Z44"/>
    <mergeCell ref="P48:T48"/>
    <mergeCell ref="Q53:T53"/>
    <mergeCell ref="P51:P52"/>
    <mergeCell ref="K53:N53"/>
    <mergeCell ref="Q43:T43"/>
    <mergeCell ref="K43:N43"/>
    <mergeCell ref="J48:N48"/>
    <mergeCell ref="J50:N50"/>
    <mergeCell ref="J27:J28"/>
    <mergeCell ref="K27:N28"/>
    <mergeCell ref="V30:Z30"/>
    <mergeCell ref="P26:T26"/>
    <mergeCell ref="P27:P28"/>
    <mergeCell ref="Q40:T40"/>
  </mergeCells>
  <conditionalFormatting sqref="E29:H29 E27">
    <cfRule type="cellIs" dxfId="131" priority="1" operator="equal">
      <formula>0</formula>
    </cfRule>
  </conditionalFormatting>
  <conditionalFormatting sqref="K29:N29 K27">
    <cfRule type="cellIs" dxfId="130" priority="2" operator="equal">
      <formula>0</formula>
    </cfRule>
  </conditionalFormatting>
  <conditionalFormatting sqref="Q29:T29 Q27">
    <cfRule type="cellIs" dxfId="129" priority="3" operator="equal">
      <formula>0</formula>
    </cfRule>
  </conditionalFormatting>
  <conditionalFormatting sqref="E53:H53 E51">
    <cfRule type="cellIs" dxfId="128" priority="4" operator="equal">
      <formula>0</formula>
    </cfRule>
  </conditionalFormatting>
  <conditionalFormatting sqref="K53:N53 K51">
    <cfRule type="cellIs" dxfId="127" priority="5" operator="equal">
      <formula>0</formula>
    </cfRule>
  </conditionalFormatting>
  <conditionalFormatting sqref="Q53:T53 Q51">
    <cfRule type="cellIs" dxfId="126" priority="6" operator="equal">
      <formula>0</formula>
    </cfRule>
  </conditionalFormatting>
  <conditionalFormatting sqref="E77:H77 E75">
    <cfRule type="cellIs" dxfId="125" priority="7" operator="equal">
      <formula>0</formula>
    </cfRule>
  </conditionalFormatting>
  <conditionalFormatting sqref="K77:N77 K75">
    <cfRule type="cellIs" dxfId="124" priority="8" operator="equal">
      <formula>0</formula>
    </cfRule>
  </conditionalFormatting>
  <conditionalFormatting sqref="E40:H44 K40:N44 Q40:T40 E64:H64 K64:N64 Q64:T64 E88:H88 K88:N88 E90:H92 K90:N92 E66:H68 K66:N68 Q66:T68 Q42:T44">
    <cfRule type="cellIs" dxfId="123" priority="9" operator="equal">
      <formula>0</formula>
    </cfRule>
  </conditionalFormatting>
  <conditionalFormatting sqref="U7:W19">
    <cfRule type="cellIs" dxfId="122" priority="10" operator="equal">
      <formula>0</formula>
    </cfRule>
  </conditionalFormatting>
  <conditionalFormatting sqref="U20:W21">
    <cfRule type="cellIs" dxfId="121" priority="11" operator="equal">
      <formula>0</formula>
    </cfRule>
  </conditionalFormatting>
  <conditionalFormatting sqref="Q77:T77 Q75">
    <cfRule type="cellIs" dxfId="120" priority="12" operator="equal">
      <formula>0</formula>
    </cfRule>
  </conditionalFormatting>
  <conditionalFormatting sqref="Q88:T88 Q90:T92">
    <cfRule type="cellIs" dxfId="119" priority="13" operator="equal">
      <formula>0</formula>
    </cfRule>
  </conditionalFormatting>
  <conditionalFormatting sqref="F21:J21">
    <cfRule type="cellIs" dxfId="118" priority="14" operator="equal">
      <formula>0</formula>
    </cfRule>
  </conditionalFormatting>
  <conditionalFormatting sqref="F7:I7">
    <cfRule type="cellIs" dxfId="117" priority="15" operator="equal">
      <formula>0</formula>
    </cfRule>
  </conditionalFormatting>
  <conditionalFormatting sqref="F7:I7">
    <cfRule type="expression" dxfId="116" priority="16">
      <formula>ISERROR(F7)</formula>
    </cfRule>
  </conditionalFormatting>
  <conditionalFormatting sqref="F8:I9 F10:F20">
    <cfRule type="cellIs" dxfId="115" priority="17" operator="equal">
      <formula>0</formula>
    </cfRule>
  </conditionalFormatting>
  <conditionalFormatting sqref="F8:I9 F10:F20">
    <cfRule type="expression" dxfId="114" priority="18">
      <formula>ISERROR(F8)</formula>
    </cfRule>
  </conditionalFormatting>
  <conditionalFormatting sqref="E101:H101 E99">
    <cfRule type="cellIs" dxfId="113" priority="19" operator="equal">
      <formula>0</formula>
    </cfRule>
  </conditionalFormatting>
  <conditionalFormatting sqref="K101:N101 K99">
    <cfRule type="cellIs" dxfId="112" priority="20" operator="equal">
      <formula>0</formula>
    </cfRule>
  </conditionalFormatting>
  <conditionalFormatting sqref="K112:N112 K114:N116 E112:H116">
    <cfRule type="cellIs" dxfId="111" priority="21" operator="equal">
      <formula>0</formula>
    </cfRule>
  </conditionalFormatting>
  <conditionalFormatting sqref="Q101:T101 Q99">
    <cfRule type="cellIs" dxfId="110" priority="22" operator="equal">
      <formula>0</formula>
    </cfRule>
  </conditionalFormatting>
  <conditionalFormatting sqref="Q112:T112 Q114:T116">
    <cfRule type="cellIs" dxfId="109" priority="23" operator="equal">
      <formula>0</formula>
    </cfRule>
  </conditionalFormatting>
  <conditionalFormatting sqref="E121">
    <cfRule type="cellIs" dxfId="108" priority="24" operator="equal">
      <formula>0</formula>
    </cfRule>
  </conditionalFormatting>
  <conditionalFormatting sqref="K121">
    <cfRule type="cellIs" dxfId="107" priority="25" operator="equal">
      <formula>0</formula>
    </cfRule>
  </conditionalFormatting>
  <conditionalFormatting sqref="Q121">
    <cfRule type="cellIs" dxfId="106" priority="26" operator="equal">
      <formula>0</formula>
    </cfRule>
  </conditionalFormatting>
  <conditionalFormatting sqref="E125">
    <cfRule type="cellIs" dxfId="105" priority="27" operator="equal">
      <formula>0</formula>
    </cfRule>
  </conditionalFormatting>
  <conditionalFormatting sqref="L113 N113">
    <cfRule type="cellIs" dxfId="104" priority="28" operator="equal">
      <formula>0</formula>
    </cfRule>
  </conditionalFormatting>
  <conditionalFormatting sqref="J125">
    <cfRule type="cellIs" dxfId="103" priority="29" operator="equal">
      <formula>0</formula>
    </cfRule>
  </conditionalFormatting>
  <conditionalFormatting sqref="E89:H89">
    <cfRule type="cellIs" dxfId="102" priority="30" operator="equal">
      <formula>0</formula>
    </cfRule>
  </conditionalFormatting>
  <conditionalFormatting sqref="K89:N89">
    <cfRule type="cellIs" dxfId="101" priority="31" operator="equal">
      <formula>0</formula>
    </cfRule>
  </conditionalFormatting>
  <conditionalFormatting sqref="Q89:T89">
    <cfRule type="cellIs" dxfId="100" priority="32" operator="equal">
      <formula>0</formula>
    </cfRule>
  </conditionalFormatting>
  <conditionalFormatting sqref="E65:H65">
    <cfRule type="cellIs" dxfId="99" priority="33" operator="equal">
      <formula>0</formula>
    </cfRule>
  </conditionalFormatting>
  <conditionalFormatting sqref="K65:N65">
    <cfRule type="cellIs" dxfId="98" priority="34" operator="equal">
      <formula>0</formula>
    </cfRule>
  </conditionalFormatting>
  <conditionalFormatting sqref="Q65:T65">
    <cfRule type="cellIs" dxfId="97" priority="35" operator="equal">
      <formula>0</formula>
    </cfRule>
  </conditionalFormatting>
  <conditionalFormatting sqref="Q41:T41">
    <cfRule type="cellIs" dxfId="96" priority="36" operator="equal">
      <formula>0</formula>
    </cfRule>
  </conditionalFormatting>
  <conditionalFormatting sqref="K113">
    <cfRule type="cellIs" dxfId="95" priority="37" operator="equal">
      <formula>0</formula>
    </cfRule>
  </conditionalFormatting>
  <conditionalFormatting sqref="M113">
    <cfRule type="cellIs" dxfId="94" priority="38" operator="equal">
      <formula>0</formula>
    </cfRule>
  </conditionalFormatting>
  <conditionalFormatting sqref="G10:G18">
    <cfRule type="cellIs" dxfId="93" priority="39" operator="equal">
      <formula>0</formula>
    </cfRule>
  </conditionalFormatting>
  <conditionalFormatting sqref="G10:G18">
    <cfRule type="expression" dxfId="92" priority="40">
      <formula>ISERROR(G10)</formula>
    </cfRule>
  </conditionalFormatting>
  <conditionalFormatting sqref="H10:H18">
    <cfRule type="cellIs" dxfId="91" priority="41" operator="equal">
      <formula>0</formula>
    </cfRule>
  </conditionalFormatting>
  <conditionalFormatting sqref="H10:H18">
    <cfRule type="expression" dxfId="90" priority="42">
      <formula>ISERROR(H10)</formula>
    </cfRule>
  </conditionalFormatting>
  <conditionalFormatting sqref="I10:I18">
    <cfRule type="cellIs" dxfId="89" priority="43" operator="equal">
      <formula>0</formula>
    </cfRule>
  </conditionalFormatting>
  <conditionalFormatting sqref="I10:I18">
    <cfRule type="expression" dxfId="88" priority="44">
      <formula>ISERROR(I10)</formula>
    </cfRule>
  </conditionalFormatting>
  <dataValidations count="3">
    <dataValidation type="decimal" operator="greaterThanOrEqual" allowBlank="1" showInputMessage="1" showErrorMessage="1" prompt="Enter number of reps as a whole number." sqref="F31:F39 L31:L39 R31:R39 F55:F63 L55:L63 R55:R63 F79:F87 L79:L87 R79:R87 F103:F111 L103:L111 R103:R111" xr:uid="{00000000-0002-0000-1200-000000000000}">
      <formula1>0</formula1>
    </dataValidation>
    <dataValidation type="decimal" operator="greaterThanOrEqual" allowBlank="1" showInputMessage="1" showErrorMessage="1" prompt="Enter kilos (kg)" sqref="E31:E39 K31:K39 Q31:Q39 Q55:Q63 K55:K63 E55:E63 E79:E87 K79:K87 Q79:Q87 Q103:Q111 K103:K111 E103:E111" xr:uid="{50BA11F1-B03C-2B42-83EC-38EC8DD31BFD}">
      <formula1>0</formula1>
    </dataValidation>
    <dataValidation type="decimal" operator="greaterThanOrEqual" allowBlank="1" showInputMessage="1" showErrorMessage="1" prompt="Enter RPE." sqref="S103:S111 M103:M111 G103:G111 G79:G87 M79:M87 S79:S87 S55:S63 M55:M63 G55:G63 G31:G39 M31:M39 S31:S39" xr:uid="{9AE86974-C787-D545-80AA-D5AA8FD62106}">
      <formula1>0</formula1>
    </dataValidation>
  </dataValidations>
  <printOptions horizontalCentered="1"/>
  <pageMargins left="0.25" right="0.25" top="0.25" bottom="0.25" header="0" footer="0"/>
  <pageSetup orientation="landscape"/>
  <rowBreaks count="3" manualBreakCount="3">
    <brk id="70" man="1"/>
    <brk id="22" man="1"/>
    <brk id="46"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00F20"/>
  </sheetPr>
  <dimension ref="A1:Q1000"/>
  <sheetViews>
    <sheetView showGridLines="0" topLeftCell="A23" workbookViewId="0"/>
  </sheetViews>
  <sheetFormatPr baseColWidth="10" defaultColWidth="11.1640625" defaultRowHeight="15" customHeight="1"/>
  <cols>
    <col min="1" max="3" width="2.83203125" customWidth="1"/>
    <col min="4" max="6" width="37.83203125" customWidth="1"/>
    <col min="7" max="11" width="2.83203125" customWidth="1"/>
    <col min="12" max="14" width="37.83203125" customWidth="1"/>
    <col min="15" max="17" width="2.83203125" customWidth="1"/>
    <col min="18" max="26" width="10.5" customWidth="1"/>
  </cols>
  <sheetData>
    <row r="1" spans="1:17" ht="99.75" customHeight="1">
      <c r="A1" s="1"/>
      <c r="B1" s="1"/>
      <c r="C1" s="1"/>
      <c r="D1" s="1"/>
      <c r="E1" s="375" t="s">
        <v>16</v>
      </c>
      <c r="F1" s="369"/>
      <c r="G1" s="369"/>
      <c r="H1" s="369"/>
      <c r="I1" s="369"/>
      <c r="J1" s="369"/>
      <c r="K1" s="369"/>
      <c r="L1" s="369"/>
      <c r="M1" s="370"/>
      <c r="N1" s="7"/>
      <c r="O1" s="9"/>
      <c r="P1" s="9"/>
      <c r="Q1" s="1"/>
    </row>
    <row r="2" spans="1:17" ht="15.75" customHeight="1">
      <c r="Q2" s="1"/>
    </row>
    <row r="3" spans="1:17" ht="55.5" customHeight="1">
      <c r="B3" s="11"/>
      <c r="C3" s="380" t="s">
        <v>22</v>
      </c>
      <c r="D3" s="381"/>
      <c r="E3" s="381"/>
      <c r="F3" s="381"/>
      <c r="G3" s="382"/>
      <c r="H3" s="18"/>
      <c r="I3" s="19"/>
      <c r="J3" s="18"/>
      <c r="K3" s="380" t="s">
        <v>25</v>
      </c>
      <c r="L3" s="381"/>
      <c r="M3" s="381"/>
      <c r="N3" s="381"/>
      <c r="O3" s="382"/>
      <c r="P3" s="21"/>
      <c r="Q3" s="1"/>
    </row>
    <row r="4" spans="1:17" ht="22.5" customHeight="1">
      <c r="B4" s="22"/>
      <c r="C4" s="24"/>
      <c r="D4" s="25"/>
      <c r="E4" s="25"/>
      <c r="F4" s="25"/>
      <c r="G4" s="25"/>
      <c r="H4" s="24"/>
      <c r="I4" s="26"/>
      <c r="J4" s="24"/>
      <c r="K4" s="24"/>
      <c r="L4" s="25"/>
      <c r="M4" s="25"/>
      <c r="N4" s="25"/>
      <c r="O4" s="25"/>
      <c r="P4" s="27"/>
      <c r="Q4" s="1"/>
    </row>
    <row r="5" spans="1:17" ht="22.5" customHeight="1">
      <c r="B5" s="22"/>
      <c r="C5" s="28"/>
      <c r="D5" s="29"/>
      <c r="E5" s="29"/>
      <c r="F5" s="29"/>
      <c r="G5" s="32"/>
      <c r="H5" s="24"/>
      <c r="I5" s="26"/>
      <c r="J5" s="24"/>
      <c r="K5" s="28"/>
      <c r="L5" s="29"/>
      <c r="M5" s="29"/>
      <c r="N5" s="29"/>
      <c r="O5" s="32"/>
      <c r="P5" s="34"/>
      <c r="Q5" s="1"/>
    </row>
    <row r="6" spans="1:17" ht="408.75" customHeight="1">
      <c r="B6" s="22"/>
      <c r="C6" s="36"/>
      <c r="D6" s="384" t="s">
        <v>29</v>
      </c>
      <c r="E6" s="385"/>
      <c r="F6" s="386"/>
      <c r="G6" s="42"/>
      <c r="H6" s="24"/>
      <c r="I6" s="26"/>
      <c r="J6" s="24"/>
      <c r="K6" s="36"/>
      <c r="L6" s="384" t="s">
        <v>31</v>
      </c>
      <c r="M6" s="385"/>
      <c r="N6" s="386"/>
      <c r="O6" s="42"/>
      <c r="P6" s="43"/>
      <c r="Q6" s="1"/>
    </row>
    <row r="7" spans="1:17" ht="24.75" customHeight="1">
      <c r="B7" s="22"/>
      <c r="C7" s="36"/>
      <c r="D7" s="387"/>
      <c r="E7" s="388"/>
      <c r="F7" s="389"/>
      <c r="G7" s="42"/>
      <c r="H7" s="24"/>
      <c r="I7" s="26"/>
      <c r="J7" s="24"/>
      <c r="K7" s="36"/>
      <c r="L7" s="387"/>
      <c r="M7" s="388"/>
      <c r="N7" s="389"/>
      <c r="O7" s="42"/>
      <c r="P7" s="43"/>
      <c r="Q7" s="1"/>
    </row>
    <row r="8" spans="1:17" ht="22.5" customHeight="1">
      <c r="B8" s="22"/>
      <c r="C8" s="48"/>
      <c r="D8" s="49"/>
      <c r="E8" s="49"/>
      <c r="F8" s="49"/>
      <c r="G8" s="50"/>
      <c r="H8" s="24"/>
      <c r="I8" s="26"/>
      <c r="J8" s="24"/>
      <c r="K8" s="48"/>
      <c r="L8" s="49"/>
      <c r="M8" s="49"/>
      <c r="N8" s="49"/>
      <c r="O8" s="50"/>
      <c r="P8" s="34"/>
      <c r="Q8" s="1"/>
    </row>
    <row r="9" spans="1:17" ht="22.5" customHeight="1">
      <c r="B9" s="22"/>
      <c r="C9" s="24"/>
      <c r="D9" s="25"/>
      <c r="E9" s="25"/>
      <c r="F9" s="25"/>
      <c r="G9" s="25"/>
      <c r="H9" s="24"/>
      <c r="I9" s="26"/>
      <c r="J9" s="24"/>
      <c r="K9" s="24"/>
      <c r="L9" s="25"/>
      <c r="M9" s="25"/>
      <c r="N9" s="25"/>
      <c r="O9" s="25"/>
      <c r="P9" s="27"/>
      <c r="Q9" s="1"/>
    </row>
    <row r="10" spans="1:17" ht="55.5" customHeight="1">
      <c r="B10" s="11"/>
      <c r="C10" s="380" t="s">
        <v>51</v>
      </c>
      <c r="D10" s="381"/>
      <c r="E10" s="381"/>
      <c r="F10" s="381"/>
      <c r="G10" s="382"/>
      <c r="H10" s="18"/>
      <c r="I10" s="11"/>
      <c r="J10" s="11"/>
      <c r="K10" s="380" t="s">
        <v>52</v>
      </c>
      <c r="L10" s="381"/>
      <c r="M10" s="381"/>
      <c r="N10" s="381"/>
      <c r="O10" s="382"/>
      <c r="P10" s="21"/>
      <c r="Q10" s="1"/>
    </row>
    <row r="11" spans="1:17" ht="22.5" customHeight="1">
      <c r="B11" s="22"/>
      <c r="C11" s="24"/>
      <c r="D11" s="25"/>
      <c r="E11" s="25"/>
      <c r="F11" s="25"/>
      <c r="G11" s="25"/>
      <c r="H11" s="24"/>
      <c r="I11" s="22"/>
      <c r="J11" s="22"/>
      <c r="K11" s="24"/>
      <c r="L11" s="25"/>
      <c r="M11" s="25"/>
      <c r="N11" s="25"/>
      <c r="O11" s="25"/>
      <c r="P11" s="27"/>
      <c r="Q11" s="1"/>
    </row>
    <row r="12" spans="1:17" ht="22.5" customHeight="1">
      <c r="B12" s="22"/>
      <c r="C12" s="28"/>
      <c r="D12" s="29"/>
      <c r="E12" s="29"/>
      <c r="F12" s="29"/>
      <c r="G12" s="32"/>
      <c r="H12" s="24"/>
      <c r="I12" s="22"/>
      <c r="J12" s="22"/>
      <c r="K12" s="52"/>
      <c r="L12" s="53"/>
      <c r="M12" s="53"/>
      <c r="N12" s="53"/>
      <c r="O12" s="53"/>
      <c r="P12" s="34"/>
      <c r="Q12" s="1"/>
    </row>
    <row r="13" spans="1:17" ht="343.5" customHeight="1">
      <c r="B13" s="22"/>
      <c r="C13" s="36"/>
      <c r="D13" s="376" t="s">
        <v>53</v>
      </c>
      <c r="E13" s="369"/>
      <c r="F13" s="370"/>
      <c r="G13" s="42"/>
      <c r="H13" s="24"/>
      <c r="I13" s="22"/>
      <c r="J13" s="22"/>
      <c r="K13" s="57"/>
      <c r="L13" s="376" t="s">
        <v>54</v>
      </c>
      <c r="M13" s="369"/>
      <c r="N13" s="370"/>
      <c r="O13" s="59"/>
      <c r="P13" s="43"/>
      <c r="Q13" s="1"/>
    </row>
    <row r="14" spans="1:17" ht="22.5" customHeight="1">
      <c r="B14" s="61"/>
      <c r="C14" s="62"/>
      <c r="D14" s="63"/>
      <c r="E14" s="63"/>
      <c r="F14" s="63"/>
      <c r="G14" s="63"/>
      <c r="H14" s="62"/>
      <c r="I14" s="61"/>
      <c r="J14" s="61"/>
      <c r="K14" s="62"/>
      <c r="L14" s="63"/>
      <c r="M14" s="63"/>
      <c r="N14" s="63"/>
      <c r="O14" s="63"/>
      <c r="P14" s="64"/>
      <c r="Q14" s="1"/>
    </row>
    <row r="15" spans="1:17" ht="55.5" customHeight="1">
      <c r="B15" s="22"/>
      <c r="C15" s="383" t="s">
        <v>57</v>
      </c>
      <c r="D15" s="369"/>
      <c r="E15" s="369"/>
      <c r="F15" s="369"/>
      <c r="G15" s="370"/>
      <c r="H15" s="24"/>
      <c r="I15" s="26"/>
      <c r="J15" s="22"/>
      <c r="K15" s="383" t="s">
        <v>59</v>
      </c>
      <c r="L15" s="369"/>
      <c r="M15" s="369"/>
      <c r="N15" s="369"/>
      <c r="O15" s="370"/>
      <c r="P15" s="66"/>
      <c r="Q15" s="1"/>
    </row>
    <row r="16" spans="1:17" ht="22.5" customHeight="1">
      <c r="B16" s="22"/>
      <c r="C16" s="24"/>
      <c r="D16" s="25"/>
      <c r="E16" s="25"/>
      <c r="F16" s="25"/>
      <c r="G16" s="25"/>
      <c r="H16" s="24"/>
      <c r="I16" s="26"/>
      <c r="J16" s="22"/>
      <c r="K16" s="24"/>
      <c r="L16" s="25"/>
      <c r="M16" s="25"/>
      <c r="N16" s="25"/>
      <c r="O16" s="25"/>
      <c r="P16" s="66"/>
      <c r="Q16" s="1"/>
    </row>
    <row r="17" spans="2:17" ht="22.5" customHeight="1">
      <c r="B17" s="22"/>
      <c r="C17" s="28"/>
      <c r="D17" s="29"/>
      <c r="E17" s="29"/>
      <c r="F17" s="29"/>
      <c r="G17" s="32"/>
      <c r="H17" s="24"/>
      <c r="I17" s="26"/>
      <c r="J17" s="22"/>
      <c r="K17" s="28"/>
      <c r="L17" s="29"/>
      <c r="M17" s="29"/>
      <c r="N17" s="29"/>
      <c r="O17" s="29"/>
      <c r="P17" s="66"/>
      <c r="Q17" s="1"/>
    </row>
    <row r="18" spans="2:17" ht="234" customHeight="1">
      <c r="B18" s="22"/>
      <c r="C18" s="36"/>
      <c r="D18" s="376" t="s">
        <v>61</v>
      </c>
      <c r="E18" s="369"/>
      <c r="F18" s="370"/>
      <c r="G18" s="42"/>
      <c r="H18" s="24"/>
      <c r="I18" s="26"/>
      <c r="J18" s="22"/>
      <c r="K18" s="36"/>
      <c r="L18" s="377" t="s">
        <v>62</v>
      </c>
      <c r="M18" s="378"/>
      <c r="N18" s="379"/>
      <c r="O18" s="59"/>
      <c r="P18" s="66"/>
      <c r="Q18" s="1"/>
    </row>
    <row r="19" spans="2:17" ht="22.5" customHeight="1">
      <c r="B19" s="22"/>
      <c r="C19" s="24"/>
      <c r="D19" s="25"/>
      <c r="E19" s="25"/>
      <c r="F19" s="25"/>
      <c r="G19" s="25"/>
      <c r="H19" s="24"/>
      <c r="I19" s="26"/>
      <c r="J19" s="22"/>
      <c r="K19" s="24"/>
      <c r="L19" s="25"/>
      <c r="M19" s="25"/>
      <c r="N19" s="25"/>
      <c r="O19" s="25"/>
      <c r="P19" s="66"/>
      <c r="Q19" s="1"/>
    </row>
    <row r="20" spans="2:17" ht="55.5" customHeight="1">
      <c r="B20" s="11"/>
      <c r="C20" s="380" t="s">
        <v>65</v>
      </c>
      <c r="D20" s="381"/>
      <c r="E20" s="381"/>
      <c r="F20" s="381"/>
      <c r="G20" s="382"/>
      <c r="H20" s="18"/>
      <c r="I20" s="19"/>
      <c r="J20" s="11"/>
      <c r="K20" s="380" t="s">
        <v>67</v>
      </c>
      <c r="L20" s="381"/>
      <c r="M20" s="381"/>
      <c r="N20" s="381"/>
      <c r="O20" s="382"/>
      <c r="P20" s="21"/>
      <c r="Q20" s="1"/>
    </row>
    <row r="21" spans="2:17" ht="22.5" customHeight="1">
      <c r="B21" s="22"/>
      <c r="C21" s="74"/>
      <c r="D21" s="75"/>
      <c r="E21" s="75"/>
      <c r="F21" s="75"/>
      <c r="G21" s="76"/>
      <c r="H21" s="24"/>
      <c r="I21" s="26"/>
      <c r="J21" s="22"/>
      <c r="K21" s="77"/>
      <c r="L21" s="78"/>
      <c r="M21" s="75"/>
      <c r="N21" s="75"/>
      <c r="O21" s="76"/>
      <c r="P21" s="34"/>
      <c r="Q21" s="1"/>
    </row>
    <row r="22" spans="2:17" ht="253.5" customHeight="1">
      <c r="B22" s="22"/>
      <c r="C22" s="79"/>
      <c r="D22" s="390" t="s">
        <v>87</v>
      </c>
      <c r="E22" s="385"/>
      <c r="F22" s="386"/>
      <c r="G22" s="81"/>
      <c r="H22" s="24"/>
      <c r="I22" s="26"/>
      <c r="J22" s="22"/>
      <c r="K22" s="79"/>
      <c r="L22" s="391" t="s">
        <v>99</v>
      </c>
      <c r="M22" s="392"/>
      <c r="N22" s="392"/>
      <c r="O22" s="81"/>
      <c r="P22" s="34"/>
      <c r="Q22" s="85"/>
    </row>
    <row r="23" spans="2:17" ht="253.5" customHeight="1">
      <c r="B23" s="22"/>
      <c r="C23" s="87"/>
      <c r="D23" s="387"/>
      <c r="E23" s="388"/>
      <c r="F23" s="389"/>
      <c r="G23" s="91"/>
      <c r="H23" s="24"/>
      <c r="I23" s="26"/>
      <c r="J23" s="22"/>
      <c r="K23" s="92"/>
      <c r="L23" s="392"/>
      <c r="M23" s="392"/>
      <c r="N23" s="392"/>
      <c r="O23" s="93"/>
      <c r="P23" s="43"/>
      <c r="Q23" s="85"/>
    </row>
    <row r="24" spans="2:17" ht="15.75" customHeight="1">
      <c r="B24" s="22"/>
      <c r="C24" s="94"/>
      <c r="D24" s="95"/>
      <c r="E24" s="95"/>
      <c r="F24" s="95"/>
      <c r="G24" s="96"/>
      <c r="H24" s="24"/>
      <c r="I24" s="97"/>
      <c r="J24" s="22"/>
      <c r="K24" s="98"/>
      <c r="L24" s="99"/>
      <c r="M24" s="99"/>
      <c r="N24" s="99"/>
      <c r="O24" s="101"/>
      <c r="P24" s="102"/>
      <c r="Q24" s="85"/>
    </row>
    <row r="25" spans="2:17" ht="22.5" customHeight="1">
      <c r="B25" s="61"/>
      <c r="C25" s="62"/>
      <c r="D25" s="63"/>
      <c r="E25" s="63"/>
      <c r="F25" s="63"/>
      <c r="G25" s="63"/>
      <c r="H25" s="62"/>
      <c r="I25" s="104"/>
      <c r="J25" s="61"/>
      <c r="K25" s="62"/>
      <c r="L25" s="63"/>
      <c r="M25" s="63"/>
      <c r="N25" s="63"/>
      <c r="O25" s="63"/>
      <c r="P25" s="64"/>
      <c r="Q25" s="85"/>
    </row>
    <row r="26" spans="2:17" ht="15.75" customHeight="1">
      <c r="Q26" s="85"/>
    </row>
    <row r="27" spans="2:17" ht="15.75" customHeight="1">
      <c r="Q27" s="85"/>
    </row>
    <row r="28" spans="2:17" ht="15.75" customHeight="1">
      <c r="Q28" s="85"/>
    </row>
    <row r="29" spans="2:17" ht="15.75" customHeight="1">
      <c r="Q29" s="85"/>
    </row>
    <row r="30" spans="2:17" ht="15.75" customHeight="1">
      <c r="Q30" s="85"/>
    </row>
    <row r="31" spans="2:17" ht="15.75" customHeight="1">
      <c r="Q31" s="85"/>
    </row>
    <row r="32" spans="2:17" ht="15.75" customHeight="1">
      <c r="Q32" s="85"/>
    </row>
    <row r="33" spans="17:17" ht="15.75" customHeight="1">
      <c r="Q33" s="85"/>
    </row>
    <row r="34" spans="17:17" ht="15.75" customHeight="1">
      <c r="Q34" s="85"/>
    </row>
    <row r="35" spans="17:17" ht="15.75" customHeight="1">
      <c r="Q35" s="85"/>
    </row>
    <row r="36" spans="17:17" ht="15.75" customHeight="1">
      <c r="Q36" s="85"/>
    </row>
    <row r="37" spans="17:17" ht="15.75" customHeight="1">
      <c r="Q37" s="85"/>
    </row>
    <row r="38" spans="17:17" ht="15.75" customHeight="1">
      <c r="Q38" s="85"/>
    </row>
    <row r="39" spans="17:17" ht="15.75" customHeight="1">
      <c r="Q39" s="85"/>
    </row>
    <row r="40" spans="17:17" ht="15.75" customHeight="1">
      <c r="Q40" s="85"/>
    </row>
    <row r="41" spans="17:17" ht="15.75" customHeight="1">
      <c r="Q41" s="85"/>
    </row>
    <row r="42" spans="17:17" ht="15.75" customHeight="1">
      <c r="Q42" s="85"/>
    </row>
    <row r="43" spans="17:17" ht="15.75" customHeight="1">
      <c r="Q43" s="85"/>
    </row>
    <row r="44" spans="17:17" ht="15.75" customHeight="1">
      <c r="Q44" s="85"/>
    </row>
    <row r="45" spans="17:17" ht="15.75" customHeight="1">
      <c r="Q45" s="85"/>
    </row>
    <row r="46" spans="17:17" ht="15.75" customHeight="1">
      <c r="Q46" s="85"/>
    </row>
    <row r="47" spans="17:17" ht="15.75" customHeight="1">
      <c r="Q47" s="85"/>
    </row>
    <row r="48" spans="17:17" ht="15.75" customHeight="1">
      <c r="Q48" s="85"/>
    </row>
    <row r="49" spans="17:17" ht="15.75" customHeight="1">
      <c r="Q49" s="85"/>
    </row>
    <row r="50" spans="17:17" ht="15.75" customHeight="1">
      <c r="Q50" s="85"/>
    </row>
    <row r="51" spans="17:17" ht="15.75" customHeight="1">
      <c r="Q51" s="85"/>
    </row>
    <row r="52" spans="17:17" ht="15.75" customHeight="1">
      <c r="Q52" s="85"/>
    </row>
    <row r="53" spans="17:17" ht="15.75" customHeight="1">
      <c r="Q53" s="85"/>
    </row>
    <row r="54" spans="17:17" ht="15.75" customHeight="1">
      <c r="Q54" s="85"/>
    </row>
    <row r="55" spans="17:17" ht="15.75" customHeight="1">
      <c r="Q55" s="85"/>
    </row>
    <row r="56" spans="17:17" ht="15.75" customHeight="1">
      <c r="Q56" s="85"/>
    </row>
    <row r="57" spans="17:17" ht="15.75" customHeight="1">
      <c r="Q57" s="85"/>
    </row>
    <row r="58" spans="17:17" ht="15.75" customHeight="1">
      <c r="Q58" s="85"/>
    </row>
    <row r="59" spans="17:17" ht="15.75" customHeight="1">
      <c r="Q59" s="85"/>
    </row>
    <row r="60" spans="17:17" ht="15.75" customHeight="1">
      <c r="Q60" s="85"/>
    </row>
    <row r="61" spans="17:17" ht="15.75" customHeight="1">
      <c r="Q61" s="85"/>
    </row>
    <row r="62" spans="17:17" ht="15.75" customHeight="1">
      <c r="Q62" s="85"/>
    </row>
    <row r="63" spans="17:17" ht="15.75" customHeight="1">
      <c r="Q63" s="85"/>
    </row>
    <row r="64" spans="17:17" ht="15.75" customHeight="1">
      <c r="Q64" s="85"/>
    </row>
    <row r="65" spans="17:17" ht="15.75" customHeight="1">
      <c r="Q65" s="85"/>
    </row>
    <row r="66" spans="17:17" ht="15.75" customHeight="1">
      <c r="Q66" s="85"/>
    </row>
    <row r="67" spans="17:17" ht="15.75" customHeight="1">
      <c r="Q67" s="85"/>
    </row>
    <row r="68" spans="17:17" ht="15.75" customHeight="1">
      <c r="Q68" s="85"/>
    </row>
    <row r="69" spans="17:17" ht="15.75" customHeight="1">
      <c r="Q69" s="85"/>
    </row>
    <row r="70" spans="17:17" ht="15.75" customHeight="1">
      <c r="Q70" s="85"/>
    </row>
    <row r="71" spans="17:17" ht="15.75" customHeight="1">
      <c r="Q71" s="85"/>
    </row>
    <row r="72" spans="17:17" ht="15.75" customHeight="1">
      <c r="Q72" s="85"/>
    </row>
    <row r="73" spans="17:17" ht="15.75" customHeight="1">
      <c r="Q73" s="85"/>
    </row>
    <row r="74" spans="17:17" ht="15.75" customHeight="1">
      <c r="Q74" s="85"/>
    </row>
    <row r="75" spans="17:17" ht="15.75" customHeight="1">
      <c r="Q75" s="85"/>
    </row>
    <row r="76" spans="17:17" ht="15.75" customHeight="1">
      <c r="Q76" s="85"/>
    </row>
    <row r="77" spans="17:17" ht="15.75" customHeight="1">
      <c r="Q77" s="85"/>
    </row>
    <row r="78" spans="17:17" ht="15.75" customHeight="1">
      <c r="Q78" s="85"/>
    </row>
    <row r="79" spans="17:17" ht="15.75" customHeight="1">
      <c r="Q79" s="85"/>
    </row>
    <row r="80" spans="17:17" ht="15.75" customHeight="1">
      <c r="Q80" s="85"/>
    </row>
    <row r="81" spans="17:17" ht="15.75" customHeight="1">
      <c r="Q81" s="85"/>
    </row>
    <row r="82" spans="17:17" ht="15.75" customHeight="1">
      <c r="Q82" s="85"/>
    </row>
    <row r="83" spans="17:17" ht="15.75" customHeight="1">
      <c r="Q83" s="85"/>
    </row>
    <row r="84" spans="17:17" ht="15.75" customHeight="1">
      <c r="Q84" s="85"/>
    </row>
    <row r="85" spans="17:17" ht="15.75" customHeight="1">
      <c r="Q85" s="85"/>
    </row>
    <row r="86" spans="17:17" ht="15.75" customHeight="1">
      <c r="Q86" s="85"/>
    </row>
    <row r="87" spans="17:17" ht="15.75" customHeight="1">
      <c r="Q87" s="85"/>
    </row>
    <row r="88" spans="17:17" ht="15.75" customHeight="1">
      <c r="Q88" s="85"/>
    </row>
    <row r="89" spans="17:17" ht="15.75" customHeight="1">
      <c r="Q89" s="85"/>
    </row>
    <row r="90" spans="17:17" ht="15.75" customHeight="1">
      <c r="Q90" s="85"/>
    </row>
    <row r="91" spans="17:17" ht="15.75" customHeight="1">
      <c r="Q91" s="85"/>
    </row>
    <row r="92" spans="17:17" ht="15.75" customHeight="1">
      <c r="Q92" s="85"/>
    </row>
    <row r="93" spans="17:17" ht="15.75" customHeight="1">
      <c r="Q93" s="85"/>
    </row>
    <row r="94" spans="17:17" ht="15.75" customHeight="1">
      <c r="Q94" s="85"/>
    </row>
    <row r="95" spans="17:17" ht="15.75" customHeight="1">
      <c r="Q95" s="85"/>
    </row>
    <row r="96" spans="17:17" ht="15.75" customHeight="1">
      <c r="Q96" s="85"/>
    </row>
    <row r="97" spans="17:17" ht="15.75" customHeight="1">
      <c r="Q97" s="85"/>
    </row>
    <row r="98" spans="17:17" ht="15.75" customHeight="1">
      <c r="Q98" s="85"/>
    </row>
    <row r="99" spans="17:17" ht="15.75" customHeight="1">
      <c r="Q99" s="85"/>
    </row>
    <row r="100" spans="17:17" ht="15.75" customHeight="1">
      <c r="Q100" s="85"/>
    </row>
    <row r="101" spans="17:17" ht="15.75" customHeight="1">
      <c r="Q101" s="85"/>
    </row>
    <row r="102" spans="17:17" ht="15.75" customHeight="1">
      <c r="Q102" s="85"/>
    </row>
    <row r="103" spans="17:17" ht="15.75" customHeight="1">
      <c r="Q103" s="85"/>
    </row>
    <row r="104" spans="17:17" ht="15.75" customHeight="1">
      <c r="Q104" s="85"/>
    </row>
    <row r="105" spans="17:17" ht="15.75" customHeight="1">
      <c r="Q105" s="85"/>
    </row>
    <row r="106" spans="17:17" ht="15.75" customHeight="1">
      <c r="Q106" s="85"/>
    </row>
    <row r="107" spans="17:17" ht="15.75" customHeight="1">
      <c r="Q107" s="85"/>
    </row>
    <row r="108" spans="17:17" ht="15.75" customHeight="1">
      <c r="Q108" s="85"/>
    </row>
    <row r="109" spans="17:17" ht="15.75" customHeight="1">
      <c r="Q109" s="85"/>
    </row>
    <row r="110" spans="17:17" ht="15.75" customHeight="1">
      <c r="Q110" s="85"/>
    </row>
    <row r="111" spans="17:17" ht="15.75" customHeight="1">
      <c r="Q111" s="85"/>
    </row>
    <row r="112" spans="17:17" ht="15.75" customHeight="1">
      <c r="Q112" s="85"/>
    </row>
    <row r="113" spans="17:17" ht="15.75" customHeight="1">
      <c r="Q113" s="85"/>
    </row>
    <row r="114" spans="17:17" ht="15.75" customHeight="1">
      <c r="Q114" s="85"/>
    </row>
    <row r="115" spans="17:17" ht="15.75" customHeight="1">
      <c r="Q115" s="85"/>
    </row>
    <row r="116" spans="17:17" ht="15.75" customHeight="1">
      <c r="Q116" s="85"/>
    </row>
    <row r="117" spans="17:17" ht="15.75" customHeight="1">
      <c r="Q117" s="85"/>
    </row>
    <row r="118" spans="17:17" ht="15.75" customHeight="1">
      <c r="Q118" s="85"/>
    </row>
    <row r="119" spans="17:17" ht="15.75" customHeight="1">
      <c r="Q119" s="85"/>
    </row>
    <row r="120" spans="17:17" ht="15.75" customHeight="1">
      <c r="Q120" s="85"/>
    </row>
    <row r="121" spans="17:17" ht="15.75" customHeight="1">
      <c r="Q121" s="85"/>
    </row>
    <row r="122" spans="17:17" ht="15.75" customHeight="1">
      <c r="Q122" s="85"/>
    </row>
    <row r="123" spans="17:17" ht="15.75" customHeight="1">
      <c r="Q123" s="85"/>
    </row>
    <row r="124" spans="17:17" ht="15.75" customHeight="1">
      <c r="Q124" s="85"/>
    </row>
    <row r="125" spans="17:17" ht="15.75" customHeight="1">
      <c r="Q125" s="85"/>
    </row>
    <row r="126" spans="17:17" ht="15.75" customHeight="1">
      <c r="Q126" s="85"/>
    </row>
    <row r="127" spans="17:17" ht="15.75" customHeight="1">
      <c r="Q127" s="85"/>
    </row>
    <row r="128" spans="17:17" ht="15.75" customHeight="1">
      <c r="Q128" s="85"/>
    </row>
    <row r="129" spans="17:17" ht="15.75" customHeight="1">
      <c r="Q129" s="85"/>
    </row>
    <row r="130" spans="17:17" ht="15.75" customHeight="1">
      <c r="Q130" s="85"/>
    </row>
    <row r="131" spans="17:17" ht="15.75" customHeight="1">
      <c r="Q131" s="85"/>
    </row>
    <row r="132" spans="17:17" ht="15.75" customHeight="1">
      <c r="Q132" s="85"/>
    </row>
    <row r="133" spans="17:17" ht="15.75" customHeight="1">
      <c r="Q133" s="85"/>
    </row>
    <row r="134" spans="17:17" ht="15.75" customHeight="1">
      <c r="Q134" s="85"/>
    </row>
    <row r="135" spans="17:17" ht="15.75" customHeight="1">
      <c r="Q135" s="85"/>
    </row>
    <row r="136" spans="17:17" ht="15.75" customHeight="1">
      <c r="Q136" s="85"/>
    </row>
    <row r="137" spans="17:17" ht="15.75" customHeight="1">
      <c r="Q137" s="85"/>
    </row>
    <row r="138" spans="17:17" ht="15.75" customHeight="1">
      <c r="Q138" s="85"/>
    </row>
    <row r="139" spans="17:17" ht="15.75" customHeight="1">
      <c r="Q139" s="85"/>
    </row>
    <row r="140" spans="17:17" ht="15.75" customHeight="1">
      <c r="Q140" s="85"/>
    </row>
    <row r="141" spans="17:17" ht="15.75" customHeight="1">
      <c r="Q141" s="85"/>
    </row>
    <row r="142" spans="17:17" ht="15.75" customHeight="1">
      <c r="Q142" s="85"/>
    </row>
    <row r="143" spans="17:17" ht="15.75" customHeight="1">
      <c r="Q143" s="85"/>
    </row>
    <row r="144" spans="17:17" ht="15.75" customHeight="1">
      <c r="Q144" s="85"/>
    </row>
    <row r="145" spans="17:17" ht="15.75" customHeight="1">
      <c r="Q145" s="85"/>
    </row>
    <row r="146" spans="17:17" ht="15.75" customHeight="1">
      <c r="Q146" s="85"/>
    </row>
    <row r="147" spans="17:17" ht="15.75" customHeight="1">
      <c r="Q147" s="85"/>
    </row>
    <row r="148" spans="17:17" ht="15.75" customHeight="1">
      <c r="Q148" s="85"/>
    </row>
    <row r="149" spans="17:17" ht="15.75" customHeight="1">
      <c r="Q149" s="85"/>
    </row>
    <row r="150" spans="17:17" ht="15.75" customHeight="1">
      <c r="Q150" s="85"/>
    </row>
    <row r="151" spans="17:17" ht="15.75" customHeight="1">
      <c r="Q151" s="85"/>
    </row>
    <row r="152" spans="17:17" ht="15.75" customHeight="1"/>
    <row r="153" spans="17:17" ht="15.75" customHeight="1"/>
    <row r="154" spans="17:17" ht="15.75" customHeight="1"/>
    <row r="155" spans="17:17" ht="15.75" customHeight="1"/>
    <row r="156" spans="17:17" ht="15.75" customHeight="1"/>
    <row r="157" spans="17:17" ht="15.75" customHeight="1"/>
    <row r="158" spans="17:17" ht="15.75" customHeight="1"/>
    <row r="159" spans="17:17" ht="15.75" customHeight="1"/>
    <row r="160" spans="17:17"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D22:F23"/>
    <mergeCell ref="L22:N23"/>
    <mergeCell ref="K20:O20"/>
    <mergeCell ref="L13:N13"/>
    <mergeCell ref="K15:O15"/>
    <mergeCell ref="E1:M1"/>
    <mergeCell ref="D18:F18"/>
    <mergeCell ref="L18:N18"/>
    <mergeCell ref="C10:G10"/>
    <mergeCell ref="C20:G20"/>
    <mergeCell ref="D13:F13"/>
    <mergeCell ref="C15:G15"/>
    <mergeCell ref="D6:F7"/>
    <mergeCell ref="C3:G3"/>
    <mergeCell ref="K10:O10"/>
    <mergeCell ref="K3:O3"/>
    <mergeCell ref="L6:N7"/>
  </mergeCells>
  <printOptions horizontalCentered="1"/>
  <pageMargins left="0.25" right="0.25" top="0.25" bottom="0.25" header="0" footer="0"/>
  <pageSetup orientation="landscape"/>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800F20"/>
  </sheetPr>
  <dimension ref="A1:Z1000"/>
  <sheetViews>
    <sheetView showGridLines="0" tabSelected="1" zoomScale="50" zoomScaleNormal="50" workbookViewId="0">
      <selection activeCell="Q121" sqref="Q121:T122"/>
    </sheetView>
  </sheetViews>
  <sheetFormatPr baseColWidth="10" defaultColWidth="11.1640625" defaultRowHeight="15" customHeight="1"/>
  <cols>
    <col min="1" max="1" width="10.83203125" customWidth="1"/>
    <col min="2" max="2" width="20.83203125" customWidth="1"/>
    <col min="3" max="3" width="2.83203125" customWidth="1"/>
    <col min="4" max="4" width="25.33203125" customWidth="1"/>
    <col min="5" max="8" width="20.83203125" customWidth="1"/>
    <col min="9" max="9" width="5.83203125" customWidth="1"/>
    <col min="10" max="10" width="25.83203125" customWidth="1"/>
    <col min="11" max="11" width="37" customWidth="1"/>
    <col min="12" max="14" width="20.83203125" customWidth="1"/>
    <col min="15" max="15" width="5.83203125" customWidth="1"/>
    <col min="16" max="16" width="25.83203125" customWidth="1"/>
    <col min="17" max="20" width="20.83203125" customWidth="1"/>
    <col min="21" max="21" width="5.83203125" customWidth="1"/>
    <col min="22" max="26" width="20.83203125" customWidth="1"/>
  </cols>
  <sheetData>
    <row r="1" spans="1:24" ht="15.75" customHeight="1"/>
    <row r="2" spans="1:24" ht="60" customHeight="1">
      <c r="A2" s="1"/>
      <c r="B2" s="163" t="s">
        <v>150</v>
      </c>
      <c r="D2" s="164">
        <f>'PROGRAMMING SKELETON'!B3+(F2-1)</f>
        <v>12</v>
      </c>
      <c r="F2" s="152">
        <v>12</v>
      </c>
      <c r="G2" s="165" t="s">
        <v>1173</v>
      </c>
      <c r="H2" s="166"/>
      <c r="I2" s="166"/>
      <c r="J2" s="163" t="s">
        <v>24</v>
      </c>
      <c r="K2" s="168">
        <f ca="1">OFFSET('PROGRAMMING SKELETON'!A3,F2-1,0)</f>
        <v>43611</v>
      </c>
      <c r="L2" s="166"/>
      <c r="M2" s="166"/>
      <c r="N2" s="166"/>
      <c r="O2" s="166"/>
      <c r="P2" s="166"/>
      <c r="Q2" s="166"/>
      <c r="R2" s="166"/>
      <c r="S2" s="166"/>
      <c r="T2" s="166"/>
      <c r="U2" s="169"/>
    </row>
    <row r="3" spans="1:24" ht="60" customHeight="1">
      <c r="A3" s="1"/>
      <c r="B3" s="163" t="s">
        <v>151</v>
      </c>
      <c r="D3" s="170" t="str">
        <f ca="1">OFFSET('PROGRAMMING SKELETON'!C3,F2-1,0)</f>
        <v>Specialization</v>
      </c>
      <c r="F3" s="165"/>
      <c r="H3" s="166"/>
      <c r="I3" s="166"/>
      <c r="J3" s="166"/>
      <c r="K3" s="166"/>
      <c r="L3" s="166"/>
      <c r="M3" s="166"/>
      <c r="N3" s="166"/>
      <c r="O3" s="166"/>
      <c r="P3" s="166"/>
      <c r="Q3" s="166"/>
      <c r="R3" s="166"/>
      <c r="S3" s="166"/>
      <c r="T3" s="166"/>
      <c r="U3" s="169"/>
    </row>
    <row r="4" spans="1:24" ht="30" customHeight="1">
      <c r="A4" s="1"/>
      <c r="B4" s="1"/>
      <c r="D4" s="1"/>
      <c r="E4" s="1"/>
      <c r="F4" s="1"/>
      <c r="G4" s="169"/>
      <c r="H4" s="169"/>
      <c r="I4" s="169"/>
      <c r="J4" s="169"/>
      <c r="K4" s="169"/>
      <c r="L4" s="166"/>
      <c r="M4" s="166"/>
      <c r="N4" s="166"/>
      <c r="O4" s="166"/>
      <c r="P4" s="166"/>
      <c r="Q4" s="166"/>
      <c r="R4" s="166"/>
      <c r="S4" s="166"/>
      <c r="T4" s="166"/>
      <c r="U4" s="169"/>
    </row>
    <row r="5" spans="1:24" ht="60" customHeight="1">
      <c r="A5" s="1"/>
      <c r="B5" s="578">
        <f>H2</f>
        <v>0</v>
      </c>
      <c r="C5" s="1"/>
      <c r="D5" s="565" t="s">
        <v>1192</v>
      </c>
      <c r="E5" s="381"/>
      <c r="F5" s="381"/>
      <c r="G5" s="381"/>
      <c r="H5" s="381"/>
      <c r="I5" s="381"/>
      <c r="J5" s="566"/>
      <c r="K5" s="129"/>
      <c r="L5" s="166"/>
      <c r="M5" s="166"/>
      <c r="N5" s="166"/>
      <c r="O5" s="166"/>
      <c r="P5" s="166"/>
      <c r="Q5" s="166"/>
      <c r="R5" s="166"/>
      <c r="S5" s="166"/>
      <c r="T5" s="166"/>
      <c r="U5" s="169"/>
      <c r="V5" s="169"/>
      <c r="W5" s="169"/>
      <c r="X5" s="169"/>
    </row>
    <row r="6" spans="1:24" ht="60" customHeight="1">
      <c r="A6" s="1"/>
      <c r="B6" s="545"/>
      <c r="C6" s="1"/>
      <c r="D6" s="579" t="s">
        <v>1232</v>
      </c>
      <c r="E6" s="580"/>
      <c r="F6" s="171" t="s">
        <v>1258</v>
      </c>
      <c r="G6" s="171" t="s">
        <v>1267</v>
      </c>
      <c r="H6" s="172" t="s">
        <v>1268</v>
      </c>
      <c r="I6" s="567" t="s">
        <v>1277</v>
      </c>
      <c r="J6" s="439"/>
      <c r="K6" s="129"/>
      <c r="L6" s="166"/>
      <c r="M6" s="166"/>
      <c r="N6" s="166"/>
      <c r="O6" s="166"/>
      <c r="P6" s="166"/>
      <c r="Q6" s="166"/>
      <c r="R6" s="166"/>
      <c r="S6" s="166"/>
      <c r="T6" s="166"/>
      <c r="U6" s="169"/>
      <c r="V6" s="169"/>
      <c r="W6" s="169"/>
      <c r="X6" s="169"/>
    </row>
    <row r="7" spans="1:24" ht="49.5" customHeight="1">
      <c r="A7" s="1"/>
      <c r="B7" s="545"/>
      <c r="C7" s="1"/>
      <c r="D7" s="536" t="str">
        <f ca="1">OFFSET('PROGRAMMING SKELETON'!D118,F2-1,0)</f>
        <v>Squat with belt</v>
      </c>
      <c r="E7" s="537"/>
      <c r="F7" s="325">
        <f>E44</f>
        <v>0</v>
      </c>
      <c r="G7" s="173">
        <f>E43</f>
        <v>0</v>
      </c>
      <c r="H7" s="174">
        <f>E42</f>
        <v>0</v>
      </c>
      <c r="I7" s="568">
        <f ca="1">E40</f>
        <v>0</v>
      </c>
      <c r="J7" s="569"/>
      <c r="K7" s="129"/>
      <c r="L7" s="166"/>
      <c r="M7" s="166"/>
      <c r="N7" s="166"/>
      <c r="O7" s="166"/>
      <c r="P7" s="166"/>
      <c r="Q7" s="166"/>
      <c r="R7" s="166"/>
      <c r="S7" s="166"/>
      <c r="T7" s="166"/>
      <c r="U7" s="169"/>
      <c r="V7" s="169"/>
      <c r="W7" s="169"/>
      <c r="X7" s="169"/>
    </row>
    <row r="8" spans="1:24" ht="49.5" customHeight="1">
      <c r="A8" s="1"/>
      <c r="B8" s="545"/>
      <c r="C8" s="1"/>
      <c r="D8" s="536" t="str">
        <f ca="1">OFFSET('PROGRAMMING SKELETON'!G118,F2-1,0)</f>
        <v>Touch and Go Bench</v>
      </c>
      <c r="E8" s="537"/>
      <c r="F8" s="326">
        <f>K44</f>
        <v>0</v>
      </c>
      <c r="G8" s="176">
        <f>K43</f>
        <v>0</v>
      </c>
      <c r="H8" s="177">
        <f>K42</f>
        <v>0</v>
      </c>
      <c r="I8" s="538">
        <f ca="1">K40</f>
        <v>0</v>
      </c>
      <c r="J8" s="539"/>
      <c r="K8" s="129"/>
      <c r="L8" s="166"/>
      <c r="M8" s="166"/>
      <c r="N8" s="166"/>
      <c r="O8" s="166"/>
      <c r="P8" s="166"/>
      <c r="Q8" s="166"/>
      <c r="R8" s="166"/>
      <c r="S8" s="166"/>
      <c r="T8" s="166"/>
      <c r="U8" s="169"/>
      <c r="V8" s="169"/>
      <c r="W8" s="169"/>
      <c r="X8" s="169"/>
    </row>
    <row r="9" spans="1:24" ht="49.5" customHeight="1">
      <c r="A9" s="1"/>
      <c r="B9" s="545"/>
      <c r="C9" s="1"/>
      <c r="D9" s="536" t="str">
        <f ca="1">OFFSET('PROGRAMMING SKELETON'!J118,F2-1,0)</f>
        <v>2ct paused Bench</v>
      </c>
      <c r="E9" s="537"/>
      <c r="F9" s="326">
        <f>Q44</f>
        <v>0</v>
      </c>
      <c r="G9" s="176">
        <f>Q43</f>
        <v>0</v>
      </c>
      <c r="H9" s="177">
        <f>Q42</f>
        <v>0</v>
      </c>
      <c r="I9" s="538">
        <f ca="1">Q40</f>
        <v>0</v>
      </c>
      <c r="J9" s="539"/>
      <c r="K9" s="129"/>
      <c r="L9" s="166"/>
      <c r="M9" s="166"/>
      <c r="N9" s="166"/>
      <c r="O9" s="166"/>
      <c r="P9" s="166"/>
      <c r="Q9" s="166"/>
      <c r="R9" s="166"/>
      <c r="S9" s="166"/>
      <c r="T9" s="166"/>
      <c r="U9" s="169"/>
      <c r="V9" s="169"/>
      <c r="W9" s="169"/>
      <c r="X9" s="169"/>
    </row>
    <row r="10" spans="1:24" ht="49.5" customHeight="1">
      <c r="A10" s="1"/>
      <c r="B10" s="545"/>
      <c r="C10" s="1"/>
      <c r="D10" s="536" t="str">
        <f ca="1">OFFSET('PROGRAMMING SKELETON'!D173,F2-1,0)</f>
        <v>Deadlift with belt</v>
      </c>
      <c r="E10" s="537"/>
      <c r="F10" s="326">
        <f>E68</f>
        <v>0</v>
      </c>
      <c r="G10" s="178">
        <f>E67</f>
        <v>0</v>
      </c>
      <c r="H10" s="179">
        <f>E66</f>
        <v>0</v>
      </c>
      <c r="I10" s="538">
        <f ca="1">E64</f>
        <v>0</v>
      </c>
      <c r="J10" s="539"/>
      <c r="K10" s="129"/>
      <c r="L10" s="166"/>
      <c r="M10" s="166"/>
      <c r="N10" s="166"/>
      <c r="O10" s="166"/>
      <c r="P10" s="166"/>
      <c r="Q10" s="166"/>
      <c r="R10" s="166"/>
      <c r="S10" s="166"/>
      <c r="T10" s="166"/>
      <c r="U10" s="169"/>
      <c r="V10" s="169"/>
      <c r="W10" s="169"/>
      <c r="X10" s="169"/>
    </row>
    <row r="11" spans="1:24" ht="49.5" customHeight="1">
      <c r="A11" s="1"/>
      <c r="B11" s="545"/>
      <c r="C11" s="1"/>
      <c r="D11" s="536" t="str">
        <f ca="1">OFFSET('PROGRAMMING SKELETON'!G173,F2-1,0)</f>
        <v>1 count paused bench</v>
      </c>
      <c r="E11" s="537"/>
      <c r="F11" s="326">
        <f>K68</f>
        <v>0</v>
      </c>
      <c r="G11" s="178">
        <f>K67</f>
        <v>0</v>
      </c>
      <c r="H11" s="179">
        <f>K66</f>
        <v>0</v>
      </c>
      <c r="I11" s="538">
        <f ca="1">K64</f>
        <v>0</v>
      </c>
      <c r="J11" s="539"/>
      <c r="K11" s="129"/>
      <c r="L11" s="166"/>
      <c r="M11" s="166"/>
      <c r="N11" s="166"/>
      <c r="O11" s="166"/>
      <c r="P11" s="166"/>
      <c r="Q11" s="166"/>
      <c r="R11" s="166"/>
      <c r="S11" s="166"/>
      <c r="T11" s="166"/>
      <c r="U11" s="169"/>
      <c r="V11" s="169"/>
      <c r="W11" s="169"/>
      <c r="X11" s="169"/>
    </row>
    <row r="12" spans="1:24" ht="49.5" customHeight="1">
      <c r="A12" s="1"/>
      <c r="B12" s="545"/>
      <c r="C12" s="1"/>
      <c r="D12" s="536" t="str">
        <f ca="1">OFFSET('PROGRAMMING SKELETON'!J173,F2-1,0)</f>
        <v>2ct paused squat</v>
      </c>
      <c r="E12" s="537"/>
      <c r="F12" s="326">
        <f>Q68</f>
        <v>0</v>
      </c>
      <c r="G12" s="178">
        <f>Q67</f>
        <v>0</v>
      </c>
      <c r="H12" s="179">
        <f>Q66</f>
        <v>0</v>
      </c>
      <c r="I12" s="538">
        <f ca="1">Q64</f>
        <v>0</v>
      </c>
      <c r="J12" s="539"/>
      <c r="K12" s="129"/>
      <c r="L12" s="166"/>
      <c r="M12" s="166"/>
      <c r="N12" s="166"/>
      <c r="O12" s="166"/>
      <c r="P12" s="166"/>
      <c r="Q12" s="166"/>
      <c r="R12" s="166"/>
      <c r="S12" s="166"/>
      <c r="T12" s="166"/>
      <c r="U12" s="169"/>
      <c r="V12" s="169"/>
      <c r="W12" s="169"/>
      <c r="X12" s="169"/>
    </row>
    <row r="13" spans="1:24" ht="49.5" customHeight="1">
      <c r="A13" s="1"/>
      <c r="B13" s="545"/>
      <c r="C13" s="1"/>
      <c r="D13" s="536" t="str">
        <f ca="1">OFFSET('PROGRAMMING SKELETON'!D228,F2-1,0)</f>
        <v>None</v>
      </c>
      <c r="E13" s="537"/>
      <c r="F13" s="326">
        <f>E92</f>
        <v>0</v>
      </c>
      <c r="G13" s="178">
        <f>E91</f>
        <v>0</v>
      </c>
      <c r="H13" s="179">
        <f>E90</f>
        <v>0</v>
      </c>
      <c r="I13" s="538">
        <f>E92</f>
        <v>0</v>
      </c>
      <c r="J13" s="539"/>
      <c r="K13" s="129"/>
      <c r="L13" s="166"/>
      <c r="M13" s="166"/>
      <c r="N13" s="166"/>
      <c r="O13" s="166"/>
      <c r="P13" s="166"/>
      <c r="Q13" s="166"/>
      <c r="R13" s="166"/>
      <c r="S13" s="166"/>
      <c r="T13" s="166"/>
      <c r="U13" s="169"/>
      <c r="V13" s="169"/>
      <c r="W13" s="169"/>
      <c r="X13" s="169"/>
    </row>
    <row r="14" spans="1:24" ht="49.5" customHeight="1">
      <c r="A14" s="1"/>
      <c r="B14" s="545"/>
      <c r="C14" s="1"/>
      <c r="D14" s="536" t="str">
        <f ca="1">OFFSET('PROGRAMMING SKELETON'!G228,F2-1,0)</f>
        <v>None</v>
      </c>
      <c r="E14" s="537"/>
      <c r="F14" s="326">
        <f>K92</f>
        <v>0</v>
      </c>
      <c r="G14" s="178">
        <f>K91</f>
        <v>0</v>
      </c>
      <c r="H14" s="179">
        <f>K90</f>
        <v>0</v>
      </c>
      <c r="I14" s="538">
        <f ca="1">K88</f>
        <v>0</v>
      </c>
      <c r="J14" s="539"/>
      <c r="K14" s="129"/>
      <c r="L14" s="166"/>
      <c r="M14" s="166"/>
      <c r="N14" s="166"/>
      <c r="O14" s="166"/>
      <c r="P14" s="166"/>
      <c r="Q14" s="166"/>
      <c r="R14" s="166"/>
      <c r="S14" s="166"/>
      <c r="T14" s="166"/>
      <c r="U14" s="169"/>
      <c r="V14" s="169"/>
      <c r="W14" s="169"/>
      <c r="X14" s="169"/>
    </row>
    <row r="15" spans="1:24" ht="49.5" customHeight="1">
      <c r="A15" s="1"/>
      <c r="B15" s="545"/>
      <c r="C15" s="1"/>
      <c r="D15" s="536" t="str">
        <f ca="1">OFFSET('PROGRAMMING SKELETON'!J228,F2-1,0)</f>
        <v>None</v>
      </c>
      <c r="E15" s="537"/>
      <c r="F15" s="326">
        <f>Q92</f>
        <v>0</v>
      </c>
      <c r="G15" s="178">
        <f>Q91</f>
        <v>0</v>
      </c>
      <c r="H15" s="179">
        <f>Q90</f>
        <v>0</v>
      </c>
      <c r="I15" s="538">
        <f ca="1">Q88</f>
        <v>0</v>
      </c>
      <c r="J15" s="539"/>
      <c r="K15" s="129"/>
      <c r="L15" s="166"/>
      <c r="M15" s="166"/>
      <c r="N15" s="166"/>
      <c r="O15" s="166"/>
      <c r="P15" s="166"/>
      <c r="Q15" s="166"/>
      <c r="R15" s="166"/>
      <c r="S15" s="166"/>
      <c r="T15" s="166"/>
      <c r="U15" s="169"/>
      <c r="V15" s="169"/>
      <c r="W15" s="169"/>
      <c r="X15" s="169"/>
    </row>
    <row r="16" spans="1:24" ht="49.5" customHeight="1">
      <c r="A16" s="1"/>
      <c r="B16" s="545"/>
      <c r="C16" s="1"/>
      <c r="D16" s="536" t="str">
        <f ca="1">OFFSET('PROGRAMMING SKELETON'!D282,F2-1,0)</f>
        <v>Pin Squat</v>
      </c>
      <c r="E16" s="537"/>
      <c r="F16" s="326">
        <f>E116</f>
        <v>0</v>
      </c>
      <c r="G16" s="178">
        <f>E115</f>
        <v>0</v>
      </c>
      <c r="H16" s="179">
        <f>E114</f>
        <v>0</v>
      </c>
      <c r="I16" s="538">
        <f ca="1">E112</f>
        <v>0</v>
      </c>
      <c r="J16" s="539"/>
      <c r="K16" s="129"/>
      <c r="L16" s="166"/>
      <c r="M16" s="166"/>
      <c r="N16" s="166"/>
      <c r="O16" s="166"/>
      <c r="P16" s="166"/>
      <c r="Q16" s="166"/>
      <c r="R16" s="166"/>
      <c r="S16" s="166"/>
      <c r="T16" s="166"/>
      <c r="U16" s="169"/>
      <c r="V16" s="169"/>
      <c r="W16" s="169"/>
      <c r="X16" s="169"/>
    </row>
    <row r="17" spans="1:26" ht="49.5" customHeight="1">
      <c r="A17" s="1"/>
      <c r="B17" s="545"/>
      <c r="C17" s="1"/>
      <c r="D17" s="536" t="str">
        <f ca="1">OFFSET('PROGRAMMING SKELETON'!G282,F2-1,0)</f>
        <v>Pin bench</v>
      </c>
      <c r="E17" s="537"/>
      <c r="F17" s="326">
        <f>K116</f>
        <v>0</v>
      </c>
      <c r="G17" s="178">
        <f>K115</f>
        <v>0</v>
      </c>
      <c r="H17" s="179">
        <f>K114</f>
        <v>0</v>
      </c>
      <c r="I17" s="538">
        <f ca="1">K112</f>
        <v>0</v>
      </c>
      <c r="J17" s="539"/>
      <c r="K17" s="129"/>
      <c r="L17" s="166"/>
      <c r="M17" s="166"/>
      <c r="N17" s="166"/>
      <c r="O17" s="166"/>
      <c r="P17" s="166"/>
      <c r="Q17" s="166"/>
      <c r="R17" s="166"/>
      <c r="S17" s="166"/>
      <c r="T17" s="166"/>
      <c r="U17" s="169"/>
      <c r="V17" s="169"/>
      <c r="W17" s="169"/>
      <c r="X17" s="169"/>
    </row>
    <row r="18" spans="1:26" ht="49.5" customHeight="1">
      <c r="A18" s="1"/>
      <c r="B18" s="545"/>
      <c r="C18" s="1"/>
      <c r="D18" s="536" t="str">
        <f ca="1">OFFSET('PROGRAMMING SKELETON'!J282,F2-1,0)</f>
        <v>2" deficit deadlift</v>
      </c>
      <c r="E18" s="537"/>
      <c r="F18" s="326">
        <f>Q116</f>
        <v>0</v>
      </c>
      <c r="G18" s="178">
        <f>Q115</f>
        <v>0</v>
      </c>
      <c r="H18" s="179">
        <f>Q114</f>
        <v>0</v>
      </c>
      <c r="I18" s="538">
        <f ca="1">Q112</f>
        <v>0</v>
      </c>
      <c r="J18" s="539"/>
      <c r="K18" s="129"/>
      <c r="L18" s="182"/>
      <c r="M18" s="182"/>
      <c r="N18" s="182"/>
      <c r="O18" s="182"/>
      <c r="P18" s="182"/>
      <c r="Q18" s="182"/>
      <c r="R18" s="182"/>
      <c r="S18" s="182"/>
      <c r="T18" s="182"/>
      <c r="U18" s="169"/>
      <c r="V18" s="169"/>
      <c r="W18" s="169"/>
      <c r="X18" s="169"/>
    </row>
    <row r="19" spans="1:26" ht="49.5" customHeight="1">
      <c r="A19" s="1"/>
      <c r="B19" s="545"/>
      <c r="C19" s="1"/>
      <c r="D19" s="536" t="s">
        <v>2145</v>
      </c>
      <c r="E19" s="537"/>
      <c r="F19" s="588">
        <f>J125</f>
        <v>0</v>
      </c>
      <c r="G19" s="413"/>
      <c r="H19" s="413"/>
      <c r="I19" s="413"/>
      <c r="J19" s="539"/>
      <c r="K19" s="129"/>
      <c r="L19" s="182"/>
      <c r="M19" s="182"/>
      <c r="N19" s="182"/>
      <c r="O19" s="182"/>
      <c r="P19" s="182"/>
      <c r="Q19" s="182"/>
      <c r="R19" s="182"/>
      <c r="S19" s="182"/>
      <c r="T19" s="182"/>
      <c r="U19" s="169"/>
      <c r="V19" s="169"/>
      <c r="W19" s="169"/>
      <c r="X19" s="169"/>
    </row>
    <row r="20" spans="1:26" ht="49.5" customHeight="1">
      <c r="A20" s="1"/>
      <c r="B20" s="545"/>
      <c r="C20" s="1"/>
      <c r="D20" s="536" t="s">
        <v>2146</v>
      </c>
      <c r="E20" s="537"/>
      <c r="F20" s="540" t="e">
        <f>F19/(('WEEK 10'!F19+'WEEK 11'!F19+'WEEK 8'!F19+'WEEK 9'!F19)/4)</f>
        <v>#DIV/0!</v>
      </c>
      <c r="G20" s="541"/>
      <c r="H20" s="541"/>
      <c r="I20" s="541"/>
      <c r="J20" s="542"/>
      <c r="K20" s="129"/>
      <c r="L20" s="182"/>
      <c r="M20" s="182"/>
      <c r="N20" s="182"/>
      <c r="O20" s="182"/>
      <c r="P20" s="182"/>
      <c r="Q20" s="182"/>
      <c r="R20" s="182"/>
      <c r="S20" s="182"/>
      <c r="T20" s="182"/>
      <c r="U20" s="169"/>
      <c r="V20" s="169"/>
      <c r="W20" s="169"/>
      <c r="X20" s="169"/>
    </row>
    <row r="21" spans="1:26" ht="49.5" customHeight="1">
      <c r="A21" s="1"/>
      <c r="B21" s="546"/>
      <c r="C21" s="1"/>
      <c r="D21" s="536"/>
      <c r="E21" s="537"/>
      <c r="F21" s="183"/>
      <c r="G21" s="184"/>
      <c r="H21" s="185"/>
      <c r="I21" s="543"/>
      <c r="J21" s="537"/>
      <c r="K21" s="129"/>
      <c r="L21" s="182"/>
      <c r="M21" s="182"/>
      <c r="N21" s="182"/>
      <c r="O21" s="182"/>
      <c r="P21" s="182"/>
      <c r="Q21" s="182"/>
      <c r="R21" s="182"/>
      <c r="S21" s="182"/>
      <c r="T21" s="182"/>
      <c r="U21" s="169"/>
      <c r="V21" s="169"/>
      <c r="W21" s="169"/>
      <c r="X21" s="169"/>
    </row>
    <row r="22" spans="1:26" ht="15" customHeight="1">
      <c r="A22" s="1"/>
      <c r="B22" s="1"/>
      <c r="C22" s="1"/>
      <c r="D22" s="1"/>
      <c r="E22" s="1"/>
      <c r="F22" s="1"/>
      <c r="G22" s="169"/>
      <c r="H22" s="169"/>
      <c r="I22" s="169"/>
      <c r="J22" s="169"/>
      <c r="K22" s="169"/>
      <c r="L22" s="169"/>
      <c r="M22" s="169"/>
      <c r="N22" s="169"/>
      <c r="O22" s="169"/>
      <c r="P22" s="169"/>
      <c r="Q22" s="169"/>
      <c r="R22" s="169"/>
      <c r="S22" s="169"/>
      <c r="T22" s="169"/>
      <c r="U22" s="169"/>
    </row>
    <row r="23" spans="1:26" ht="15.75" customHeight="1"/>
    <row r="24" spans="1:26" ht="79.5" customHeight="1">
      <c r="B24" s="544">
        <v>1</v>
      </c>
      <c r="D24" s="533">
        <v>1</v>
      </c>
      <c r="E24" s="369"/>
      <c r="F24" s="369"/>
      <c r="G24" s="369"/>
      <c r="H24" s="370"/>
      <c r="J24" s="533">
        <v>2</v>
      </c>
      <c r="K24" s="369"/>
      <c r="L24" s="369"/>
      <c r="M24" s="369"/>
      <c r="N24" s="370"/>
      <c r="P24" s="533">
        <v>3</v>
      </c>
      <c r="Q24" s="369"/>
      <c r="R24" s="369"/>
      <c r="S24" s="369"/>
      <c r="T24" s="370"/>
      <c r="V24" s="533" t="s">
        <v>2147</v>
      </c>
      <c r="W24" s="369"/>
      <c r="X24" s="369"/>
      <c r="Y24" s="369"/>
      <c r="Z24" s="370"/>
    </row>
    <row r="25" spans="1:26" ht="15" customHeight="1">
      <c r="B25" s="545"/>
    </row>
    <row r="26" spans="1:26" ht="79.5" customHeight="1">
      <c r="B26" s="545"/>
      <c r="D26" s="535" t="str">
        <f ca="1">OFFSET('PROGRAMMING SKELETON'!D118,F2-1,0)</f>
        <v>Squat with belt</v>
      </c>
      <c r="E26" s="413"/>
      <c r="F26" s="413"/>
      <c r="G26" s="413"/>
      <c r="H26" s="414"/>
      <c r="I26" s="129"/>
      <c r="J26" s="535" t="str">
        <f ca="1">OFFSET('PROGRAMMING SKELETON'!G118,F2-1,0)</f>
        <v>Touch and Go Bench</v>
      </c>
      <c r="K26" s="413"/>
      <c r="L26" s="413"/>
      <c r="M26" s="413"/>
      <c r="N26" s="414"/>
      <c r="O26" s="129"/>
      <c r="P26" s="535" t="str">
        <f ca="1">OFFSET('PROGRAMMING SKELETON'!J118,F2-1,0)</f>
        <v>2ct paused Bench</v>
      </c>
      <c r="Q26" s="413"/>
      <c r="R26" s="413"/>
      <c r="S26" s="413"/>
      <c r="T26" s="414"/>
      <c r="V26" s="535" t="str">
        <f ca="1">OFFSET('PROGRAMMING SKELETON'!M118,F2-1,0)</f>
        <v>GPP or None</v>
      </c>
      <c r="W26" s="413"/>
      <c r="X26" s="413"/>
      <c r="Y26" s="413"/>
      <c r="Z26" s="414"/>
    </row>
    <row r="27" spans="1:26" ht="49.5" customHeight="1">
      <c r="B27" s="545"/>
      <c r="D27" s="531" t="s">
        <v>2148</v>
      </c>
      <c r="E27" s="525" t="str">
        <f ca="1">OFFSET('PROGRAMMING SKELETON'!D3,F2-1,0)</f>
        <v xml:space="preserve">• 1 rep @ RPE 8 (90-93% 1RM)
•1 rep @ RPE 9 (94-96%)
•3 reps @ RPE 9 (89%) x 2 sets of 3
</v>
      </c>
      <c r="F27" s="526"/>
      <c r="G27" s="526"/>
      <c r="H27" s="527"/>
      <c r="J27" s="531" t="s">
        <v>2148</v>
      </c>
      <c r="K27" s="525" t="str">
        <f ca="1">OFFSET('PROGRAMMING SKELETON'!E3,F2-1,0)</f>
        <v xml:space="preserve">• 1 rep @ RPE 8 (90-93% 1RM)
•1 rep @ RPE 9 (94-96%)
•3 reps @ RPE 9 (89%) x 2 sets of 3
</v>
      </c>
      <c r="L27" s="526"/>
      <c r="M27" s="526"/>
      <c r="N27" s="527"/>
      <c r="P27" s="531" t="s">
        <v>2148</v>
      </c>
      <c r="Q27" s="525" t="str">
        <f ca="1">OFFSET('PROGRAMMING SKELETON'!F3,F2-1,0)</f>
        <v xml:space="preserve">•4 reps @  RPE 7
• 4 reps @ RPE 8
•4 reps @ RPE 9
• -5% from 4 @ 9 x 1 set of 4
</v>
      </c>
      <c r="R27" s="526"/>
      <c r="S27" s="526"/>
      <c r="T27" s="527"/>
      <c r="V27" s="582" t="str">
        <f ca="1">OFFSET('PROGRAMMING SKELETON'!N118,F2-1,0)</f>
        <v>GPP or None</v>
      </c>
      <c r="W27" s="526"/>
      <c r="X27" s="526"/>
      <c r="Y27" s="526"/>
      <c r="Z27" s="527"/>
    </row>
    <row r="28" spans="1:26" ht="49.5" customHeight="1">
      <c r="B28" s="545"/>
      <c r="D28" s="532"/>
      <c r="E28" s="528"/>
      <c r="F28" s="529"/>
      <c r="G28" s="529"/>
      <c r="H28" s="530"/>
      <c r="J28" s="532"/>
      <c r="K28" s="528"/>
      <c r="L28" s="529"/>
      <c r="M28" s="529"/>
      <c r="N28" s="530"/>
      <c r="P28" s="532"/>
      <c r="Q28" s="528"/>
      <c r="R28" s="529"/>
      <c r="S28" s="529"/>
      <c r="T28" s="530"/>
      <c r="V28" s="583"/>
      <c r="W28" s="392"/>
      <c r="X28" s="392"/>
      <c r="Y28" s="392"/>
      <c r="Z28" s="584"/>
    </row>
    <row r="29" spans="1:26" ht="124.5" customHeight="1">
      <c r="B29" s="545"/>
      <c r="D29" s="186" t="s">
        <v>2149</v>
      </c>
      <c r="E29" s="534" t="str">
        <f ca="1">OFFSET('PROGRAMMING SKELETON'!E118,F2-1,0)</f>
        <v>3-5 minute rest between work sets</v>
      </c>
      <c r="F29" s="410"/>
      <c r="G29" s="410"/>
      <c r="H29" s="411"/>
      <c r="J29" s="186" t="s">
        <v>2149</v>
      </c>
      <c r="K29" s="534" t="str">
        <f ca="1">OFFSET('PROGRAMMING SKELETON'!H118,F2-1,0)</f>
        <v>3-5 minute rest between work sets</v>
      </c>
      <c r="L29" s="410"/>
      <c r="M29" s="410"/>
      <c r="N29" s="411"/>
      <c r="P29" s="186" t="s">
        <v>2149</v>
      </c>
      <c r="Q29" s="534" t="str">
        <f ca="1">OFFSET('PROGRAMMING SKELETON'!K118,F2-1,0)</f>
        <v>2-4 min</v>
      </c>
      <c r="R29" s="410"/>
      <c r="S29" s="410"/>
      <c r="T29" s="411"/>
      <c r="V29" s="585"/>
      <c r="W29" s="417"/>
      <c r="X29" s="417"/>
      <c r="Y29" s="417"/>
      <c r="Z29" s="586"/>
    </row>
    <row r="30" spans="1:26" ht="60" customHeight="1">
      <c r="B30" s="545"/>
      <c r="D30" s="187" t="s">
        <v>2150</v>
      </c>
      <c r="E30" s="187" t="s">
        <v>2151</v>
      </c>
      <c r="F30" s="187" t="s">
        <v>1267</v>
      </c>
      <c r="G30" s="187" t="s">
        <v>2152</v>
      </c>
      <c r="H30" s="187" t="s">
        <v>2153</v>
      </c>
      <c r="J30" s="187" t="s">
        <v>2150</v>
      </c>
      <c r="K30" s="187" t="s">
        <v>2151</v>
      </c>
      <c r="L30" s="187" t="s">
        <v>1267</v>
      </c>
      <c r="M30" s="187" t="s">
        <v>2152</v>
      </c>
      <c r="N30" s="187" t="s">
        <v>2153</v>
      </c>
      <c r="P30" s="187" t="s">
        <v>2150</v>
      </c>
      <c r="Q30" s="187" t="s">
        <v>2151</v>
      </c>
      <c r="R30" s="187" t="s">
        <v>1267</v>
      </c>
      <c r="S30" s="187" t="s">
        <v>2152</v>
      </c>
      <c r="T30" s="187" t="s">
        <v>2153</v>
      </c>
      <c r="V30" s="581" t="s">
        <v>2154</v>
      </c>
      <c r="W30" s="413"/>
      <c r="X30" s="413"/>
      <c r="Y30" s="413"/>
      <c r="Z30" s="414"/>
    </row>
    <row r="31" spans="1:26" ht="39.75" customHeight="1">
      <c r="B31" s="545"/>
      <c r="D31" s="188" t="s">
        <v>2155</v>
      </c>
      <c r="E31" s="321"/>
      <c r="F31" s="189"/>
      <c r="G31" s="328"/>
      <c r="H31" s="190" t="str">
        <f t="shared" ref="H31:H39" si="0">IF(ISNUMBER(E31),E31/E$40,"")</f>
        <v/>
      </c>
      <c r="J31" s="188" t="s">
        <v>2155</v>
      </c>
      <c r="K31" s="321"/>
      <c r="L31" s="189"/>
      <c r="M31" s="328"/>
      <c r="N31" s="190" t="str">
        <f t="shared" ref="N31:N39" si="1">IF(ISNUMBER(K31),K31/K$40,"")</f>
        <v/>
      </c>
      <c r="P31" s="188" t="s">
        <v>2155</v>
      </c>
      <c r="Q31" s="321"/>
      <c r="R31" s="189"/>
      <c r="S31" s="328"/>
      <c r="T31" s="190" t="str">
        <f t="shared" ref="T31:T39" si="2">IF(ISNUMBER(Q31),Q31/Q$40,"")</f>
        <v/>
      </c>
      <c r="V31" s="587"/>
      <c r="W31" s="526"/>
      <c r="X31" s="526"/>
      <c r="Y31" s="526"/>
      <c r="Z31" s="527"/>
    </row>
    <row r="32" spans="1:26" ht="39.75" customHeight="1">
      <c r="B32" s="545"/>
      <c r="D32" s="191" t="s">
        <v>2156</v>
      </c>
      <c r="E32" s="322"/>
      <c r="F32" s="192"/>
      <c r="G32" s="329"/>
      <c r="H32" s="193" t="str">
        <f t="shared" si="0"/>
        <v/>
      </c>
      <c r="J32" s="191" t="s">
        <v>2156</v>
      </c>
      <c r="K32" s="322"/>
      <c r="L32" s="192"/>
      <c r="M32" s="329"/>
      <c r="N32" s="193" t="str">
        <f t="shared" si="1"/>
        <v/>
      </c>
      <c r="P32" s="191" t="s">
        <v>2156</v>
      </c>
      <c r="Q32" s="322"/>
      <c r="R32" s="192"/>
      <c r="S32" s="329"/>
      <c r="T32" s="193" t="str">
        <f t="shared" si="2"/>
        <v/>
      </c>
      <c r="V32" s="583"/>
      <c r="W32" s="392"/>
      <c r="X32" s="392"/>
      <c r="Y32" s="392"/>
      <c r="Z32" s="584"/>
    </row>
    <row r="33" spans="2:26" ht="39.75" customHeight="1">
      <c r="B33" s="545"/>
      <c r="D33" s="191" t="s">
        <v>2157</v>
      </c>
      <c r="E33" s="323"/>
      <c r="F33" s="194"/>
      <c r="G33" s="330"/>
      <c r="H33" s="195" t="str">
        <f t="shared" si="0"/>
        <v/>
      </c>
      <c r="J33" s="191" t="s">
        <v>2157</v>
      </c>
      <c r="K33" s="323"/>
      <c r="L33" s="194"/>
      <c r="M33" s="330"/>
      <c r="N33" s="195" t="str">
        <f t="shared" si="1"/>
        <v/>
      </c>
      <c r="P33" s="191" t="s">
        <v>2157</v>
      </c>
      <c r="Q33" s="323"/>
      <c r="R33" s="194"/>
      <c r="S33" s="330"/>
      <c r="T33" s="195" t="str">
        <f t="shared" si="2"/>
        <v/>
      </c>
      <c r="V33" s="583"/>
      <c r="W33" s="392"/>
      <c r="X33" s="392"/>
      <c r="Y33" s="392"/>
      <c r="Z33" s="584"/>
    </row>
    <row r="34" spans="2:26" ht="39.75" customHeight="1">
      <c r="B34" s="545"/>
      <c r="D34" s="191" t="s">
        <v>2158</v>
      </c>
      <c r="E34" s="322"/>
      <c r="F34" s="192"/>
      <c r="G34" s="329"/>
      <c r="H34" s="193" t="str">
        <f t="shared" si="0"/>
        <v/>
      </c>
      <c r="J34" s="191" t="s">
        <v>2158</v>
      </c>
      <c r="K34" s="322"/>
      <c r="L34" s="192"/>
      <c r="M34" s="329"/>
      <c r="N34" s="193" t="str">
        <f t="shared" si="1"/>
        <v/>
      </c>
      <c r="P34" s="191" t="s">
        <v>2158</v>
      </c>
      <c r="Q34" s="322"/>
      <c r="R34" s="192"/>
      <c r="S34" s="329"/>
      <c r="T34" s="193" t="str">
        <f t="shared" si="2"/>
        <v/>
      </c>
      <c r="V34" s="583"/>
      <c r="W34" s="392"/>
      <c r="X34" s="392"/>
      <c r="Y34" s="392"/>
      <c r="Z34" s="584"/>
    </row>
    <row r="35" spans="2:26" ht="39.75" customHeight="1">
      <c r="B35" s="545"/>
      <c r="D35" s="191" t="s">
        <v>2159</v>
      </c>
      <c r="E35" s="323"/>
      <c r="F35" s="194"/>
      <c r="G35" s="330"/>
      <c r="H35" s="195" t="str">
        <f t="shared" si="0"/>
        <v/>
      </c>
      <c r="J35" s="191" t="s">
        <v>2159</v>
      </c>
      <c r="K35" s="323"/>
      <c r="L35" s="194"/>
      <c r="M35" s="330"/>
      <c r="N35" s="195" t="str">
        <f t="shared" si="1"/>
        <v/>
      </c>
      <c r="P35" s="191" t="s">
        <v>2159</v>
      </c>
      <c r="Q35" s="323"/>
      <c r="R35" s="194"/>
      <c r="S35" s="330"/>
      <c r="T35" s="195" t="str">
        <f t="shared" si="2"/>
        <v/>
      </c>
      <c r="V35" s="583"/>
      <c r="W35" s="392"/>
      <c r="X35" s="392"/>
      <c r="Y35" s="392"/>
      <c r="Z35" s="584"/>
    </row>
    <row r="36" spans="2:26" ht="39.75" customHeight="1">
      <c r="B36" s="545"/>
      <c r="D36" s="191" t="s">
        <v>2160</v>
      </c>
      <c r="E36" s="322"/>
      <c r="F36" s="192"/>
      <c r="G36" s="329"/>
      <c r="H36" s="193" t="str">
        <f t="shared" si="0"/>
        <v/>
      </c>
      <c r="J36" s="191" t="s">
        <v>2160</v>
      </c>
      <c r="K36" s="322"/>
      <c r="L36" s="192"/>
      <c r="M36" s="329"/>
      <c r="N36" s="193" t="str">
        <f t="shared" si="1"/>
        <v/>
      </c>
      <c r="P36" s="191" t="s">
        <v>2160</v>
      </c>
      <c r="Q36" s="322"/>
      <c r="R36" s="192"/>
      <c r="S36" s="329"/>
      <c r="T36" s="193" t="str">
        <f t="shared" si="2"/>
        <v/>
      </c>
      <c r="V36" s="583"/>
      <c r="W36" s="392"/>
      <c r="X36" s="392"/>
      <c r="Y36" s="392"/>
      <c r="Z36" s="584"/>
    </row>
    <row r="37" spans="2:26" ht="39.75" customHeight="1">
      <c r="B37" s="545"/>
      <c r="D37" s="191" t="s">
        <v>2161</v>
      </c>
      <c r="E37" s="323"/>
      <c r="F37" s="194"/>
      <c r="G37" s="330"/>
      <c r="H37" s="195" t="str">
        <f t="shared" si="0"/>
        <v/>
      </c>
      <c r="J37" s="191" t="s">
        <v>2161</v>
      </c>
      <c r="K37" s="323"/>
      <c r="L37" s="194"/>
      <c r="M37" s="330"/>
      <c r="N37" s="195" t="str">
        <f t="shared" si="1"/>
        <v/>
      </c>
      <c r="P37" s="191" t="s">
        <v>2161</v>
      </c>
      <c r="Q37" s="323"/>
      <c r="R37" s="194"/>
      <c r="S37" s="330"/>
      <c r="T37" s="195" t="str">
        <f t="shared" si="2"/>
        <v/>
      </c>
      <c r="V37" s="583"/>
      <c r="W37" s="392"/>
      <c r="X37" s="392"/>
      <c r="Y37" s="392"/>
      <c r="Z37" s="584"/>
    </row>
    <row r="38" spans="2:26" ht="39.75" customHeight="1">
      <c r="B38" s="545"/>
      <c r="D38" s="191" t="s">
        <v>2162</v>
      </c>
      <c r="E38" s="322"/>
      <c r="F38" s="192"/>
      <c r="G38" s="329"/>
      <c r="H38" s="193" t="str">
        <f t="shared" si="0"/>
        <v/>
      </c>
      <c r="J38" s="191" t="s">
        <v>2162</v>
      </c>
      <c r="K38" s="322"/>
      <c r="L38" s="192"/>
      <c r="M38" s="329"/>
      <c r="N38" s="193" t="str">
        <f t="shared" si="1"/>
        <v/>
      </c>
      <c r="P38" s="191" t="s">
        <v>2162</v>
      </c>
      <c r="Q38" s="322"/>
      <c r="R38" s="192"/>
      <c r="S38" s="329"/>
      <c r="T38" s="193" t="str">
        <f t="shared" si="2"/>
        <v/>
      </c>
      <c r="V38" s="583"/>
      <c r="W38" s="392"/>
      <c r="X38" s="392"/>
      <c r="Y38" s="392"/>
      <c r="Z38" s="584"/>
    </row>
    <row r="39" spans="2:26" ht="39.75" customHeight="1">
      <c r="B39" s="545"/>
      <c r="D39" s="196" t="s">
        <v>2163</v>
      </c>
      <c r="E39" s="324"/>
      <c r="F39" s="197"/>
      <c r="G39" s="331"/>
      <c r="H39" s="198" t="str">
        <f t="shared" si="0"/>
        <v/>
      </c>
      <c r="J39" s="196" t="s">
        <v>2163</v>
      </c>
      <c r="K39" s="324"/>
      <c r="L39" s="197"/>
      <c r="M39" s="331"/>
      <c r="N39" s="198" t="str">
        <f t="shared" si="1"/>
        <v/>
      </c>
      <c r="P39" s="196" t="s">
        <v>2163</v>
      </c>
      <c r="Q39" s="324"/>
      <c r="R39" s="197"/>
      <c r="S39" s="331"/>
      <c r="T39" s="198" t="str">
        <f t="shared" si="2"/>
        <v/>
      </c>
      <c r="V39" s="583"/>
      <c r="W39" s="392"/>
      <c r="X39" s="392"/>
      <c r="Y39" s="392"/>
      <c r="Z39" s="584"/>
    </row>
    <row r="40" spans="2:26" ht="60" customHeight="1">
      <c r="B40" s="545"/>
      <c r="D40" s="199" t="s">
        <v>1277</v>
      </c>
      <c r="E40" s="547">
        <f ca="1">ROUNDUP(F45/(VLOOKUP(1,tblRPECoefficientWithoutColumnHeaders,2,0)*G45^2+VLOOKUP(2,tblRPECoefficientWithoutColumnHeaders,2,0)*G45+VLOOKUP(3,tblRPECoefficientWithoutColumnHeaders,2,0)),0)</f>
        <v>0</v>
      </c>
      <c r="F40" s="548"/>
      <c r="G40" s="548"/>
      <c r="H40" s="549"/>
      <c r="J40" s="199" t="s">
        <v>1277</v>
      </c>
      <c r="K40" s="547">
        <f ca="1">ROUNDUP(L45/(VLOOKUP(1,tblRPECoefficientWithoutColumnHeaders,2,0)*M45^2+VLOOKUP(2,tblRPECoefficientWithoutColumnHeaders,2,0)*M45+VLOOKUP(3,tblRPECoefficientWithoutColumnHeaders,2,0)),0)</f>
        <v>0</v>
      </c>
      <c r="L40" s="548"/>
      <c r="M40" s="548"/>
      <c r="N40" s="549"/>
      <c r="P40" s="200" t="s">
        <v>1277</v>
      </c>
      <c r="Q40" s="554">
        <f ca="1">ROUNDUP(R45/(VLOOKUP(1,tblRPECoefficientWithoutColumnHeaders,2,0)*S45^2+VLOOKUP(2,tblRPECoefficientWithoutColumnHeaders,2,0)*S45+VLOOKUP(3,tblRPECoefficientWithoutColumnHeaders,2,0)),0)</f>
        <v>0</v>
      </c>
      <c r="R40" s="555"/>
      <c r="S40" s="555"/>
      <c r="T40" s="556"/>
      <c r="V40" s="583"/>
      <c r="W40" s="392"/>
      <c r="X40" s="392"/>
      <c r="Y40" s="392"/>
      <c r="Z40" s="584"/>
    </row>
    <row r="41" spans="2:26" ht="60" customHeight="1">
      <c r="B41" s="545"/>
      <c r="D41" s="201"/>
      <c r="E41" s="202"/>
      <c r="F41" s="203"/>
      <c r="G41" s="203"/>
      <c r="H41" s="204"/>
      <c r="J41" s="201"/>
      <c r="K41" s="202"/>
      <c r="L41" s="203"/>
      <c r="M41" s="203"/>
      <c r="N41" s="204"/>
      <c r="P41" s="205" t="s">
        <v>2164</v>
      </c>
      <c r="Q41" s="206"/>
      <c r="R41" s="207" t="s">
        <v>2165</v>
      </c>
      <c r="S41" s="208"/>
      <c r="T41" s="209">
        <f>S41*Q41</f>
        <v>0</v>
      </c>
      <c r="V41" s="583"/>
      <c r="W41" s="392"/>
      <c r="X41" s="392"/>
      <c r="Y41" s="392"/>
      <c r="Z41" s="584"/>
    </row>
    <row r="42" spans="2:26" ht="60" customHeight="1">
      <c r="B42" s="545"/>
      <c r="D42" s="201" t="s">
        <v>1268</v>
      </c>
      <c r="E42" s="553">
        <f>IF(COUNT(H31:H39)&gt;0,AVERAGEIF(H31:H39,"&gt;0"),0)</f>
        <v>0</v>
      </c>
      <c r="F42" s="406"/>
      <c r="G42" s="406"/>
      <c r="H42" s="407"/>
      <c r="J42" s="201" t="s">
        <v>1268</v>
      </c>
      <c r="K42" s="553">
        <f>IF(COUNT(N31:N39)&gt;0,AVERAGEIF(N31:N39,"&gt;0"),0)</f>
        <v>0</v>
      </c>
      <c r="L42" s="406"/>
      <c r="M42" s="406"/>
      <c r="N42" s="407"/>
      <c r="P42" s="210" t="s">
        <v>1268</v>
      </c>
      <c r="Q42" s="557">
        <f>IF(COUNT(T31:T39)&gt;0,AVERAGEIF(T31:T39,"&gt;0"),0)</f>
        <v>0</v>
      </c>
      <c r="R42" s="558"/>
      <c r="S42" s="558"/>
      <c r="T42" s="559"/>
      <c r="V42" s="583"/>
      <c r="W42" s="392"/>
      <c r="X42" s="392"/>
      <c r="Y42" s="392"/>
      <c r="Z42" s="584"/>
    </row>
    <row r="43" spans="2:26" ht="60" customHeight="1">
      <c r="B43" s="545"/>
      <c r="D43" s="201" t="s">
        <v>1267</v>
      </c>
      <c r="E43" s="560">
        <f>SUM(F31:F39)</f>
        <v>0</v>
      </c>
      <c r="F43" s="406"/>
      <c r="G43" s="406"/>
      <c r="H43" s="407"/>
      <c r="J43" s="201" t="s">
        <v>1267</v>
      </c>
      <c r="K43" s="560">
        <f>SUM(L31:L39)</f>
        <v>0</v>
      </c>
      <c r="L43" s="406"/>
      <c r="M43" s="406"/>
      <c r="N43" s="407"/>
      <c r="P43" s="201" t="s">
        <v>1267</v>
      </c>
      <c r="Q43" s="560">
        <f>SUM(R31:R39)</f>
        <v>0</v>
      </c>
      <c r="R43" s="406"/>
      <c r="S43" s="406"/>
      <c r="T43" s="407"/>
      <c r="V43" s="583"/>
      <c r="W43" s="392"/>
      <c r="X43" s="392"/>
      <c r="Y43" s="392"/>
      <c r="Z43" s="584"/>
    </row>
    <row r="44" spans="2:26" ht="60" customHeight="1">
      <c r="B44" s="545"/>
      <c r="D44" s="211" t="s">
        <v>1258</v>
      </c>
      <c r="E44" s="550">
        <f>SUM(PRODUCT(E31:F31),PRODUCT(E32:F32),PRODUCT(E33:F33),PRODUCT(E34:F34),PRODUCT(E35:F35),PRODUCT(E36:F36),PRODUCT(E37:F37),PRODUCT(E38:F38),PRODUCT(E39:F39))</f>
        <v>0</v>
      </c>
      <c r="F44" s="551"/>
      <c r="G44" s="551"/>
      <c r="H44" s="552"/>
      <c r="J44" s="211" t="s">
        <v>1258</v>
      </c>
      <c r="K44" s="550">
        <f>SUM(PRODUCT(K31:L31),PRODUCT(K32:L32),PRODUCT(K33:L33),PRODUCT(K34:L34),PRODUCT(K35:L35),PRODUCT(K36:L36),PRODUCT(K37:L37),PRODUCT(K38:L38),PRODUCT(K39:L39))</f>
        <v>0</v>
      </c>
      <c r="L44" s="551"/>
      <c r="M44" s="551"/>
      <c r="N44" s="552"/>
      <c r="P44" s="211" t="s">
        <v>1258</v>
      </c>
      <c r="Q44" s="550">
        <f>SUM(PRODUCT(Q31:R31),PRODUCT(Q32:R32),PRODUCT(Q33:R33),PRODUCT(Q34:R34),PRODUCT(Q35:R35),PRODUCT(Q36:R36),PRODUCT(Q37:R37),PRODUCT(Q38:R38),PRODUCT(Q39:R39))</f>
        <v>0</v>
      </c>
      <c r="R44" s="551"/>
      <c r="S44" s="551"/>
      <c r="T44" s="552"/>
      <c r="V44" s="585"/>
      <c r="W44" s="417"/>
      <c r="X44" s="417"/>
      <c r="Y44" s="417"/>
      <c r="Z44" s="586"/>
    </row>
    <row r="45" spans="2:26" ht="39.75" customHeight="1">
      <c r="B45" s="546"/>
      <c r="D45" s="212"/>
      <c r="E45" s="213" t="str">
        <f ca="1">OFFSET(E30,COUNT(E31:E39),0)</f>
        <v>WEIGHT</v>
      </c>
      <c r="F45" s="214">
        <f ca="1">IF(COUNT(E31:E39)&gt;0,OFFSET(E30,MATCH(MAX(E31:E39),E31:E39,0),0),0)</f>
        <v>0</v>
      </c>
      <c r="G45" s="214">
        <f ca="1">IF(COUNT(E31:E39)&gt;0,OFFSET(F30,MATCH(MAX(E31:E39),E31:E39,0),0)+(10-OFFSET(G30,MATCH(MAX(E31:E39),E31:E39,0),0)),0)</f>
        <v>0</v>
      </c>
      <c r="H45" s="215">
        <f ca="1">IF(COUNT(E31:E39)&gt;0,OFFSET(F30,COUNT(E31:E39),0)+(10-(OFFSET(G30,COUNT(E31:E39),0))),0)</f>
        <v>0</v>
      </c>
      <c r="J45" s="212" t="s">
        <v>2166</v>
      </c>
      <c r="K45" s="213" t="str">
        <f ca="1">OFFSET(K30,COUNT(K31:K39),0)</f>
        <v>WEIGHT</v>
      </c>
      <c r="L45" s="214">
        <f ca="1">IF(COUNT(K31:K39)&gt;0,OFFSET(K30,MATCH(MAX(K31:K39),K31:K39,0),0),0)</f>
        <v>0</v>
      </c>
      <c r="M45" s="214">
        <f ca="1">IF(COUNT(K31:K39)&gt;0,OFFSET(L30,MATCH(MAX(K31:K39),K31:K39,0),0)+(10-OFFSET(M30,MATCH(MAX(K31:K39),K31:K39,0),0)),0)</f>
        <v>0</v>
      </c>
      <c r="N45" s="215">
        <f ca="1">IF(COUNT(K31:K39)&gt;0,OFFSET(L30,COUNT(K31:K39),0)+(10-(OFFSET(M30,COUNT(K31:K39),0))),0)</f>
        <v>0</v>
      </c>
      <c r="P45" s="212"/>
      <c r="Q45" s="213" t="str">
        <f ca="1">OFFSET(Q30,COUNT(Q31:Q39),0)</f>
        <v>WEIGHT</v>
      </c>
      <c r="R45" s="214">
        <f ca="1">IF(COUNT(Q31:Q39)&gt;0,OFFSET(Q30,MATCH(MAX(Q31:Q39),Q31:Q39,0),0),0)</f>
        <v>0</v>
      </c>
      <c r="S45" s="214">
        <f ca="1">IF(COUNT(Q31:Q39)&gt;0,OFFSET(R30,MATCH(MAX(Q31:Q39),Q31:Q39,0),0)+(10-OFFSET(S30,MATCH(MAX(Q31:Q39),Q31:Q39,0),0)),0)</f>
        <v>0</v>
      </c>
      <c r="T45" s="215">
        <f ca="1">IF(COUNT(Q31:Q39)&gt;0,OFFSET(R30,COUNT(Q31:Q39),0)+(10-(OFFSET(S30,COUNT(Q31:Q39),0))),0)</f>
        <v>0</v>
      </c>
      <c r="V45" s="212"/>
      <c r="W45" s="213"/>
      <c r="X45" s="214"/>
      <c r="Y45" s="214"/>
      <c r="Z45" s="215"/>
    </row>
    <row r="46" spans="2:26" ht="15.75" customHeight="1"/>
    <row r="47" spans="2:26" ht="15.75" customHeight="1"/>
    <row r="48" spans="2:26" ht="79.5" customHeight="1">
      <c r="B48" s="544">
        <v>2</v>
      </c>
      <c r="D48" s="533">
        <v>1</v>
      </c>
      <c r="E48" s="369"/>
      <c r="F48" s="369"/>
      <c r="G48" s="369"/>
      <c r="H48" s="370"/>
      <c r="J48" s="533">
        <v>2</v>
      </c>
      <c r="K48" s="369"/>
      <c r="L48" s="369"/>
      <c r="M48" s="369"/>
      <c r="N48" s="370"/>
      <c r="P48" s="533">
        <v>3</v>
      </c>
      <c r="Q48" s="369"/>
      <c r="R48" s="369"/>
      <c r="S48" s="369"/>
      <c r="T48" s="370"/>
      <c r="V48" s="533" t="s">
        <v>2147</v>
      </c>
      <c r="W48" s="369"/>
      <c r="X48" s="369"/>
      <c r="Y48" s="369"/>
      <c r="Z48" s="370"/>
    </row>
    <row r="49" spans="2:26" ht="15" customHeight="1">
      <c r="B49" s="545"/>
    </row>
    <row r="50" spans="2:26" ht="79.5" customHeight="1">
      <c r="B50" s="545"/>
      <c r="D50" s="535" t="str">
        <f ca="1">OFFSET('PROGRAMMING SKELETON'!D173,F2-1,0)</f>
        <v>Deadlift with belt</v>
      </c>
      <c r="E50" s="413"/>
      <c r="F50" s="413"/>
      <c r="G50" s="413"/>
      <c r="H50" s="414"/>
      <c r="J50" s="535" t="str">
        <f ca="1">OFFSET('PROGRAMMING SKELETON'!G173,F2-1,0)</f>
        <v>1 count paused bench</v>
      </c>
      <c r="K50" s="413"/>
      <c r="L50" s="413"/>
      <c r="M50" s="413"/>
      <c r="N50" s="414"/>
      <c r="P50" s="535" t="str">
        <f ca="1">OFFSET('PROGRAMMING SKELETON'!J173,F2-1,0)</f>
        <v>2ct paused squat</v>
      </c>
      <c r="Q50" s="413"/>
      <c r="R50" s="413"/>
      <c r="S50" s="413"/>
      <c r="T50" s="414"/>
      <c r="V50" s="535" t="str">
        <f ca="1">OFFSET('PROGRAMMING SKELETON'!M174,F26-1,0)</f>
        <v>GPP or None</v>
      </c>
      <c r="W50" s="413"/>
      <c r="X50" s="413"/>
      <c r="Y50" s="413"/>
      <c r="Z50" s="414"/>
    </row>
    <row r="51" spans="2:26" ht="49.5" customHeight="1">
      <c r="B51" s="545"/>
      <c r="D51" s="531" t="s">
        <v>2148</v>
      </c>
      <c r="E51" s="525" t="str">
        <f ca="1">OFFSET('PROGRAMMING SKELETON'!G3,F2-1,0)</f>
        <v xml:space="preserve">• 1 rep @ RPE 8 (90-93% 1RM)
•1 rep @ RPE 9 (94-96%)
•85% e1RM x  3 reps x 3 sets
</v>
      </c>
      <c r="F51" s="526"/>
      <c r="G51" s="526"/>
      <c r="H51" s="527"/>
      <c r="J51" s="531" t="s">
        <v>2148</v>
      </c>
      <c r="K51" s="525" t="str">
        <f ca="1">OFFSET('PROGRAMMING SKELETON'!H3,F2-1,0)</f>
        <v xml:space="preserve">• 1 rep @ RPE 8 (90-93% 1RM)
•1 rep @ RPE 9 (94-96%)
•89% e1RM x 2 reps x 3 sets
</v>
      </c>
      <c r="L51" s="526"/>
      <c r="M51" s="526"/>
      <c r="N51" s="527"/>
      <c r="P51" s="531" t="s">
        <v>2148</v>
      </c>
      <c r="Q51" s="525" t="str">
        <f ca="1">OFFSET('PROGRAMMING SKELETON'!I3,F2-1,0)</f>
        <v xml:space="preserve">•4 reps @  RPE 7
• 4 reps @ RPE 8
•4 reps @ RPE 9
• -5% from 4 @ 9 x 1 set of 4
</v>
      </c>
      <c r="R51" s="526"/>
      <c r="S51" s="526"/>
      <c r="T51" s="527"/>
      <c r="V51" s="582" t="str">
        <f ca="1">OFFSET('PROGRAMMING SKELETON'!N174,F26-1,0)</f>
        <v>GPP or None</v>
      </c>
      <c r="W51" s="526"/>
      <c r="X51" s="526"/>
      <c r="Y51" s="526"/>
      <c r="Z51" s="527"/>
    </row>
    <row r="52" spans="2:26" ht="49.5" customHeight="1">
      <c r="B52" s="545"/>
      <c r="D52" s="532"/>
      <c r="E52" s="528"/>
      <c r="F52" s="529"/>
      <c r="G52" s="529"/>
      <c r="H52" s="530"/>
      <c r="J52" s="532"/>
      <c r="K52" s="528"/>
      <c r="L52" s="529"/>
      <c r="M52" s="529"/>
      <c r="N52" s="530"/>
      <c r="P52" s="532"/>
      <c r="Q52" s="528"/>
      <c r="R52" s="529"/>
      <c r="S52" s="529"/>
      <c r="T52" s="530"/>
      <c r="V52" s="583"/>
      <c r="W52" s="392"/>
      <c r="X52" s="392"/>
      <c r="Y52" s="392"/>
      <c r="Z52" s="584"/>
    </row>
    <row r="53" spans="2:26" ht="99.75" customHeight="1">
      <c r="B53" s="545"/>
      <c r="D53" s="186" t="s">
        <v>2149</v>
      </c>
      <c r="E53" s="534" t="str">
        <f ca="1">OFFSET('PROGRAMMING SKELETON'!E173,F2-1,0)</f>
        <v>3-5 minute rest between work sets</v>
      </c>
      <c r="F53" s="410"/>
      <c r="G53" s="410"/>
      <c r="H53" s="411"/>
      <c r="J53" s="186" t="s">
        <v>2149</v>
      </c>
      <c r="K53" s="534" t="str">
        <f ca="1">OFFSET('PROGRAMMING SKELETON'!H173,F2-1,0)</f>
        <v>3-5 minute rest between work sets</v>
      </c>
      <c r="L53" s="410"/>
      <c r="M53" s="410"/>
      <c r="N53" s="411"/>
      <c r="P53" s="186" t="s">
        <v>2149</v>
      </c>
      <c r="Q53" s="534" t="str">
        <f ca="1">OFFSET('PROGRAMMING SKELETON'!K173,F2-1,0)</f>
        <v>None</v>
      </c>
      <c r="R53" s="410"/>
      <c r="S53" s="410"/>
      <c r="T53" s="411"/>
      <c r="V53" s="585"/>
      <c r="W53" s="417"/>
      <c r="X53" s="417"/>
      <c r="Y53" s="417"/>
      <c r="Z53" s="586"/>
    </row>
    <row r="54" spans="2:26" ht="60" customHeight="1">
      <c r="B54" s="545"/>
      <c r="D54" s="187" t="s">
        <v>2150</v>
      </c>
      <c r="E54" s="187" t="s">
        <v>2151</v>
      </c>
      <c r="F54" s="187" t="s">
        <v>1267</v>
      </c>
      <c r="G54" s="187" t="s">
        <v>2152</v>
      </c>
      <c r="H54" s="187" t="s">
        <v>2153</v>
      </c>
      <c r="J54" s="187" t="s">
        <v>2150</v>
      </c>
      <c r="K54" s="187" t="s">
        <v>2151</v>
      </c>
      <c r="L54" s="187" t="s">
        <v>1267</v>
      </c>
      <c r="M54" s="187" t="s">
        <v>2152</v>
      </c>
      <c r="N54" s="187" t="s">
        <v>2153</v>
      </c>
      <c r="P54" s="187" t="s">
        <v>2150</v>
      </c>
      <c r="Q54" s="187" t="s">
        <v>2151</v>
      </c>
      <c r="R54" s="187" t="s">
        <v>1267</v>
      </c>
      <c r="S54" s="187" t="s">
        <v>2152</v>
      </c>
      <c r="T54" s="187" t="s">
        <v>2153</v>
      </c>
      <c r="V54" s="581" t="s">
        <v>2154</v>
      </c>
      <c r="W54" s="413"/>
      <c r="X54" s="413"/>
      <c r="Y54" s="413"/>
      <c r="Z54" s="414"/>
    </row>
    <row r="55" spans="2:26" ht="39.75" customHeight="1">
      <c r="B55" s="545"/>
      <c r="D55" s="188" t="s">
        <v>2155</v>
      </c>
      <c r="E55" s="321"/>
      <c r="F55" s="189"/>
      <c r="G55" s="328"/>
      <c r="H55" s="190" t="str">
        <f t="shared" ref="H55:H63" si="3">IF(ISNUMBER(E55),E55/E$64,"")</f>
        <v/>
      </c>
      <c r="J55" s="188" t="s">
        <v>2155</v>
      </c>
      <c r="K55" s="321"/>
      <c r="L55" s="189"/>
      <c r="M55" s="328"/>
      <c r="N55" s="190" t="str">
        <f t="shared" ref="N55:N63" si="4">IF(ISNUMBER(K55),K55/K$64,"")</f>
        <v/>
      </c>
      <c r="P55" s="188" t="s">
        <v>2155</v>
      </c>
      <c r="Q55" s="321"/>
      <c r="R55" s="189"/>
      <c r="S55" s="328"/>
      <c r="T55" s="190" t="str">
        <f t="shared" ref="T55:T63" si="5">IF(ISNUMBER(Q55),Q55/Q$64,"")</f>
        <v/>
      </c>
      <c r="V55" s="587"/>
      <c r="W55" s="526"/>
      <c r="X55" s="526"/>
      <c r="Y55" s="526"/>
      <c r="Z55" s="527"/>
    </row>
    <row r="56" spans="2:26" ht="39.75" customHeight="1">
      <c r="B56" s="545"/>
      <c r="D56" s="191" t="s">
        <v>2156</v>
      </c>
      <c r="E56" s="322"/>
      <c r="F56" s="192"/>
      <c r="G56" s="329"/>
      <c r="H56" s="193" t="str">
        <f t="shared" si="3"/>
        <v/>
      </c>
      <c r="J56" s="191" t="s">
        <v>2156</v>
      </c>
      <c r="K56" s="322"/>
      <c r="L56" s="192"/>
      <c r="M56" s="329"/>
      <c r="N56" s="193" t="str">
        <f t="shared" si="4"/>
        <v/>
      </c>
      <c r="P56" s="191" t="s">
        <v>2156</v>
      </c>
      <c r="Q56" s="322"/>
      <c r="R56" s="192"/>
      <c r="S56" s="329"/>
      <c r="T56" s="193" t="str">
        <f t="shared" si="5"/>
        <v/>
      </c>
      <c r="V56" s="583"/>
      <c r="W56" s="392"/>
      <c r="X56" s="392"/>
      <c r="Y56" s="392"/>
      <c r="Z56" s="584"/>
    </row>
    <row r="57" spans="2:26" ht="39.75" customHeight="1">
      <c r="B57" s="545"/>
      <c r="D57" s="191" t="s">
        <v>2157</v>
      </c>
      <c r="E57" s="323"/>
      <c r="F57" s="194"/>
      <c r="G57" s="330"/>
      <c r="H57" s="195" t="str">
        <f t="shared" si="3"/>
        <v/>
      </c>
      <c r="J57" s="191" t="s">
        <v>2157</v>
      </c>
      <c r="K57" s="323"/>
      <c r="L57" s="194"/>
      <c r="M57" s="330"/>
      <c r="N57" s="195" t="str">
        <f t="shared" si="4"/>
        <v/>
      </c>
      <c r="P57" s="191" t="s">
        <v>2157</v>
      </c>
      <c r="Q57" s="323"/>
      <c r="R57" s="194"/>
      <c r="S57" s="330"/>
      <c r="T57" s="195" t="str">
        <f t="shared" si="5"/>
        <v/>
      </c>
      <c r="V57" s="583"/>
      <c r="W57" s="392"/>
      <c r="X57" s="392"/>
      <c r="Y57" s="392"/>
      <c r="Z57" s="584"/>
    </row>
    <row r="58" spans="2:26" ht="39.75" customHeight="1">
      <c r="B58" s="545"/>
      <c r="D58" s="191" t="s">
        <v>2158</v>
      </c>
      <c r="E58" s="322"/>
      <c r="F58" s="192"/>
      <c r="G58" s="329"/>
      <c r="H58" s="193" t="str">
        <f t="shared" si="3"/>
        <v/>
      </c>
      <c r="J58" s="191" t="s">
        <v>2158</v>
      </c>
      <c r="K58" s="322"/>
      <c r="L58" s="192"/>
      <c r="M58" s="329"/>
      <c r="N58" s="193" t="str">
        <f t="shared" si="4"/>
        <v/>
      </c>
      <c r="P58" s="191" t="s">
        <v>2158</v>
      </c>
      <c r="Q58" s="322"/>
      <c r="R58" s="192"/>
      <c r="S58" s="329"/>
      <c r="T58" s="193" t="str">
        <f t="shared" si="5"/>
        <v/>
      </c>
      <c r="V58" s="583"/>
      <c r="W58" s="392"/>
      <c r="X58" s="392"/>
      <c r="Y58" s="392"/>
      <c r="Z58" s="584"/>
    </row>
    <row r="59" spans="2:26" ht="39.75" customHeight="1">
      <c r="B59" s="545"/>
      <c r="D59" s="191" t="s">
        <v>2159</v>
      </c>
      <c r="E59" s="323"/>
      <c r="F59" s="194"/>
      <c r="G59" s="330"/>
      <c r="H59" s="195" t="str">
        <f t="shared" si="3"/>
        <v/>
      </c>
      <c r="J59" s="191" t="s">
        <v>2159</v>
      </c>
      <c r="K59" s="323"/>
      <c r="L59" s="194"/>
      <c r="M59" s="330"/>
      <c r="N59" s="195" t="str">
        <f t="shared" si="4"/>
        <v/>
      </c>
      <c r="P59" s="191" t="s">
        <v>2159</v>
      </c>
      <c r="Q59" s="323"/>
      <c r="R59" s="194"/>
      <c r="S59" s="330"/>
      <c r="T59" s="195" t="str">
        <f t="shared" si="5"/>
        <v/>
      </c>
      <c r="V59" s="583"/>
      <c r="W59" s="392"/>
      <c r="X59" s="392"/>
      <c r="Y59" s="392"/>
      <c r="Z59" s="584"/>
    </row>
    <row r="60" spans="2:26" ht="39.75" customHeight="1">
      <c r="B60" s="545"/>
      <c r="D60" s="191" t="s">
        <v>2160</v>
      </c>
      <c r="E60" s="322"/>
      <c r="F60" s="192"/>
      <c r="G60" s="329"/>
      <c r="H60" s="193" t="str">
        <f t="shared" si="3"/>
        <v/>
      </c>
      <c r="J60" s="191" t="s">
        <v>2160</v>
      </c>
      <c r="K60" s="322"/>
      <c r="L60" s="192"/>
      <c r="M60" s="329"/>
      <c r="N60" s="193" t="str">
        <f t="shared" si="4"/>
        <v/>
      </c>
      <c r="P60" s="191" t="s">
        <v>2160</v>
      </c>
      <c r="Q60" s="322"/>
      <c r="R60" s="192"/>
      <c r="S60" s="329"/>
      <c r="T60" s="193" t="str">
        <f t="shared" si="5"/>
        <v/>
      </c>
      <c r="V60" s="583"/>
      <c r="W60" s="392"/>
      <c r="X60" s="392"/>
      <c r="Y60" s="392"/>
      <c r="Z60" s="584"/>
    </row>
    <row r="61" spans="2:26" ht="39.75" customHeight="1">
      <c r="B61" s="545"/>
      <c r="D61" s="191" t="s">
        <v>2161</v>
      </c>
      <c r="E61" s="323"/>
      <c r="F61" s="194"/>
      <c r="G61" s="330"/>
      <c r="H61" s="195" t="str">
        <f t="shared" si="3"/>
        <v/>
      </c>
      <c r="J61" s="191" t="s">
        <v>2161</v>
      </c>
      <c r="K61" s="323"/>
      <c r="L61" s="194"/>
      <c r="M61" s="330"/>
      <c r="N61" s="195" t="str">
        <f t="shared" si="4"/>
        <v/>
      </c>
      <c r="P61" s="191" t="s">
        <v>2161</v>
      </c>
      <c r="Q61" s="323"/>
      <c r="R61" s="194"/>
      <c r="S61" s="330"/>
      <c r="T61" s="195" t="str">
        <f t="shared" si="5"/>
        <v/>
      </c>
      <c r="V61" s="583"/>
      <c r="W61" s="392"/>
      <c r="X61" s="392"/>
      <c r="Y61" s="392"/>
      <c r="Z61" s="584"/>
    </row>
    <row r="62" spans="2:26" ht="39.75" customHeight="1">
      <c r="B62" s="545"/>
      <c r="D62" s="191" t="s">
        <v>2162</v>
      </c>
      <c r="E62" s="322"/>
      <c r="F62" s="192"/>
      <c r="G62" s="329"/>
      <c r="H62" s="193" t="str">
        <f t="shared" si="3"/>
        <v/>
      </c>
      <c r="J62" s="191" t="s">
        <v>2162</v>
      </c>
      <c r="K62" s="322"/>
      <c r="L62" s="192"/>
      <c r="M62" s="329"/>
      <c r="N62" s="193" t="str">
        <f t="shared" si="4"/>
        <v/>
      </c>
      <c r="P62" s="191" t="s">
        <v>2162</v>
      </c>
      <c r="Q62" s="322"/>
      <c r="R62" s="192"/>
      <c r="S62" s="329"/>
      <c r="T62" s="193" t="str">
        <f t="shared" si="5"/>
        <v/>
      </c>
      <c r="V62" s="583"/>
      <c r="W62" s="392"/>
      <c r="X62" s="392"/>
      <c r="Y62" s="392"/>
      <c r="Z62" s="584"/>
    </row>
    <row r="63" spans="2:26" ht="39.75" customHeight="1">
      <c r="B63" s="545"/>
      <c r="D63" s="196" t="s">
        <v>2163</v>
      </c>
      <c r="E63" s="324"/>
      <c r="F63" s="197"/>
      <c r="G63" s="331"/>
      <c r="H63" s="198" t="str">
        <f t="shared" si="3"/>
        <v/>
      </c>
      <c r="J63" s="196" t="s">
        <v>2163</v>
      </c>
      <c r="K63" s="324"/>
      <c r="L63" s="197"/>
      <c r="M63" s="331"/>
      <c r="N63" s="198" t="str">
        <f t="shared" si="4"/>
        <v/>
      </c>
      <c r="P63" s="196" t="s">
        <v>2163</v>
      </c>
      <c r="Q63" s="324"/>
      <c r="R63" s="197"/>
      <c r="S63" s="331"/>
      <c r="T63" s="198" t="str">
        <f t="shared" si="5"/>
        <v/>
      </c>
      <c r="V63" s="583"/>
      <c r="W63" s="392"/>
      <c r="X63" s="392"/>
      <c r="Y63" s="392"/>
      <c r="Z63" s="584"/>
    </row>
    <row r="64" spans="2:26" ht="60" customHeight="1">
      <c r="B64" s="545"/>
      <c r="D64" s="199" t="s">
        <v>1277</v>
      </c>
      <c r="E64" s="547">
        <f ca="1">ROUNDUP(F69/(VLOOKUP(1,tblRPECoefficientWithoutColumnHeaders,2,0)*G69^2+VLOOKUP(2,tblRPECoefficientWithoutColumnHeaders,2,0)*G69+VLOOKUP(3,tblRPECoefficientWithoutColumnHeaders,2,0)),0)</f>
        <v>0</v>
      </c>
      <c r="F64" s="548"/>
      <c r="G64" s="548"/>
      <c r="H64" s="549"/>
      <c r="J64" s="199" t="s">
        <v>1277</v>
      </c>
      <c r="K64" s="547">
        <f ca="1">ROUNDUP(L69/(VLOOKUP(1,tblRPECoefficientWithoutColumnHeaders,2,0)*M69^2+VLOOKUP(2,tblRPECoefficientWithoutColumnHeaders,2,0)*M69+VLOOKUP(3,tblRPECoefficientWithoutColumnHeaders,2,0)),0)</f>
        <v>0</v>
      </c>
      <c r="L64" s="548"/>
      <c r="M64" s="548"/>
      <c r="N64" s="549"/>
      <c r="P64" s="200" t="s">
        <v>1277</v>
      </c>
      <c r="Q64" s="554">
        <f ca="1">ROUNDUP(R69/(VLOOKUP(1,tblRPECoefficientWithoutColumnHeaders,2,0)*S69^2+VLOOKUP(2,tblRPECoefficientWithoutColumnHeaders,2,0)*S69+VLOOKUP(3,tblRPECoefficientWithoutColumnHeaders,2,0)),0)</f>
        <v>0</v>
      </c>
      <c r="R64" s="555"/>
      <c r="S64" s="555"/>
      <c r="T64" s="556"/>
      <c r="V64" s="583"/>
      <c r="W64" s="392"/>
      <c r="X64" s="392"/>
      <c r="Y64" s="392"/>
      <c r="Z64" s="584"/>
    </row>
    <row r="65" spans="2:26" ht="60" customHeight="1">
      <c r="B65" s="545"/>
      <c r="D65" s="201"/>
      <c r="E65" s="204"/>
      <c r="F65" s="204"/>
      <c r="G65" s="204"/>
      <c r="H65" s="204"/>
      <c r="J65" s="201"/>
      <c r="K65" s="216"/>
      <c r="L65" s="216"/>
      <c r="M65" s="204"/>
      <c r="N65" s="204"/>
      <c r="P65" s="205" t="s">
        <v>2164</v>
      </c>
      <c r="Q65" s="206"/>
      <c r="R65" s="218" t="s">
        <v>2165</v>
      </c>
      <c r="S65" s="208"/>
      <c r="T65" s="209">
        <f>S65*Q65</f>
        <v>0</v>
      </c>
      <c r="V65" s="583"/>
      <c r="W65" s="392"/>
      <c r="X65" s="392"/>
      <c r="Y65" s="392"/>
      <c r="Z65" s="584"/>
    </row>
    <row r="66" spans="2:26" ht="60" customHeight="1">
      <c r="B66" s="545"/>
      <c r="D66" s="201" t="s">
        <v>1268</v>
      </c>
      <c r="E66" s="553">
        <f>IF(COUNT(H55:H63)&gt;0,AVERAGEIF(H55:H63,"&gt;0"),0)</f>
        <v>0</v>
      </c>
      <c r="F66" s="406"/>
      <c r="G66" s="406"/>
      <c r="H66" s="407"/>
      <c r="J66" s="201" t="s">
        <v>1268</v>
      </c>
      <c r="K66" s="553">
        <f>IF(COUNT(N55:N63)&gt;0,AVERAGEIF(N55:N63,"&gt;0"),0)</f>
        <v>0</v>
      </c>
      <c r="L66" s="406"/>
      <c r="M66" s="406"/>
      <c r="N66" s="407"/>
      <c r="P66" s="210" t="s">
        <v>1268</v>
      </c>
      <c r="Q66" s="557">
        <f>IF(COUNT(T55:T63)&gt;0,AVERAGEIF(T55:T63,"&gt;0"),0)</f>
        <v>0</v>
      </c>
      <c r="R66" s="558"/>
      <c r="S66" s="558"/>
      <c r="T66" s="559"/>
      <c r="V66" s="583"/>
      <c r="W66" s="392"/>
      <c r="X66" s="392"/>
      <c r="Y66" s="392"/>
      <c r="Z66" s="584"/>
    </row>
    <row r="67" spans="2:26" ht="60" customHeight="1">
      <c r="B67" s="545"/>
      <c r="D67" s="201" t="s">
        <v>1267</v>
      </c>
      <c r="E67" s="560">
        <f>SUM(F55:F63)</f>
        <v>0</v>
      </c>
      <c r="F67" s="406"/>
      <c r="G67" s="406"/>
      <c r="H67" s="407"/>
      <c r="J67" s="201" t="s">
        <v>1267</v>
      </c>
      <c r="K67" s="560">
        <f>SUM(L55:L63)</f>
        <v>0</v>
      </c>
      <c r="L67" s="406"/>
      <c r="M67" s="406"/>
      <c r="N67" s="407"/>
      <c r="P67" s="201" t="s">
        <v>1267</v>
      </c>
      <c r="Q67" s="560">
        <f>SUM(R55:R63)</f>
        <v>0</v>
      </c>
      <c r="R67" s="406"/>
      <c r="S67" s="406"/>
      <c r="T67" s="407"/>
      <c r="V67" s="583"/>
      <c r="W67" s="392"/>
      <c r="X67" s="392"/>
      <c r="Y67" s="392"/>
      <c r="Z67" s="584"/>
    </row>
    <row r="68" spans="2:26" ht="60" customHeight="1">
      <c r="B68" s="545"/>
      <c r="D68" s="211" t="s">
        <v>1258</v>
      </c>
      <c r="E68" s="550">
        <f>SUM(PRODUCT(E55:F55),PRODUCT(E56:F56),PRODUCT(E57:F57),PRODUCT(E58:F58),PRODUCT(E59:F59),PRODUCT(E60:F60),PRODUCT(E61:F61),PRODUCT(E62:F62),PRODUCT(E63:F63))</f>
        <v>0</v>
      </c>
      <c r="F68" s="551"/>
      <c r="G68" s="551"/>
      <c r="H68" s="552"/>
      <c r="J68" s="211" t="s">
        <v>1258</v>
      </c>
      <c r="K68" s="550">
        <f>SUM(PRODUCT(K55:L55),PRODUCT(K56:L56),PRODUCT(K57:L57),PRODUCT(K58:L58),PRODUCT(K59:L59),PRODUCT(K60:L60),PRODUCT(K61:L61),PRODUCT(K62:L62),PRODUCT(K63:L63))</f>
        <v>0</v>
      </c>
      <c r="L68" s="551"/>
      <c r="M68" s="551"/>
      <c r="N68" s="552"/>
      <c r="P68" s="211" t="s">
        <v>1258</v>
      </c>
      <c r="Q68" s="550">
        <f>SUM(PRODUCT(Q55:R55),PRODUCT(Q56:R56),PRODUCT(Q57:R57),PRODUCT(Q58:R58),PRODUCT(Q59:R59),PRODUCT(Q60:R60),PRODUCT(Q61:R61),PRODUCT(Q62:R62),PRODUCT(Q63:R63))</f>
        <v>0</v>
      </c>
      <c r="R68" s="551"/>
      <c r="S68" s="551"/>
      <c r="T68" s="552"/>
      <c r="V68" s="585"/>
      <c r="W68" s="417"/>
      <c r="X68" s="417"/>
      <c r="Y68" s="417"/>
      <c r="Z68" s="586"/>
    </row>
    <row r="69" spans="2:26" ht="39.75" customHeight="1">
      <c r="B69" s="546"/>
      <c r="D69" s="212"/>
      <c r="E69" s="213" t="str">
        <f ca="1">OFFSET(E54,COUNT(E55:E63),0)</f>
        <v>WEIGHT</v>
      </c>
      <c r="F69" s="214">
        <f ca="1">IF(COUNT(E55:E63)&gt;0,OFFSET(E54,MATCH(MAX(E55:E63),E55:E63,0),0),0)</f>
        <v>0</v>
      </c>
      <c r="G69" s="214">
        <f ca="1">IF(COUNT(E55:E63)&gt;0,OFFSET(F54,MATCH(MAX(E55:E63),E55:E63,0),0)+(10-OFFSET(G54,MATCH(MAX(E55:E63),E55:E63,0),0)),0)</f>
        <v>0</v>
      </c>
      <c r="H69" s="215">
        <f ca="1">IF(COUNT(E55:E63)&gt;0,OFFSET(F54,COUNT(E55:E63),0)+(10-(OFFSET(G54,COUNT(E55:E63),0))),0)</f>
        <v>0</v>
      </c>
      <c r="J69" s="212"/>
      <c r="K69" s="213" t="str">
        <f ca="1">OFFSET(K54,COUNT(K55:K63),0)</f>
        <v>WEIGHT</v>
      </c>
      <c r="L69" s="214">
        <f ca="1">IF(COUNT(K55:K63)&gt;0,OFFSET(K54,MATCH(MAX(K55:K63),K55:K63,0),0),0)</f>
        <v>0</v>
      </c>
      <c r="M69" s="214">
        <f ca="1">IF(COUNT(K55:K63)&gt;0,OFFSET(L54,MATCH(MAX(K55:K63),K55:K63,0),0)+(10-OFFSET(M54,MATCH(MAX(K55:K63),K55:K63,0),0)),0)</f>
        <v>0</v>
      </c>
      <c r="N69" s="215">
        <f ca="1">IF(COUNT(K55:K63)&gt;0,OFFSET(L54,COUNT(K55:K63),0)+(10-(OFFSET(M54,COUNT(K55:K63),0))),0)</f>
        <v>0</v>
      </c>
      <c r="P69" s="212"/>
      <c r="Q69" s="213" t="str">
        <f ca="1">OFFSET(Q54,COUNT(Q55:Q63),0)</f>
        <v>WEIGHT</v>
      </c>
      <c r="R69" s="214">
        <f ca="1">IF(COUNT(Q55:Q63)&gt;0,OFFSET(Q54,MATCH(MAX(Q55:Q63),Q55:Q63,0),0),0)</f>
        <v>0</v>
      </c>
      <c r="S69" s="214">
        <f ca="1">IF(COUNT(Q55:Q63)&gt;0,OFFSET(R54,MATCH(MAX(Q55:Q63),Q55:Q63,0),0)+(10-OFFSET(S54,MATCH(MAX(Q55:Q63),Q55:Q63,0),0)),0)</f>
        <v>0</v>
      </c>
      <c r="T69" s="215">
        <f ca="1">IF(COUNT(Q55:Q63)&gt;0,OFFSET(R54,COUNT(Q55:Q63),0)+(10-(OFFSET(S54,COUNT(Q55:Q63),0))),0)</f>
        <v>0</v>
      </c>
      <c r="V69" s="212"/>
      <c r="W69" s="213"/>
      <c r="X69" s="214"/>
      <c r="Y69" s="214"/>
      <c r="Z69" s="215"/>
    </row>
    <row r="70" spans="2:26" ht="15.75" customHeight="1"/>
    <row r="71" spans="2:26" ht="15.75" customHeight="1"/>
    <row r="72" spans="2:26" ht="79.5" customHeight="1">
      <c r="B72" s="544">
        <v>3</v>
      </c>
      <c r="D72" s="533">
        <v>1</v>
      </c>
      <c r="E72" s="369"/>
      <c r="F72" s="369"/>
      <c r="G72" s="369"/>
      <c r="H72" s="370"/>
      <c r="J72" s="533">
        <v>2</v>
      </c>
      <c r="K72" s="369"/>
      <c r="L72" s="369"/>
      <c r="M72" s="369"/>
      <c r="N72" s="370"/>
      <c r="P72" s="533">
        <v>3</v>
      </c>
      <c r="Q72" s="369"/>
      <c r="R72" s="369"/>
      <c r="S72" s="369"/>
      <c r="T72" s="370"/>
      <c r="V72" s="533" t="s">
        <v>2147</v>
      </c>
      <c r="W72" s="369"/>
      <c r="X72" s="369"/>
      <c r="Y72" s="369"/>
      <c r="Z72" s="370"/>
    </row>
    <row r="73" spans="2:26" ht="15" customHeight="1">
      <c r="B73" s="545"/>
    </row>
    <row r="74" spans="2:26" ht="79.5" customHeight="1">
      <c r="B74" s="545"/>
      <c r="D74" s="535" t="str">
        <f ca="1">OFFSET('PROGRAMMING SKELETON'!D228,F2-1,0)</f>
        <v>None</v>
      </c>
      <c r="E74" s="413"/>
      <c r="F74" s="413"/>
      <c r="G74" s="413"/>
      <c r="H74" s="414"/>
      <c r="J74" s="535" t="str">
        <f ca="1">OFFSET('PROGRAMMING SKELETON'!G228,F2-1,0)</f>
        <v>None</v>
      </c>
      <c r="K74" s="413"/>
      <c r="L74" s="413"/>
      <c r="M74" s="413"/>
      <c r="N74" s="414"/>
      <c r="P74" s="535" t="str">
        <f ca="1">OFFSET('PROGRAMMING SKELETON'!J228,F2-1,0)</f>
        <v>None</v>
      </c>
      <c r="Q74" s="413"/>
      <c r="R74" s="413"/>
      <c r="S74" s="413"/>
      <c r="T74" s="414"/>
      <c r="V74" s="535" t="str">
        <f ca="1">OFFSET('PROGRAMMING SKELETON'!M229,F50-1,0)</f>
        <v>GPP or None</v>
      </c>
      <c r="W74" s="413"/>
      <c r="X74" s="413"/>
      <c r="Y74" s="413"/>
      <c r="Z74" s="414"/>
    </row>
    <row r="75" spans="2:26" ht="49.5" customHeight="1">
      <c r="B75" s="545"/>
      <c r="D75" s="531" t="s">
        <v>2148</v>
      </c>
      <c r="E75" s="525" t="str">
        <f ca="1">OFFSET('PROGRAMMING SKELETON'!D57,F2-1,0)</f>
        <v>None</v>
      </c>
      <c r="F75" s="526"/>
      <c r="G75" s="526"/>
      <c r="H75" s="527"/>
      <c r="J75" s="531" t="s">
        <v>2148</v>
      </c>
      <c r="K75" s="561" t="str">
        <f ca="1">OFFSET('PROGRAMMING SKELETON'!E57,F2-1,0)</f>
        <v>None</v>
      </c>
      <c r="L75" s="526"/>
      <c r="M75" s="526"/>
      <c r="N75" s="527"/>
      <c r="P75" s="531" t="s">
        <v>2148</v>
      </c>
      <c r="Q75" s="561" t="str">
        <f ca="1">OFFSET('PROGRAMMING SKELETON'!F57,F2-1,0)</f>
        <v>None</v>
      </c>
      <c r="R75" s="526"/>
      <c r="S75" s="526"/>
      <c r="T75" s="527"/>
      <c r="V75" s="582" t="str">
        <f ca="1">OFFSET('PROGRAMMING SKELETON'!N229,F50-1,0)</f>
        <v>GPP or None</v>
      </c>
      <c r="W75" s="526"/>
      <c r="X75" s="526"/>
      <c r="Y75" s="526"/>
      <c r="Z75" s="527"/>
    </row>
    <row r="76" spans="2:26" ht="49.5" customHeight="1">
      <c r="B76" s="545"/>
      <c r="D76" s="532"/>
      <c r="E76" s="528"/>
      <c r="F76" s="529"/>
      <c r="G76" s="529"/>
      <c r="H76" s="530"/>
      <c r="J76" s="532"/>
      <c r="K76" s="528"/>
      <c r="L76" s="529"/>
      <c r="M76" s="529"/>
      <c r="N76" s="530"/>
      <c r="P76" s="532"/>
      <c r="Q76" s="528"/>
      <c r="R76" s="529"/>
      <c r="S76" s="529"/>
      <c r="T76" s="530"/>
      <c r="V76" s="583"/>
      <c r="W76" s="392"/>
      <c r="X76" s="392"/>
      <c r="Y76" s="392"/>
      <c r="Z76" s="584"/>
    </row>
    <row r="77" spans="2:26" ht="139.5" customHeight="1">
      <c r="B77" s="545"/>
      <c r="D77" s="186" t="s">
        <v>2149</v>
      </c>
      <c r="E77" s="534" t="str">
        <f ca="1">OFFSET('PROGRAMMING SKELETON'!E228,F2-1,0)</f>
        <v>3-5 minute rest between work sets</v>
      </c>
      <c r="F77" s="410"/>
      <c r="G77" s="410"/>
      <c r="H77" s="411"/>
      <c r="J77" s="186" t="s">
        <v>2149</v>
      </c>
      <c r="K77" s="562" t="str">
        <f ca="1">OFFSET('PROGRAMMING SKELETON'!H228,F2-1,0)</f>
        <v>3-5 minute rest between work sets</v>
      </c>
      <c r="L77" s="410"/>
      <c r="M77" s="410"/>
      <c r="N77" s="411"/>
      <c r="P77" s="186" t="s">
        <v>2149</v>
      </c>
      <c r="Q77" s="562" t="str">
        <f ca="1">OFFSET('PROGRAMMING SKELETON'!K228,F2-1,0)</f>
        <v>2-4 min</v>
      </c>
      <c r="R77" s="410"/>
      <c r="S77" s="410"/>
      <c r="T77" s="411"/>
      <c r="V77" s="585"/>
      <c r="W77" s="417"/>
      <c r="X77" s="417"/>
      <c r="Y77" s="417"/>
      <c r="Z77" s="586"/>
    </row>
    <row r="78" spans="2:26" ht="60" customHeight="1">
      <c r="B78" s="545"/>
      <c r="D78" s="187" t="s">
        <v>2150</v>
      </c>
      <c r="E78" s="187" t="s">
        <v>2151</v>
      </c>
      <c r="F78" s="187" t="s">
        <v>1267</v>
      </c>
      <c r="G78" s="187" t="s">
        <v>2152</v>
      </c>
      <c r="H78" s="187" t="s">
        <v>2153</v>
      </c>
      <c r="J78" s="187" t="s">
        <v>2150</v>
      </c>
      <c r="K78" s="187" t="s">
        <v>2151</v>
      </c>
      <c r="L78" s="187" t="s">
        <v>1267</v>
      </c>
      <c r="M78" s="187" t="s">
        <v>2152</v>
      </c>
      <c r="N78" s="187" t="s">
        <v>2153</v>
      </c>
      <c r="P78" s="187" t="s">
        <v>2150</v>
      </c>
      <c r="Q78" s="187" t="s">
        <v>2151</v>
      </c>
      <c r="R78" s="187" t="s">
        <v>1267</v>
      </c>
      <c r="S78" s="187" t="s">
        <v>2152</v>
      </c>
      <c r="T78" s="187" t="s">
        <v>2153</v>
      </c>
      <c r="V78" s="581" t="s">
        <v>2154</v>
      </c>
      <c r="W78" s="413"/>
      <c r="X78" s="413"/>
      <c r="Y78" s="413"/>
      <c r="Z78" s="414"/>
    </row>
    <row r="79" spans="2:26" ht="39.75" customHeight="1">
      <c r="B79" s="545"/>
      <c r="D79" s="188" t="s">
        <v>2155</v>
      </c>
      <c r="E79" s="321"/>
      <c r="F79" s="189"/>
      <c r="G79" s="328"/>
      <c r="H79" s="190" t="str">
        <f t="shared" ref="H79:H87" si="6">IF(ISNUMBER(E79),E79/E$88,"")</f>
        <v/>
      </c>
      <c r="J79" s="188" t="s">
        <v>2155</v>
      </c>
      <c r="K79" s="321"/>
      <c r="L79" s="189"/>
      <c r="M79" s="328"/>
      <c r="N79" s="190" t="str">
        <f t="shared" ref="N79:N87" si="7">IF(ISNUMBER(K79),K79/K$88,"")</f>
        <v/>
      </c>
      <c r="P79" s="188" t="s">
        <v>2155</v>
      </c>
      <c r="Q79" s="321"/>
      <c r="R79" s="189"/>
      <c r="S79" s="328"/>
      <c r="T79" s="190" t="str">
        <f t="shared" ref="T79:T87" si="8">IF(ISNUMBER(Q79),Q79/Q$88,"")</f>
        <v/>
      </c>
      <c r="V79" s="587"/>
      <c r="W79" s="526"/>
      <c r="X79" s="526"/>
      <c r="Y79" s="526"/>
      <c r="Z79" s="527"/>
    </row>
    <row r="80" spans="2:26" ht="39.75" customHeight="1">
      <c r="B80" s="545"/>
      <c r="D80" s="191" t="s">
        <v>2156</v>
      </c>
      <c r="E80" s="322"/>
      <c r="F80" s="192"/>
      <c r="G80" s="329"/>
      <c r="H80" s="193" t="str">
        <f t="shared" si="6"/>
        <v/>
      </c>
      <c r="J80" s="191" t="s">
        <v>2156</v>
      </c>
      <c r="K80" s="322"/>
      <c r="L80" s="192"/>
      <c r="M80" s="329"/>
      <c r="N80" s="193" t="str">
        <f t="shared" si="7"/>
        <v/>
      </c>
      <c r="P80" s="191" t="s">
        <v>2156</v>
      </c>
      <c r="Q80" s="322"/>
      <c r="R80" s="192"/>
      <c r="S80" s="329"/>
      <c r="T80" s="193" t="str">
        <f t="shared" si="8"/>
        <v/>
      </c>
      <c r="V80" s="583"/>
      <c r="W80" s="392"/>
      <c r="X80" s="392"/>
      <c r="Y80" s="392"/>
      <c r="Z80" s="584"/>
    </row>
    <row r="81" spans="2:26" ht="39.75" customHeight="1">
      <c r="B81" s="545"/>
      <c r="D81" s="191" t="s">
        <v>2157</v>
      </c>
      <c r="E81" s="323"/>
      <c r="F81" s="194"/>
      <c r="G81" s="330"/>
      <c r="H81" s="195" t="str">
        <f t="shared" si="6"/>
        <v/>
      </c>
      <c r="J81" s="191" t="s">
        <v>2157</v>
      </c>
      <c r="K81" s="323"/>
      <c r="L81" s="194"/>
      <c r="M81" s="330"/>
      <c r="N81" s="195" t="str">
        <f t="shared" si="7"/>
        <v/>
      </c>
      <c r="P81" s="191" t="s">
        <v>2157</v>
      </c>
      <c r="Q81" s="323"/>
      <c r="R81" s="194"/>
      <c r="S81" s="330"/>
      <c r="T81" s="195" t="str">
        <f t="shared" si="8"/>
        <v/>
      </c>
      <c r="V81" s="583"/>
      <c r="W81" s="392"/>
      <c r="X81" s="392"/>
      <c r="Y81" s="392"/>
      <c r="Z81" s="584"/>
    </row>
    <row r="82" spans="2:26" ht="39.75" customHeight="1">
      <c r="B82" s="545"/>
      <c r="D82" s="191" t="s">
        <v>2158</v>
      </c>
      <c r="E82" s="322"/>
      <c r="F82" s="192"/>
      <c r="G82" s="329"/>
      <c r="H82" s="193" t="str">
        <f t="shared" si="6"/>
        <v/>
      </c>
      <c r="J82" s="191" t="s">
        <v>2158</v>
      </c>
      <c r="K82" s="322"/>
      <c r="L82" s="192"/>
      <c r="M82" s="329"/>
      <c r="N82" s="193" t="str">
        <f t="shared" si="7"/>
        <v/>
      </c>
      <c r="P82" s="191" t="s">
        <v>2158</v>
      </c>
      <c r="Q82" s="322"/>
      <c r="R82" s="192"/>
      <c r="S82" s="329"/>
      <c r="T82" s="193" t="str">
        <f t="shared" si="8"/>
        <v/>
      </c>
      <c r="V82" s="583"/>
      <c r="W82" s="392"/>
      <c r="X82" s="392"/>
      <c r="Y82" s="392"/>
      <c r="Z82" s="584"/>
    </row>
    <row r="83" spans="2:26" ht="39.75" customHeight="1">
      <c r="B83" s="545"/>
      <c r="D83" s="191" t="s">
        <v>2159</v>
      </c>
      <c r="E83" s="323"/>
      <c r="F83" s="194"/>
      <c r="G83" s="330"/>
      <c r="H83" s="195" t="str">
        <f t="shared" si="6"/>
        <v/>
      </c>
      <c r="J83" s="191" t="s">
        <v>2159</v>
      </c>
      <c r="K83" s="323"/>
      <c r="L83" s="194"/>
      <c r="M83" s="330"/>
      <c r="N83" s="195" t="str">
        <f t="shared" si="7"/>
        <v/>
      </c>
      <c r="P83" s="191" t="s">
        <v>2159</v>
      </c>
      <c r="Q83" s="323"/>
      <c r="R83" s="194"/>
      <c r="S83" s="330"/>
      <c r="T83" s="195" t="str">
        <f t="shared" si="8"/>
        <v/>
      </c>
      <c r="V83" s="583"/>
      <c r="W83" s="392"/>
      <c r="X83" s="392"/>
      <c r="Y83" s="392"/>
      <c r="Z83" s="584"/>
    </row>
    <row r="84" spans="2:26" ht="39.75" customHeight="1">
      <c r="B84" s="545"/>
      <c r="D84" s="191" t="s">
        <v>2160</v>
      </c>
      <c r="E84" s="322"/>
      <c r="F84" s="192"/>
      <c r="G84" s="329"/>
      <c r="H84" s="193" t="str">
        <f t="shared" si="6"/>
        <v/>
      </c>
      <c r="J84" s="191" t="s">
        <v>2160</v>
      </c>
      <c r="K84" s="322"/>
      <c r="L84" s="192"/>
      <c r="M84" s="329"/>
      <c r="N84" s="193" t="str">
        <f t="shared" si="7"/>
        <v/>
      </c>
      <c r="P84" s="191" t="s">
        <v>2160</v>
      </c>
      <c r="Q84" s="322"/>
      <c r="R84" s="192"/>
      <c r="S84" s="329"/>
      <c r="T84" s="193" t="str">
        <f t="shared" si="8"/>
        <v/>
      </c>
      <c r="V84" s="583"/>
      <c r="W84" s="392"/>
      <c r="X84" s="392"/>
      <c r="Y84" s="392"/>
      <c r="Z84" s="584"/>
    </row>
    <row r="85" spans="2:26" ht="39.75" customHeight="1">
      <c r="B85" s="545"/>
      <c r="D85" s="191" t="s">
        <v>2161</v>
      </c>
      <c r="E85" s="323"/>
      <c r="F85" s="194"/>
      <c r="G85" s="330"/>
      <c r="H85" s="195" t="str">
        <f t="shared" si="6"/>
        <v/>
      </c>
      <c r="J85" s="191" t="s">
        <v>2161</v>
      </c>
      <c r="K85" s="323"/>
      <c r="L85" s="194"/>
      <c r="M85" s="330"/>
      <c r="N85" s="195" t="str">
        <f t="shared" si="7"/>
        <v/>
      </c>
      <c r="P85" s="191" t="s">
        <v>2161</v>
      </c>
      <c r="Q85" s="323"/>
      <c r="R85" s="194"/>
      <c r="S85" s="330"/>
      <c r="T85" s="195" t="str">
        <f t="shared" si="8"/>
        <v/>
      </c>
      <c r="V85" s="583"/>
      <c r="W85" s="392"/>
      <c r="X85" s="392"/>
      <c r="Y85" s="392"/>
      <c r="Z85" s="584"/>
    </row>
    <row r="86" spans="2:26" ht="39.75" customHeight="1">
      <c r="B86" s="545"/>
      <c r="D86" s="191" t="s">
        <v>2162</v>
      </c>
      <c r="E86" s="322"/>
      <c r="F86" s="192"/>
      <c r="G86" s="329"/>
      <c r="H86" s="193" t="str">
        <f t="shared" si="6"/>
        <v/>
      </c>
      <c r="J86" s="191" t="s">
        <v>2162</v>
      </c>
      <c r="K86" s="322"/>
      <c r="L86" s="192"/>
      <c r="M86" s="329"/>
      <c r="N86" s="193" t="str">
        <f t="shared" si="7"/>
        <v/>
      </c>
      <c r="P86" s="191" t="s">
        <v>2162</v>
      </c>
      <c r="Q86" s="322"/>
      <c r="R86" s="192"/>
      <c r="S86" s="329"/>
      <c r="T86" s="193" t="str">
        <f t="shared" si="8"/>
        <v/>
      </c>
      <c r="V86" s="583"/>
      <c r="W86" s="392"/>
      <c r="X86" s="392"/>
      <c r="Y86" s="392"/>
      <c r="Z86" s="584"/>
    </row>
    <row r="87" spans="2:26" ht="39.75" customHeight="1">
      <c r="B87" s="545"/>
      <c r="D87" s="196" t="s">
        <v>2163</v>
      </c>
      <c r="E87" s="324"/>
      <c r="F87" s="197"/>
      <c r="G87" s="331"/>
      <c r="H87" s="198" t="str">
        <f t="shared" si="6"/>
        <v/>
      </c>
      <c r="J87" s="196" t="s">
        <v>2163</v>
      </c>
      <c r="K87" s="324"/>
      <c r="L87" s="197"/>
      <c r="M87" s="331"/>
      <c r="N87" s="198" t="str">
        <f t="shared" si="7"/>
        <v/>
      </c>
      <c r="P87" s="196" t="s">
        <v>2163</v>
      </c>
      <c r="Q87" s="324"/>
      <c r="R87" s="197"/>
      <c r="S87" s="331"/>
      <c r="T87" s="198" t="str">
        <f t="shared" si="8"/>
        <v/>
      </c>
      <c r="V87" s="583"/>
      <c r="W87" s="392"/>
      <c r="X87" s="392"/>
      <c r="Y87" s="392"/>
      <c r="Z87" s="584"/>
    </row>
    <row r="88" spans="2:26" ht="60" customHeight="1">
      <c r="B88" s="545"/>
      <c r="D88" s="199" t="s">
        <v>1277</v>
      </c>
      <c r="E88" s="547">
        <f ca="1">ROUNDUP(F93/(VLOOKUP(1,tblRPECoefficientWithoutColumnHeaders,2,0)*G93^2+VLOOKUP(2,tblRPECoefficientWithoutColumnHeaders,2,0)*G93+VLOOKUP(3,tblRPECoefficientWithoutColumnHeaders,2,0)),0)</f>
        <v>0</v>
      </c>
      <c r="F88" s="548"/>
      <c r="G88" s="548"/>
      <c r="H88" s="549"/>
      <c r="J88" s="199" t="s">
        <v>1277</v>
      </c>
      <c r="K88" s="547">
        <f ca="1">ROUNDUP(L93/(VLOOKUP(1,tblRPECoefficientWithoutColumnHeaders,2,0)*M93^2+VLOOKUP(2,tblRPECoefficientWithoutColumnHeaders,2,0)*M93+VLOOKUP(3,tblRPECoefficientWithoutColumnHeaders,2,0)),0)</f>
        <v>0</v>
      </c>
      <c r="L88" s="548"/>
      <c r="M88" s="548"/>
      <c r="N88" s="549"/>
      <c r="P88" s="200" t="s">
        <v>1277</v>
      </c>
      <c r="Q88" s="554">
        <f ca="1">ROUNDUP(R93/(VLOOKUP(1,tblRPECoefficientWithoutColumnHeaders,2,0)*S93^2+VLOOKUP(2,tblRPECoefficientWithoutColumnHeaders,2,0)*S93+VLOOKUP(3,tblRPECoefficientWithoutColumnHeaders,2,0)),0)</f>
        <v>0</v>
      </c>
      <c r="R88" s="555"/>
      <c r="S88" s="555"/>
      <c r="T88" s="556"/>
      <c r="V88" s="583"/>
      <c r="W88" s="392"/>
      <c r="X88" s="392"/>
      <c r="Y88" s="392"/>
      <c r="Z88" s="584"/>
    </row>
    <row r="89" spans="2:26" ht="60" customHeight="1">
      <c r="B89" s="545"/>
      <c r="D89" s="201"/>
      <c r="E89" s="204">
        <f t="shared" ref="E89:H89" si="9">D89*B89</f>
        <v>0</v>
      </c>
      <c r="F89" s="204">
        <f t="shared" si="9"/>
        <v>0</v>
      </c>
      <c r="G89" s="204">
        <f t="shared" si="9"/>
        <v>0</v>
      </c>
      <c r="H89" s="204">
        <f t="shared" si="9"/>
        <v>0</v>
      </c>
      <c r="J89" s="201"/>
      <c r="K89" s="216"/>
      <c r="L89" s="216"/>
      <c r="M89" s="216"/>
      <c r="N89" s="204">
        <f>M89*K89</f>
        <v>0</v>
      </c>
      <c r="P89" s="205" t="s">
        <v>2164</v>
      </c>
      <c r="Q89" s="206"/>
      <c r="R89" s="207" t="s">
        <v>2165</v>
      </c>
      <c r="S89" s="208"/>
      <c r="T89" s="209">
        <f>S89*Q89</f>
        <v>0</v>
      </c>
      <c r="V89" s="583"/>
      <c r="W89" s="392"/>
      <c r="X89" s="392"/>
      <c r="Y89" s="392"/>
      <c r="Z89" s="584"/>
    </row>
    <row r="90" spans="2:26" ht="60" customHeight="1">
      <c r="B90" s="545"/>
      <c r="D90" s="201" t="s">
        <v>1268</v>
      </c>
      <c r="E90" s="553">
        <f>IF(COUNT(H79:H87)&gt;0,AVERAGEIF(H79:H87,"&gt;0"),0)</f>
        <v>0</v>
      </c>
      <c r="F90" s="406"/>
      <c r="G90" s="406"/>
      <c r="H90" s="407"/>
      <c r="J90" s="201" t="s">
        <v>1268</v>
      </c>
      <c r="K90" s="553">
        <f>IF(COUNT(N79:N87)&gt;0,AVERAGEIF(N79:N87,"&gt;0"),0)</f>
        <v>0</v>
      </c>
      <c r="L90" s="406"/>
      <c r="M90" s="406"/>
      <c r="N90" s="407"/>
      <c r="P90" s="210" t="s">
        <v>1268</v>
      </c>
      <c r="Q90" s="557">
        <f>IF(COUNT(T79:T87)&gt;0,AVERAGEIF(T79:T87,"&gt;0"),0)</f>
        <v>0</v>
      </c>
      <c r="R90" s="558"/>
      <c r="S90" s="558"/>
      <c r="T90" s="559"/>
      <c r="V90" s="583"/>
      <c r="W90" s="392"/>
      <c r="X90" s="392"/>
      <c r="Y90" s="392"/>
      <c r="Z90" s="584"/>
    </row>
    <row r="91" spans="2:26" ht="60" customHeight="1">
      <c r="B91" s="545"/>
      <c r="D91" s="201" t="s">
        <v>1267</v>
      </c>
      <c r="E91" s="560">
        <f>SUM(F79:F87)</f>
        <v>0</v>
      </c>
      <c r="F91" s="406"/>
      <c r="G91" s="406"/>
      <c r="H91" s="407"/>
      <c r="J91" s="201" t="s">
        <v>1267</v>
      </c>
      <c r="K91" s="560">
        <f>SUM(L79:L87)</f>
        <v>0</v>
      </c>
      <c r="L91" s="406"/>
      <c r="M91" s="406"/>
      <c r="N91" s="407"/>
      <c r="P91" s="201" t="s">
        <v>1267</v>
      </c>
      <c r="Q91" s="560">
        <f>SUM(R79:R87)</f>
        <v>0</v>
      </c>
      <c r="R91" s="406"/>
      <c r="S91" s="406"/>
      <c r="T91" s="407"/>
      <c r="V91" s="583"/>
      <c r="W91" s="392"/>
      <c r="X91" s="392"/>
      <c r="Y91" s="392"/>
      <c r="Z91" s="584"/>
    </row>
    <row r="92" spans="2:26" ht="60" customHeight="1">
      <c r="B92" s="545"/>
      <c r="D92" s="211" t="s">
        <v>1258</v>
      </c>
      <c r="E92" s="550">
        <f>SUM(PRODUCT(E79:F79),PRODUCT(E80:F80),PRODUCT(E81:F81),PRODUCT(E82:F82),PRODUCT(E83:F83),PRODUCT(E84:F84),PRODUCT(E85:F85),PRODUCT(E86:F86),PRODUCT(E87:F87))</f>
        <v>0</v>
      </c>
      <c r="F92" s="551"/>
      <c r="G92" s="551"/>
      <c r="H92" s="552"/>
      <c r="J92" s="211" t="s">
        <v>1258</v>
      </c>
      <c r="K92" s="550">
        <f>SUM(PRODUCT(K79:L79),PRODUCT(K80:L80),PRODUCT(K81:L81),PRODUCT(K82:L82),PRODUCT(K83:L83),PRODUCT(K84:L84),PRODUCT(K85:L85),PRODUCT(K86:L86),PRODUCT(K87:L87))</f>
        <v>0</v>
      </c>
      <c r="L92" s="551"/>
      <c r="M92" s="551"/>
      <c r="N92" s="552"/>
      <c r="P92" s="211" t="s">
        <v>1258</v>
      </c>
      <c r="Q92" s="550">
        <f>SUM(PRODUCT(Q79:R79),PRODUCT(Q80:R80),PRODUCT(Q81:R81),PRODUCT(Q82:R82),PRODUCT(Q83:R83),PRODUCT(Q84:R84),PRODUCT(Q85:R85),PRODUCT(Q86:R86),PRODUCT(Q87:R87))</f>
        <v>0</v>
      </c>
      <c r="R92" s="551"/>
      <c r="S92" s="551"/>
      <c r="T92" s="552"/>
      <c r="V92" s="585"/>
      <c r="W92" s="417"/>
      <c r="X92" s="417"/>
      <c r="Y92" s="417"/>
      <c r="Z92" s="586"/>
    </row>
    <row r="93" spans="2:26" ht="39.75" customHeight="1">
      <c r="B93" s="546"/>
      <c r="D93" s="212"/>
      <c r="E93" s="213" t="str">
        <f ca="1">OFFSET(E78,COUNT(E79:E87),0)</f>
        <v>WEIGHT</v>
      </c>
      <c r="F93" s="214">
        <f ca="1">IF(COUNT(E79:E87)&gt;0,OFFSET(E78,MATCH(MAX(E79:E87),E79:E87,0),0),0)</f>
        <v>0</v>
      </c>
      <c r="G93" s="214">
        <f ca="1">IF(COUNT(E79:E87)&gt;0,OFFSET(F78,MATCH(MAX(E79:E87),E79:E87,0),0)+(10-OFFSET(G78,MATCH(MAX(E79:E87),E79:E87,0),0)),0)</f>
        <v>0</v>
      </c>
      <c r="H93" s="215">
        <f ca="1">IF(COUNT(E79:E87)&gt;0,OFFSET(F78,COUNT(E79:E87),0)+(10-(OFFSET(G78,COUNT(E79:E87),0))),0)</f>
        <v>0</v>
      </c>
      <c r="J93" s="212"/>
      <c r="K93" s="213" t="str">
        <f ca="1">OFFSET(K78,COUNT(K79:K87),0)</f>
        <v>WEIGHT</v>
      </c>
      <c r="L93" s="214">
        <f ca="1">IF(COUNT(K79:K87)&gt;0,OFFSET(K78,MATCH(MAX(K79:K87),K79:K87,0),0),0)</f>
        <v>0</v>
      </c>
      <c r="M93" s="214">
        <f ca="1">IF(COUNT(K79:K87)&gt;0,OFFSET(L78,MATCH(MAX(K79:K87),K79:K87,0),0)+(10-OFFSET(M78,MATCH(MAX(K79:K87),K79:K87,0),0)),0)</f>
        <v>0</v>
      </c>
      <c r="N93" s="215">
        <f ca="1">IF(COUNT(K79:K87)&gt;0,OFFSET(L78,COUNT(K79:K87),0)+(10-(OFFSET(M78,COUNT(K79:K87),0))),0)</f>
        <v>0</v>
      </c>
      <c r="P93" s="212"/>
      <c r="Q93" s="213" t="str">
        <f ca="1">OFFSET(Q78,COUNT(Q79:Q87),0)</f>
        <v>WEIGHT</v>
      </c>
      <c r="R93" s="214">
        <f ca="1">IF(COUNT(Q79:Q87)&gt;0,OFFSET(Q78,MATCH(MAX(Q79:Q87),Q79:Q87,0),0),0)</f>
        <v>0</v>
      </c>
      <c r="S93" s="214">
        <f ca="1">IF(COUNT(Q79:Q87)&gt;0,OFFSET(R78,MATCH(MAX(Q79:Q87),Q79:Q87,0),0)+(10-OFFSET(S78,MATCH(MAX(Q79:Q87),Q79:Q87,0),0)),0)</f>
        <v>0</v>
      </c>
      <c r="T93" s="215">
        <f ca="1">IF(COUNT(Q79:Q87)&gt;0,OFFSET(R78,COUNT(Q79:Q87),0)+(10-(OFFSET(S78,COUNT(Q79:Q87),0))),0)</f>
        <v>0</v>
      </c>
      <c r="V93" s="212"/>
      <c r="W93" s="213"/>
      <c r="X93" s="214"/>
      <c r="Y93" s="214"/>
      <c r="Z93" s="215"/>
    </row>
    <row r="94" spans="2:26" ht="15.75" customHeight="1"/>
    <row r="95" spans="2:26" ht="22.5" customHeight="1"/>
    <row r="96" spans="2:26" ht="75" customHeight="1">
      <c r="B96" s="544">
        <v>4</v>
      </c>
      <c r="D96" s="533">
        <v>1</v>
      </c>
      <c r="E96" s="369"/>
      <c r="F96" s="369"/>
      <c r="G96" s="369"/>
      <c r="H96" s="370"/>
      <c r="J96" s="533">
        <v>2</v>
      </c>
      <c r="K96" s="369"/>
      <c r="L96" s="369"/>
      <c r="M96" s="369"/>
      <c r="N96" s="370"/>
      <c r="P96" s="533">
        <v>3</v>
      </c>
      <c r="Q96" s="369"/>
      <c r="R96" s="369"/>
      <c r="S96" s="369"/>
      <c r="T96" s="370"/>
      <c r="V96" s="533" t="s">
        <v>2147</v>
      </c>
      <c r="W96" s="369"/>
      <c r="X96" s="369"/>
      <c r="Y96" s="369"/>
      <c r="Z96" s="370"/>
    </row>
    <row r="97" spans="2:26" ht="15" customHeight="1">
      <c r="B97" s="545"/>
    </row>
    <row r="98" spans="2:26" ht="75" customHeight="1">
      <c r="B98" s="545"/>
      <c r="D98" s="535" t="str">
        <f ca="1">OFFSET('PROGRAMMING SKELETON'!D282,F2-1,0)</f>
        <v>Pin Squat</v>
      </c>
      <c r="E98" s="413"/>
      <c r="F98" s="413"/>
      <c r="G98" s="413"/>
      <c r="H98" s="414"/>
      <c r="J98" s="535" t="str">
        <f ca="1">OFFSET('PROGRAMMING SKELETON'!G282,F2-1,0)</f>
        <v>Pin bench</v>
      </c>
      <c r="K98" s="413"/>
      <c r="L98" s="413"/>
      <c r="M98" s="413"/>
      <c r="N98" s="414"/>
      <c r="P98" s="535" t="str">
        <f ca="1">OFFSET('PROGRAMMING SKELETON'!J282,F2-1,0)</f>
        <v>2" deficit deadlift</v>
      </c>
      <c r="Q98" s="413"/>
      <c r="R98" s="413"/>
      <c r="S98" s="413"/>
      <c r="T98" s="414"/>
      <c r="V98" s="535" t="str">
        <f ca="1">OFFSET('PROGRAMMING SKELETON'!M283,F74-1,0)</f>
        <v>GPP or None</v>
      </c>
      <c r="W98" s="413"/>
      <c r="X98" s="413"/>
      <c r="Y98" s="413"/>
      <c r="Z98" s="414"/>
    </row>
    <row r="99" spans="2:26" ht="49.5" customHeight="1">
      <c r="B99" s="545"/>
      <c r="D99" s="531" t="s">
        <v>2148</v>
      </c>
      <c r="E99" s="561" t="str">
        <f ca="1">OFFSET('PROGRAMMING SKELETON'!G57,F2-1,0)</f>
        <v>• 1 rep @ RPE 8
• 2 reps @ RPE 9 
•-5% from 2 @ 9 for 2 sets of 2</v>
      </c>
      <c r="F99" s="526"/>
      <c r="G99" s="526"/>
      <c r="H99" s="527"/>
      <c r="J99" s="531" t="s">
        <v>2148</v>
      </c>
      <c r="K99" s="561" t="str">
        <f ca="1">OFFSET('PROGRAMMING SKELETON'!H57,F2-1,0)</f>
        <v>• 1 rep @ RPE 8
• 2 reps @ RPE 9 
•-5% from 2 @ 9 for 2 sets of 2</v>
      </c>
      <c r="L99" s="526"/>
      <c r="M99" s="526"/>
      <c r="N99" s="527"/>
      <c r="P99" s="531" t="s">
        <v>2148</v>
      </c>
      <c r="Q99" s="561" t="str">
        <f ca="1">OFFSET('PROGRAMMING SKELETON'!I57,F2-1,0)</f>
        <v xml:space="preserve">•4 reps @  RPE 7
• 4 reps @ RPE 8
•4 reps @ RPE 9
• -5% from 4 @ 9 x 1 set of 4
</v>
      </c>
      <c r="R99" s="526"/>
      <c r="S99" s="526"/>
      <c r="T99" s="527"/>
      <c r="V99" s="582" t="str">
        <f ca="1">OFFSET('PROGRAMMING SKELETON'!N283,F74-1,0)</f>
        <v>GPP or None</v>
      </c>
      <c r="W99" s="526"/>
      <c r="X99" s="526"/>
      <c r="Y99" s="526"/>
      <c r="Z99" s="527"/>
    </row>
    <row r="100" spans="2:26" ht="49.5" customHeight="1">
      <c r="B100" s="545"/>
      <c r="D100" s="532"/>
      <c r="E100" s="528"/>
      <c r="F100" s="529"/>
      <c r="G100" s="529"/>
      <c r="H100" s="530"/>
      <c r="J100" s="532"/>
      <c r="K100" s="528"/>
      <c r="L100" s="529"/>
      <c r="M100" s="529"/>
      <c r="N100" s="530"/>
      <c r="P100" s="532"/>
      <c r="Q100" s="528"/>
      <c r="R100" s="529"/>
      <c r="S100" s="529"/>
      <c r="T100" s="530"/>
      <c r="V100" s="583"/>
      <c r="W100" s="392"/>
      <c r="X100" s="392"/>
      <c r="Y100" s="392"/>
      <c r="Z100" s="584"/>
    </row>
    <row r="101" spans="2:26" ht="124.5" customHeight="1">
      <c r="B101" s="545"/>
      <c r="D101" s="186" t="s">
        <v>2149</v>
      </c>
      <c r="E101" s="562" t="str">
        <f ca="1">OFFSET('PROGRAMMING SKELETON'!E282,F2-1,0)</f>
        <v>3-5 minute rest between work sets</v>
      </c>
      <c r="F101" s="410"/>
      <c r="G101" s="410"/>
      <c r="H101" s="411"/>
      <c r="J101" s="186" t="s">
        <v>2149</v>
      </c>
      <c r="K101" s="562" t="str">
        <f ca="1">OFFSET('PROGRAMMING SKELETON'!H282,F2-1,0)</f>
        <v>3-5 minute rest between work sets</v>
      </c>
      <c r="L101" s="410"/>
      <c r="M101" s="410"/>
      <c r="N101" s="411"/>
      <c r="P101" s="186" t="s">
        <v>2149</v>
      </c>
      <c r="Q101" s="562" t="str">
        <f ca="1">OFFSET('PROGRAMMING SKELETON'!K282,F2-1,0)</f>
        <v>None</v>
      </c>
      <c r="R101" s="410"/>
      <c r="S101" s="410"/>
      <c r="T101" s="411"/>
      <c r="V101" s="585"/>
      <c r="W101" s="417"/>
      <c r="X101" s="417"/>
      <c r="Y101" s="417"/>
      <c r="Z101" s="586"/>
    </row>
    <row r="102" spans="2:26" ht="75" customHeight="1">
      <c r="B102" s="545"/>
      <c r="D102" s="187" t="s">
        <v>2150</v>
      </c>
      <c r="E102" s="187" t="s">
        <v>2151</v>
      </c>
      <c r="F102" s="187" t="s">
        <v>1267</v>
      </c>
      <c r="G102" s="187" t="s">
        <v>2152</v>
      </c>
      <c r="H102" s="187" t="s">
        <v>2153</v>
      </c>
      <c r="J102" s="187" t="s">
        <v>2150</v>
      </c>
      <c r="K102" s="187" t="s">
        <v>2151</v>
      </c>
      <c r="L102" s="187" t="s">
        <v>1267</v>
      </c>
      <c r="M102" s="187" t="s">
        <v>2152</v>
      </c>
      <c r="N102" s="187" t="s">
        <v>2153</v>
      </c>
      <c r="P102" s="187" t="s">
        <v>2150</v>
      </c>
      <c r="Q102" s="187" t="s">
        <v>2151</v>
      </c>
      <c r="R102" s="187" t="s">
        <v>1267</v>
      </c>
      <c r="S102" s="187" t="s">
        <v>2152</v>
      </c>
      <c r="T102" s="187" t="s">
        <v>2153</v>
      </c>
      <c r="V102" s="581" t="s">
        <v>2154</v>
      </c>
      <c r="W102" s="413"/>
      <c r="X102" s="413"/>
      <c r="Y102" s="413"/>
      <c r="Z102" s="414"/>
    </row>
    <row r="103" spans="2:26" ht="39.75" customHeight="1">
      <c r="B103" s="545"/>
      <c r="D103" s="188" t="s">
        <v>2155</v>
      </c>
      <c r="E103" s="321"/>
      <c r="F103" s="189"/>
      <c r="G103" s="328"/>
      <c r="H103" s="190" t="str">
        <f t="shared" ref="H103:H111" si="10">IF(ISNUMBER(E103),E103/E$112,"")</f>
        <v/>
      </c>
      <c r="J103" s="188" t="s">
        <v>2155</v>
      </c>
      <c r="K103" s="321"/>
      <c r="L103" s="189"/>
      <c r="M103" s="328"/>
      <c r="N103" s="190" t="str">
        <f t="shared" ref="N103:N111" si="11">IF(ISNUMBER(K103),K103/K$112,"")</f>
        <v/>
      </c>
      <c r="P103" s="188" t="s">
        <v>2155</v>
      </c>
      <c r="Q103" s="321"/>
      <c r="R103" s="189"/>
      <c r="S103" s="328"/>
      <c r="T103" s="190" t="str">
        <f t="shared" ref="T103:T111" si="12">IF(ISNUMBER(Q103),Q103/Q$112,"")</f>
        <v/>
      </c>
      <c r="V103" s="587"/>
      <c r="W103" s="526"/>
      <c r="X103" s="526"/>
      <c r="Y103" s="526"/>
      <c r="Z103" s="527"/>
    </row>
    <row r="104" spans="2:26" ht="39.75" customHeight="1">
      <c r="B104" s="545"/>
      <c r="D104" s="191" t="s">
        <v>2156</v>
      </c>
      <c r="E104" s="322"/>
      <c r="F104" s="192"/>
      <c r="G104" s="329"/>
      <c r="H104" s="190" t="str">
        <f t="shared" si="10"/>
        <v/>
      </c>
      <c r="J104" s="191" t="s">
        <v>2156</v>
      </c>
      <c r="K104" s="322"/>
      <c r="L104" s="192"/>
      <c r="M104" s="329"/>
      <c r="N104" s="193" t="str">
        <f t="shared" si="11"/>
        <v/>
      </c>
      <c r="P104" s="191" t="s">
        <v>2156</v>
      </c>
      <c r="Q104" s="322"/>
      <c r="R104" s="192"/>
      <c r="S104" s="329"/>
      <c r="T104" s="193" t="str">
        <f t="shared" si="12"/>
        <v/>
      </c>
      <c r="V104" s="583"/>
      <c r="W104" s="392"/>
      <c r="X104" s="392"/>
      <c r="Y104" s="392"/>
      <c r="Z104" s="584"/>
    </row>
    <row r="105" spans="2:26" ht="39.75" customHeight="1">
      <c r="B105" s="545"/>
      <c r="D105" s="191" t="s">
        <v>2157</v>
      </c>
      <c r="E105" s="323"/>
      <c r="F105" s="189"/>
      <c r="G105" s="330"/>
      <c r="H105" s="190" t="str">
        <f t="shared" si="10"/>
        <v/>
      </c>
      <c r="J105" s="191" t="s">
        <v>2157</v>
      </c>
      <c r="K105" s="323"/>
      <c r="L105" s="189"/>
      <c r="M105" s="330"/>
      <c r="N105" s="195" t="str">
        <f t="shared" si="11"/>
        <v/>
      </c>
      <c r="P105" s="191" t="s">
        <v>2157</v>
      </c>
      <c r="Q105" s="323"/>
      <c r="R105" s="189"/>
      <c r="S105" s="330"/>
      <c r="T105" s="195" t="str">
        <f t="shared" si="12"/>
        <v/>
      </c>
      <c r="V105" s="583"/>
      <c r="W105" s="392"/>
      <c r="X105" s="392"/>
      <c r="Y105" s="392"/>
      <c r="Z105" s="584"/>
    </row>
    <row r="106" spans="2:26" ht="39.75" customHeight="1">
      <c r="B106" s="545"/>
      <c r="D106" s="191" t="s">
        <v>2158</v>
      </c>
      <c r="E106" s="322"/>
      <c r="F106" s="192"/>
      <c r="G106" s="329"/>
      <c r="H106" s="193" t="str">
        <f t="shared" si="10"/>
        <v/>
      </c>
      <c r="J106" s="191" t="s">
        <v>2158</v>
      </c>
      <c r="K106" s="322"/>
      <c r="L106" s="192"/>
      <c r="M106" s="329"/>
      <c r="N106" s="193" t="str">
        <f t="shared" si="11"/>
        <v/>
      </c>
      <c r="P106" s="191" t="s">
        <v>2158</v>
      </c>
      <c r="Q106" s="322"/>
      <c r="R106" s="192"/>
      <c r="S106" s="329"/>
      <c r="T106" s="193" t="str">
        <f t="shared" si="12"/>
        <v/>
      </c>
      <c r="V106" s="583"/>
      <c r="W106" s="392"/>
      <c r="X106" s="392"/>
      <c r="Y106" s="392"/>
      <c r="Z106" s="584"/>
    </row>
    <row r="107" spans="2:26" ht="39.75" customHeight="1">
      <c r="B107" s="545"/>
      <c r="D107" s="191" t="s">
        <v>2159</v>
      </c>
      <c r="E107" s="323"/>
      <c r="F107" s="189"/>
      <c r="G107" s="330"/>
      <c r="H107" s="195" t="str">
        <f t="shared" si="10"/>
        <v/>
      </c>
      <c r="J107" s="191" t="s">
        <v>2159</v>
      </c>
      <c r="K107" s="323"/>
      <c r="L107" s="189"/>
      <c r="M107" s="330"/>
      <c r="N107" s="195" t="str">
        <f t="shared" si="11"/>
        <v/>
      </c>
      <c r="P107" s="191" t="s">
        <v>2159</v>
      </c>
      <c r="Q107" s="323"/>
      <c r="R107" s="189"/>
      <c r="S107" s="330"/>
      <c r="T107" s="195" t="str">
        <f t="shared" si="12"/>
        <v/>
      </c>
      <c r="V107" s="583"/>
      <c r="W107" s="392"/>
      <c r="X107" s="392"/>
      <c r="Y107" s="392"/>
      <c r="Z107" s="584"/>
    </row>
    <row r="108" spans="2:26" ht="39.75" customHeight="1">
      <c r="B108" s="545"/>
      <c r="D108" s="191" t="s">
        <v>2160</v>
      </c>
      <c r="E108" s="322"/>
      <c r="F108" s="192"/>
      <c r="G108" s="329"/>
      <c r="H108" s="193" t="str">
        <f t="shared" si="10"/>
        <v/>
      </c>
      <c r="J108" s="191" t="s">
        <v>2160</v>
      </c>
      <c r="K108" s="322"/>
      <c r="L108" s="192"/>
      <c r="M108" s="329"/>
      <c r="N108" s="193" t="str">
        <f t="shared" si="11"/>
        <v/>
      </c>
      <c r="P108" s="191" t="s">
        <v>2160</v>
      </c>
      <c r="Q108" s="322"/>
      <c r="R108" s="192"/>
      <c r="S108" s="329"/>
      <c r="T108" s="193" t="str">
        <f t="shared" si="12"/>
        <v/>
      </c>
      <c r="V108" s="583"/>
      <c r="W108" s="392"/>
      <c r="X108" s="392"/>
      <c r="Y108" s="392"/>
      <c r="Z108" s="584"/>
    </row>
    <row r="109" spans="2:26" ht="39.75" customHeight="1">
      <c r="B109" s="545"/>
      <c r="D109" s="191" t="s">
        <v>2161</v>
      </c>
      <c r="E109" s="323"/>
      <c r="F109" s="189"/>
      <c r="G109" s="330"/>
      <c r="H109" s="195" t="str">
        <f t="shared" si="10"/>
        <v/>
      </c>
      <c r="J109" s="191" t="s">
        <v>2161</v>
      </c>
      <c r="K109" s="323"/>
      <c r="L109" s="189"/>
      <c r="M109" s="330"/>
      <c r="N109" s="195" t="str">
        <f t="shared" si="11"/>
        <v/>
      </c>
      <c r="P109" s="191" t="s">
        <v>2161</v>
      </c>
      <c r="Q109" s="323"/>
      <c r="R109" s="189"/>
      <c r="S109" s="330"/>
      <c r="T109" s="195" t="str">
        <f t="shared" si="12"/>
        <v/>
      </c>
      <c r="V109" s="583"/>
      <c r="W109" s="392"/>
      <c r="X109" s="392"/>
      <c r="Y109" s="392"/>
      <c r="Z109" s="584"/>
    </row>
    <row r="110" spans="2:26" ht="39.75" customHeight="1">
      <c r="B110" s="545"/>
      <c r="D110" s="191" t="s">
        <v>2162</v>
      </c>
      <c r="E110" s="322"/>
      <c r="F110" s="192"/>
      <c r="G110" s="329"/>
      <c r="H110" s="193" t="str">
        <f t="shared" si="10"/>
        <v/>
      </c>
      <c r="J110" s="191" t="s">
        <v>2162</v>
      </c>
      <c r="K110" s="322"/>
      <c r="L110" s="192"/>
      <c r="M110" s="329"/>
      <c r="N110" s="193" t="str">
        <f t="shared" si="11"/>
        <v/>
      </c>
      <c r="P110" s="191" t="s">
        <v>2162</v>
      </c>
      <c r="Q110" s="322"/>
      <c r="R110" s="192"/>
      <c r="S110" s="329"/>
      <c r="T110" s="193" t="str">
        <f t="shared" si="12"/>
        <v/>
      </c>
      <c r="V110" s="583"/>
      <c r="W110" s="392"/>
      <c r="X110" s="392"/>
      <c r="Y110" s="392"/>
      <c r="Z110" s="584"/>
    </row>
    <row r="111" spans="2:26" ht="39.75" customHeight="1" thickBot="1">
      <c r="B111" s="545"/>
      <c r="D111" s="196" t="s">
        <v>2163</v>
      </c>
      <c r="E111" s="324"/>
      <c r="F111" s="189"/>
      <c r="G111" s="331"/>
      <c r="H111" s="198" t="str">
        <f t="shared" si="10"/>
        <v/>
      </c>
      <c r="J111" s="196" t="s">
        <v>2163</v>
      </c>
      <c r="K111" s="324"/>
      <c r="L111" s="189"/>
      <c r="M111" s="331"/>
      <c r="N111" s="198" t="str">
        <f t="shared" si="11"/>
        <v/>
      </c>
      <c r="P111" s="196" t="s">
        <v>2163</v>
      </c>
      <c r="Q111" s="324"/>
      <c r="R111" s="189"/>
      <c r="S111" s="331"/>
      <c r="T111" s="198" t="str">
        <f t="shared" si="12"/>
        <v/>
      </c>
      <c r="V111" s="583"/>
      <c r="W111" s="392"/>
      <c r="X111" s="392"/>
      <c r="Y111" s="392"/>
      <c r="Z111" s="584"/>
    </row>
    <row r="112" spans="2:26" ht="60" customHeight="1" thickTop="1">
      <c r="B112" s="545"/>
      <c r="D112" s="199" t="s">
        <v>1277</v>
      </c>
      <c r="E112" s="547">
        <f ca="1">ROUNDUP(F117/(VLOOKUP(1,tblRPECoefficientWithoutColumnHeaders,2,0)*G117^2+VLOOKUP(2,tblRPECoefficientWithoutColumnHeaders,2,0)*G117+VLOOKUP(3,tblRPECoefficientWithoutColumnHeaders,2,0)),0)</f>
        <v>0</v>
      </c>
      <c r="F112" s="548"/>
      <c r="G112" s="548"/>
      <c r="H112" s="549"/>
      <c r="J112" s="199" t="s">
        <v>1277</v>
      </c>
      <c r="K112" s="547">
        <f ca="1">ROUNDUP(L117/(VLOOKUP(1,tblRPECoefficientWithoutColumnHeaders,2,0)*M117^2+VLOOKUP(2,tblRPECoefficientWithoutColumnHeaders,2,0)*M117+VLOOKUP(3,tblRPECoefficientWithoutColumnHeaders,2,0)),0)</f>
        <v>0</v>
      </c>
      <c r="L112" s="548"/>
      <c r="M112" s="548"/>
      <c r="N112" s="549"/>
      <c r="P112" s="199" t="s">
        <v>1277</v>
      </c>
      <c r="Q112" s="547">
        <f ca="1">ROUNDUP(R117/(VLOOKUP(1,tblRPECoefficientWithoutColumnHeaders,2,0)*S117^2+VLOOKUP(2,tblRPECoefficientWithoutColumnHeaders,2,0)*S117+VLOOKUP(3,tblRPECoefficientWithoutColumnHeaders,2,0)),0)</f>
        <v>0</v>
      </c>
      <c r="R112" s="548"/>
      <c r="S112" s="548"/>
      <c r="T112" s="549"/>
      <c r="V112" s="583"/>
      <c r="W112" s="392"/>
      <c r="X112" s="392"/>
      <c r="Y112" s="392"/>
      <c r="Z112" s="584"/>
    </row>
    <row r="113" spans="2:26" ht="60" customHeight="1">
      <c r="B113" s="545"/>
      <c r="D113" s="201"/>
      <c r="E113" s="216"/>
      <c r="F113" s="216"/>
      <c r="G113" s="216"/>
      <c r="H113" s="204"/>
      <c r="J113" s="201"/>
      <c r="K113" s="216"/>
      <c r="L113" s="216"/>
      <c r="M113" s="216"/>
      <c r="N113" s="204"/>
      <c r="P113" s="247" t="s">
        <v>2387</v>
      </c>
      <c r="Q113" s="248"/>
      <c r="R113" s="216" t="s">
        <v>2165</v>
      </c>
      <c r="S113" s="249"/>
      <c r="T113" s="250">
        <f>Q113*S113</f>
        <v>0</v>
      </c>
      <c r="V113" s="583"/>
      <c r="W113" s="392"/>
      <c r="X113" s="392"/>
      <c r="Y113" s="392"/>
      <c r="Z113" s="584"/>
    </row>
    <row r="114" spans="2:26" ht="60" customHeight="1">
      <c r="B114" s="545"/>
      <c r="D114" s="201" t="s">
        <v>1268</v>
      </c>
      <c r="E114" s="553">
        <f>IF(COUNT(H103:H111)&gt;0,AVERAGEIF(H103:H111,"&gt;0"),0)</f>
        <v>0</v>
      </c>
      <c r="F114" s="406"/>
      <c r="G114" s="406"/>
      <c r="H114" s="407"/>
      <c r="J114" s="201" t="s">
        <v>1268</v>
      </c>
      <c r="K114" s="553">
        <f>IF(COUNT(N103:N111)&gt;0,AVERAGEIF(N103:N111,"&gt;0"),0)</f>
        <v>0</v>
      </c>
      <c r="L114" s="406"/>
      <c r="M114" s="406"/>
      <c r="N114" s="407"/>
      <c r="P114" s="201" t="s">
        <v>1268</v>
      </c>
      <c r="Q114" s="553">
        <f>IF(COUNT(T103:T111)&gt;0,AVERAGEIF(T103:T111,"&gt;0"),0)</f>
        <v>0</v>
      </c>
      <c r="R114" s="406"/>
      <c r="S114" s="406"/>
      <c r="T114" s="407"/>
      <c r="V114" s="583"/>
      <c r="W114" s="392"/>
      <c r="X114" s="392"/>
      <c r="Y114" s="392"/>
      <c r="Z114" s="584"/>
    </row>
    <row r="115" spans="2:26" ht="60" customHeight="1">
      <c r="B115" s="545"/>
      <c r="D115" s="201" t="s">
        <v>1267</v>
      </c>
      <c r="E115" s="560">
        <f>SUM(F103:F111)</f>
        <v>0</v>
      </c>
      <c r="F115" s="406"/>
      <c r="G115" s="406"/>
      <c r="H115" s="407"/>
      <c r="J115" s="201" t="s">
        <v>1267</v>
      </c>
      <c r="K115" s="560">
        <f>SUM(L103:L111)</f>
        <v>0</v>
      </c>
      <c r="L115" s="406"/>
      <c r="M115" s="406"/>
      <c r="N115" s="407"/>
      <c r="P115" s="201" t="s">
        <v>1267</v>
      </c>
      <c r="Q115" s="560">
        <f>SUM(R103:R111)</f>
        <v>0</v>
      </c>
      <c r="R115" s="406"/>
      <c r="S115" s="406"/>
      <c r="T115" s="407"/>
      <c r="V115" s="583"/>
      <c r="W115" s="392"/>
      <c r="X115" s="392"/>
      <c r="Y115" s="392"/>
      <c r="Z115" s="584"/>
    </row>
    <row r="116" spans="2:26" ht="60" customHeight="1">
      <c r="B116" s="545"/>
      <c r="D116" s="211" t="s">
        <v>1258</v>
      </c>
      <c r="E116" s="550">
        <f>SUM(PRODUCT(E103:F103),PRODUCT(E104:F104),PRODUCT(E105:F105),PRODUCT(E106:F106),PRODUCT(E107:F107),PRODUCT(E108:F108),PRODUCT(E109:F109),PRODUCT(E110:F110),PRODUCT(E111:F111))</f>
        <v>0</v>
      </c>
      <c r="F116" s="551"/>
      <c r="G116" s="551"/>
      <c r="H116" s="552"/>
      <c r="J116" s="211" t="s">
        <v>1258</v>
      </c>
      <c r="K116" s="550">
        <f>SUM(PRODUCT(K103:L103),PRODUCT(K104:L104),PRODUCT(K105:L105),PRODUCT(K106:L106),PRODUCT(K107:L107),PRODUCT(K108:L108),PRODUCT(K109:L109),PRODUCT(K110:L110),PRODUCT(K111:L111))</f>
        <v>0</v>
      </c>
      <c r="L116" s="551"/>
      <c r="M116" s="551"/>
      <c r="N116" s="552"/>
      <c r="P116" s="211" t="s">
        <v>1258</v>
      </c>
      <c r="Q116" s="550">
        <f>SUM(PRODUCT(Q103:R103),PRODUCT(Q104:R104),PRODUCT(Q105:R105),PRODUCT(Q106:R106),PRODUCT(Q107:R107),PRODUCT(Q108:R108),PRODUCT(Q109:R109),PRODUCT(Q110:R110),PRODUCT(Q111:R111))</f>
        <v>0</v>
      </c>
      <c r="R116" s="551"/>
      <c r="S116" s="551"/>
      <c r="T116" s="552"/>
      <c r="V116" s="585"/>
      <c r="W116" s="417"/>
      <c r="X116" s="417"/>
      <c r="Y116" s="417"/>
      <c r="Z116" s="586"/>
    </row>
    <row r="117" spans="2:26" ht="21.75" customHeight="1">
      <c r="B117" s="546"/>
      <c r="D117" s="212"/>
      <c r="E117" s="213" t="str">
        <f ca="1">OFFSET(E102,COUNT(E103:E111),0)</f>
        <v>WEIGHT</v>
      </c>
      <c r="F117" s="214">
        <f ca="1">IF(COUNT(E103:E111)&gt;0,OFFSET(E102,MATCH(MAX(E103:E111),E103:E111,0),0),0)</f>
        <v>0</v>
      </c>
      <c r="G117" s="214">
        <f ca="1">IF(COUNT(E103:E111)&gt;0,OFFSET(F102,MATCH(MAX(E103:E111),E103:E111,0),0)+(10-OFFSET(G102,MATCH(MAX(E103:E111),E103:E111,0),0)),0)</f>
        <v>0</v>
      </c>
      <c r="H117" s="215">
        <f ca="1">IF(COUNT(E103:E111)&gt;0,OFFSET(F102,COUNT(E103:E111),0)+(10-(OFFSET(G102,COUNT(E103:E111),0))),0)</f>
        <v>0</v>
      </c>
      <c r="J117" s="212"/>
      <c r="K117" s="213" t="str">
        <f ca="1">OFFSET(K102,COUNT(K103:K111),0)</f>
        <v>WEIGHT</v>
      </c>
      <c r="L117" s="214">
        <f ca="1">IF(COUNT(K103:K111)&gt;0,OFFSET(K102,MATCH(MAX(K103:K111),K103:K111,0),0),0)</f>
        <v>0</v>
      </c>
      <c r="M117" s="214">
        <f ca="1">IF(COUNT(K103:K111)&gt;0,OFFSET(L102,MATCH(MAX(K103:K111),K103:K111,0),0)+(10-OFFSET(M102,MATCH(MAX(K103:K111),K103:K111,0),0)),0)</f>
        <v>0</v>
      </c>
      <c r="N117" s="215">
        <f ca="1">IF(COUNT(K103:K111)&gt;0,OFFSET(L102,COUNT(K103:K111),0)+(10-(OFFSET(M102,COUNT(K103:K111),0))),0)</f>
        <v>0</v>
      </c>
      <c r="P117" s="212"/>
      <c r="Q117" s="213" t="str">
        <f ca="1">OFFSET(Q102,COUNT(Q103:Q111),0)</f>
        <v>WEIGHT</v>
      </c>
      <c r="R117" s="214">
        <f ca="1">IF(COUNT(Q103:Q111)&gt;0,OFFSET(Q102,MATCH(MAX(Q103:Q111),Q103:Q111,0),0),0)</f>
        <v>0</v>
      </c>
      <c r="S117" s="214">
        <f ca="1">IF(COUNT(Q103:Q111)&gt;0,OFFSET(R102,MATCH(MAX(Q103:Q111),Q103:Q111,0),0)+(10-OFFSET(S102,MATCH(MAX(Q103:Q111),Q103:Q111,0),0)),0)</f>
        <v>0</v>
      </c>
      <c r="T117" s="215">
        <f ca="1">IF(COUNT(Q103:Q111)&gt;0,OFFSET(R102,COUNT(Q103:Q111),0)+(10-(OFFSET(S102,COUNT(Q103:Q111),0))),0)</f>
        <v>0</v>
      </c>
      <c r="V117" s="212"/>
      <c r="W117" s="213"/>
      <c r="X117" s="214"/>
      <c r="Y117" s="214"/>
      <c r="Z117" s="215"/>
    </row>
    <row r="118" spans="2:26" ht="15.75" customHeight="1"/>
    <row r="119" spans="2:26" ht="15.75" customHeight="1"/>
    <row r="120" spans="2:26" ht="99.75" customHeight="1">
      <c r="B120" s="544" t="s">
        <v>162</v>
      </c>
      <c r="D120" s="535" t="str">
        <f ca="1">OFFSET('PROGRAMMING SKELETON'!J3,F4-1,0)</f>
        <v>GPP Cardio</v>
      </c>
      <c r="E120" s="413"/>
      <c r="F120" s="413"/>
      <c r="G120" s="413"/>
      <c r="H120" s="414"/>
      <c r="J120" s="535" t="str">
        <f ca="1">OFFSET('PROGRAMMING SKELETON'!K3,F4-1,0)</f>
        <v>GPP Upper Back Work</v>
      </c>
      <c r="K120" s="413"/>
      <c r="L120" s="413"/>
      <c r="M120" s="413"/>
      <c r="N120" s="414"/>
      <c r="P120" s="535" t="str">
        <f ca="1">OFFSET('PROGRAMMING SKELETON'!L3,F4-1,0)</f>
        <v>GPP AB Work</v>
      </c>
      <c r="Q120" s="413"/>
      <c r="R120" s="413"/>
      <c r="S120" s="413"/>
      <c r="T120" s="414"/>
    </row>
    <row r="121" spans="2:26" ht="49.5" customHeight="1">
      <c r="B121" s="545"/>
      <c r="D121" s="531" t="s">
        <v>2154</v>
      </c>
      <c r="E121" s="561" t="str">
        <f ca="1">OFFSET('PROGRAMMING SKELETON'!J3,F2-1,0)</f>
        <v>25 min steady state @ RPE 6 1x/wk</v>
      </c>
      <c r="F121" s="526"/>
      <c r="G121" s="526"/>
      <c r="H121" s="527"/>
      <c r="J121" s="531" t="s">
        <v>2154</v>
      </c>
      <c r="K121" s="561" t="str">
        <f ca="1">OFFSET('PROGRAMMING SKELETON'!K3,F2-1,0)</f>
        <v>5 minutes upper back work AMRAP</v>
      </c>
      <c r="L121" s="526"/>
      <c r="M121" s="526"/>
      <c r="N121" s="527"/>
      <c r="P121" s="531" t="s">
        <v>2154</v>
      </c>
      <c r="Q121" s="561" t="str">
        <f ca="1">OFFSET('PROGRAMMING SKELETON'!L3,F2-1,0)</f>
        <v>5 minute ab work AMRAP</v>
      </c>
      <c r="R121" s="526"/>
      <c r="S121" s="526"/>
      <c r="T121" s="527"/>
    </row>
    <row r="122" spans="2:26" ht="49.5" customHeight="1">
      <c r="B122" s="545"/>
      <c r="D122" s="532"/>
      <c r="E122" s="528"/>
      <c r="F122" s="529"/>
      <c r="G122" s="529"/>
      <c r="H122" s="530"/>
      <c r="J122" s="532"/>
      <c r="K122" s="528"/>
      <c r="L122" s="529"/>
      <c r="M122" s="529"/>
      <c r="N122" s="530"/>
      <c r="P122" s="532"/>
      <c r="Q122" s="528"/>
      <c r="R122" s="529"/>
      <c r="S122" s="529"/>
      <c r="T122" s="530"/>
    </row>
    <row r="123" spans="2:26" ht="15" customHeight="1">
      <c r="B123" s="545"/>
    </row>
    <row r="124" spans="2:26" ht="99.75" customHeight="1">
      <c r="B124" s="545"/>
      <c r="D124" s="535" t="str">
        <f ca="1">OFFSET('PROGRAMMING SKELETON'!M3,F4-1,0)</f>
        <v>GPP ARM Work</v>
      </c>
      <c r="E124" s="413"/>
      <c r="F124" s="413"/>
      <c r="G124" s="413"/>
      <c r="H124" s="414"/>
      <c r="J124" s="535" t="s">
        <v>2388</v>
      </c>
      <c r="K124" s="413"/>
      <c r="L124" s="413"/>
      <c r="M124" s="413"/>
      <c r="N124" s="414"/>
    </row>
    <row r="125" spans="2:26" ht="49.5" customHeight="1">
      <c r="B125" s="545"/>
      <c r="D125" s="531" t="s">
        <v>2154</v>
      </c>
      <c r="E125" s="561" t="str">
        <f ca="1">OFFSET('PROGRAMMING SKELETON'!M3,F2-1,0)</f>
        <v>None</v>
      </c>
      <c r="F125" s="526"/>
      <c r="G125" s="526"/>
      <c r="H125" s="527"/>
      <c r="J125" s="563">
        <f>AVERAGE(T113,T89,T65,T41)</f>
        <v>0</v>
      </c>
      <c r="K125" s="526"/>
      <c r="L125" s="526"/>
      <c r="M125" s="526"/>
      <c r="N125" s="527"/>
    </row>
    <row r="126" spans="2:26" ht="49.5" customHeight="1">
      <c r="B126" s="546"/>
      <c r="D126" s="532"/>
      <c r="E126" s="528"/>
      <c r="F126" s="529"/>
      <c r="G126" s="529"/>
      <c r="H126" s="530"/>
      <c r="J126" s="564"/>
      <c r="K126" s="529"/>
      <c r="L126" s="529"/>
      <c r="M126" s="529"/>
      <c r="N126" s="530"/>
    </row>
    <row r="127" spans="2:26" ht="79.5" customHeight="1"/>
    <row r="128" spans="2:26" ht="21.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spans="2:2" ht="15.75" hidden="1" customHeight="1"/>
    <row r="146" spans="2:2" ht="15.75" hidden="1" customHeight="1">
      <c r="B146" s="251"/>
    </row>
    <row r="147" spans="2:2" ht="15.75" hidden="1" customHeight="1">
      <c r="B147" s="251"/>
    </row>
    <row r="148" spans="2:2" ht="15.75" hidden="1" customHeight="1">
      <c r="B148" s="251"/>
    </row>
    <row r="149" spans="2:2" ht="15.75" hidden="1" customHeight="1">
      <c r="B149" s="251"/>
    </row>
    <row r="150" spans="2:2" ht="15.75" hidden="1" customHeight="1">
      <c r="B150" s="251"/>
    </row>
    <row r="151" spans="2:2" ht="15.75" hidden="1" customHeight="1">
      <c r="B151" s="251"/>
    </row>
    <row r="152" spans="2:2" ht="15.75" hidden="1" customHeight="1">
      <c r="B152" s="251"/>
    </row>
    <row r="153" spans="2:2" ht="15.75" hidden="1" customHeight="1">
      <c r="B153" s="251"/>
    </row>
    <row r="154" spans="2:2" ht="15.75" hidden="1" customHeight="1">
      <c r="B154" s="251"/>
    </row>
    <row r="155" spans="2:2" ht="15.75" hidden="1" customHeight="1">
      <c r="B155" s="251"/>
    </row>
    <row r="156" spans="2:2" ht="15.75" hidden="1" customHeight="1">
      <c r="B156" s="251"/>
    </row>
    <row r="157" spans="2:2" ht="15.75" hidden="1" customHeight="1">
      <c r="B157" s="251"/>
    </row>
    <row r="158" spans="2:2" ht="15.75" hidden="1" customHeight="1">
      <c r="B158" s="251"/>
    </row>
    <row r="159" spans="2:2" ht="15.75" customHeight="1"/>
    <row r="160" spans="2:2"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1">
    <mergeCell ref="Q101:T101"/>
    <mergeCell ref="Q112:T112"/>
    <mergeCell ref="Q99:T100"/>
    <mergeCell ref="V103:Z116"/>
    <mergeCell ref="V98:Z98"/>
    <mergeCell ref="V102:Z102"/>
    <mergeCell ref="V96:Z96"/>
    <mergeCell ref="V99:Z101"/>
    <mergeCell ref="P120:T120"/>
    <mergeCell ref="P99:P100"/>
    <mergeCell ref="P96:T96"/>
    <mergeCell ref="V74:Z74"/>
    <mergeCell ref="V75:Z77"/>
    <mergeCell ref="Q64:T64"/>
    <mergeCell ref="K64:N64"/>
    <mergeCell ref="E67:H67"/>
    <mergeCell ref="E68:H68"/>
    <mergeCell ref="E66:H66"/>
    <mergeCell ref="D72:H72"/>
    <mergeCell ref="D74:H74"/>
    <mergeCell ref="Q68:T68"/>
    <mergeCell ref="K67:N67"/>
    <mergeCell ref="K68:N68"/>
    <mergeCell ref="V55:Z68"/>
    <mergeCell ref="K66:N66"/>
    <mergeCell ref="I9:J9"/>
    <mergeCell ref="I6:J6"/>
    <mergeCell ref="I7:J7"/>
    <mergeCell ref="I8:J8"/>
    <mergeCell ref="I11:J11"/>
    <mergeCell ref="I12:J12"/>
    <mergeCell ref="D9:E9"/>
    <mergeCell ref="D10:E10"/>
    <mergeCell ref="I13:J13"/>
    <mergeCell ref="I10:J10"/>
    <mergeCell ref="D7:E7"/>
    <mergeCell ref="I15:J15"/>
    <mergeCell ref="I16:J16"/>
    <mergeCell ref="Q29:T29"/>
    <mergeCell ref="Q27:T28"/>
    <mergeCell ref="P24:T24"/>
    <mergeCell ref="P50:T50"/>
    <mergeCell ref="E44:H44"/>
    <mergeCell ref="D48:H48"/>
    <mergeCell ref="K42:N42"/>
    <mergeCell ref="E43:H43"/>
    <mergeCell ref="E42:H42"/>
    <mergeCell ref="D50:H50"/>
    <mergeCell ref="I21:J21"/>
    <mergeCell ref="I18:J18"/>
    <mergeCell ref="D51:D52"/>
    <mergeCell ref="E51:H52"/>
    <mergeCell ref="D26:H26"/>
    <mergeCell ref="D27:D28"/>
    <mergeCell ref="E27:H28"/>
    <mergeCell ref="K44:N44"/>
    <mergeCell ref="J24:N24"/>
    <mergeCell ref="D24:H24"/>
    <mergeCell ref="K51:N52"/>
    <mergeCell ref="K40:N40"/>
    <mergeCell ref="Q91:T91"/>
    <mergeCell ref="Q92:T92"/>
    <mergeCell ref="J72:N72"/>
    <mergeCell ref="P72:T72"/>
    <mergeCell ref="J98:N98"/>
    <mergeCell ref="J99:J100"/>
    <mergeCell ref="Q77:T77"/>
    <mergeCell ref="J74:N74"/>
    <mergeCell ref="P98:T98"/>
    <mergeCell ref="Q88:T88"/>
    <mergeCell ref="Q90:T90"/>
    <mergeCell ref="B5:B21"/>
    <mergeCell ref="B24:B45"/>
    <mergeCell ref="B48:B69"/>
    <mergeCell ref="B72:B93"/>
    <mergeCell ref="D8:E8"/>
    <mergeCell ref="D6:E6"/>
    <mergeCell ref="E64:H64"/>
    <mergeCell ref="E53:H53"/>
    <mergeCell ref="E77:H77"/>
    <mergeCell ref="D75:D76"/>
    <mergeCell ref="E75:H76"/>
    <mergeCell ref="E29:H29"/>
    <mergeCell ref="E40:H40"/>
    <mergeCell ref="D14:E14"/>
    <mergeCell ref="D15:E15"/>
    <mergeCell ref="D13:E13"/>
    <mergeCell ref="D12:E12"/>
    <mergeCell ref="D11:E11"/>
    <mergeCell ref="D20:E20"/>
    <mergeCell ref="D21:E21"/>
    <mergeCell ref="D16:E16"/>
    <mergeCell ref="D17:E17"/>
    <mergeCell ref="D5:J5"/>
    <mergeCell ref="I14:J14"/>
    <mergeCell ref="V79:Z92"/>
    <mergeCell ref="V78:Z78"/>
    <mergeCell ref="V72:Z72"/>
    <mergeCell ref="P75:P76"/>
    <mergeCell ref="D18:E18"/>
    <mergeCell ref="I17:J17"/>
    <mergeCell ref="F19:J19"/>
    <mergeCell ref="F20:J20"/>
    <mergeCell ref="D19:E19"/>
    <mergeCell ref="J75:J76"/>
    <mergeCell ref="K75:N76"/>
    <mergeCell ref="Q75:T76"/>
    <mergeCell ref="P74:T74"/>
    <mergeCell ref="Q51:T52"/>
    <mergeCell ref="Q42:T42"/>
    <mergeCell ref="Q44:T44"/>
    <mergeCell ref="V27:Z29"/>
    <mergeCell ref="V26:Z26"/>
    <mergeCell ref="V51:Z53"/>
    <mergeCell ref="V48:Z48"/>
    <mergeCell ref="V50:Z50"/>
    <mergeCell ref="J26:N26"/>
    <mergeCell ref="E88:H88"/>
    <mergeCell ref="K88:N88"/>
    <mergeCell ref="E90:H90"/>
    <mergeCell ref="E112:H112"/>
    <mergeCell ref="K90:N90"/>
    <mergeCell ref="K91:N91"/>
    <mergeCell ref="E99:H100"/>
    <mergeCell ref="D98:H98"/>
    <mergeCell ref="K101:N101"/>
    <mergeCell ref="K92:N92"/>
    <mergeCell ref="J96:N96"/>
    <mergeCell ref="K112:N112"/>
    <mergeCell ref="K99:N100"/>
    <mergeCell ref="E121:H122"/>
    <mergeCell ref="E125:H126"/>
    <mergeCell ref="D124:H124"/>
    <mergeCell ref="D125:D126"/>
    <mergeCell ref="B120:B126"/>
    <mergeCell ref="E92:H92"/>
    <mergeCell ref="E91:H91"/>
    <mergeCell ref="D99:D100"/>
    <mergeCell ref="B96:B117"/>
    <mergeCell ref="D120:H120"/>
    <mergeCell ref="D121:D122"/>
    <mergeCell ref="E101:H101"/>
    <mergeCell ref="E116:H116"/>
    <mergeCell ref="E115:H115"/>
    <mergeCell ref="E114:H114"/>
    <mergeCell ref="D96:H96"/>
    <mergeCell ref="V24:Z24"/>
    <mergeCell ref="K29:N29"/>
    <mergeCell ref="J51:J52"/>
    <mergeCell ref="J125:N126"/>
    <mergeCell ref="J124:N124"/>
    <mergeCell ref="K121:N122"/>
    <mergeCell ref="J121:J122"/>
    <mergeCell ref="K115:N115"/>
    <mergeCell ref="K116:N116"/>
    <mergeCell ref="P121:P122"/>
    <mergeCell ref="Q121:T122"/>
    <mergeCell ref="K114:N114"/>
    <mergeCell ref="Q114:T114"/>
    <mergeCell ref="Q115:T115"/>
    <mergeCell ref="Q116:T116"/>
    <mergeCell ref="J120:N120"/>
    <mergeCell ref="K77:N77"/>
    <mergeCell ref="Q67:T67"/>
    <mergeCell ref="Q66:T66"/>
    <mergeCell ref="V54:Z54"/>
    <mergeCell ref="V31:Z44"/>
    <mergeCell ref="P48:T48"/>
    <mergeCell ref="Q53:T53"/>
    <mergeCell ref="P51:P52"/>
    <mergeCell ref="K53:N53"/>
    <mergeCell ref="Q43:T43"/>
    <mergeCell ref="K43:N43"/>
    <mergeCell ref="J48:N48"/>
    <mergeCell ref="J50:N50"/>
    <mergeCell ref="J27:J28"/>
    <mergeCell ref="K27:N28"/>
    <mergeCell ref="V30:Z30"/>
    <mergeCell ref="P26:T26"/>
    <mergeCell ref="P27:P28"/>
    <mergeCell ref="Q40:T40"/>
  </mergeCells>
  <conditionalFormatting sqref="E29:H29 E27">
    <cfRule type="cellIs" dxfId="87" priority="1" operator="equal">
      <formula>0</formula>
    </cfRule>
  </conditionalFormatting>
  <conditionalFormatting sqref="K29:N29 K27">
    <cfRule type="cellIs" dxfId="86" priority="2" operator="equal">
      <formula>0</formula>
    </cfRule>
  </conditionalFormatting>
  <conditionalFormatting sqref="Q29:T29 Q27">
    <cfRule type="cellIs" dxfId="85" priority="3" operator="equal">
      <formula>0</formula>
    </cfRule>
  </conditionalFormatting>
  <conditionalFormatting sqref="E53:H53 E51">
    <cfRule type="cellIs" dxfId="84" priority="4" operator="equal">
      <formula>0</formula>
    </cfRule>
  </conditionalFormatting>
  <conditionalFormatting sqref="K53:N53 K51">
    <cfRule type="cellIs" dxfId="83" priority="5" operator="equal">
      <formula>0</formula>
    </cfRule>
  </conditionalFormatting>
  <conditionalFormatting sqref="Q53:T53 Q51">
    <cfRule type="cellIs" dxfId="82" priority="6" operator="equal">
      <formula>0</formula>
    </cfRule>
  </conditionalFormatting>
  <conditionalFormatting sqref="E77:H77 E75">
    <cfRule type="cellIs" dxfId="81" priority="7" operator="equal">
      <formula>0</formula>
    </cfRule>
  </conditionalFormatting>
  <conditionalFormatting sqref="K77:N77 K75">
    <cfRule type="cellIs" dxfId="80" priority="8" operator="equal">
      <formula>0</formula>
    </cfRule>
  </conditionalFormatting>
  <conditionalFormatting sqref="E40:H44 K40:N44 Q40:T40 E64:H64 K64:N64 Q64:T64 E88:H88 K88:N88 E90:H92 K90:N92 E66:H68 K66:N68 Q66:T68 Q42:T44">
    <cfRule type="cellIs" dxfId="79" priority="9" operator="equal">
      <formula>0</formula>
    </cfRule>
  </conditionalFormatting>
  <conditionalFormatting sqref="U7:W19">
    <cfRule type="cellIs" dxfId="78" priority="10" operator="equal">
      <formula>0</formula>
    </cfRule>
  </conditionalFormatting>
  <conditionalFormatting sqref="U20:W21">
    <cfRule type="cellIs" dxfId="77" priority="11" operator="equal">
      <formula>0</formula>
    </cfRule>
  </conditionalFormatting>
  <conditionalFormatting sqref="Q77:T77 Q75">
    <cfRule type="cellIs" dxfId="76" priority="12" operator="equal">
      <formula>0</formula>
    </cfRule>
  </conditionalFormatting>
  <conditionalFormatting sqref="Q88:T88 Q90:T92">
    <cfRule type="cellIs" dxfId="75" priority="13" operator="equal">
      <formula>0</formula>
    </cfRule>
  </conditionalFormatting>
  <conditionalFormatting sqref="F21:J21">
    <cfRule type="cellIs" dxfId="74" priority="14" operator="equal">
      <formula>0</formula>
    </cfRule>
  </conditionalFormatting>
  <conditionalFormatting sqref="F7:I7">
    <cfRule type="cellIs" dxfId="73" priority="15" operator="equal">
      <formula>0</formula>
    </cfRule>
  </conditionalFormatting>
  <conditionalFormatting sqref="F7:I7">
    <cfRule type="expression" dxfId="72" priority="16">
      <formula>ISERROR(F7)</formula>
    </cfRule>
  </conditionalFormatting>
  <conditionalFormatting sqref="F8:I9 F10:F20">
    <cfRule type="cellIs" dxfId="71" priority="17" operator="equal">
      <formula>0</formula>
    </cfRule>
  </conditionalFormatting>
  <conditionalFormatting sqref="F8:I9 F10:F20">
    <cfRule type="expression" dxfId="70" priority="18">
      <formula>ISERROR(F8)</formula>
    </cfRule>
  </conditionalFormatting>
  <conditionalFormatting sqref="E101:H101 E99">
    <cfRule type="cellIs" dxfId="69" priority="19" operator="equal">
      <formula>0</formula>
    </cfRule>
  </conditionalFormatting>
  <conditionalFormatting sqref="K101:N101 K99">
    <cfRule type="cellIs" dxfId="68" priority="20" operator="equal">
      <formula>0</formula>
    </cfRule>
  </conditionalFormatting>
  <conditionalFormatting sqref="K112:N112 K114:N116 E112:H116">
    <cfRule type="cellIs" dxfId="67" priority="21" operator="equal">
      <formula>0</formula>
    </cfRule>
  </conditionalFormatting>
  <conditionalFormatting sqref="Q101:T101 Q99">
    <cfRule type="cellIs" dxfId="66" priority="22" operator="equal">
      <formula>0</formula>
    </cfRule>
  </conditionalFormatting>
  <conditionalFormatting sqref="Q112:T112 Q114:T116">
    <cfRule type="cellIs" dxfId="65" priority="23" operator="equal">
      <formula>0</formula>
    </cfRule>
  </conditionalFormatting>
  <conditionalFormatting sqref="E121">
    <cfRule type="cellIs" dxfId="64" priority="24" operator="equal">
      <formula>0</formula>
    </cfRule>
  </conditionalFormatting>
  <conditionalFormatting sqref="K121">
    <cfRule type="cellIs" dxfId="63" priority="25" operator="equal">
      <formula>0</formula>
    </cfRule>
  </conditionalFormatting>
  <conditionalFormatting sqref="Q121">
    <cfRule type="cellIs" dxfId="62" priority="26" operator="equal">
      <formula>0</formula>
    </cfRule>
  </conditionalFormatting>
  <conditionalFormatting sqref="E125">
    <cfRule type="cellIs" dxfId="61" priority="27" operator="equal">
      <formula>0</formula>
    </cfRule>
  </conditionalFormatting>
  <conditionalFormatting sqref="L113 N113">
    <cfRule type="cellIs" dxfId="60" priority="28" operator="equal">
      <formula>0</formula>
    </cfRule>
  </conditionalFormatting>
  <conditionalFormatting sqref="J125">
    <cfRule type="cellIs" dxfId="59" priority="29" operator="equal">
      <formula>0</formula>
    </cfRule>
  </conditionalFormatting>
  <conditionalFormatting sqref="E89:H89">
    <cfRule type="cellIs" dxfId="58" priority="30" operator="equal">
      <formula>0</formula>
    </cfRule>
  </conditionalFormatting>
  <conditionalFormatting sqref="K89:N89">
    <cfRule type="cellIs" dxfId="57" priority="31" operator="equal">
      <formula>0</formula>
    </cfRule>
  </conditionalFormatting>
  <conditionalFormatting sqref="Q89:T89">
    <cfRule type="cellIs" dxfId="56" priority="32" operator="equal">
      <formula>0</formula>
    </cfRule>
  </conditionalFormatting>
  <conditionalFormatting sqref="E65:H65">
    <cfRule type="cellIs" dxfId="55" priority="33" operator="equal">
      <formula>0</formula>
    </cfRule>
  </conditionalFormatting>
  <conditionalFormatting sqref="K65:N65">
    <cfRule type="cellIs" dxfId="54" priority="34" operator="equal">
      <formula>0</formula>
    </cfRule>
  </conditionalFormatting>
  <conditionalFormatting sqref="Q65:T65">
    <cfRule type="cellIs" dxfId="53" priority="35" operator="equal">
      <formula>0</formula>
    </cfRule>
  </conditionalFormatting>
  <conditionalFormatting sqref="Q41:T41">
    <cfRule type="cellIs" dxfId="52" priority="36" operator="equal">
      <formula>0</formula>
    </cfRule>
  </conditionalFormatting>
  <conditionalFormatting sqref="K113">
    <cfRule type="cellIs" dxfId="51" priority="37" operator="equal">
      <formula>0</formula>
    </cfRule>
  </conditionalFormatting>
  <conditionalFormatting sqref="M113">
    <cfRule type="cellIs" dxfId="50" priority="38" operator="equal">
      <formula>0</formula>
    </cfRule>
  </conditionalFormatting>
  <conditionalFormatting sqref="G10:G18">
    <cfRule type="cellIs" dxfId="49" priority="39" operator="equal">
      <formula>0</formula>
    </cfRule>
  </conditionalFormatting>
  <conditionalFormatting sqref="G10:G18">
    <cfRule type="expression" dxfId="48" priority="40">
      <formula>ISERROR(G10)</formula>
    </cfRule>
  </conditionalFormatting>
  <conditionalFormatting sqref="H10:H18">
    <cfRule type="cellIs" dxfId="47" priority="41" operator="equal">
      <formula>0</formula>
    </cfRule>
  </conditionalFormatting>
  <conditionalFormatting sqref="H10:H18">
    <cfRule type="expression" dxfId="46" priority="42">
      <formula>ISERROR(H10)</formula>
    </cfRule>
  </conditionalFormatting>
  <conditionalFormatting sqref="I10:I18">
    <cfRule type="cellIs" dxfId="45" priority="43" operator="equal">
      <formula>0</formula>
    </cfRule>
  </conditionalFormatting>
  <conditionalFormatting sqref="I10:I18">
    <cfRule type="expression" dxfId="44" priority="44">
      <formula>ISERROR(I10)</formula>
    </cfRule>
  </conditionalFormatting>
  <dataValidations count="3">
    <dataValidation type="decimal" operator="greaterThanOrEqual" allowBlank="1" showInputMessage="1" showErrorMessage="1" prompt="Enter number of reps as a whole number." sqref="F31:F39 L31:L39 R31:R39 F55:F63 L55:L63 R55:R63 F79:F87 L79:L87 R79:R87 F103:F111 L103:L111 R103:R111" xr:uid="{00000000-0002-0000-1300-000000000000}">
      <formula1>0</formula1>
    </dataValidation>
    <dataValidation type="decimal" operator="greaterThanOrEqual" allowBlank="1" showInputMessage="1" showErrorMessage="1" prompt="Enter kilos (kg)" sqref="E31:E39 K31:K39 Q31:Q39 Q55:Q63 K55:K63 E55:E63 E79:E87 K79:K87 Q79:Q87 Q103:Q111 K103:K111 E103:E111" xr:uid="{5744EFF5-C185-FE49-B3E1-0CBCBD77CD5E}">
      <formula1>0</formula1>
    </dataValidation>
    <dataValidation type="decimal" operator="greaterThanOrEqual" allowBlank="1" showInputMessage="1" showErrorMessage="1" prompt="Enter RPE." sqref="S103:S111 M103:M111 G103:G111 G79:G87 M79:M87 S79:S87 S55:S63 M55:M63 G55:G63 G31:G39 M31:M39 S31:S39" xr:uid="{36F9155D-9F84-7243-B9D2-1CA818041516}">
      <formula1>0</formula1>
    </dataValidation>
  </dataValidations>
  <printOptions horizontalCentered="1"/>
  <pageMargins left="0.25" right="0.25" top="0.25" bottom="0.25" header="0" footer="0"/>
  <pageSetup orientation="landscape"/>
  <rowBreaks count="3" manualBreakCount="3">
    <brk id="22" man="1"/>
    <brk id="70" man="1"/>
    <brk id="46" man="1"/>
  </rowBreaks>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800F20"/>
  </sheetPr>
  <dimension ref="A1:Z1000"/>
  <sheetViews>
    <sheetView showGridLines="0" tabSelected="1" topLeftCell="A98" zoomScale="50" zoomScaleNormal="50" workbookViewId="0">
      <selection activeCell="Q121" sqref="Q121:T122"/>
    </sheetView>
  </sheetViews>
  <sheetFormatPr baseColWidth="10" defaultColWidth="11.1640625" defaultRowHeight="15" customHeight="1"/>
  <cols>
    <col min="1" max="1" width="10.83203125" customWidth="1"/>
    <col min="2" max="2" width="20.83203125" customWidth="1"/>
    <col min="3" max="3" width="2.83203125" customWidth="1"/>
    <col min="4" max="4" width="25.33203125" customWidth="1"/>
    <col min="5" max="8" width="20.83203125" customWidth="1"/>
    <col min="9" max="9" width="5.83203125" customWidth="1"/>
    <col min="10" max="10" width="25.83203125" customWidth="1"/>
    <col min="11" max="11" width="37" customWidth="1"/>
    <col min="12" max="14" width="20.83203125" customWidth="1"/>
    <col min="15" max="15" width="5.83203125" customWidth="1"/>
    <col min="16" max="16" width="25.83203125" customWidth="1"/>
    <col min="17" max="20" width="20.83203125" customWidth="1"/>
    <col min="21" max="21" width="5.83203125" customWidth="1"/>
    <col min="22" max="26" width="20.83203125" customWidth="1"/>
  </cols>
  <sheetData>
    <row r="1" spans="1:24" ht="15.75" customHeight="1"/>
    <row r="2" spans="1:24" ht="60" customHeight="1">
      <c r="A2" s="1"/>
      <c r="B2" s="163" t="s">
        <v>150</v>
      </c>
      <c r="D2" s="164">
        <f>'PROGRAMMING SKELETON'!B3+(F2-1)</f>
        <v>13</v>
      </c>
      <c r="F2" s="152">
        <v>13</v>
      </c>
      <c r="G2" s="165" t="s">
        <v>1173</v>
      </c>
      <c r="H2" s="166"/>
      <c r="I2" s="166"/>
      <c r="J2" s="163" t="s">
        <v>24</v>
      </c>
      <c r="K2" s="168">
        <f ca="1">OFFSET('PROGRAMMING SKELETON'!A3,F2-1,0)</f>
        <v>43618</v>
      </c>
      <c r="L2" s="166"/>
      <c r="M2" s="166"/>
      <c r="N2" s="166"/>
      <c r="O2" s="166"/>
      <c r="P2" s="166"/>
      <c r="Q2" s="166"/>
      <c r="R2" s="166"/>
      <c r="S2" s="166"/>
      <c r="T2" s="166"/>
      <c r="U2" s="169"/>
    </row>
    <row r="3" spans="1:24" ht="60" customHeight="1">
      <c r="A3" s="1"/>
      <c r="B3" s="163" t="s">
        <v>151</v>
      </c>
      <c r="D3" s="170" t="str">
        <f ca="1">OFFSET('PROGRAMMING SKELETON'!C3,F2-1,0)</f>
        <v>Realization</v>
      </c>
      <c r="F3" s="165"/>
      <c r="H3" s="166"/>
      <c r="I3" s="166"/>
      <c r="J3" s="166"/>
      <c r="K3" s="166"/>
      <c r="L3" s="166"/>
      <c r="M3" s="166"/>
      <c r="N3" s="166"/>
      <c r="O3" s="166"/>
      <c r="P3" s="166"/>
      <c r="Q3" s="166"/>
      <c r="R3" s="166"/>
      <c r="S3" s="166"/>
      <c r="T3" s="166"/>
      <c r="U3" s="169"/>
    </row>
    <row r="4" spans="1:24" ht="30" customHeight="1">
      <c r="A4" s="1"/>
      <c r="B4" s="1"/>
      <c r="D4" s="1"/>
      <c r="E4" s="1"/>
      <c r="F4" s="1"/>
      <c r="G4" s="169"/>
      <c r="H4" s="169"/>
      <c r="I4" s="169"/>
      <c r="J4" s="169"/>
      <c r="K4" s="169"/>
      <c r="L4" s="166"/>
      <c r="M4" s="166"/>
      <c r="N4" s="166"/>
      <c r="O4" s="166"/>
      <c r="P4" s="166"/>
      <c r="Q4" s="166"/>
      <c r="R4" s="166"/>
      <c r="S4" s="166"/>
      <c r="T4" s="166"/>
      <c r="U4" s="169"/>
    </row>
    <row r="5" spans="1:24" ht="60" customHeight="1">
      <c r="A5" s="1"/>
      <c r="B5" s="578">
        <f>H2</f>
        <v>0</v>
      </c>
      <c r="C5" s="1"/>
      <c r="D5" s="565" t="s">
        <v>1192</v>
      </c>
      <c r="E5" s="381"/>
      <c r="F5" s="381"/>
      <c r="G5" s="381"/>
      <c r="H5" s="381"/>
      <c r="I5" s="381"/>
      <c r="J5" s="566"/>
      <c r="K5" s="129"/>
      <c r="L5" s="166"/>
      <c r="M5" s="166"/>
      <c r="N5" s="166"/>
      <c r="O5" s="166"/>
      <c r="P5" s="166"/>
      <c r="Q5" s="166"/>
      <c r="R5" s="166"/>
      <c r="S5" s="166"/>
      <c r="T5" s="166"/>
      <c r="U5" s="169"/>
      <c r="V5" s="169"/>
      <c r="W5" s="169"/>
      <c r="X5" s="169"/>
    </row>
    <row r="6" spans="1:24" ht="60" customHeight="1">
      <c r="A6" s="1"/>
      <c r="B6" s="545"/>
      <c r="C6" s="1"/>
      <c r="D6" s="579" t="s">
        <v>1232</v>
      </c>
      <c r="E6" s="580"/>
      <c r="F6" s="171" t="s">
        <v>1258</v>
      </c>
      <c r="G6" s="171" t="s">
        <v>1267</v>
      </c>
      <c r="H6" s="172" t="s">
        <v>1268</v>
      </c>
      <c r="I6" s="567" t="s">
        <v>1277</v>
      </c>
      <c r="J6" s="439"/>
      <c r="K6" s="129"/>
      <c r="L6" s="166"/>
      <c r="M6" s="166"/>
      <c r="N6" s="166"/>
      <c r="O6" s="166"/>
      <c r="P6" s="166"/>
      <c r="Q6" s="166"/>
      <c r="R6" s="166"/>
      <c r="S6" s="166"/>
      <c r="T6" s="166"/>
      <c r="U6" s="169"/>
      <c r="V6" s="169"/>
      <c r="W6" s="169"/>
      <c r="X6" s="169"/>
    </row>
    <row r="7" spans="1:24" ht="49.5" customHeight="1">
      <c r="A7" s="1"/>
      <c r="B7" s="545"/>
      <c r="C7" s="1"/>
      <c r="D7" s="536" t="str">
        <f ca="1">OFFSET('PROGRAMMING SKELETON'!D118,F2-1,0)</f>
        <v>Squat with belt</v>
      </c>
      <c r="E7" s="537"/>
      <c r="F7" s="325">
        <f>E44</f>
        <v>0</v>
      </c>
      <c r="G7" s="173">
        <f>E43</f>
        <v>0</v>
      </c>
      <c r="H7" s="174">
        <f>E42</f>
        <v>0</v>
      </c>
      <c r="I7" s="568">
        <f ca="1">E40</f>
        <v>0</v>
      </c>
      <c r="J7" s="569"/>
      <c r="K7" s="129"/>
      <c r="L7" s="166"/>
      <c r="M7" s="166"/>
      <c r="N7" s="166"/>
      <c r="O7" s="166"/>
      <c r="P7" s="166"/>
      <c r="Q7" s="166"/>
      <c r="R7" s="166"/>
      <c r="S7" s="166"/>
      <c r="T7" s="166"/>
      <c r="U7" s="169"/>
      <c r="V7" s="169"/>
      <c r="W7" s="169"/>
      <c r="X7" s="169"/>
    </row>
    <row r="8" spans="1:24" ht="49.5" customHeight="1">
      <c r="A8" s="1"/>
      <c r="B8" s="545"/>
      <c r="C8" s="1"/>
      <c r="D8" s="536" t="str">
        <f ca="1">OFFSET('PROGRAMMING SKELETON'!G118,F2-1,0)</f>
        <v>1 count paused bench</v>
      </c>
      <c r="E8" s="537"/>
      <c r="F8" s="326">
        <f>K44</f>
        <v>0</v>
      </c>
      <c r="G8" s="176">
        <f>K43</f>
        <v>0</v>
      </c>
      <c r="H8" s="177">
        <f>K42</f>
        <v>0</v>
      </c>
      <c r="I8" s="538">
        <f ca="1">K40</f>
        <v>0</v>
      </c>
      <c r="J8" s="539"/>
      <c r="K8" s="129"/>
      <c r="L8" s="166"/>
      <c r="M8" s="166"/>
      <c r="N8" s="166"/>
      <c r="O8" s="166"/>
      <c r="P8" s="166"/>
      <c r="Q8" s="166"/>
      <c r="R8" s="166"/>
      <c r="S8" s="166"/>
      <c r="T8" s="166"/>
      <c r="U8" s="169"/>
      <c r="V8" s="169"/>
      <c r="W8" s="169"/>
      <c r="X8" s="169"/>
    </row>
    <row r="9" spans="1:24" ht="49.5" customHeight="1">
      <c r="A9" s="1"/>
      <c r="B9" s="545"/>
      <c r="C9" s="1"/>
      <c r="D9" s="536" t="str">
        <f ca="1">OFFSET('PROGRAMMING SKELETON'!J118,F2-1,0)</f>
        <v>Deadlift w/ belt</v>
      </c>
      <c r="E9" s="537"/>
      <c r="F9" s="326">
        <f>Q44</f>
        <v>0</v>
      </c>
      <c r="G9" s="176">
        <f>Q43</f>
        <v>0</v>
      </c>
      <c r="H9" s="177">
        <f>Q42</f>
        <v>0</v>
      </c>
      <c r="I9" s="538">
        <f ca="1">Q40</f>
        <v>0</v>
      </c>
      <c r="J9" s="539"/>
      <c r="K9" s="129"/>
      <c r="L9" s="166"/>
      <c r="M9" s="166"/>
      <c r="N9" s="166"/>
      <c r="O9" s="166"/>
      <c r="P9" s="166"/>
      <c r="Q9" s="166"/>
      <c r="R9" s="166"/>
      <c r="S9" s="166"/>
      <c r="T9" s="166"/>
      <c r="U9" s="169"/>
      <c r="V9" s="169"/>
      <c r="W9" s="169"/>
      <c r="X9" s="169"/>
    </row>
    <row r="10" spans="1:24" ht="49.5" customHeight="1">
      <c r="A10" s="1"/>
      <c r="B10" s="545"/>
      <c r="C10" s="1"/>
      <c r="D10" s="536" t="str">
        <f ca="1">OFFSET('PROGRAMMING SKELETON'!D173,F2-1,0)</f>
        <v>Squat with Belt</v>
      </c>
      <c r="E10" s="537"/>
      <c r="F10" s="326">
        <f>E68</f>
        <v>0</v>
      </c>
      <c r="G10" s="178">
        <f>E67</f>
        <v>0</v>
      </c>
      <c r="H10" s="179">
        <f>E66</f>
        <v>0</v>
      </c>
      <c r="I10" s="538">
        <f ca="1">E64</f>
        <v>0</v>
      </c>
      <c r="J10" s="539"/>
      <c r="K10" s="129"/>
      <c r="L10" s="166"/>
      <c r="M10" s="166"/>
      <c r="N10" s="166"/>
      <c r="O10" s="166"/>
      <c r="P10" s="166"/>
      <c r="Q10" s="166"/>
      <c r="R10" s="166"/>
      <c r="S10" s="166"/>
      <c r="T10" s="166"/>
      <c r="U10" s="169"/>
      <c r="V10" s="169"/>
      <c r="W10" s="169"/>
      <c r="X10" s="169"/>
    </row>
    <row r="11" spans="1:24" ht="49.5" customHeight="1">
      <c r="A11" s="1"/>
      <c r="B11" s="545"/>
      <c r="C11" s="1"/>
      <c r="D11" s="536" t="str">
        <f ca="1">OFFSET('PROGRAMMING SKELETON'!G173,F2-1,0)</f>
        <v>1 count paused bench</v>
      </c>
      <c r="E11" s="537"/>
      <c r="F11" s="326">
        <f>K68</f>
        <v>0</v>
      </c>
      <c r="G11" s="178">
        <f>K67</f>
        <v>0</v>
      </c>
      <c r="H11" s="179">
        <f>K66</f>
        <v>0</v>
      </c>
      <c r="I11" s="538">
        <f ca="1">K64</f>
        <v>0</v>
      </c>
      <c r="J11" s="539"/>
      <c r="K11" s="129"/>
      <c r="L11" s="166"/>
      <c r="M11" s="166"/>
      <c r="N11" s="166"/>
      <c r="O11" s="166"/>
      <c r="P11" s="166"/>
      <c r="Q11" s="166"/>
      <c r="R11" s="166"/>
      <c r="S11" s="166"/>
      <c r="T11" s="166"/>
      <c r="U11" s="169"/>
      <c r="V11" s="169"/>
      <c r="W11" s="169"/>
      <c r="X11" s="169"/>
    </row>
    <row r="12" spans="1:24" ht="49.5" customHeight="1">
      <c r="A12" s="1"/>
      <c r="B12" s="545"/>
      <c r="C12" s="1"/>
      <c r="D12" s="536" t="str">
        <f ca="1">OFFSET('PROGRAMMING SKELETON'!J173,F2-1,0)</f>
        <v>Deadlift w/ belt</v>
      </c>
      <c r="E12" s="537"/>
      <c r="F12" s="326">
        <f>Q68</f>
        <v>0</v>
      </c>
      <c r="G12" s="178">
        <f>Q67</f>
        <v>0</v>
      </c>
      <c r="H12" s="179">
        <f>Q66</f>
        <v>0</v>
      </c>
      <c r="I12" s="538">
        <f ca="1">Q64</f>
        <v>0</v>
      </c>
      <c r="J12" s="539"/>
      <c r="K12" s="129"/>
      <c r="L12" s="166"/>
      <c r="M12" s="166"/>
      <c r="N12" s="166"/>
      <c r="O12" s="166"/>
      <c r="P12" s="166"/>
      <c r="Q12" s="166"/>
      <c r="R12" s="166"/>
      <c r="S12" s="166"/>
      <c r="T12" s="166"/>
      <c r="U12" s="169"/>
      <c r="V12" s="169"/>
      <c r="W12" s="169"/>
      <c r="X12" s="169"/>
    </row>
    <row r="13" spans="1:24" ht="49.5" customHeight="1">
      <c r="A13" s="1"/>
      <c r="B13" s="545"/>
      <c r="C13" s="1"/>
      <c r="D13" s="536" t="str">
        <f ca="1">OFFSET('PROGRAMMING SKELETON'!D228,F2-1,0)</f>
        <v>None</v>
      </c>
      <c r="E13" s="537"/>
      <c r="F13" s="326">
        <f>E92</f>
        <v>0</v>
      </c>
      <c r="G13" s="178">
        <f>E91</f>
        <v>0</v>
      </c>
      <c r="H13" s="179">
        <f>E90</f>
        <v>0</v>
      </c>
      <c r="I13" s="538">
        <f>E92</f>
        <v>0</v>
      </c>
      <c r="J13" s="539"/>
      <c r="K13" s="129"/>
      <c r="L13" s="166"/>
      <c r="M13" s="166"/>
      <c r="N13" s="166"/>
      <c r="O13" s="166"/>
      <c r="P13" s="166"/>
      <c r="Q13" s="166"/>
      <c r="R13" s="166"/>
      <c r="S13" s="166"/>
      <c r="T13" s="166"/>
      <c r="U13" s="169"/>
      <c r="V13" s="169"/>
      <c r="W13" s="169"/>
      <c r="X13" s="169"/>
    </row>
    <row r="14" spans="1:24" ht="49.5" customHeight="1">
      <c r="A14" s="1"/>
      <c r="B14" s="545"/>
      <c r="C14" s="1"/>
      <c r="D14" s="536" t="str">
        <f ca="1">OFFSET('PROGRAMMING SKELETON'!G228,F2-1,0)</f>
        <v>None</v>
      </c>
      <c r="E14" s="537"/>
      <c r="F14" s="326">
        <f>K92</f>
        <v>0</v>
      </c>
      <c r="G14" s="178">
        <f>K91</f>
        <v>0</v>
      </c>
      <c r="H14" s="179">
        <f>K90</f>
        <v>0</v>
      </c>
      <c r="I14" s="538">
        <f ca="1">K88</f>
        <v>0</v>
      </c>
      <c r="J14" s="539"/>
      <c r="K14" s="129"/>
      <c r="L14" s="166"/>
      <c r="M14" s="166"/>
      <c r="N14" s="166"/>
      <c r="O14" s="166"/>
      <c r="P14" s="166"/>
      <c r="Q14" s="166"/>
      <c r="R14" s="166"/>
      <c r="S14" s="166"/>
      <c r="T14" s="166"/>
      <c r="U14" s="169"/>
      <c r="V14" s="169"/>
      <c r="W14" s="169"/>
      <c r="X14" s="169"/>
    </row>
    <row r="15" spans="1:24" ht="49.5" customHeight="1">
      <c r="A15" s="1"/>
      <c r="B15" s="545"/>
      <c r="C15" s="1"/>
      <c r="D15" s="536" t="str">
        <f ca="1">OFFSET('PROGRAMMING SKELETON'!J228,F2-1,0)</f>
        <v>None</v>
      </c>
      <c r="E15" s="537"/>
      <c r="F15" s="326">
        <f>Q92</f>
        <v>0</v>
      </c>
      <c r="G15" s="178">
        <f>Q91</f>
        <v>0</v>
      </c>
      <c r="H15" s="179">
        <f>Q90</f>
        <v>0</v>
      </c>
      <c r="I15" s="538">
        <f ca="1">Q88</f>
        <v>0</v>
      </c>
      <c r="J15" s="539"/>
      <c r="K15" s="129"/>
      <c r="L15" s="166"/>
      <c r="M15" s="166"/>
      <c r="N15" s="166"/>
      <c r="O15" s="166"/>
      <c r="P15" s="166"/>
      <c r="Q15" s="166"/>
      <c r="R15" s="166"/>
      <c r="S15" s="166"/>
      <c r="T15" s="166"/>
      <c r="U15" s="169"/>
      <c r="V15" s="169"/>
      <c r="W15" s="169"/>
      <c r="X15" s="169"/>
    </row>
    <row r="16" spans="1:24" ht="49.5" customHeight="1">
      <c r="A16" s="1"/>
      <c r="B16" s="545"/>
      <c r="C16" s="1"/>
      <c r="D16" s="536" t="str">
        <f ca="1">OFFSET('PROGRAMMING SKELETON'!D282,F2-1,0)</f>
        <v>Squat w/ belt</v>
      </c>
      <c r="E16" s="537"/>
      <c r="F16" s="326">
        <f>E116</f>
        <v>0</v>
      </c>
      <c r="G16" s="178">
        <f>E115</f>
        <v>0</v>
      </c>
      <c r="H16" s="179">
        <f>E114</f>
        <v>0</v>
      </c>
      <c r="I16" s="538">
        <f ca="1">E112</f>
        <v>0</v>
      </c>
      <c r="J16" s="539"/>
      <c r="K16" s="129"/>
      <c r="L16" s="166"/>
      <c r="M16" s="166"/>
      <c r="N16" s="166"/>
      <c r="O16" s="166"/>
      <c r="P16" s="166"/>
      <c r="Q16" s="166"/>
      <c r="R16" s="166"/>
      <c r="S16" s="166"/>
      <c r="T16" s="166"/>
      <c r="U16" s="169"/>
      <c r="V16" s="169"/>
      <c r="W16" s="169"/>
      <c r="X16" s="169"/>
    </row>
    <row r="17" spans="1:26" ht="49.5" customHeight="1">
      <c r="A17" s="1"/>
      <c r="B17" s="545"/>
      <c r="C17" s="1"/>
      <c r="D17" s="536" t="str">
        <f ca="1">OFFSET('PROGRAMMING SKELETON'!G282,F2-1,0)</f>
        <v>1 count paused bench</v>
      </c>
      <c r="E17" s="537"/>
      <c r="F17" s="326">
        <f>K116</f>
        <v>0</v>
      </c>
      <c r="G17" s="178">
        <f>K115</f>
        <v>0</v>
      </c>
      <c r="H17" s="179">
        <f>K114</f>
        <v>0</v>
      </c>
      <c r="I17" s="538">
        <f ca="1">K112</f>
        <v>0</v>
      </c>
      <c r="J17" s="539"/>
      <c r="K17" s="129"/>
      <c r="L17" s="166"/>
      <c r="M17" s="166"/>
      <c r="N17" s="166"/>
      <c r="O17" s="166"/>
      <c r="P17" s="166"/>
      <c r="Q17" s="166"/>
      <c r="R17" s="166"/>
      <c r="S17" s="166"/>
      <c r="T17" s="166"/>
      <c r="U17" s="169"/>
      <c r="V17" s="169"/>
      <c r="W17" s="169"/>
      <c r="X17" s="169"/>
    </row>
    <row r="18" spans="1:26" ht="49.5" customHeight="1">
      <c r="A18" s="1"/>
      <c r="B18" s="545"/>
      <c r="C18" s="1"/>
      <c r="D18" s="536" t="str">
        <f ca="1">OFFSET('PROGRAMMING SKELETON'!J282,F2-1,0)</f>
        <v>Deadlift w/ belt</v>
      </c>
      <c r="E18" s="537"/>
      <c r="F18" s="326">
        <f>Q116</f>
        <v>0</v>
      </c>
      <c r="G18" s="178">
        <f>Q115</f>
        <v>0</v>
      </c>
      <c r="H18" s="179">
        <f>Q114</f>
        <v>0</v>
      </c>
      <c r="I18" s="538">
        <f ca="1">Q112</f>
        <v>0</v>
      </c>
      <c r="J18" s="539"/>
      <c r="K18" s="129"/>
      <c r="L18" s="182"/>
      <c r="M18" s="182"/>
      <c r="N18" s="182"/>
      <c r="O18" s="182"/>
      <c r="P18" s="182"/>
      <c r="Q18" s="182"/>
      <c r="R18" s="182"/>
      <c r="S18" s="182"/>
      <c r="T18" s="182"/>
      <c r="U18" s="169"/>
      <c r="V18" s="169"/>
      <c r="W18" s="169"/>
      <c r="X18" s="169"/>
    </row>
    <row r="19" spans="1:26" ht="49.5" customHeight="1">
      <c r="A19" s="1"/>
      <c r="B19" s="545"/>
      <c r="C19" s="1"/>
      <c r="D19" s="536" t="s">
        <v>2145</v>
      </c>
      <c r="E19" s="537"/>
      <c r="F19" s="588">
        <f>J125</f>
        <v>0</v>
      </c>
      <c r="G19" s="413"/>
      <c r="H19" s="413"/>
      <c r="I19" s="413"/>
      <c r="J19" s="539"/>
      <c r="K19" s="129"/>
      <c r="L19" s="182"/>
      <c r="M19" s="182"/>
      <c r="N19" s="182"/>
      <c r="O19" s="182"/>
      <c r="P19" s="182"/>
      <c r="Q19" s="182"/>
      <c r="R19" s="182"/>
      <c r="S19" s="182"/>
      <c r="T19" s="182"/>
      <c r="U19" s="169"/>
      <c r="V19" s="169"/>
      <c r="W19" s="169"/>
      <c r="X19" s="169"/>
    </row>
    <row r="20" spans="1:26" ht="49.5" customHeight="1">
      <c r="A20" s="1"/>
      <c r="B20" s="545"/>
      <c r="C20" s="1"/>
      <c r="D20" s="536" t="s">
        <v>2146</v>
      </c>
      <c r="E20" s="537"/>
      <c r="F20" s="540" t="e">
        <f>F19/(('WEEK 10'!F19+'WEEK 11'!F19+'WEEK 12'!F19+'WEEK 9'!F19)/4)</f>
        <v>#DIV/0!</v>
      </c>
      <c r="G20" s="541"/>
      <c r="H20" s="541"/>
      <c r="I20" s="541"/>
      <c r="J20" s="542"/>
      <c r="K20" s="129"/>
      <c r="L20" s="182"/>
      <c r="M20" s="182"/>
      <c r="N20" s="182"/>
      <c r="O20" s="182"/>
      <c r="P20" s="182"/>
      <c r="Q20" s="182"/>
      <c r="R20" s="182"/>
      <c r="S20" s="182"/>
      <c r="T20" s="182"/>
      <c r="U20" s="169"/>
      <c r="V20" s="169"/>
      <c r="W20" s="169"/>
      <c r="X20" s="169"/>
    </row>
    <row r="21" spans="1:26" ht="49.5" customHeight="1">
      <c r="A21" s="1"/>
      <c r="B21" s="546"/>
      <c r="C21" s="1"/>
      <c r="D21" s="536"/>
      <c r="E21" s="537"/>
      <c r="F21" s="183"/>
      <c r="G21" s="184"/>
      <c r="H21" s="185"/>
      <c r="I21" s="543"/>
      <c r="J21" s="537"/>
      <c r="K21" s="129"/>
      <c r="L21" s="182"/>
      <c r="M21" s="182"/>
      <c r="N21" s="182"/>
      <c r="O21" s="182"/>
      <c r="P21" s="182"/>
      <c r="Q21" s="182"/>
      <c r="R21" s="182"/>
      <c r="S21" s="182"/>
      <c r="T21" s="182"/>
      <c r="U21" s="169"/>
      <c r="V21" s="169"/>
      <c r="W21" s="169"/>
      <c r="X21" s="169"/>
    </row>
    <row r="22" spans="1:26" ht="15" customHeight="1">
      <c r="A22" s="1"/>
      <c r="B22" s="1"/>
      <c r="C22" s="1"/>
      <c r="D22" s="1"/>
      <c r="E22" s="1"/>
      <c r="F22" s="1"/>
      <c r="G22" s="169"/>
      <c r="H22" s="169"/>
      <c r="I22" s="169"/>
      <c r="J22" s="169"/>
      <c r="K22" s="169"/>
      <c r="L22" s="169"/>
      <c r="M22" s="169"/>
      <c r="N22" s="169"/>
      <c r="O22" s="169"/>
      <c r="P22" s="169"/>
      <c r="Q22" s="169"/>
      <c r="R22" s="169"/>
      <c r="S22" s="169"/>
      <c r="T22" s="169"/>
      <c r="U22" s="169"/>
    </row>
    <row r="23" spans="1:26" ht="15.75" customHeight="1"/>
    <row r="24" spans="1:26" ht="79.5" customHeight="1">
      <c r="B24" s="544">
        <v>1</v>
      </c>
      <c r="D24" s="533">
        <v>1</v>
      </c>
      <c r="E24" s="369"/>
      <c r="F24" s="369"/>
      <c r="G24" s="369"/>
      <c r="H24" s="370"/>
      <c r="J24" s="533">
        <v>2</v>
      </c>
      <c r="K24" s="369"/>
      <c r="L24" s="369"/>
      <c r="M24" s="369"/>
      <c r="N24" s="370"/>
      <c r="P24" s="533">
        <v>3</v>
      </c>
      <c r="Q24" s="369"/>
      <c r="R24" s="369"/>
      <c r="S24" s="369"/>
      <c r="T24" s="370"/>
      <c r="V24" s="533" t="s">
        <v>2147</v>
      </c>
      <c r="W24" s="369"/>
      <c r="X24" s="369"/>
      <c r="Y24" s="369"/>
      <c r="Z24" s="370"/>
    </row>
    <row r="25" spans="1:26" ht="15" customHeight="1">
      <c r="B25" s="545"/>
    </row>
    <row r="26" spans="1:26" ht="79.5" customHeight="1">
      <c r="B26" s="545"/>
      <c r="D26" s="535" t="str">
        <f ca="1">OFFSET('PROGRAMMING SKELETON'!D118,F2-1,0)</f>
        <v>Squat with belt</v>
      </c>
      <c r="E26" s="413"/>
      <c r="F26" s="413"/>
      <c r="G26" s="413"/>
      <c r="H26" s="414"/>
      <c r="I26" s="129"/>
      <c r="J26" s="535" t="str">
        <f ca="1">OFFSET('PROGRAMMING SKELETON'!G118,F2-1,0)</f>
        <v>1 count paused bench</v>
      </c>
      <c r="K26" s="413"/>
      <c r="L26" s="413"/>
      <c r="M26" s="413"/>
      <c r="N26" s="414"/>
      <c r="O26" s="129"/>
      <c r="P26" s="535" t="str">
        <f ca="1">OFFSET('PROGRAMMING SKELETON'!J118,F2-1,0)</f>
        <v>Deadlift w/ belt</v>
      </c>
      <c r="Q26" s="413"/>
      <c r="R26" s="413"/>
      <c r="S26" s="413"/>
      <c r="T26" s="414"/>
      <c r="V26" s="535" t="str">
        <f ca="1">OFFSET('PROGRAMMING SKELETON'!M118,F2-1,0)</f>
        <v>None</v>
      </c>
      <c r="W26" s="413"/>
      <c r="X26" s="413"/>
      <c r="Y26" s="413"/>
      <c r="Z26" s="414"/>
    </row>
    <row r="27" spans="1:26" ht="49.5" customHeight="1">
      <c r="B27" s="545"/>
      <c r="D27" s="531" t="s">
        <v>2148</v>
      </c>
      <c r="E27" s="525" t="str">
        <f ca="1">OFFSET('PROGRAMMING SKELETON'!D3,F2-1,0)</f>
        <v>work up to. 1 rep @ opener (~90-93%)</v>
      </c>
      <c r="F27" s="526"/>
      <c r="G27" s="526"/>
      <c r="H27" s="527"/>
      <c r="J27" s="531" t="s">
        <v>2148</v>
      </c>
      <c r="K27" s="525" t="str">
        <f ca="1">OFFSET('PROGRAMMING SKELETON'!E3,F2-1,0)</f>
        <v>work up to. 1 rep @ opener (~90-93%)</v>
      </c>
      <c r="L27" s="526"/>
      <c r="M27" s="526"/>
      <c r="N27" s="527"/>
      <c r="P27" s="531" t="s">
        <v>2148</v>
      </c>
      <c r="Q27" s="525" t="str">
        <f ca="1">OFFSET('PROGRAMMING SKELETON'!F3,F2-1,0)</f>
        <v>work up to. 1 rep @ opener (~90-93%)</v>
      </c>
      <c r="R27" s="526"/>
      <c r="S27" s="526"/>
      <c r="T27" s="527"/>
      <c r="V27" s="582" t="str">
        <f ca="1">OFFSET('PROGRAMMING SKELETON'!N118,F2-1,0)</f>
        <v>None</v>
      </c>
      <c r="W27" s="526"/>
      <c r="X27" s="526"/>
      <c r="Y27" s="526"/>
      <c r="Z27" s="527"/>
    </row>
    <row r="28" spans="1:26" ht="49.5" customHeight="1">
      <c r="B28" s="545"/>
      <c r="D28" s="532"/>
      <c r="E28" s="528"/>
      <c r="F28" s="529"/>
      <c r="G28" s="529"/>
      <c r="H28" s="530"/>
      <c r="J28" s="532"/>
      <c r="K28" s="528"/>
      <c r="L28" s="529"/>
      <c r="M28" s="529"/>
      <c r="N28" s="530"/>
      <c r="P28" s="532"/>
      <c r="Q28" s="528"/>
      <c r="R28" s="529"/>
      <c r="S28" s="529"/>
      <c r="T28" s="530"/>
      <c r="V28" s="583"/>
      <c r="W28" s="392"/>
      <c r="X28" s="392"/>
      <c r="Y28" s="392"/>
      <c r="Z28" s="584"/>
    </row>
    <row r="29" spans="1:26" ht="124.5" customHeight="1">
      <c r="B29" s="545"/>
      <c r="D29" s="186" t="s">
        <v>2149</v>
      </c>
      <c r="E29" s="534" t="str">
        <f ca="1">OFFSET('PROGRAMMING SKELETON'!E118,F2-1,0)</f>
        <v>3-5 minute rest between work sets</v>
      </c>
      <c r="F29" s="410"/>
      <c r="G29" s="410"/>
      <c r="H29" s="411"/>
      <c r="J29" s="186" t="s">
        <v>2149</v>
      </c>
      <c r="K29" s="534" t="str">
        <f ca="1">OFFSET('PROGRAMMING SKELETON'!H118,F2-1,0)</f>
        <v>3-5 minute rest between work sets</v>
      </c>
      <c r="L29" s="410"/>
      <c r="M29" s="410"/>
      <c r="N29" s="411"/>
      <c r="P29" s="186" t="s">
        <v>2149</v>
      </c>
      <c r="Q29" s="534" t="str">
        <f ca="1">OFFSET('PROGRAMMING SKELETON'!K118,F2-1,0)</f>
        <v>4-5 minutes on sets @ RPE 7 or above</v>
      </c>
      <c r="R29" s="410"/>
      <c r="S29" s="410"/>
      <c r="T29" s="411"/>
      <c r="V29" s="585"/>
      <c r="W29" s="417"/>
      <c r="X29" s="417"/>
      <c r="Y29" s="417"/>
      <c r="Z29" s="586"/>
    </row>
    <row r="30" spans="1:26" ht="60" customHeight="1">
      <c r="B30" s="545"/>
      <c r="D30" s="187" t="s">
        <v>2150</v>
      </c>
      <c r="E30" s="187" t="s">
        <v>2151</v>
      </c>
      <c r="F30" s="187" t="s">
        <v>1267</v>
      </c>
      <c r="G30" s="187" t="s">
        <v>2152</v>
      </c>
      <c r="H30" s="187" t="s">
        <v>2153</v>
      </c>
      <c r="J30" s="187" t="s">
        <v>2150</v>
      </c>
      <c r="K30" s="187" t="s">
        <v>2151</v>
      </c>
      <c r="L30" s="187" t="s">
        <v>1267</v>
      </c>
      <c r="M30" s="187" t="s">
        <v>2152</v>
      </c>
      <c r="N30" s="187" t="s">
        <v>2153</v>
      </c>
      <c r="P30" s="187" t="s">
        <v>2150</v>
      </c>
      <c r="Q30" s="187" t="s">
        <v>2151</v>
      </c>
      <c r="R30" s="187" t="s">
        <v>1267</v>
      </c>
      <c r="S30" s="187" t="s">
        <v>2152</v>
      </c>
      <c r="T30" s="187" t="s">
        <v>2153</v>
      </c>
      <c r="V30" s="581" t="s">
        <v>2154</v>
      </c>
      <c r="W30" s="413"/>
      <c r="X30" s="413"/>
      <c r="Y30" s="413"/>
      <c r="Z30" s="414"/>
    </row>
    <row r="31" spans="1:26" ht="39.75" customHeight="1">
      <c r="B31" s="545"/>
      <c r="D31" s="188" t="s">
        <v>2155</v>
      </c>
      <c r="E31" s="321"/>
      <c r="F31" s="189"/>
      <c r="G31" s="328"/>
      <c r="H31" s="190" t="str">
        <f t="shared" ref="H31:H39" si="0">IF(ISNUMBER(E31),E31/E$40,"")</f>
        <v/>
      </c>
      <c r="J31" s="188" t="s">
        <v>2155</v>
      </c>
      <c r="K31" s="321"/>
      <c r="L31" s="189"/>
      <c r="M31" s="328"/>
      <c r="N31" s="190" t="str">
        <f t="shared" ref="N31:N39" si="1">IF(ISNUMBER(K31),K31/K$40,"")</f>
        <v/>
      </c>
      <c r="P31" s="188" t="s">
        <v>2155</v>
      </c>
      <c r="Q31" s="321"/>
      <c r="R31" s="189"/>
      <c r="S31" s="328"/>
      <c r="T31" s="190" t="str">
        <f t="shared" ref="T31:T39" si="2">IF(ISNUMBER(Q31),Q31/Q$40,"")</f>
        <v/>
      </c>
      <c r="V31" s="587"/>
      <c r="W31" s="526"/>
      <c r="X31" s="526"/>
      <c r="Y31" s="526"/>
      <c r="Z31" s="527"/>
    </row>
    <row r="32" spans="1:26" ht="39.75" customHeight="1">
      <c r="B32" s="545"/>
      <c r="D32" s="191" t="s">
        <v>2156</v>
      </c>
      <c r="E32" s="322"/>
      <c r="F32" s="192"/>
      <c r="G32" s="329"/>
      <c r="H32" s="193" t="str">
        <f t="shared" si="0"/>
        <v/>
      </c>
      <c r="J32" s="191" t="s">
        <v>2156</v>
      </c>
      <c r="K32" s="322"/>
      <c r="L32" s="192"/>
      <c r="M32" s="329"/>
      <c r="N32" s="193" t="str">
        <f t="shared" si="1"/>
        <v/>
      </c>
      <c r="P32" s="191" t="s">
        <v>2156</v>
      </c>
      <c r="Q32" s="322"/>
      <c r="R32" s="192"/>
      <c r="S32" s="329"/>
      <c r="T32" s="193" t="str">
        <f t="shared" si="2"/>
        <v/>
      </c>
      <c r="V32" s="583"/>
      <c r="W32" s="392"/>
      <c r="X32" s="392"/>
      <c r="Y32" s="392"/>
      <c r="Z32" s="584"/>
    </row>
    <row r="33" spans="2:26" ht="39.75" customHeight="1">
      <c r="B33" s="545"/>
      <c r="D33" s="191" t="s">
        <v>2157</v>
      </c>
      <c r="E33" s="323"/>
      <c r="F33" s="194"/>
      <c r="G33" s="330"/>
      <c r="H33" s="195" t="str">
        <f t="shared" si="0"/>
        <v/>
      </c>
      <c r="J33" s="191" t="s">
        <v>2157</v>
      </c>
      <c r="K33" s="323"/>
      <c r="L33" s="194"/>
      <c r="M33" s="330"/>
      <c r="N33" s="195" t="str">
        <f t="shared" si="1"/>
        <v/>
      </c>
      <c r="P33" s="191" t="s">
        <v>2157</v>
      </c>
      <c r="Q33" s="323"/>
      <c r="R33" s="194"/>
      <c r="S33" s="330"/>
      <c r="T33" s="195" t="str">
        <f t="shared" si="2"/>
        <v/>
      </c>
      <c r="V33" s="583"/>
      <c r="W33" s="392"/>
      <c r="X33" s="392"/>
      <c r="Y33" s="392"/>
      <c r="Z33" s="584"/>
    </row>
    <row r="34" spans="2:26" ht="39.75" customHeight="1">
      <c r="B34" s="545"/>
      <c r="D34" s="191" t="s">
        <v>2158</v>
      </c>
      <c r="E34" s="322"/>
      <c r="F34" s="192"/>
      <c r="G34" s="329"/>
      <c r="H34" s="193" t="str">
        <f t="shared" si="0"/>
        <v/>
      </c>
      <c r="J34" s="191" t="s">
        <v>2158</v>
      </c>
      <c r="K34" s="322"/>
      <c r="L34" s="192"/>
      <c r="M34" s="329"/>
      <c r="N34" s="193" t="str">
        <f t="shared" si="1"/>
        <v/>
      </c>
      <c r="P34" s="191" t="s">
        <v>2158</v>
      </c>
      <c r="Q34" s="322"/>
      <c r="R34" s="192"/>
      <c r="S34" s="329"/>
      <c r="T34" s="193" t="str">
        <f t="shared" si="2"/>
        <v/>
      </c>
      <c r="V34" s="583"/>
      <c r="W34" s="392"/>
      <c r="X34" s="392"/>
      <c r="Y34" s="392"/>
      <c r="Z34" s="584"/>
    </row>
    <row r="35" spans="2:26" ht="39.75" customHeight="1">
      <c r="B35" s="545"/>
      <c r="D35" s="191" t="s">
        <v>2159</v>
      </c>
      <c r="E35" s="323"/>
      <c r="F35" s="194"/>
      <c r="G35" s="330"/>
      <c r="H35" s="195" t="str">
        <f t="shared" si="0"/>
        <v/>
      </c>
      <c r="J35" s="191" t="s">
        <v>2159</v>
      </c>
      <c r="K35" s="323"/>
      <c r="L35" s="194"/>
      <c r="M35" s="330"/>
      <c r="N35" s="195" t="str">
        <f t="shared" si="1"/>
        <v/>
      </c>
      <c r="P35" s="191" t="s">
        <v>2159</v>
      </c>
      <c r="Q35" s="323"/>
      <c r="R35" s="194"/>
      <c r="S35" s="330"/>
      <c r="T35" s="195" t="str">
        <f t="shared" si="2"/>
        <v/>
      </c>
      <c r="V35" s="583"/>
      <c r="W35" s="392"/>
      <c r="X35" s="392"/>
      <c r="Y35" s="392"/>
      <c r="Z35" s="584"/>
    </row>
    <row r="36" spans="2:26" ht="39.75" customHeight="1">
      <c r="B36" s="545"/>
      <c r="D36" s="191" t="s">
        <v>2160</v>
      </c>
      <c r="E36" s="322"/>
      <c r="F36" s="192"/>
      <c r="G36" s="329"/>
      <c r="H36" s="193" t="str">
        <f t="shared" si="0"/>
        <v/>
      </c>
      <c r="J36" s="191" t="s">
        <v>2160</v>
      </c>
      <c r="K36" s="322"/>
      <c r="L36" s="192"/>
      <c r="M36" s="329"/>
      <c r="N36" s="193" t="str">
        <f t="shared" si="1"/>
        <v/>
      </c>
      <c r="P36" s="191" t="s">
        <v>2160</v>
      </c>
      <c r="Q36" s="322"/>
      <c r="R36" s="192"/>
      <c r="S36" s="329"/>
      <c r="T36" s="193" t="str">
        <f t="shared" si="2"/>
        <v/>
      </c>
      <c r="V36" s="583"/>
      <c r="W36" s="392"/>
      <c r="X36" s="392"/>
      <c r="Y36" s="392"/>
      <c r="Z36" s="584"/>
    </row>
    <row r="37" spans="2:26" ht="39.75" customHeight="1">
      <c r="B37" s="545"/>
      <c r="D37" s="191" t="s">
        <v>2161</v>
      </c>
      <c r="E37" s="323"/>
      <c r="F37" s="194"/>
      <c r="G37" s="330"/>
      <c r="H37" s="195" t="str">
        <f t="shared" si="0"/>
        <v/>
      </c>
      <c r="J37" s="191" t="s">
        <v>2161</v>
      </c>
      <c r="K37" s="323"/>
      <c r="L37" s="194"/>
      <c r="M37" s="330"/>
      <c r="N37" s="195" t="str">
        <f t="shared" si="1"/>
        <v/>
      </c>
      <c r="P37" s="191" t="s">
        <v>2161</v>
      </c>
      <c r="Q37" s="323"/>
      <c r="R37" s="194"/>
      <c r="S37" s="330"/>
      <c r="T37" s="195" t="str">
        <f t="shared" si="2"/>
        <v/>
      </c>
      <c r="V37" s="583"/>
      <c r="W37" s="392"/>
      <c r="X37" s="392"/>
      <c r="Y37" s="392"/>
      <c r="Z37" s="584"/>
    </row>
    <row r="38" spans="2:26" ht="39.75" customHeight="1">
      <c r="B38" s="545"/>
      <c r="D38" s="191" t="s">
        <v>2162</v>
      </c>
      <c r="E38" s="322"/>
      <c r="F38" s="192"/>
      <c r="G38" s="329"/>
      <c r="H38" s="193" t="str">
        <f t="shared" si="0"/>
        <v/>
      </c>
      <c r="J38" s="191" t="s">
        <v>2162</v>
      </c>
      <c r="K38" s="322"/>
      <c r="L38" s="192"/>
      <c r="M38" s="329"/>
      <c r="N38" s="193" t="str">
        <f t="shared" si="1"/>
        <v/>
      </c>
      <c r="P38" s="191" t="s">
        <v>2162</v>
      </c>
      <c r="Q38" s="322"/>
      <c r="R38" s="192"/>
      <c r="S38" s="329"/>
      <c r="T38" s="193" t="str">
        <f t="shared" si="2"/>
        <v/>
      </c>
      <c r="V38" s="583"/>
      <c r="W38" s="392"/>
      <c r="X38" s="392"/>
      <c r="Y38" s="392"/>
      <c r="Z38" s="584"/>
    </row>
    <row r="39" spans="2:26" ht="39.75" customHeight="1">
      <c r="B39" s="545"/>
      <c r="D39" s="196" t="s">
        <v>2163</v>
      </c>
      <c r="E39" s="324"/>
      <c r="F39" s="197"/>
      <c r="G39" s="331"/>
      <c r="H39" s="198" t="str">
        <f t="shared" si="0"/>
        <v/>
      </c>
      <c r="J39" s="196" t="s">
        <v>2163</v>
      </c>
      <c r="K39" s="324"/>
      <c r="L39" s="197"/>
      <c r="M39" s="331"/>
      <c r="N39" s="198" t="str">
        <f t="shared" si="1"/>
        <v/>
      </c>
      <c r="P39" s="196" t="s">
        <v>2163</v>
      </c>
      <c r="Q39" s="324"/>
      <c r="R39" s="197"/>
      <c r="S39" s="331"/>
      <c r="T39" s="198" t="str">
        <f t="shared" si="2"/>
        <v/>
      </c>
      <c r="V39" s="583"/>
      <c r="W39" s="392"/>
      <c r="X39" s="392"/>
      <c r="Y39" s="392"/>
      <c r="Z39" s="584"/>
    </row>
    <row r="40" spans="2:26" ht="60" customHeight="1">
      <c r="B40" s="545"/>
      <c r="D40" s="199" t="s">
        <v>1277</v>
      </c>
      <c r="E40" s="547">
        <f ca="1">ROUNDUP(F45/(VLOOKUP(1,tblRPECoefficientWithoutColumnHeaders,2,0)*G45^2+VLOOKUP(2,tblRPECoefficientWithoutColumnHeaders,2,0)*G45+VLOOKUP(3,tblRPECoefficientWithoutColumnHeaders,2,0)),0)</f>
        <v>0</v>
      </c>
      <c r="F40" s="548"/>
      <c r="G40" s="548"/>
      <c r="H40" s="549"/>
      <c r="J40" s="199" t="s">
        <v>1277</v>
      </c>
      <c r="K40" s="547">
        <f ca="1">ROUNDUP(L45/(VLOOKUP(1,tblRPECoefficientWithoutColumnHeaders,2,0)*M45^2+VLOOKUP(2,tblRPECoefficientWithoutColumnHeaders,2,0)*M45+VLOOKUP(3,tblRPECoefficientWithoutColumnHeaders,2,0)),0)</f>
        <v>0</v>
      </c>
      <c r="L40" s="548"/>
      <c r="M40" s="548"/>
      <c r="N40" s="549"/>
      <c r="P40" s="200" t="s">
        <v>1277</v>
      </c>
      <c r="Q40" s="554">
        <f ca="1">ROUNDUP(R45/(VLOOKUP(1,tblRPECoefficientWithoutColumnHeaders,2,0)*S45^2+VLOOKUP(2,tblRPECoefficientWithoutColumnHeaders,2,0)*S45+VLOOKUP(3,tblRPECoefficientWithoutColumnHeaders,2,0)),0)</f>
        <v>0</v>
      </c>
      <c r="R40" s="555"/>
      <c r="S40" s="555"/>
      <c r="T40" s="556"/>
      <c r="V40" s="583"/>
      <c r="W40" s="392"/>
      <c r="X40" s="392"/>
      <c r="Y40" s="392"/>
      <c r="Z40" s="584"/>
    </row>
    <row r="41" spans="2:26" ht="60" customHeight="1">
      <c r="B41" s="545"/>
      <c r="D41" s="201"/>
      <c r="E41" s="202"/>
      <c r="F41" s="203"/>
      <c r="G41" s="203"/>
      <c r="H41" s="204"/>
      <c r="J41" s="201"/>
      <c r="K41" s="202"/>
      <c r="L41" s="203"/>
      <c r="M41" s="203"/>
      <c r="N41" s="204"/>
      <c r="P41" s="205" t="s">
        <v>2164</v>
      </c>
      <c r="Q41" s="206"/>
      <c r="R41" s="207" t="s">
        <v>2165</v>
      </c>
      <c r="S41" s="208"/>
      <c r="T41" s="209">
        <f>S41*Q41</f>
        <v>0</v>
      </c>
      <c r="V41" s="583"/>
      <c r="W41" s="392"/>
      <c r="X41" s="392"/>
      <c r="Y41" s="392"/>
      <c r="Z41" s="584"/>
    </row>
    <row r="42" spans="2:26" ht="60" customHeight="1">
      <c r="B42" s="545"/>
      <c r="D42" s="201" t="s">
        <v>1268</v>
      </c>
      <c r="E42" s="553">
        <f>IF(COUNT(H31:H39)&gt;0,AVERAGEIF(H31:H39,"&gt;0"),0)</f>
        <v>0</v>
      </c>
      <c r="F42" s="406"/>
      <c r="G42" s="406"/>
      <c r="H42" s="407"/>
      <c r="J42" s="201" t="s">
        <v>1268</v>
      </c>
      <c r="K42" s="553">
        <f>IF(COUNT(N31:N39)&gt;0,AVERAGEIF(N31:N39,"&gt;0"),0)</f>
        <v>0</v>
      </c>
      <c r="L42" s="406"/>
      <c r="M42" s="406"/>
      <c r="N42" s="407"/>
      <c r="P42" s="210" t="s">
        <v>1268</v>
      </c>
      <c r="Q42" s="557">
        <f>IF(COUNT(T31:T39)&gt;0,AVERAGEIF(T31:T39,"&gt;0"),0)</f>
        <v>0</v>
      </c>
      <c r="R42" s="558"/>
      <c r="S42" s="558"/>
      <c r="T42" s="559"/>
      <c r="V42" s="583"/>
      <c r="W42" s="392"/>
      <c r="X42" s="392"/>
      <c r="Y42" s="392"/>
      <c r="Z42" s="584"/>
    </row>
    <row r="43" spans="2:26" ht="60" customHeight="1">
      <c r="B43" s="545"/>
      <c r="D43" s="201" t="s">
        <v>1267</v>
      </c>
      <c r="E43" s="560">
        <f>SUM(F31:F39)</f>
        <v>0</v>
      </c>
      <c r="F43" s="406"/>
      <c r="G43" s="406"/>
      <c r="H43" s="407"/>
      <c r="J43" s="201" t="s">
        <v>1267</v>
      </c>
      <c r="K43" s="560">
        <f>SUM(L31:L39)</f>
        <v>0</v>
      </c>
      <c r="L43" s="406"/>
      <c r="M43" s="406"/>
      <c r="N43" s="407"/>
      <c r="P43" s="201" t="s">
        <v>1267</v>
      </c>
      <c r="Q43" s="560">
        <f>SUM(R31:R39)</f>
        <v>0</v>
      </c>
      <c r="R43" s="406"/>
      <c r="S43" s="406"/>
      <c r="T43" s="407"/>
      <c r="V43" s="583"/>
      <c r="W43" s="392"/>
      <c r="X43" s="392"/>
      <c r="Y43" s="392"/>
      <c r="Z43" s="584"/>
    </row>
    <row r="44" spans="2:26" ht="60" customHeight="1">
      <c r="B44" s="545"/>
      <c r="D44" s="211" t="s">
        <v>1258</v>
      </c>
      <c r="E44" s="550">
        <f>SUM(PRODUCT(E31:F31),PRODUCT(E32:F32),PRODUCT(E33:F33),PRODUCT(E34:F34),PRODUCT(E35:F35),PRODUCT(E36:F36),PRODUCT(E37:F37),PRODUCT(E38:F38),PRODUCT(E39:F39))</f>
        <v>0</v>
      </c>
      <c r="F44" s="551"/>
      <c r="G44" s="551"/>
      <c r="H44" s="552"/>
      <c r="J44" s="211" t="s">
        <v>1258</v>
      </c>
      <c r="K44" s="550">
        <f>SUM(PRODUCT(K31:L31),PRODUCT(K32:L32),PRODUCT(K33:L33),PRODUCT(K34:L34),PRODUCT(K35:L35),PRODUCT(K36:L36),PRODUCT(K37:L37),PRODUCT(K38:L38),PRODUCT(K39:L39))</f>
        <v>0</v>
      </c>
      <c r="L44" s="551"/>
      <c r="M44" s="551"/>
      <c r="N44" s="552"/>
      <c r="P44" s="211" t="s">
        <v>1258</v>
      </c>
      <c r="Q44" s="550">
        <f>SUM(PRODUCT(Q31:R31),PRODUCT(Q32:R32),PRODUCT(Q33:R33),PRODUCT(Q34:R34),PRODUCT(Q35:R35),PRODUCT(Q36:R36),PRODUCT(Q37:R37),PRODUCT(Q38:R38),PRODUCT(Q39:R39))</f>
        <v>0</v>
      </c>
      <c r="R44" s="551"/>
      <c r="S44" s="551"/>
      <c r="T44" s="552"/>
      <c r="V44" s="585"/>
      <c r="W44" s="417"/>
      <c r="X44" s="417"/>
      <c r="Y44" s="417"/>
      <c r="Z44" s="586"/>
    </row>
    <row r="45" spans="2:26" ht="39.75" customHeight="1">
      <c r="B45" s="546"/>
      <c r="D45" s="212"/>
      <c r="E45" s="213" t="str">
        <f ca="1">OFFSET(E30,COUNT(E31:E39),0)</f>
        <v>WEIGHT</v>
      </c>
      <c r="F45" s="214">
        <f ca="1">IF(COUNT(E31:E39)&gt;0,OFFSET(E30,MATCH(MAX(E31:E39),E31:E39,0),0),0)</f>
        <v>0</v>
      </c>
      <c r="G45" s="214">
        <f ca="1">IF(COUNT(E31:E39)&gt;0,OFFSET(F30,MATCH(MAX(E31:E39),E31:E39,0),0)+(10-OFFSET(G30,MATCH(MAX(E31:E39),E31:E39,0),0)),0)</f>
        <v>0</v>
      </c>
      <c r="H45" s="215">
        <f ca="1">IF(COUNT(E31:E39)&gt;0,OFFSET(F30,COUNT(E31:E39),0)+(10-(OFFSET(G30,COUNT(E31:E39),0))),0)</f>
        <v>0</v>
      </c>
      <c r="J45" s="212" t="s">
        <v>2166</v>
      </c>
      <c r="K45" s="213" t="str">
        <f ca="1">OFFSET(K30,COUNT(K31:K39),0)</f>
        <v>WEIGHT</v>
      </c>
      <c r="L45" s="214">
        <f ca="1">IF(COUNT(K31:K39)&gt;0,OFFSET(K30,MATCH(MAX(K31:K39),K31:K39,0),0),0)</f>
        <v>0</v>
      </c>
      <c r="M45" s="214">
        <f ca="1">IF(COUNT(K31:K39)&gt;0,OFFSET(L30,MATCH(MAX(K31:K39),K31:K39,0),0)+(10-OFFSET(M30,MATCH(MAX(K31:K39),K31:K39,0),0)),0)</f>
        <v>0</v>
      </c>
      <c r="N45" s="215">
        <f ca="1">IF(COUNT(K31:K39)&gt;0,OFFSET(L30,COUNT(K31:K39),0)+(10-(OFFSET(M30,COUNT(K31:K39),0))),0)</f>
        <v>0</v>
      </c>
      <c r="P45" s="212"/>
      <c r="Q45" s="213" t="str">
        <f ca="1">OFFSET(Q30,COUNT(Q31:Q39),0)</f>
        <v>WEIGHT</v>
      </c>
      <c r="R45" s="214">
        <f ca="1">IF(COUNT(Q31:Q39)&gt;0,OFFSET(Q30,MATCH(MAX(Q31:Q39),Q31:Q39,0),0),0)</f>
        <v>0</v>
      </c>
      <c r="S45" s="214">
        <f ca="1">IF(COUNT(Q31:Q39)&gt;0,OFFSET(R30,MATCH(MAX(Q31:Q39),Q31:Q39,0),0)+(10-OFFSET(S30,MATCH(MAX(Q31:Q39),Q31:Q39,0),0)),0)</f>
        <v>0</v>
      </c>
      <c r="T45" s="215">
        <f ca="1">IF(COUNT(Q31:Q39)&gt;0,OFFSET(R30,COUNT(Q31:Q39),0)+(10-(OFFSET(S30,COUNT(Q31:Q39),0))),0)</f>
        <v>0</v>
      </c>
      <c r="V45" s="212"/>
      <c r="W45" s="213"/>
      <c r="X45" s="214"/>
      <c r="Y45" s="214"/>
      <c r="Z45" s="215"/>
    </row>
    <row r="46" spans="2:26" ht="15.75" customHeight="1"/>
    <row r="47" spans="2:26" ht="15.75" customHeight="1"/>
    <row r="48" spans="2:26" ht="79.5" customHeight="1">
      <c r="B48" s="544">
        <v>2</v>
      </c>
      <c r="D48" s="533">
        <v>1</v>
      </c>
      <c r="E48" s="369"/>
      <c r="F48" s="369"/>
      <c r="G48" s="369"/>
      <c r="H48" s="370"/>
      <c r="J48" s="533">
        <v>2</v>
      </c>
      <c r="K48" s="369"/>
      <c r="L48" s="369"/>
      <c r="M48" s="369"/>
      <c r="N48" s="370"/>
      <c r="P48" s="533">
        <v>3</v>
      </c>
      <c r="Q48" s="369"/>
      <c r="R48" s="369"/>
      <c r="S48" s="369"/>
      <c r="T48" s="370"/>
      <c r="V48" s="533" t="s">
        <v>2147</v>
      </c>
      <c r="W48" s="369"/>
      <c r="X48" s="369"/>
      <c r="Y48" s="369"/>
      <c r="Z48" s="370"/>
    </row>
    <row r="49" spans="2:26" ht="15" customHeight="1">
      <c r="B49" s="545"/>
    </row>
    <row r="50" spans="2:26" ht="79.5" customHeight="1">
      <c r="B50" s="545"/>
      <c r="D50" s="535" t="str">
        <f ca="1">OFFSET('PROGRAMMING SKELETON'!D173,F2-1,0)</f>
        <v>Squat with Belt</v>
      </c>
      <c r="E50" s="413"/>
      <c r="F50" s="413"/>
      <c r="G50" s="413"/>
      <c r="H50" s="414"/>
      <c r="J50" s="535" t="str">
        <f ca="1">OFFSET('PROGRAMMING SKELETON'!G173,F2-1,0)</f>
        <v>1 count paused bench</v>
      </c>
      <c r="K50" s="413"/>
      <c r="L50" s="413"/>
      <c r="M50" s="413"/>
      <c r="N50" s="414"/>
      <c r="P50" s="535" t="str">
        <f ca="1">OFFSET('PROGRAMMING SKELETON'!J173,F2-1,0)</f>
        <v>Deadlift w/ belt</v>
      </c>
      <c r="Q50" s="413"/>
      <c r="R50" s="413"/>
      <c r="S50" s="413"/>
      <c r="T50" s="414"/>
      <c r="V50" s="535" t="str">
        <f ca="1">OFFSET('PROGRAMMING SKELETON'!M174,F26-1,0)</f>
        <v>GPP or None</v>
      </c>
      <c r="W50" s="413"/>
      <c r="X50" s="413"/>
      <c r="Y50" s="413"/>
      <c r="Z50" s="414"/>
    </row>
    <row r="51" spans="2:26" ht="49.5" customHeight="1">
      <c r="B51" s="545"/>
      <c r="D51" s="531" t="s">
        <v>2148</v>
      </c>
      <c r="E51" s="525" t="str">
        <f ca="1">OFFSET('PROGRAMMING SKELETON'!G3,F2-1,0)</f>
        <v>work up to. 1 rep @ last warm up (~80-83%)</v>
      </c>
      <c r="F51" s="526"/>
      <c r="G51" s="526"/>
      <c r="H51" s="527"/>
      <c r="J51" s="531" t="s">
        <v>2148</v>
      </c>
      <c r="K51" s="525" t="str">
        <f ca="1">OFFSET('PROGRAMMING SKELETON'!H3,F2-1,0)</f>
        <v>work up to. 1 rep @ last warm up (~80-83%)</v>
      </c>
      <c r="L51" s="526"/>
      <c r="M51" s="526"/>
      <c r="N51" s="527"/>
      <c r="P51" s="531" t="s">
        <v>2148</v>
      </c>
      <c r="Q51" s="525" t="str">
        <f ca="1">OFFSET('PROGRAMMING SKELETON'!I3,F2-1,0)</f>
        <v>work up to. 1 rep @ last warm up (~80-83%)</v>
      </c>
      <c r="R51" s="526"/>
      <c r="S51" s="526"/>
      <c r="T51" s="527"/>
      <c r="V51" s="582" t="str">
        <f ca="1">OFFSET('PROGRAMMING SKELETON'!N174,F26-1,0)</f>
        <v>GPP or None</v>
      </c>
      <c r="W51" s="526"/>
      <c r="X51" s="526"/>
      <c r="Y51" s="526"/>
      <c r="Z51" s="527"/>
    </row>
    <row r="52" spans="2:26" ht="49.5" customHeight="1">
      <c r="B52" s="545"/>
      <c r="D52" s="532"/>
      <c r="E52" s="528"/>
      <c r="F52" s="529"/>
      <c r="G52" s="529"/>
      <c r="H52" s="530"/>
      <c r="J52" s="532"/>
      <c r="K52" s="528"/>
      <c r="L52" s="529"/>
      <c r="M52" s="529"/>
      <c r="N52" s="530"/>
      <c r="P52" s="532"/>
      <c r="Q52" s="528"/>
      <c r="R52" s="529"/>
      <c r="S52" s="529"/>
      <c r="T52" s="530"/>
      <c r="V52" s="583"/>
      <c r="W52" s="392"/>
      <c r="X52" s="392"/>
      <c r="Y52" s="392"/>
      <c r="Z52" s="584"/>
    </row>
    <row r="53" spans="2:26" ht="99.75" customHeight="1">
      <c r="B53" s="545"/>
      <c r="D53" s="186" t="s">
        <v>2149</v>
      </c>
      <c r="E53" s="534" t="str">
        <f ca="1">OFFSET('PROGRAMMING SKELETON'!E173,F2-1,0)</f>
        <v>3-5 minute rest between work sets</v>
      </c>
      <c r="F53" s="410"/>
      <c r="G53" s="410"/>
      <c r="H53" s="411"/>
      <c r="J53" s="186" t="s">
        <v>2149</v>
      </c>
      <c r="K53" s="534" t="str">
        <f ca="1">OFFSET('PROGRAMMING SKELETON'!H173,F2-1,0)</f>
        <v>3-5 minute rest between work sets</v>
      </c>
      <c r="L53" s="410"/>
      <c r="M53" s="410"/>
      <c r="N53" s="411"/>
      <c r="P53" s="186" t="s">
        <v>2149</v>
      </c>
      <c r="Q53" s="534" t="str">
        <f ca="1">OFFSET('PROGRAMMING SKELETON'!K173,F2-1,0)</f>
        <v>None</v>
      </c>
      <c r="R53" s="410"/>
      <c r="S53" s="410"/>
      <c r="T53" s="411"/>
      <c r="V53" s="585"/>
      <c r="W53" s="417"/>
      <c r="X53" s="417"/>
      <c r="Y53" s="417"/>
      <c r="Z53" s="586"/>
    </row>
    <row r="54" spans="2:26" ht="60" customHeight="1">
      <c r="B54" s="545"/>
      <c r="D54" s="187" t="s">
        <v>2150</v>
      </c>
      <c r="E54" s="187" t="s">
        <v>2151</v>
      </c>
      <c r="F54" s="187" t="s">
        <v>1267</v>
      </c>
      <c r="G54" s="187" t="s">
        <v>2152</v>
      </c>
      <c r="H54" s="187" t="s">
        <v>2153</v>
      </c>
      <c r="J54" s="187" t="s">
        <v>2150</v>
      </c>
      <c r="K54" s="187" t="s">
        <v>2151</v>
      </c>
      <c r="L54" s="187" t="s">
        <v>1267</v>
      </c>
      <c r="M54" s="187" t="s">
        <v>2152</v>
      </c>
      <c r="N54" s="187" t="s">
        <v>2153</v>
      </c>
      <c r="P54" s="187" t="s">
        <v>2150</v>
      </c>
      <c r="Q54" s="187" t="s">
        <v>2151</v>
      </c>
      <c r="R54" s="187" t="s">
        <v>1267</v>
      </c>
      <c r="S54" s="187" t="s">
        <v>2152</v>
      </c>
      <c r="T54" s="187" t="s">
        <v>2153</v>
      </c>
      <c r="V54" s="581" t="s">
        <v>2154</v>
      </c>
      <c r="W54" s="413"/>
      <c r="X54" s="413"/>
      <c r="Y54" s="413"/>
      <c r="Z54" s="414"/>
    </row>
    <row r="55" spans="2:26" ht="39.75" customHeight="1">
      <c r="B55" s="545"/>
      <c r="D55" s="188" t="s">
        <v>2155</v>
      </c>
      <c r="E55" s="321"/>
      <c r="F55" s="189"/>
      <c r="G55" s="328"/>
      <c r="H55" s="190" t="str">
        <f t="shared" ref="H55:H63" si="3">IF(ISNUMBER(E55),E55/E$64,"")</f>
        <v/>
      </c>
      <c r="J55" s="188" t="s">
        <v>2155</v>
      </c>
      <c r="K55" s="321"/>
      <c r="L55" s="189"/>
      <c r="M55" s="328"/>
      <c r="N55" s="190" t="str">
        <f t="shared" ref="N55:N63" si="4">IF(ISNUMBER(K55),K55/K$64,"")</f>
        <v/>
      </c>
      <c r="P55" s="188" t="s">
        <v>2155</v>
      </c>
      <c r="Q55" s="321"/>
      <c r="R55" s="189"/>
      <c r="S55" s="328"/>
      <c r="T55" s="190" t="str">
        <f t="shared" ref="T55:T63" si="5">IF(ISNUMBER(Q55),Q55/Q$64,"")</f>
        <v/>
      </c>
      <c r="V55" s="587"/>
      <c r="W55" s="526"/>
      <c r="X55" s="526"/>
      <c r="Y55" s="526"/>
      <c r="Z55" s="527"/>
    </row>
    <row r="56" spans="2:26" ht="39.75" customHeight="1">
      <c r="B56" s="545"/>
      <c r="D56" s="191" t="s">
        <v>2156</v>
      </c>
      <c r="E56" s="322"/>
      <c r="F56" s="192"/>
      <c r="G56" s="329"/>
      <c r="H56" s="193" t="str">
        <f t="shared" si="3"/>
        <v/>
      </c>
      <c r="J56" s="191" t="s">
        <v>2156</v>
      </c>
      <c r="K56" s="322"/>
      <c r="L56" s="192"/>
      <c r="M56" s="329"/>
      <c r="N56" s="193" t="str">
        <f t="shared" si="4"/>
        <v/>
      </c>
      <c r="P56" s="191" t="s">
        <v>2156</v>
      </c>
      <c r="Q56" s="322"/>
      <c r="R56" s="192"/>
      <c r="S56" s="329"/>
      <c r="T56" s="193" t="str">
        <f t="shared" si="5"/>
        <v/>
      </c>
      <c r="V56" s="583"/>
      <c r="W56" s="392"/>
      <c r="X56" s="392"/>
      <c r="Y56" s="392"/>
      <c r="Z56" s="584"/>
    </row>
    <row r="57" spans="2:26" ht="39.75" customHeight="1">
      <c r="B57" s="545"/>
      <c r="D57" s="191" t="s">
        <v>2157</v>
      </c>
      <c r="E57" s="323"/>
      <c r="F57" s="194"/>
      <c r="G57" s="330"/>
      <c r="H57" s="195" t="str">
        <f t="shared" si="3"/>
        <v/>
      </c>
      <c r="J57" s="191" t="s">
        <v>2157</v>
      </c>
      <c r="K57" s="323"/>
      <c r="L57" s="194"/>
      <c r="M57" s="330"/>
      <c r="N57" s="195" t="str">
        <f t="shared" si="4"/>
        <v/>
      </c>
      <c r="P57" s="191" t="s">
        <v>2157</v>
      </c>
      <c r="Q57" s="323"/>
      <c r="R57" s="194"/>
      <c r="S57" s="330"/>
      <c r="T57" s="195" t="str">
        <f t="shared" si="5"/>
        <v/>
      </c>
      <c r="V57" s="583"/>
      <c r="W57" s="392"/>
      <c r="X57" s="392"/>
      <c r="Y57" s="392"/>
      <c r="Z57" s="584"/>
    </row>
    <row r="58" spans="2:26" ht="39.75" customHeight="1">
      <c r="B58" s="545"/>
      <c r="D58" s="191" t="s">
        <v>2158</v>
      </c>
      <c r="E58" s="322"/>
      <c r="F58" s="192"/>
      <c r="G58" s="329"/>
      <c r="H58" s="193" t="str">
        <f t="shared" si="3"/>
        <v/>
      </c>
      <c r="J58" s="191" t="s">
        <v>2158</v>
      </c>
      <c r="K58" s="322"/>
      <c r="L58" s="192"/>
      <c r="M58" s="329"/>
      <c r="N58" s="193" t="str">
        <f t="shared" si="4"/>
        <v/>
      </c>
      <c r="P58" s="191" t="s">
        <v>2158</v>
      </c>
      <c r="Q58" s="322"/>
      <c r="R58" s="192"/>
      <c r="S58" s="329"/>
      <c r="T58" s="193" t="str">
        <f t="shared" si="5"/>
        <v/>
      </c>
      <c r="V58" s="583"/>
      <c r="W58" s="392"/>
      <c r="X58" s="392"/>
      <c r="Y58" s="392"/>
      <c r="Z58" s="584"/>
    </row>
    <row r="59" spans="2:26" ht="39.75" customHeight="1">
      <c r="B59" s="545"/>
      <c r="D59" s="191" t="s">
        <v>2159</v>
      </c>
      <c r="E59" s="323"/>
      <c r="F59" s="194"/>
      <c r="G59" s="330"/>
      <c r="H59" s="195" t="str">
        <f t="shared" si="3"/>
        <v/>
      </c>
      <c r="J59" s="191" t="s">
        <v>2159</v>
      </c>
      <c r="K59" s="323"/>
      <c r="L59" s="194"/>
      <c r="M59" s="330"/>
      <c r="N59" s="195" t="str">
        <f t="shared" si="4"/>
        <v/>
      </c>
      <c r="P59" s="191" t="s">
        <v>2159</v>
      </c>
      <c r="Q59" s="323"/>
      <c r="R59" s="194"/>
      <c r="S59" s="330"/>
      <c r="T59" s="195" t="str">
        <f t="shared" si="5"/>
        <v/>
      </c>
      <c r="V59" s="583"/>
      <c r="W59" s="392"/>
      <c r="X59" s="392"/>
      <c r="Y59" s="392"/>
      <c r="Z59" s="584"/>
    </row>
    <row r="60" spans="2:26" ht="39.75" customHeight="1">
      <c r="B60" s="545"/>
      <c r="D60" s="191" t="s">
        <v>2160</v>
      </c>
      <c r="E60" s="322"/>
      <c r="F60" s="192"/>
      <c r="G60" s="329"/>
      <c r="H60" s="193" t="str">
        <f t="shared" si="3"/>
        <v/>
      </c>
      <c r="J60" s="191" t="s">
        <v>2160</v>
      </c>
      <c r="K60" s="322"/>
      <c r="L60" s="192"/>
      <c r="M60" s="329"/>
      <c r="N60" s="193" t="str">
        <f t="shared" si="4"/>
        <v/>
      </c>
      <c r="P60" s="191" t="s">
        <v>2160</v>
      </c>
      <c r="Q60" s="322"/>
      <c r="R60" s="192"/>
      <c r="S60" s="329"/>
      <c r="T60" s="193" t="str">
        <f t="shared" si="5"/>
        <v/>
      </c>
      <c r="V60" s="583"/>
      <c r="W60" s="392"/>
      <c r="X60" s="392"/>
      <c r="Y60" s="392"/>
      <c r="Z60" s="584"/>
    </row>
    <row r="61" spans="2:26" ht="39.75" customHeight="1">
      <c r="B61" s="545"/>
      <c r="D61" s="191" t="s">
        <v>2161</v>
      </c>
      <c r="E61" s="323"/>
      <c r="F61" s="194"/>
      <c r="G61" s="330"/>
      <c r="H61" s="195" t="str">
        <f t="shared" si="3"/>
        <v/>
      </c>
      <c r="J61" s="191" t="s">
        <v>2161</v>
      </c>
      <c r="K61" s="323"/>
      <c r="L61" s="194"/>
      <c r="M61" s="330"/>
      <c r="N61" s="195" t="str">
        <f t="shared" si="4"/>
        <v/>
      </c>
      <c r="P61" s="191" t="s">
        <v>2161</v>
      </c>
      <c r="Q61" s="323"/>
      <c r="R61" s="194"/>
      <c r="S61" s="330"/>
      <c r="T61" s="195" t="str">
        <f t="shared" si="5"/>
        <v/>
      </c>
      <c r="V61" s="583"/>
      <c r="W61" s="392"/>
      <c r="X61" s="392"/>
      <c r="Y61" s="392"/>
      <c r="Z61" s="584"/>
    </row>
    <row r="62" spans="2:26" ht="39.75" customHeight="1">
      <c r="B62" s="545"/>
      <c r="D62" s="191" t="s">
        <v>2162</v>
      </c>
      <c r="E62" s="322"/>
      <c r="F62" s="192"/>
      <c r="G62" s="329"/>
      <c r="H62" s="193" t="str">
        <f t="shared" si="3"/>
        <v/>
      </c>
      <c r="J62" s="191" t="s">
        <v>2162</v>
      </c>
      <c r="K62" s="322"/>
      <c r="L62" s="192"/>
      <c r="M62" s="329"/>
      <c r="N62" s="193" t="str">
        <f t="shared" si="4"/>
        <v/>
      </c>
      <c r="P62" s="191" t="s">
        <v>2162</v>
      </c>
      <c r="Q62" s="322"/>
      <c r="R62" s="192"/>
      <c r="S62" s="329"/>
      <c r="T62" s="193" t="str">
        <f t="shared" si="5"/>
        <v/>
      </c>
      <c r="V62" s="583"/>
      <c r="W62" s="392"/>
      <c r="X62" s="392"/>
      <c r="Y62" s="392"/>
      <c r="Z62" s="584"/>
    </row>
    <row r="63" spans="2:26" ht="39.75" customHeight="1">
      <c r="B63" s="545"/>
      <c r="D63" s="196" t="s">
        <v>2163</v>
      </c>
      <c r="E63" s="324"/>
      <c r="F63" s="197"/>
      <c r="G63" s="331"/>
      <c r="H63" s="198" t="str">
        <f t="shared" si="3"/>
        <v/>
      </c>
      <c r="J63" s="196" t="s">
        <v>2163</v>
      </c>
      <c r="K63" s="324"/>
      <c r="L63" s="197"/>
      <c r="M63" s="331"/>
      <c r="N63" s="198" t="str">
        <f t="shared" si="4"/>
        <v/>
      </c>
      <c r="P63" s="196" t="s">
        <v>2163</v>
      </c>
      <c r="Q63" s="324"/>
      <c r="R63" s="197"/>
      <c r="S63" s="331"/>
      <c r="T63" s="198" t="str">
        <f t="shared" si="5"/>
        <v/>
      </c>
      <c r="V63" s="583"/>
      <c r="W63" s="392"/>
      <c r="X63" s="392"/>
      <c r="Y63" s="392"/>
      <c r="Z63" s="584"/>
    </row>
    <row r="64" spans="2:26" ht="60" customHeight="1">
      <c r="B64" s="545"/>
      <c r="D64" s="199" t="s">
        <v>1277</v>
      </c>
      <c r="E64" s="547">
        <f ca="1">ROUNDUP(F69/(VLOOKUP(1,tblRPECoefficientWithoutColumnHeaders,2,0)*G69^2+VLOOKUP(2,tblRPECoefficientWithoutColumnHeaders,2,0)*G69+VLOOKUP(3,tblRPECoefficientWithoutColumnHeaders,2,0)),0)</f>
        <v>0</v>
      </c>
      <c r="F64" s="548"/>
      <c r="G64" s="548"/>
      <c r="H64" s="549"/>
      <c r="J64" s="199" t="s">
        <v>1277</v>
      </c>
      <c r="K64" s="547">
        <f ca="1">ROUNDUP(L69/(VLOOKUP(1,tblRPECoefficientWithoutColumnHeaders,2,0)*M69^2+VLOOKUP(2,tblRPECoefficientWithoutColumnHeaders,2,0)*M69+VLOOKUP(3,tblRPECoefficientWithoutColumnHeaders,2,0)),0)</f>
        <v>0</v>
      </c>
      <c r="L64" s="548"/>
      <c r="M64" s="548"/>
      <c r="N64" s="549"/>
      <c r="P64" s="200" t="s">
        <v>1277</v>
      </c>
      <c r="Q64" s="554">
        <f ca="1">ROUNDUP(R69/(VLOOKUP(1,tblRPECoefficientWithoutColumnHeaders,2,0)*S69^2+VLOOKUP(2,tblRPECoefficientWithoutColumnHeaders,2,0)*S69+VLOOKUP(3,tblRPECoefficientWithoutColumnHeaders,2,0)),0)</f>
        <v>0</v>
      </c>
      <c r="R64" s="555"/>
      <c r="S64" s="555"/>
      <c r="T64" s="556"/>
      <c r="V64" s="583"/>
      <c r="W64" s="392"/>
      <c r="X64" s="392"/>
      <c r="Y64" s="392"/>
      <c r="Z64" s="584"/>
    </row>
    <row r="65" spans="2:26" ht="60" customHeight="1">
      <c r="B65" s="545"/>
      <c r="D65" s="201"/>
      <c r="E65" s="204"/>
      <c r="F65" s="204"/>
      <c r="G65" s="204"/>
      <c r="H65" s="204"/>
      <c r="J65" s="201"/>
      <c r="K65" s="216"/>
      <c r="L65" s="216"/>
      <c r="M65" s="204"/>
      <c r="N65" s="204"/>
      <c r="P65" s="205" t="s">
        <v>2164</v>
      </c>
      <c r="Q65" s="206"/>
      <c r="R65" s="218" t="s">
        <v>2165</v>
      </c>
      <c r="S65" s="208"/>
      <c r="T65" s="209">
        <f>S65*Q65</f>
        <v>0</v>
      </c>
      <c r="V65" s="583"/>
      <c r="W65" s="392"/>
      <c r="X65" s="392"/>
      <c r="Y65" s="392"/>
      <c r="Z65" s="584"/>
    </row>
    <row r="66" spans="2:26" ht="60" customHeight="1">
      <c r="B66" s="545"/>
      <c r="D66" s="201" t="s">
        <v>1268</v>
      </c>
      <c r="E66" s="553">
        <f>IF(COUNT(H55:H63)&gt;0,AVERAGEIF(H55:H63,"&gt;0"),0)</f>
        <v>0</v>
      </c>
      <c r="F66" s="406"/>
      <c r="G66" s="406"/>
      <c r="H66" s="407"/>
      <c r="J66" s="201" t="s">
        <v>1268</v>
      </c>
      <c r="K66" s="553">
        <f>IF(COUNT(N55:N63)&gt;0,AVERAGEIF(N55:N63,"&gt;0"),0)</f>
        <v>0</v>
      </c>
      <c r="L66" s="406"/>
      <c r="M66" s="406"/>
      <c r="N66" s="407"/>
      <c r="P66" s="210" t="s">
        <v>1268</v>
      </c>
      <c r="Q66" s="557">
        <f>IF(COUNT(T55:T63)&gt;0,AVERAGEIF(T55:T63,"&gt;0"),0)</f>
        <v>0</v>
      </c>
      <c r="R66" s="558"/>
      <c r="S66" s="558"/>
      <c r="T66" s="559"/>
      <c r="V66" s="583"/>
      <c r="W66" s="392"/>
      <c r="X66" s="392"/>
      <c r="Y66" s="392"/>
      <c r="Z66" s="584"/>
    </row>
    <row r="67" spans="2:26" ht="60" customHeight="1">
      <c r="B67" s="545"/>
      <c r="D67" s="201" t="s">
        <v>1267</v>
      </c>
      <c r="E67" s="560">
        <f>SUM(F55:F63)</f>
        <v>0</v>
      </c>
      <c r="F67" s="406"/>
      <c r="G67" s="406"/>
      <c r="H67" s="407"/>
      <c r="J67" s="201" t="s">
        <v>1267</v>
      </c>
      <c r="K67" s="560">
        <f>SUM(L55:L63)</f>
        <v>0</v>
      </c>
      <c r="L67" s="406"/>
      <c r="M67" s="406"/>
      <c r="N67" s="407"/>
      <c r="P67" s="201" t="s">
        <v>1267</v>
      </c>
      <c r="Q67" s="560">
        <f>SUM(R55:R63)</f>
        <v>0</v>
      </c>
      <c r="R67" s="406"/>
      <c r="S67" s="406"/>
      <c r="T67" s="407"/>
      <c r="V67" s="583"/>
      <c r="W67" s="392"/>
      <c r="X67" s="392"/>
      <c r="Y67" s="392"/>
      <c r="Z67" s="584"/>
    </row>
    <row r="68" spans="2:26" ht="60" customHeight="1">
      <c r="B68" s="545"/>
      <c r="D68" s="211" t="s">
        <v>1258</v>
      </c>
      <c r="E68" s="550">
        <f>SUM(PRODUCT(E55:F55),PRODUCT(E56:F56),PRODUCT(E57:F57),PRODUCT(E58:F58),PRODUCT(E59:F59),PRODUCT(E60:F60),PRODUCT(E61:F61),PRODUCT(E62:F62),PRODUCT(E63:F63))</f>
        <v>0</v>
      </c>
      <c r="F68" s="551"/>
      <c r="G68" s="551"/>
      <c r="H68" s="552"/>
      <c r="J68" s="211" t="s">
        <v>1258</v>
      </c>
      <c r="K68" s="550">
        <f>SUM(PRODUCT(K55:L55),PRODUCT(K56:L56),PRODUCT(K57:L57),PRODUCT(K58:L58),PRODUCT(K59:L59),PRODUCT(K60:L60),PRODUCT(K61:L61),PRODUCT(K62:L62),PRODUCT(K63:L63))</f>
        <v>0</v>
      </c>
      <c r="L68" s="551"/>
      <c r="M68" s="551"/>
      <c r="N68" s="552"/>
      <c r="P68" s="211" t="s">
        <v>1258</v>
      </c>
      <c r="Q68" s="550">
        <f>SUM(PRODUCT(Q55:R55),PRODUCT(Q56:R56),PRODUCT(Q57:R57),PRODUCT(Q58:R58),PRODUCT(Q59:R59),PRODUCT(Q60:R60),PRODUCT(Q61:R61),PRODUCT(Q62:R62),PRODUCT(Q63:R63))</f>
        <v>0</v>
      </c>
      <c r="R68" s="551"/>
      <c r="S68" s="551"/>
      <c r="T68" s="552"/>
      <c r="V68" s="585"/>
      <c r="W68" s="417"/>
      <c r="X68" s="417"/>
      <c r="Y68" s="417"/>
      <c r="Z68" s="586"/>
    </row>
    <row r="69" spans="2:26" ht="39.75" customHeight="1">
      <c r="B69" s="546"/>
      <c r="D69" s="212"/>
      <c r="E69" s="213" t="str">
        <f ca="1">OFFSET(E54,COUNT(E55:E63),0)</f>
        <v>WEIGHT</v>
      </c>
      <c r="F69" s="214">
        <f ca="1">IF(COUNT(E55:E63)&gt;0,OFFSET(E54,MATCH(MAX(E55:E63),E55:E63,0),0),0)</f>
        <v>0</v>
      </c>
      <c r="G69" s="214">
        <f ca="1">IF(COUNT(E55:E63)&gt;0,OFFSET(F54,MATCH(MAX(E55:E63),E55:E63,0),0)+(10-OFFSET(G54,MATCH(MAX(E55:E63),E55:E63,0),0)),0)</f>
        <v>0</v>
      </c>
      <c r="H69" s="215">
        <f ca="1">IF(COUNT(E55:E63)&gt;0,OFFSET(F54,COUNT(E55:E63),0)+(10-(OFFSET(G54,COUNT(E55:E63),0))),0)</f>
        <v>0</v>
      </c>
      <c r="J69" s="212"/>
      <c r="K69" s="213" t="str">
        <f ca="1">OFFSET(K54,COUNT(K55:K63),0)</f>
        <v>WEIGHT</v>
      </c>
      <c r="L69" s="214">
        <f ca="1">IF(COUNT(K55:K63)&gt;0,OFFSET(K54,MATCH(MAX(K55:K63),K55:K63,0),0),0)</f>
        <v>0</v>
      </c>
      <c r="M69" s="214">
        <f ca="1">IF(COUNT(K55:K63)&gt;0,OFFSET(L54,MATCH(MAX(K55:K63),K55:K63,0),0)+(10-OFFSET(M54,MATCH(MAX(K55:K63),K55:K63,0),0)),0)</f>
        <v>0</v>
      </c>
      <c r="N69" s="215">
        <f ca="1">IF(COUNT(K55:K63)&gt;0,OFFSET(L54,COUNT(K55:K63),0)+(10-(OFFSET(M54,COUNT(K55:K63),0))),0)</f>
        <v>0</v>
      </c>
      <c r="P69" s="212"/>
      <c r="Q69" s="213" t="str">
        <f ca="1">OFFSET(Q54,COUNT(Q55:Q63),0)</f>
        <v>WEIGHT</v>
      </c>
      <c r="R69" s="214">
        <f ca="1">IF(COUNT(Q55:Q63)&gt;0,OFFSET(Q54,MATCH(MAX(Q55:Q63),Q55:Q63,0),0),0)</f>
        <v>0</v>
      </c>
      <c r="S69" s="214">
        <f ca="1">IF(COUNT(Q55:Q63)&gt;0,OFFSET(R54,MATCH(MAX(Q55:Q63),Q55:Q63,0),0)+(10-OFFSET(S54,MATCH(MAX(Q55:Q63),Q55:Q63,0),0)),0)</f>
        <v>0</v>
      </c>
      <c r="T69" s="215">
        <f ca="1">IF(COUNT(Q55:Q63)&gt;0,OFFSET(R54,COUNT(Q55:Q63),0)+(10-(OFFSET(S54,COUNT(Q55:Q63),0))),0)</f>
        <v>0</v>
      </c>
      <c r="V69" s="212"/>
      <c r="W69" s="213"/>
      <c r="X69" s="214"/>
      <c r="Y69" s="214"/>
      <c r="Z69" s="215"/>
    </row>
    <row r="70" spans="2:26" ht="15.75" customHeight="1"/>
    <row r="71" spans="2:26" ht="15.75" customHeight="1"/>
    <row r="72" spans="2:26" ht="79.5" customHeight="1">
      <c r="B72" s="544">
        <v>3</v>
      </c>
      <c r="D72" s="533">
        <v>1</v>
      </c>
      <c r="E72" s="369"/>
      <c r="F72" s="369"/>
      <c r="G72" s="369"/>
      <c r="H72" s="370"/>
      <c r="J72" s="533">
        <v>2</v>
      </c>
      <c r="K72" s="369"/>
      <c r="L72" s="369"/>
      <c r="M72" s="369"/>
      <c r="N72" s="370"/>
      <c r="P72" s="533">
        <v>3</v>
      </c>
      <c r="Q72" s="369"/>
      <c r="R72" s="369"/>
      <c r="S72" s="369"/>
      <c r="T72" s="370"/>
      <c r="V72" s="533" t="s">
        <v>2147</v>
      </c>
      <c r="W72" s="369"/>
      <c r="X72" s="369"/>
      <c r="Y72" s="369"/>
      <c r="Z72" s="370"/>
    </row>
    <row r="73" spans="2:26" ht="15" customHeight="1">
      <c r="B73" s="545"/>
    </row>
    <row r="74" spans="2:26" ht="79.5" customHeight="1">
      <c r="B74" s="545"/>
      <c r="D74" s="535" t="str">
        <f ca="1">OFFSET('PROGRAMMING SKELETON'!D228,F2-1,0)</f>
        <v>None</v>
      </c>
      <c r="E74" s="413"/>
      <c r="F74" s="413"/>
      <c r="G74" s="413"/>
      <c r="H74" s="414"/>
      <c r="J74" s="535" t="str">
        <f ca="1">OFFSET('PROGRAMMING SKELETON'!G228,F2-1,0)</f>
        <v>None</v>
      </c>
      <c r="K74" s="413"/>
      <c r="L74" s="413"/>
      <c r="M74" s="413"/>
      <c r="N74" s="414"/>
      <c r="P74" s="535" t="str">
        <f ca="1">OFFSET('PROGRAMMING SKELETON'!J228,F2-1,0)</f>
        <v>None</v>
      </c>
      <c r="Q74" s="413"/>
      <c r="R74" s="413"/>
      <c r="S74" s="413"/>
      <c r="T74" s="414"/>
      <c r="V74" s="535" t="str">
        <f ca="1">OFFSET('PROGRAMMING SKELETON'!M229,F50-1,0)</f>
        <v>GPP or None</v>
      </c>
      <c r="W74" s="413"/>
      <c r="X74" s="413"/>
      <c r="Y74" s="413"/>
      <c r="Z74" s="414"/>
    </row>
    <row r="75" spans="2:26" ht="49.5" customHeight="1">
      <c r="B75" s="545"/>
      <c r="D75" s="531" t="s">
        <v>2148</v>
      </c>
      <c r="E75" s="525" t="str">
        <f ca="1">OFFSET('PROGRAMMING SKELETON'!D57,F2-1,0)</f>
        <v>None</v>
      </c>
      <c r="F75" s="526"/>
      <c r="G75" s="526"/>
      <c r="H75" s="527"/>
      <c r="J75" s="531" t="s">
        <v>2148</v>
      </c>
      <c r="K75" s="561" t="str">
        <f ca="1">OFFSET('PROGRAMMING SKELETON'!E57,F2-1,0)</f>
        <v>None</v>
      </c>
      <c r="L75" s="526"/>
      <c r="M75" s="526"/>
      <c r="N75" s="527"/>
      <c r="P75" s="531" t="s">
        <v>2148</v>
      </c>
      <c r="Q75" s="561" t="str">
        <f ca="1">OFFSET('PROGRAMMING SKELETON'!F57,F2-1,0)</f>
        <v>None</v>
      </c>
      <c r="R75" s="526"/>
      <c r="S75" s="526"/>
      <c r="T75" s="527"/>
      <c r="V75" s="582" t="str">
        <f ca="1">OFFSET('PROGRAMMING SKELETON'!N229,F50-1,0)</f>
        <v>GPP or None</v>
      </c>
      <c r="W75" s="526"/>
      <c r="X75" s="526"/>
      <c r="Y75" s="526"/>
      <c r="Z75" s="527"/>
    </row>
    <row r="76" spans="2:26" ht="49.5" customHeight="1">
      <c r="B76" s="545"/>
      <c r="D76" s="532"/>
      <c r="E76" s="528"/>
      <c r="F76" s="529"/>
      <c r="G76" s="529"/>
      <c r="H76" s="530"/>
      <c r="J76" s="532"/>
      <c r="K76" s="528"/>
      <c r="L76" s="529"/>
      <c r="M76" s="529"/>
      <c r="N76" s="530"/>
      <c r="P76" s="532"/>
      <c r="Q76" s="528"/>
      <c r="R76" s="529"/>
      <c r="S76" s="529"/>
      <c r="T76" s="530"/>
      <c r="V76" s="583"/>
      <c r="W76" s="392"/>
      <c r="X76" s="392"/>
      <c r="Y76" s="392"/>
      <c r="Z76" s="584"/>
    </row>
    <row r="77" spans="2:26" ht="139.5" customHeight="1">
      <c r="B77" s="545"/>
      <c r="D77" s="186" t="s">
        <v>2149</v>
      </c>
      <c r="E77" s="534" t="str">
        <f ca="1">OFFSET('PROGRAMMING SKELETON'!E228,F2-1,0)</f>
        <v>None</v>
      </c>
      <c r="F77" s="410"/>
      <c r="G77" s="410"/>
      <c r="H77" s="411"/>
      <c r="J77" s="186" t="s">
        <v>2149</v>
      </c>
      <c r="K77" s="562" t="str">
        <f ca="1">OFFSET('PROGRAMMING SKELETON'!H228,F2-1,0)</f>
        <v>None</v>
      </c>
      <c r="L77" s="410"/>
      <c r="M77" s="410"/>
      <c r="N77" s="411"/>
      <c r="P77" s="186" t="s">
        <v>2149</v>
      </c>
      <c r="Q77" s="562" t="str">
        <f ca="1">OFFSET('PROGRAMMING SKELETON'!K228,F2-1,0)</f>
        <v>None</v>
      </c>
      <c r="R77" s="410"/>
      <c r="S77" s="410"/>
      <c r="T77" s="411"/>
      <c r="V77" s="585"/>
      <c r="W77" s="417"/>
      <c r="X77" s="417"/>
      <c r="Y77" s="417"/>
      <c r="Z77" s="586"/>
    </row>
    <row r="78" spans="2:26" ht="60" customHeight="1">
      <c r="B78" s="545"/>
      <c r="D78" s="187" t="s">
        <v>2150</v>
      </c>
      <c r="E78" s="187" t="s">
        <v>2151</v>
      </c>
      <c r="F78" s="187" t="s">
        <v>1267</v>
      </c>
      <c r="G78" s="187" t="s">
        <v>2152</v>
      </c>
      <c r="H78" s="187" t="s">
        <v>2153</v>
      </c>
      <c r="J78" s="187" t="s">
        <v>2150</v>
      </c>
      <c r="K78" s="187" t="s">
        <v>2151</v>
      </c>
      <c r="L78" s="187" t="s">
        <v>1267</v>
      </c>
      <c r="M78" s="187" t="s">
        <v>2152</v>
      </c>
      <c r="N78" s="187" t="s">
        <v>2153</v>
      </c>
      <c r="P78" s="187" t="s">
        <v>2150</v>
      </c>
      <c r="Q78" s="187" t="s">
        <v>2151</v>
      </c>
      <c r="R78" s="187" t="s">
        <v>1267</v>
      </c>
      <c r="S78" s="187" t="s">
        <v>2152</v>
      </c>
      <c r="T78" s="187" t="s">
        <v>2153</v>
      </c>
      <c r="V78" s="581" t="s">
        <v>2154</v>
      </c>
      <c r="W78" s="413"/>
      <c r="X78" s="413"/>
      <c r="Y78" s="413"/>
      <c r="Z78" s="414"/>
    </row>
    <row r="79" spans="2:26" ht="39.75" customHeight="1">
      <c r="B79" s="545"/>
      <c r="D79" s="188" t="s">
        <v>2155</v>
      </c>
      <c r="E79" s="321"/>
      <c r="F79" s="189"/>
      <c r="G79" s="328"/>
      <c r="H79" s="190" t="str">
        <f t="shared" ref="H79:H87" si="6">IF(ISNUMBER(E79),E79/E$88,"")</f>
        <v/>
      </c>
      <c r="J79" s="188" t="s">
        <v>2155</v>
      </c>
      <c r="K79" s="321"/>
      <c r="L79" s="189"/>
      <c r="M79" s="328"/>
      <c r="N79" s="190" t="str">
        <f t="shared" ref="N79:N87" si="7">IF(ISNUMBER(K79),K79/K$88,"")</f>
        <v/>
      </c>
      <c r="P79" s="188" t="s">
        <v>2155</v>
      </c>
      <c r="Q79" s="321"/>
      <c r="R79" s="189"/>
      <c r="S79" s="328"/>
      <c r="T79" s="190" t="str">
        <f t="shared" ref="T79:T87" si="8">IF(ISNUMBER(Q79),Q79/Q$88,"")</f>
        <v/>
      </c>
      <c r="V79" s="587"/>
      <c r="W79" s="526"/>
      <c r="X79" s="526"/>
      <c r="Y79" s="526"/>
      <c r="Z79" s="527"/>
    </row>
    <row r="80" spans="2:26" ht="39.75" customHeight="1">
      <c r="B80" s="545"/>
      <c r="D80" s="191" t="s">
        <v>2156</v>
      </c>
      <c r="E80" s="322"/>
      <c r="F80" s="192"/>
      <c r="G80" s="329"/>
      <c r="H80" s="193" t="str">
        <f t="shared" si="6"/>
        <v/>
      </c>
      <c r="J80" s="191" t="s">
        <v>2156</v>
      </c>
      <c r="K80" s="322"/>
      <c r="L80" s="192"/>
      <c r="M80" s="329"/>
      <c r="N80" s="193" t="str">
        <f t="shared" si="7"/>
        <v/>
      </c>
      <c r="P80" s="191" t="s">
        <v>2156</v>
      </c>
      <c r="Q80" s="322"/>
      <c r="R80" s="192"/>
      <c r="S80" s="329"/>
      <c r="T80" s="193" t="str">
        <f t="shared" si="8"/>
        <v/>
      </c>
      <c r="V80" s="583"/>
      <c r="W80" s="392"/>
      <c r="X80" s="392"/>
      <c r="Y80" s="392"/>
      <c r="Z80" s="584"/>
    </row>
    <row r="81" spans="2:26" ht="39.75" customHeight="1">
      <c r="B81" s="545"/>
      <c r="D81" s="191" t="s">
        <v>2157</v>
      </c>
      <c r="E81" s="323"/>
      <c r="F81" s="194"/>
      <c r="G81" s="330"/>
      <c r="H81" s="195" t="str">
        <f t="shared" si="6"/>
        <v/>
      </c>
      <c r="J81" s="191" t="s">
        <v>2157</v>
      </c>
      <c r="K81" s="323"/>
      <c r="L81" s="194"/>
      <c r="M81" s="330"/>
      <c r="N81" s="195" t="str">
        <f t="shared" si="7"/>
        <v/>
      </c>
      <c r="P81" s="191" t="s">
        <v>2157</v>
      </c>
      <c r="Q81" s="323"/>
      <c r="R81" s="194"/>
      <c r="S81" s="330"/>
      <c r="T81" s="195" t="str">
        <f t="shared" si="8"/>
        <v/>
      </c>
      <c r="V81" s="583"/>
      <c r="W81" s="392"/>
      <c r="X81" s="392"/>
      <c r="Y81" s="392"/>
      <c r="Z81" s="584"/>
    </row>
    <row r="82" spans="2:26" ht="39.75" customHeight="1">
      <c r="B82" s="545"/>
      <c r="D82" s="191" t="s">
        <v>2158</v>
      </c>
      <c r="E82" s="322"/>
      <c r="F82" s="192"/>
      <c r="G82" s="329"/>
      <c r="H82" s="193" t="str">
        <f t="shared" si="6"/>
        <v/>
      </c>
      <c r="J82" s="191" t="s">
        <v>2158</v>
      </c>
      <c r="K82" s="322"/>
      <c r="L82" s="192"/>
      <c r="M82" s="329"/>
      <c r="N82" s="193" t="str">
        <f t="shared" si="7"/>
        <v/>
      </c>
      <c r="P82" s="191" t="s">
        <v>2158</v>
      </c>
      <c r="Q82" s="322"/>
      <c r="R82" s="192"/>
      <c r="S82" s="329"/>
      <c r="T82" s="193" t="str">
        <f t="shared" si="8"/>
        <v/>
      </c>
      <c r="V82" s="583"/>
      <c r="W82" s="392"/>
      <c r="X82" s="392"/>
      <c r="Y82" s="392"/>
      <c r="Z82" s="584"/>
    </row>
    <row r="83" spans="2:26" ht="39.75" customHeight="1">
      <c r="B83" s="545"/>
      <c r="D83" s="191" t="s">
        <v>2159</v>
      </c>
      <c r="E83" s="323"/>
      <c r="F83" s="194"/>
      <c r="G83" s="330"/>
      <c r="H83" s="195" t="str">
        <f t="shared" si="6"/>
        <v/>
      </c>
      <c r="J83" s="191" t="s">
        <v>2159</v>
      </c>
      <c r="K83" s="323"/>
      <c r="L83" s="194"/>
      <c r="M83" s="330"/>
      <c r="N83" s="195" t="str">
        <f t="shared" si="7"/>
        <v/>
      </c>
      <c r="P83" s="191" t="s">
        <v>2159</v>
      </c>
      <c r="Q83" s="323"/>
      <c r="R83" s="194"/>
      <c r="S83" s="330"/>
      <c r="T83" s="195" t="str">
        <f t="shared" si="8"/>
        <v/>
      </c>
      <c r="V83" s="583"/>
      <c r="W83" s="392"/>
      <c r="X83" s="392"/>
      <c r="Y83" s="392"/>
      <c r="Z83" s="584"/>
    </row>
    <row r="84" spans="2:26" ht="39.75" customHeight="1">
      <c r="B84" s="545"/>
      <c r="D84" s="191" t="s">
        <v>2160</v>
      </c>
      <c r="E84" s="322"/>
      <c r="F84" s="192"/>
      <c r="G84" s="329"/>
      <c r="H84" s="193" t="str">
        <f t="shared" si="6"/>
        <v/>
      </c>
      <c r="J84" s="191" t="s">
        <v>2160</v>
      </c>
      <c r="K84" s="322"/>
      <c r="L84" s="192"/>
      <c r="M84" s="329"/>
      <c r="N84" s="193" t="str">
        <f t="shared" si="7"/>
        <v/>
      </c>
      <c r="P84" s="191" t="s">
        <v>2160</v>
      </c>
      <c r="Q84" s="322"/>
      <c r="R84" s="192"/>
      <c r="S84" s="329"/>
      <c r="T84" s="193" t="str">
        <f t="shared" si="8"/>
        <v/>
      </c>
      <c r="V84" s="583"/>
      <c r="W84" s="392"/>
      <c r="X84" s="392"/>
      <c r="Y84" s="392"/>
      <c r="Z84" s="584"/>
    </row>
    <row r="85" spans="2:26" ht="39.75" customHeight="1">
      <c r="B85" s="545"/>
      <c r="D85" s="191" t="s">
        <v>2161</v>
      </c>
      <c r="E85" s="323"/>
      <c r="F85" s="194"/>
      <c r="G85" s="330"/>
      <c r="H85" s="195" t="str">
        <f t="shared" si="6"/>
        <v/>
      </c>
      <c r="J85" s="191" t="s">
        <v>2161</v>
      </c>
      <c r="K85" s="323"/>
      <c r="L85" s="194"/>
      <c r="M85" s="330"/>
      <c r="N85" s="195" t="str">
        <f t="shared" si="7"/>
        <v/>
      </c>
      <c r="P85" s="191" t="s">
        <v>2161</v>
      </c>
      <c r="Q85" s="323"/>
      <c r="R85" s="194"/>
      <c r="S85" s="330"/>
      <c r="T85" s="195" t="str">
        <f t="shared" si="8"/>
        <v/>
      </c>
      <c r="V85" s="583"/>
      <c r="W85" s="392"/>
      <c r="X85" s="392"/>
      <c r="Y85" s="392"/>
      <c r="Z85" s="584"/>
    </row>
    <row r="86" spans="2:26" ht="39.75" customHeight="1">
      <c r="B86" s="545"/>
      <c r="D86" s="191" t="s">
        <v>2162</v>
      </c>
      <c r="E86" s="322"/>
      <c r="F86" s="192"/>
      <c r="G86" s="329"/>
      <c r="H86" s="193" t="str">
        <f t="shared" si="6"/>
        <v/>
      </c>
      <c r="J86" s="191" t="s">
        <v>2162</v>
      </c>
      <c r="K86" s="322"/>
      <c r="L86" s="192"/>
      <c r="M86" s="329"/>
      <c r="N86" s="193" t="str">
        <f t="shared" si="7"/>
        <v/>
      </c>
      <c r="P86" s="191" t="s">
        <v>2162</v>
      </c>
      <c r="Q86" s="322"/>
      <c r="R86" s="192"/>
      <c r="S86" s="329"/>
      <c r="T86" s="193" t="str">
        <f t="shared" si="8"/>
        <v/>
      </c>
      <c r="V86" s="583"/>
      <c r="W86" s="392"/>
      <c r="X86" s="392"/>
      <c r="Y86" s="392"/>
      <c r="Z86" s="584"/>
    </row>
    <row r="87" spans="2:26" ht="39.75" customHeight="1">
      <c r="B87" s="545"/>
      <c r="D87" s="196" t="s">
        <v>2163</v>
      </c>
      <c r="E87" s="324"/>
      <c r="F87" s="197"/>
      <c r="G87" s="331"/>
      <c r="H87" s="198" t="str">
        <f t="shared" si="6"/>
        <v/>
      </c>
      <c r="J87" s="196" t="s">
        <v>2163</v>
      </c>
      <c r="K87" s="324"/>
      <c r="L87" s="197"/>
      <c r="M87" s="331"/>
      <c r="N87" s="198" t="str">
        <f t="shared" si="7"/>
        <v/>
      </c>
      <c r="P87" s="196" t="s">
        <v>2163</v>
      </c>
      <c r="Q87" s="324"/>
      <c r="R87" s="197"/>
      <c r="S87" s="331"/>
      <c r="T87" s="198" t="str">
        <f t="shared" si="8"/>
        <v/>
      </c>
      <c r="V87" s="583"/>
      <c r="W87" s="392"/>
      <c r="X87" s="392"/>
      <c r="Y87" s="392"/>
      <c r="Z87" s="584"/>
    </row>
    <row r="88" spans="2:26" ht="60" customHeight="1">
      <c r="B88" s="545"/>
      <c r="D88" s="199" t="s">
        <v>1277</v>
      </c>
      <c r="E88" s="547">
        <f ca="1">ROUNDUP(F93/(VLOOKUP(1,tblRPECoefficientWithoutColumnHeaders,2,0)*G93^2+VLOOKUP(2,tblRPECoefficientWithoutColumnHeaders,2,0)*G93+VLOOKUP(3,tblRPECoefficientWithoutColumnHeaders,2,0)),0)</f>
        <v>0</v>
      </c>
      <c r="F88" s="548"/>
      <c r="G88" s="548"/>
      <c r="H88" s="549"/>
      <c r="J88" s="199" t="s">
        <v>1277</v>
      </c>
      <c r="K88" s="547">
        <f ca="1">ROUNDUP(L93/(VLOOKUP(1,tblRPECoefficientWithoutColumnHeaders,2,0)*M93^2+VLOOKUP(2,tblRPECoefficientWithoutColumnHeaders,2,0)*M93+VLOOKUP(3,tblRPECoefficientWithoutColumnHeaders,2,0)),0)</f>
        <v>0</v>
      </c>
      <c r="L88" s="548"/>
      <c r="M88" s="548"/>
      <c r="N88" s="549"/>
      <c r="P88" s="200" t="s">
        <v>1277</v>
      </c>
      <c r="Q88" s="554">
        <f ca="1">ROUNDUP(R93/(VLOOKUP(1,tblRPECoefficientWithoutColumnHeaders,2,0)*S93^2+VLOOKUP(2,tblRPECoefficientWithoutColumnHeaders,2,0)*S93+VLOOKUP(3,tblRPECoefficientWithoutColumnHeaders,2,0)),0)</f>
        <v>0</v>
      </c>
      <c r="R88" s="555"/>
      <c r="S88" s="555"/>
      <c r="T88" s="556"/>
      <c r="V88" s="583"/>
      <c r="W88" s="392"/>
      <c r="X88" s="392"/>
      <c r="Y88" s="392"/>
      <c r="Z88" s="584"/>
    </row>
    <row r="89" spans="2:26" ht="60" customHeight="1">
      <c r="B89" s="545"/>
      <c r="D89" s="201"/>
      <c r="E89" s="204">
        <f t="shared" ref="E89:H89" si="9">D89*B89</f>
        <v>0</v>
      </c>
      <c r="F89" s="204">
        <f t="shared" si="9"/>
        <v>0</v>
      </c>
      <c r="G89" s="204">
        <f t="shared" si="9"/>
        <v>0</v>
      </c>
      <c r="H89" s="204">
        <f t="shared" si="9"/>
        <v>0</v>
      </c>
      <c r="J89" s="201"/>
      <c r="K89" s="216"/>
      <c r="L89" s="216"/>
      <c r="M89" s="216"/>
      <c r="N89" s="204">
        <f>M89*K89</f>
        <v>0</v>
      </c>
      <c r="P89" s="205" t="s">
        <v>2164</v>
      </c>
      <c r="Q89" s="206"/>
      <c r="R89" s="207" t="s">
        <v>2165</v>
      </c>
      <c r="S89" s="208"/>
      <c r="T89" s="209">
        <f>S89*Q89</f>
        <v>0</v>
      </c>
      <c r="V89" s="583"/>
      <c r="W89" s="392"/>
      <c r="X89" s="392"/>
      <c r="Y89" s="392"/>
      <c r="Z89" s="584"/>
    </row>
    <row r="90" spans="2:26" ht="60" customHeight="1">
      <c r="B90" s="545"/>
      <c r="D90" s="201" t="s">
        <v>1268</v>
      </c>
      <c r="E90" s="553">
        <f>IF(COUNT(H79:H87)&gt;0,AVERAGEIF(H79:H87,"&gt;0"),0)</f>
        <v>0</v>
      </c>
      <c r="F90" s="406"/>
      <c r="G90" s="406"/>
      <c r="H90" s="407"/>
      <c r="J90" s="201" t="s">
        <v>1268</v>
      </c>
      <c r="K90" s="553">
        <f>IF(COUNT(N79:N87)&gt;0,AVERAGEIF(N79:N87,"&gt;0"),0)</f>
        <v>0</v>
      </c>
      <c r="L90" s="406"/>
      <c r="M90" s="406"/>
      <c r="N90" s="407"/>
      <c r="P90" s="210" t="s">
        <v>1268</v>
      </c>
      <c r="Q90" s="557">
        <f>IF(COUNT(T79:T87)&gt;0,AVERAGEIF(T79:T87,"&gt;0"),0)</f>
        <v>0</v>
      </c>
      <c r="R90" s="558"/>
      <c r="S90" s="558"/>
      <c r="T90" s="559"/>
      <c r="V90" s="583"/>
      <c r="W90" s="392"/>
      <c r="X90" s="392"/>
      <c r="Y90" s="392"/>
      <c r="Z90" s="584"/>
    </row>
    <row r="91" spans="2:26" ht="60" customHeight="1">
      <c r="B91" s="545"/>
      <c r="D91" s="201" t="s">
        <v>1267</v>
      </c>
      <c r="E91" s="560">
        <f>SUM(F79:F87)</f>
        <v>0</v>
      </c>
      <c r="F91" s="406"/>
      <c r="G91" s="406"/>
      <c r="H91" s="407"/>
      <c r="J91" s="201" t="s">
        <v>1267</v>
      </c>
      <c r="K91" s="560">
        <f>SUM(L79:L87)</f>
        <v>0</v>
      </c>
      <c r="L91" s="406"/>
      <c r="M91" s="406"/>
      <c r="N91" s="407"/>
      <c r="P91" s="201" t="s">
        <v>1267</v>
      </c>
      <c r="Q91" s="560">
        <f>SUM(R79:R87)</f>
        <v>0</v>
      </c>
      <c r="R91" s="406"/>
      <c r="S91" s="406"/>
      <c r="T91" s="407"/>
      <c r="V91" s="583"/>
      <c r="W91" s="392"/>
      <c r="X91" s="392"/>
      <c r="Y91" s="392"/>
      <c r="Z91" s="584"/>
    </row>
    <row r="92" spans="2:26" ht="60" customHeight="1">
      <c r="B92" s="545"/>
      <c r="D92" s="211" t="s">
        <v>1258</v>
      </c>
      <c r="E92" s="550">
        <f>SUM(PRODUCT(E79:F79),PRODUCT(E80:F80),PRODUCT(E81:F81),PRODUCT(E82:F82),PRODUCT(E83:F83),PRODUCT(E84:F84),PRODUCT(E85:F85),PRODUCT(E86:F86),PRODUCT(E87:F87))</f>
        <v>0</v>
      </c>
      <c r="F92" s="551"/>
      <c r="G92" s="551"/>
      <c r="H92" s="552"/>
      <c r="J92" s="211" t="s">
        <v>1258</v>
      </c>
      <c r="K92" s="550">
        <f>SUM(PRODUCT(K79:L79),PRODUCT(K80:L80),PRODUCT(K81:L81),PRODUCT(K82:L82),PRODUCT(K83:L83),PRODUCT(K84:L84),PRODUCT(K85:L85),PRODUCT(K86:L86),PRODUCT(K87:L87))</f>
        <v>0</v>
      </c>
      <c r="L92" s="551"/>
      <c r="M92" s="551"/>
      <c r="N92" s="552"/>
      <c r="P92" s="211" t="s">
        <v>1258</v>
      </c>
      <c r="Q92" s="550">
        <f>SUM(PRODUCT(Q79:R79),PRODUCT(Q80:R80),PRODUCT(Q81:R81),PRODUCT(Q82:R82),PRODUCT(Q83:R83),PRODUCT(Q84:R84),PRODUCT(Q85:R85),PRODUCT(Q86:R86),PRODUCT(Q87:R87))</f>
        <v>0</v>
      </c>
      <c r="R92" s="551"/>
      <c r="S92" s="551"/>
      <c r="T92" s="552"/>
      <c r="V92" s="585"/>
      <c r="W92" s="417"/>
      <c r="X92" s="417"/>
      <c r="Y92" s="417"/>
      <c r="Z92" s="586"/>
    </row>
    <row r="93" spans="2:26" ht="39.75" customHeight="1">
      <c r="B93" s="546"/>
      <c r="D93" s="212"/>
      <c r="E93" s="213" t="str">
        <f ca="1">OFFSET(E78,COUNT(E79:E87),0)</f>
        <v>WEIGHT</v>
      </c>
      <c r="F93" s="214">
        <f ca="1">IF(COUNT(E79:E87)&gt;0,OFFSET(E78,MATCH(MAX(E79:E87),E79:E87,0),0),0)</f>
        <v>0</v>
      </c>
      <c r="G93" s="214">
        <f ca="1">IF(COUNT(E79:E87)&gt;0,OFFSET(F78,MATCH(MAX(E79:E87),E79:E87,0),0)+(10-OFFSET(G78,MATCH(MAX(E79:E87),E79:E87,0),0)),0)</f>
        <v>0</v>
      </c>
      <c r="H93" s="215">
        <f ca="1">IF(COUNT(E79:E87)&gt;0,OFFSET(F78,COUNT(E79:E87),0)+(10-(OFFSET(G78,COUNT(E79:E87),0))),0)</f>
        <v>0</v>
      </c>
      <c r="J93" s="212"/>
      <c r="K93" s="213" t="str">
        <f ca="1">OFFSET(K78,COUNT(K79:K87),0)</f>
        <v>WEIGHT</v>
      </c>
      <c r="L93" s="214">
        <f ca="1">IF(COUNT(K79:K87)&gt;0,OFFSET(K78,MATCH(MAX(K79:K87),K79:K87,0),0),0)</f>
        <v>0</v>
      </c>
      <c r="M93" s="214">
        <f ca="1">IF(COUNT(K79:K87)&gt;0,OFFSET(L78,MATCH(MAX(K79:K87),K79:K87,0),0)+(10-OFFSET(M78,MATCH(MAX(K79:K87),K79:K87,0),0)),0)</f>
        <v>0</v>
      </c>
      <c r="N93" s="215">
        <f ca="1">IF(COUNT(K79:K87)&gt;0,OFFSET(L78,COUNT(K79:K87),0)+(10-(OFFSET(M78,COUNT(K79:K87),0))),0)</f>
        <v>0</v>
      </c>
      <c r="P93" s="212"/>
      <c r="Q93" s="213" t="str">
        <f ca="1">OFFSET(Q78,COUNT(Q79:Q87),0)</f>
        <v>WEIGHT</v>
      </c>
      <c r="R93" s="214">
        <f ca="1">IF(COUNT(Q79:Q87)&gt;0,OFFSET(Q78,MATCH(MAX(Q79:Q87),Q79:Q87,0),0),0)</f>
        <v>0</v>
      </c>
      <c r="S93" s="214">
        <f ca="1">IF(COUNT(Q79:Q87)&gt;0,OFFSET(R78,MATCH(MAX(Q79:Q87),Q79:Q87,0),0)+(10-OFFSET(S78,MATCH(MAX(Q79:Q87),Q79:Q87,0),0)),0)</f>
        <v>0</v>
      </c>
      <c r="T93" s="215">
        <f ca="1">IF(COUNT(Q79:Q87)&gt;0,OFFSET(R78,COUNT(Q79:Q87),0)+(10-(OFFSET(S78,COUNT(Q79:Q87),0))),0)</f>
        <v>0</v>
      </c>
      <c r="V93" s="212"/>
      <c r="W93" s="213"/>
      <c r="X93" s="214"/>
      <c r="Y93" s="214"/>
      <c r="Z93" s="215"/>
    </row>
    <row r="94" spans="2:26" ht="15.75" customHeight="1"/>
    <row r="95" spans="2:26" ht="22.5" customHeight="1"/>
    <row r="96" spans="2:26" ht="75" customHeight="1">
      <c r="B96" s="544">
        <v>4</v>
      </c>
      <c r="D96" s="533">
        <v>1</v>
      </c>
      <c r="E96" s="369"/>
      <c r="F96" s="369"/>
      <c r="G96" s="369"/>
      <c r="H96" s="370"/>
      <c r="J96" s="533">
        <v>2</v>
      </c>
      <c r="K96" s="369"/>
      <c r="L96" s="369"/>
      <c r="M96" s="369"/>
      <c r="N96" s="370"/>
      <c r="P96" s="533">
        <v>3</v>
      </c>
      <c r="Q96" s="369"/>
      <c r="R96" s="369"/>
      <c r="S96" s="369"/>
      <c r="T96" s="370"/>
      <c r="V96" s="533" t="s">
        <v>2147</v>
      </c>
      <c r="W96" s="369"/>
      <c r="X96" s="369"/>
      <c r="Y96" s="369"/>
      <c r="Z96" s="370"/>
    </row>
    <row r="97" spans="2:26" ht="15" customHeight="1">
      <c r="B97" s="545"/>
    </row>
    <row r="98" spans="2:26" ht="75" customHeight="1">
      <c r="B98" s="545"/>
      <c r="D98" s="535" t="str">
        <f ca="1">OFFSET('PROGRAMMING SKELETON'!D282,F2-1,0)</f>
        <v>Squat w/ belt</v>
      </c>
      <c r="E98" s="413"/>
      <c r="F98" s="413"/>
      <c r="G98" s="413"/>
      <c r="H98" s="414"/>
      <c r="J98" s="535" t="str">
        <f ca="1">OFFSET('PROGRAMMING SKELETON'!G282,F2-1,0)</f>
        <v>1 count paused bench</v>
      </c>
      <c r="K98" s="413"/>
      <c r="L98" s="413"/>
      <c r="M98" s="413"/>
      <c r="N98" s="414"/>
      <c r="P98" s="535" t="str">
        <f ca="1">OFFSET('PROGRAMMING SKELETON'!J282,F2-1,0)</f>
        <v>Deadlift w/ belt</v>
      </c>
      <c r="Q98" s="413"/>
      <c r="R98" s="413"/>
      <c r="S98" s="413"/>
      <c r="T98" s="414"/>
      <c r="V98" s="535" t="str">
        <f ca="1">OFFSET('PROGRAMMING SKELETON'!M283,F74-1,0)</f>
        <v>GPP or None</v>
      </c>
      <c r="W98" s="413"/>
      <c r="X98" s="413"/>
      <c r="Y98" s="413"/>
      <c r="Z98" s="414"/>
    </row>
    <row r="99" spans="2:26" ht="49.5" customHeight="1">
      <c r="B99" s="545"/>
      <c r="D99" s="531" t="s">
        <v>2148</v>
      </c>
      <c r="E99" s="561" t="str">
        <f ca="1">OFFSET('PROGRAMMING SKELETON'!G57,F2-1,0)</f>
        <v>1 @ 8 (93%)
1 @ 9 (96%)
1 @ 10 (100%)</v>
      </c>
      <c r="F99" s="526"/>
      <c r="G99" s="526"/>
      <c r="H99" s="527"/>
      <c r="J99" s="531" t="s">
        <v>2148</v>
      </c>
      <c r="K99" s="561" t="str">
        <f ca="1">OFFSET('PROGRAMMING SKELETON'!H57,F2-1,0)</f>
        <v>1 @ 8 (93%)
1 @ 9 (96%)
1 @ 10 (100%)</v>
      </c>
      <c r="L99" s="526"/>
      <c r="M99" s="526"/>
      <c r="N99" s="527"/>
      <c r="P99" s="531" t="s">
        <v>2148</v>
      </c>
      <c r="Q99" s="561" t="str">
        <f ca="1">OFFSET('PROGRAMMING SKELETON'!I57,F2-1,0)</f>
        <v>1 @ 8 (93%)
1 @ 9 (96%)
1 @ 10 (100%)</v>
      </c>
      <c r="R99" s="526"/>
      <c r="S99" s="526"/>
      <c r="T99" s="527"/>
      <c r="V99" s="582" t="str">
        <f ca="1">OFFSET('PROGRAMMING SKELETON'!N283,F74-1,0)</f>
        <v>GPP or None</v>
      </c>
      <c r="W99" s="526"/>
      <c r="X99" s="526"/>
      <c r="Y99" s="526"/>
      <c r="Z99" s="527"/>
    </row>
    <row r="100" spans="2:26" ht="49.5" customHeight="1">
      <c r="B100" s="545"/>
      <c r="D100" s="532"/>
      <c r="E100" s="528"/>
      <c r="F100" s="529"/>
      <c r="G100" s="529"/>
      <c r="H100" s="530"/>
      <c r="J100" s="532"/>
      <c r="K100" s="528"/>
      <c r="L100" s="529"/>
      <c r="M100" s="529"/>
      <c r="N100" s="530"/>
      <c r="P100" s="532"/>
      <c r="Q100" s="528"/>
      <c r="R100" s="529"/>
      <c r="S100" s="529"/>
      <c r="T100" s="530"/>
      <c r="V100" s="583"/>
      <c r="W100" s="392"/>
      <c r="X100" s="392"/>
      <c r="Y100" s="392"/>
      <c r="Z100" s="584"/>
    </row>
    <row r="101" spans="2:26" ht="124.5" customHeight="1">
      <c r="B101" s="545"/>
      <c r="D101" s="186" t="s">
        <v>2149</v>
      </c>
      <c r="E101" s="562" t="str">
        <f ca="1">OFFSET('PROGRAMMING SKELETON'!E282,F2-1,0)</f>
        <v>As needed</v>
      </c>
      <c r="F101" s="410"/>
      <c r="G101" s="410"/>
      <c r="H101" s="411"/>
      <c r="J101" s="186" t="s">
        <v>2149</v>
      </c>
      <c r="K101" s="562" t="str">
        <f ca="1">OFFSET('PROGRAMMING SKELETON'!H282,F2-1,0)</f>
        <v>As needed</v>
      </c>
      <c r="L101" s="410"/>
      <c r="M101" s="410"/>
      <c r="N101" s="411"/>
      <c r="P101" s="186" t="s">
        <v>2149</v>
      </c>
      <c r="Q101" s="562" t="str">
        <f ca="1">OFFSET('PROGRAMMING SKELETON'!K282,F2-1,0)</f>
        <v>As needed</v>
      </c>
      <c r="R101" s="410"/>
      <c r="S101" s="410"/>
      <c r="T101" s="411"/>
      <c r="V101" s="585"/>
      <c r="W101" s="417"/>
      <c r="X101" s="417"/>
      <c r="Y101" s="417"/>
      <c r="Z101" s="586"/>
    </row>
    <row r="102" spans="2:26" ht="75" customHeight="1">
      <c r="B102" s="545"/>
      <c r="D102" s="187" t="s">
        <v>2150</v>
      </c>
      <c r="E102" s="187" t="s">
        <v>2151</v>
      </c>
      <c r="F102" s="187" t="s">
        <v>1267</v>
      </c>
      <c r="G102" s="187" t="s">
        <v>2152</v>
      </c>
      <c r="H102" s="187" t="s">
        <v>2153</v>
      </c>
      <c r="J102" s="187" t="s">
        <v>2150</v>
      </c>
      <c r="K102" s="187" t="s">
        <v>2151</v>
      </c>
      <c r="L102" s="187" t="s">
        <v>1267</v>
      </c>
      <c r="M102" s="187" t="s">
        <v>2152</v>
      </c>
      <c r="N102" s="187" t="s">
        <v>2153</v>
      </c>
      <c r="P102" s="187" t="s">
        <v>2150</v>
      </c>
      <c r="Q102" s="187" t="s">
        <v>2151</v>
      </c>
      <c r="R102" s="187" t="s">
        <v>1267</v>
      </c>
      <c r="S102" s="187" t="s">
        <v>2152</v>
      </c>
      <c r="T102" s="187" t="s">
        <v>2153</v>
      </c>
      <c r="V102" s="581" t="s">
        <v>2154</v>
      </c>
      <c r="W102" s="413"/>
      <c r="X102" s="413"/>
      <c r="Y102" s="413"/>
      <c r="Z102" s="414"/>
    </row>
    <row r="103" spans="2:26" ht="39.75" customHeight="1">
      <c r="B103" s="545"/>
      <c r="D103" s="188" t="s">
        <v>2155</v>
      </c>
      <c r="E103" s="321"/>
      <c r="F103" s="189"/>
      <c r="G103" s="328"/>
      <c r="H103" s="190" t="str">
        <f t="shared" ref="H103:H111" si="10">IF(ISNUMBER(E103),E103/E$112,"")</f>
        <v/>
      </c>
      <c r="J103" s="188" t="s">
        <v>2155</v>
      </c>
      <c r="K103" s="321"/>
      <c r="L103" s="189"/>
      <c r="M103" s="328"/>
      <c r="N103" s="190" t="str">
        <f t="shared" ref="N103:N111" si="11">IF(ISNUMBER(K103),K103/K$112,"")</f>
        <v/>
      </c>
      <c r="P103" s="188" t="s">
        <v>2155</v>
      </c>
      <c r="Q103" s="321"/>
      <c r="R103" s="189"/>
      <c r="S103" s="328"/>
      <c r="T103" s="190" t="str">
        <f t="shared" ref="T103:T111" si="12">IF(ISNUMBER(Q103),Q103/Q$112,"")</f>
        <v/>
      </c>
      <c r="V103" s="587"/>
      <c r="W103" s="526"/>
      <c r="X103" s="526"/>
      <c r="Y103" s="526"/>
      <c r="Z103" s="527"/>
    </row>
    <row r="104" spans="2:26" ht="39.75" customHeight="1">
      <c r="B104" s="545"/>
      <c r="D104" s="191" t="s">
        <v>2156</v>
      </c>
      <c r="E104" s="322"/>
      <c r="F104" s="192"/>
      <c r="G104" s="329"/>
      <c r="H104" s="190" t="str">
        <f t="shared" si="10"/>
        <v/>
      </c>
      <c r="J104" s="191" t="s">
        <v>2156</v>
      </c>
      <c r="K104" s="322"/>
      <c r="L104" s="192"/>
      <c r="M104" s="329"/>
      <c r="N104" s="193" t="str">
        <f t="shared" si="11"/>
        <v/>
      </c>
      <c r="P104" s="191" t="s">
        <v>2156</v>
      </c>
      <c r="Q104" s="322"/>
      <c r="R104" s="192"/>
      <c r="S104" s="329"/>
      <c r="T104" s="193" t="str">
        <f t="shared" si="12"/>
        <v/>
      </c>
      <c r="V104" s="583"/>
      <c r="W104" s="392"/>
      <c r="X104" s="392"/>
      <c r="Y104" s="392"/>
      <c r="Z104" s="584"/>
    </row>
    <row r="105" spans="2:26" ht="39.75" customHeight="1">
      <c r="B105" s="545"/>
      <c r="D105" s="191" t="s">
        <v>2157</v>
      </c>
      <c r="E105" s="323"/>
      <c r="F105" s="189"/>
      <c r="G105" s="330"/>
      <c r="H105" s="190" t="str">
        <f t="shared" si="10"/>
        <v/>
      </c>
      <c r="J105" s="191" t="s">
        <v>2157</v>
      </c>
      <c r="K105" s="323"/>
      <c r="L105" s="189"/>
      <c r="M105" s="330"/>
      <c r="N105" s="195" t="str">
        <f t="shared" si="11"/>
        <v/>
      </c>
      <c r="P105" s="191" t="s">
        <v>2157</v>
      </c>
      <c r="Q105" s="323"/>
      <c r="R105" s="189"/>
      <c r="S105" s="330"/>
      <c r="T105" s="195" t="str">
        <f t="shared" si="12"/>
        <v/>
      </c>
      <c r="V105" s="583"/>
      <c r="W105" s="392"/>
      <c r="X105" s="392"/>
      <c r="Y105" s="392"/>
      <c r="Z105" s="584"/>
    </row>
    <row r="106" spans="2:26" ht="39.75" customHeight="1">
      <c r="B106" s="545"/>
      <c r="D106" s="191" t="s">
        <v>2158</v>
      </c>
      <c r="E106" s="322"/>
      <c r="F106" s="192"/>
      <c r="G106" s="329"/>
      <c r="H106" s="193" t="str">
        <f t="shared" si="10"/>
        <v/>
      </c>
      <c r="J106" s="191" t="s">
        <v>2158</v>
      </c>
      <c r="K106" s="322"/>
      <c r="L106" s="192"/>
      <c r="M106" s="329"/>
      <c r="N106" s="193" t="str">
        <f t="shared" si="11"/>
        <v/>
      </c>
      <c r="P106" s="191" t="s">
        <v>2158</v>
      </c>
      <c r="Q106" s="322"/>
      <c r="R106" s="192"/>
      <c r="S106" s="329"/>
      <c r="T106" s="193" t="str">
        <f t="shared" si="12"/>
        <v/>
      </c>
      <c r="V106" s="583"/>
      <c r="W106" s="392"/>
      <c r="X106" s="392"/>
      <c r="Y106" s="392"/>
      <c r="Z106" s="584"/>
    </row>
    <row r="107" spans="2:26" ht="39.75" customHeight="1">
      <c r="B107" s="545"/>
      <c r="D107" s="191" t="s">
        <v>2159</v>
      </c>
      <c r="E107" s="323"/>
      <c r="F107" s="189"/>
      <c r="G107" s="330"/>
      <c r="H107" s="195" t="str">
        <f t="shared" si="10"/>
        <v/>
      </c>
      <c r="J107" s="191" t="s">
        <v>2159</v>
      </c>
      <c r="K107" s="323"/>
      <c r="L107" s="189"/>
      <c r="M107" s="330"/>
      <c r="N107" s="195" t="str">
        <f t="shared" si="11"/>
        <v/>
      </c>
      <c r="P107" s="191" t="s">
        <v>2159</v>
      </c>
      <c r="Q107" s="323"/>
      <c r="R107" s="189"/>
      <c r="S107" s="330"/>
      <c r="T107" s="195" t="str">
        <f t="shared" si="12"/>
        <v/>
      </c>
      <c r="V107" s="583"/>
      <c r="W107" s="392"/>
      <c r="X107" s="392"/>
      <c r="Y107" s="392"/>
      <c r="Z107" s="584"/>
    </row>
    <row r="108" spans="2:26" ht="39.75" customHeight="1">
      <c r="B108" s="545"/>
      <c r="D108" s="191" t="s">
        <v>2160</v>
      </c>
      <c r="E108" s="322"/>
      <c r="F108" s="192"/>
      <c r="G108" s="329"/>
      <c r="H108" s="193" t="str">
        <f t="shared" si="10"/>
        <v/>
      </c>
      <c r="J108" s="191" t="s">
        <v>2160</v>
      </c>
      <c r="K108" s="322"/>
      <c r="L108" s="192"/>
      <c r="M108" s="329"/>
      <c r="N108" s="193" t="str">
        <f t="shared" si="11"/>
        <v/>
      </c>
      <c r="P108" s="191" t="s">
        <v>2160</v>
      </c>
      <c r="Q108" s="322"/>
      <c r="R108" s="192"/>
      <c r="S108" s="329"/>
      <c r="T108" s="193" t="str">
        <f t="shared" si="12"/>
        <v/>
      </c>
      <c r="V108" s="583"/>
      <c r="W108" s="392"/>
      <c r="X108" s="392"/>
      <c r="Y108" s="392"/>
      <c r="Z108" s="584"/>
    </row>
    <row r="109" spans="2:26" ht="39.75" customHeight="1">
      <c r="B109" s="545"/>
      <c r="D109" s="191" t="s">
        <v>2161</v>
      </c>
      <c r="E109" s="323"/>
      <c r="F109" s="189"/>
      <c r="G109" s="330"/>
      <c r="H109" s="195" t="str">
        <f t="shared" si="10"/>
        <v/>
      </c>
      <c r="J109" s="191" t="s">
        <v>2161</v>
      </c>
      <c r="K109" s="323"/>
      <c r="L109" s="189"/>
      <c r="M109" s="330"/>
      <c r="N109" s="195" t="str">
        <f t="shared" si="11"/>
        <v/>
      </c>
      <c r="P109" s="191" t="s">
        <v>2161</v>
      </c>
      <c r="Q109" s="323"/>
      <c r="R109" s="189"/>
      <c r="S109" s="330"/>
      <c r="T109" s="195" t="str">
        <f t="shared" si="12"/>
        <v/>
      </c>
      <c r="V109" s="583"/>
      <c r="W109" s="392"/>
      <c r="X109" s="392"/>
      <c r="Y109" s="392"/>
      <c r="Z109" s="584"/>
    </row>
    <row r="110" spans="2:26" ht="39.75" customHeight="1">
      <c r="B110" s="545"/>
      <c r="D110" s="191" t="s">
        <v>2162</v>
      </c>
      <c r="E110" s="322"/>
      <c r="F110" s="192"/>
      <c r="G110" s="329"/>
      <c r="H110" s="193" t="str">
        <f t="shared" si="10"/>
        <v/>
      </c>
      <c r="J110" s="191" t="s">
        <v>2162</v>
      </c>
      <c r="K110" s="322"/>
      <c r="L110" s="192"/>
      <c r="M110" s="329"/>
      <c r="N110" s="193" t="str">
        <f t="shared" si="11"/>
        <v/>
      </c>
      <c r="P110" s="191" t="s">
        <v>2162</v>
      </c>
      <c r="Q110" s="322"/>
      <c r="R110" s="192"/>
      <c r="S110" s="329"/>
      <c r="T110" s="193" t="str">
        <f t="shared" si="12"/>
        <v/>
      </c>
      <c r="V110" s="583"/>
      <c r="W110" s="392"/>
      <c r="X110" s="392"/>
      <c r="Y110" s="392"/>
      <c r="Z110" s="584"/>
    </row>
    <row r="111" spans="2:26" ht="39.75" customHeight="1" thickBot="1">
      <c r="B111" s="545"/>
      <c r="D111" s="196" t="s">
        <v>2163</v>
      </c>
      <c r="E111" s="324"/>
      <c r="F111" s="189"/>
      <c r="G111" s="331"/>
      <c r="H111" s="198" t="str">
        <f t="shared" si="10"/>
        <v/>
      </c>
      <c r="J111" s="196" t="s">
        <v>2163</v>
      </c>
      <c r="K111" s="324"/>
      <c r="L111" s="189"/>
      <c r="M111" s="331"/>
      <c r="N111" s="198" t="str">
        <f t="shared" si="11"/>
        <v/>
      </c>
      <c r="P111" s="196" t="s">
        <v>2163</v>
      </c>
      <c r="Q111" s="324"/>
      <c r="R111" s="189"/>
      <c r="S111" s="331"/>
      <c r="T111" s="198" t="str">
        <f t="shared" si="12"/>
        <v/>
      </c>
      <c r="V111" s="583"/>
      <c r="W111" s="392"/>
      <c r="X111" s="392"/>
      <c r="Y111" s="392"/>
      <c r="Z111" s="584"/>
    </row>
    <row r="112" spans="2:26" ht="60" customHeight="1" thickTop="1">
      <c r="B112" s="545"/>
      <c r="D112" s="199" t="s">
        <v>1277</v>
      </c>
      <c r="E112" s="547">
        <f ca="1">ROUNDUP(F117/(VLOOKUP(1,tblRPECoefficientWithoutColumnHeaders,2,0)*G117^2+VLOOKUP(2,tblRPECoefficientWithoutColumnHeaders,2,0)*G117+VLOOKUP(3,tblRPECoefficientWithoutColumnHeaders,2,0)),0)</f>
        <v>0</v>
      </c>
      <c r="F112" s="548"/>
      <c r="G112" s="548"/>
      <c r="H112" s="549"/>
      <c r="J112" s="199" t="s">
        <v>1277</v>
      </c>
      <c r="K112" s="547">
        <f ca="1">ROUNDUP(L117/(VLOOKUP(1,tblRPECoefficientWithoutColumnHeaders,2,0)*M117^2+VLOOKUP(2,tblRPECoefficientWithoutColumnHeaders,2,0)*M117+VLOOKUP(3,tblRPECoefficientWithoutColumnHeaders,2,0)),0)</f>
        <v>0</v>
      </c>
      <c r="L112" s="548"/>
      <c r="M112" s="548"/>
      <c r="N112" s="549"/>
      <c r="P112" s="199" t="s">
        <v>1277</v>
      </c>
      <c r="Q112" s="547">
        <f ca="1">ROUNDUP(R117/(VLOOKUP(1,tblRPECoefficientWithoutColumnHeaders,2,0)*S117^2+VLOOKUP(2,tblRPECoefficientWithoutColumnHeaders,2,0)*S117+VLOOKUP(3,tblRPECoefficientWithoutColumnHeaders,2,0)),0)</f>
        <v>0</v>
      </c>
      <c r="R112" s="548"/>
      <c r="S112" s="548"/>
      <c r="T112" s="549"/>
      <c r="V112" s="583"/>
      <c r="W112" s="392"/>
      <c r="X112" s="392"/>
      <c r="Y112" s="392"/>
      <c r="Z112" s="584"/>
    </row>
    <row r="113" spans="2:26" ht="60" customHeight="1">
      <c r="B113" s="545"/>
      <c r="D113" s="201"/>
      <c r="E113" s="216"/>
      <c r="F113" s="216"/>
      <c r="G113" s="216"/>
      <c r="H113" s="204"/>
      <c r="J113" s="201"/>
      <c r="K113" s="216"/>
      <c r="L113" s="216"/>
      <c r="M113" s="216"/>
      <c r="N113" s="204"/>
      <c r="P113" s="247" t="s">
        <v>2387</v>
      </c>
      <c r="Q113" s="248"/>
      <c r="R113" s="216" t="s">
        <v>2165</v>
      </c>
      <c r="S113" s="249"/>
      <c r="T113" s="250">
        <f>Q113*S113</f>
        <v>0</v>
      </c>
      <c r="V113" s="583"/>
      <c r="W113" s="392"/>
      <c r="X113" s="392"/>
      <c r="Y113" s="392"/>
      <c r="Z113" s="584"/>
    </row>
    <row r="114" spans="2:26" ht="60" customHeight="1">
      <c r="B114" s="545"/>
      <c r="D114" s="201" t="s">
        <v>1268</v>
      </c>
      <c r="E114" s="553">
        <f>IF(COUNT(H103:H111)&gt;0,AVERAGEIF(H103:H111,"&gt;0"),0)</f>
        <v>0</v>
      </c>
      <c r="F114" s="406"/>
      <c r="G114" s="406"/>
      <c r="H114" s="407"/>
      <c r="J114" s="201" t="s">
        <v>1268</v>
      </c>
      <c r="K114" s="553">
        <f>IF(COUNT(N103:N111)&gt;0,AVERAGEIF(N103:N111,"&gt;0"),0)</f>
        <v>0</v>
      </c>
      <c r="L114" s="406"/>
      <c r="M114" s="406"/>
      <c r="N114" s="407"/>
      <c r="P114" s="201" t="s">
        <v>1268</v>
      </c>
      <c r="Q114" s="553">
        <f>IF(COUNT(T103:T111)&gt;0,AVERAGEIF(T103:T111,"&gt;0"),0)</f>
        <v>0</v>
      </c>
      <c r="R114" s="406"/>
      <c r="S114" s="406"/>
      <c r="T114" s="407"/>
      <c r="V114" s="583"/>
      <c r="W114" s="392"/>
      <c r="X114" s="392"/>
      <c r="Y114" s="392"/>
      <c r="Z114" s="584"/>
    </row>
    <row r="115" spans="2:26" ht="60" customHeight="1">
      <c r="B115" s="545"/>
      <c r="D115" s="201" t="s">
        <v>1267</v>
      </c>
      <c r="E115" s="560">
        <f>SUM(F103:F111)</f>
        <v>0</v>
      </c>
      <c r="F115" s="406"/>
      <c r="G115" s="406"/>
      <c r="H115" s="407"/>
      <c r="J115" s="201" t="s">
        <v>1267</v>
      </c>
      <c r="K115" s="560">
        <f>SUM(L103:L111)</f>
        <v>0</v>
      </c>
      <c r="L115" s="406"/>
      <c r="M115" s="406"/>
      <c r="N115" s="407"/>
      <c r="P115" s="201" t="s">
        <v>1267</v>
      </c>
      <c r="Q115" s="560">
        <f>SUM(R103:R111)</f>
        <v>0</v>
      </c>
      <c r="R115" s="406"/>
      <c r="S115" s="406"/>
      <c r="T115" s="407"/>
      <c r="V115" s="583"/>
      <c r="W115" s="392"/>
      <c r="X115" s="392"/>
      <c r="Y115" s="392"/>
      <c r="Z115" s="584"/>
    </row>
    <row r="116" spans="2:26" ht="60" customHeight="1">
      <c r="B116" s="545"/>
      <c r="D116" s="211" t="s">
        <v>1258</v>
      </c>
      <c r="E116" s="550">
        <f>SUM(PRODUCT(E103:F103),PRODUCT(E104:F104),PRODUCT(E105:F105),PRODUCT(E106:F106),PRODUCT(E107:F107),PRODUCT(E108:F108),PRODUCT(E109:F109),PRODUCT(E110:F110),PRODUCT(E111:F111))</f>
        <v>0</v>
      </c>
      <c r="F116" s="551"/>
      <c r="G116" s="551"/>
      <c r="H116" s="552"/>
      <c r="J116" s="211" t="s">
        <v>1258</v>
      </c>
      <c r="K116" s="550">
        <f>SUM(PRODUCT(K103:L103),PRODUCT(K104:L104),PRODUCT(K105:L105),PRODUCT(K106:L106),PRODUCT(K107:L107),PRODUCT(K108:L108),PRODUCT(K109:L109),PRODUCT(K110:L110),PRODUCT(K111:L111))</f>
        <v>0</v>
      </c>
      <c r="L116" s="551"/>
      <c r="M116" s="551"/>
      <c r="N116" s="552"/>
      <c r="P116" s="211" t="s">
        <v>1258</v>
      </c>
      <c r="Q116" s="550">
        <f>SUM(PRODUCT(Q103:R103),PRODUCT(Q104:R104),PRODUCT(Q105:R105),PRODUCT(Q106:R106),PRODUCT(Q107:R107),PRODUCT(Q108:R108),PRODUCT(Q109:R109),PRODUCT(Q110:R110),PRODUCT(Q111:R111))</f>
        <v>0</v>
      </c>
      <c r="R116" s="551"/>
      <c r="S116" s="551"/>
      <c r="T116" s="552"/>
      <c r="V116" s="585"/>
      <c r="W116" s="417"/>
      <c r="X116" s="417"/>
      <c r="Y116" s="417"/>
      <c r="Z116" s="586"/>
    </row>
    <row r="117" spans="2:26" ht="21.75" customHeight="1">
      <c r="B117" s="546"/>
      <c r="D117" s="212"/>
      <c r="E117" s="213" t="str">
        <f ca="1">OFFSET(E102,COUNT(E103:E111),0)</f>
        <v>WEIGHT</v>
      </c>
      <c r="F117" s="214">
        <f ca="1">IF(COUNT(E103:E111)&gt;0,OFFSET(E102,MATCH(MAX(E103:E111),E103:E111,0),0),0)</f>
        <v>0</v>
      </c>
      <c r="G117" s="214">
        <f ca="1">IF(COUNT(E103:E111)&gt;0,OFFSET(F102,MATCH(MAX(E103:E111),E103:E111,0),0)+(10-OFFSET(G102,MATCH(MAX(E103:E111),E103:E111,0),0)),0)</f>
        <v>0</v>
      </c>
      <c r="H117" s="215">
        <f ca="1">IF(COUNT(E103:E111)&gt;0,OFFSET(F102,COUNT(E103:E111),0)+(10-(OFFSET(G102,COUNT(E103:E111),0))),0)</f>
        <v>0</v>
      </c>
      <c r="J117" s="212"/>
      <c r="K117" s="213" t="str">
        <f ca="1">OFFSET(K102,COUNT(K103:K111),0)</f>
        <v>WEIGHT</v>
      </c>
      <c r="L117" s="214">
        <f ca="1">IF(COUNT(K103:K111)&gt;0,OFFSET(K102,MATCH(MAX(K103:K111),K103:K111,0),0),0)</f>
        <v>0</v>
      </c>
      <c r="M117" s="214">
        <f ca="1">IF(COUNT(K103:K111)&gt;0,OFFSET(L102,MATCH(MAX(K103:K111),K103:K111,0),0)+(10-OFFSET(M102,MATCH(MAX(K103:K111),K103:K111,0),0)),0)</f>
        <v>0</v>
      </c>
      <c r="N117" s="215">
        <f ca="1">IF(COUNT(K103:K111)&gt;0,OFFSET(L102,COUNT(K103:K111),0)+(10-(OFFSET(M102,COUNT(K103:K111),0))),0)</f>
        <v>0</v>
      </c>
      <c r="P117" s="212"/>
      <c r="Q117" s="213" t="str">
        <f ca="1">OFFSET(Q102,COUNT(Q103:Q111),0)</f>
        <v>WEIGHT</v>
      </c>
      <c r="R117" s="214">
        <f ca="1">IF(COUNT(Q103:Q111)&gt;0,OFFSET(Q102,MATCH(MAX(Q103:Q111),Q103:Q111,0),0),0)</f>
        <v>0</v>
      </c>
      <c r="S117" s="214">
        <f ca="1">IF(COUNT(Q103:Q111)&gt;0,OFFSET(R102,MATCH(MAX(Q103:Q111),Q103:Q111,0),0)+(10-OFFSET(S102,MATCH(MAX(Q103:Q111),Q103:Q111,0),0)),0)</f>
        <v>0</v>
      </c>
      <c r="T117" s="215">
        <f ca="1">IF(COUNT(Q103:Q111)&gt;0,OFFSET(R102,COUNT(Q103:Q111),0)+(10-(OFFSET(S102,COUNT(Q103:Q111),0))),0)</f>
        <v>0</v>
      </c>
      <c r="V117" s="212"/>
      <c r="W117" s="213"/>
      <c r="X117" s="214"/>
      <c r="Y117" s="214"/>
      <c r="Z117" s="215"/>
    </row>
    <row r="118" spans="2:26" ht="15.75" customHeight="1"/>
    <row r="119" spans="2:26" ht="15.75" customHeight="1"/>
    <row r="120" spans="2:26" ht="99.75" customHeight="1">
      <c r="B120" s="544" t="s">
        <v>162</v>
      </c>
      <c r="D120" s="535" t="str">
        <f ca="1">OFFSET('PROGRAMMING SKELETON'!J3,F4-1,0)</f>
        <v>GPP Cardio</v>
      </c>
      <c r="E120" s="413"/>
      <c r="F120" s="413"/>
      <c r="G120" s="413"/>
      <c r="H120" s="414"/>
      <c r="J120" s="535" t="str">
        <f ca="1">OFFSET('PROGRAMMING SKELETON'!K3,F4-1,0)</f>
        <v>GPP Upper Back Work</v>
      </c>
      <c r="K120" s="413"/>
      <c r="L120" s="413"/>
      <c r="M120" s="413"/>
      <c r="N120" s="414"/>
      <c r="P120" s="535" t="str">
        <f ca="1">OFFSET('PROGRAMMING SKELETON'!L3,F4-1,0)</f>
        <v>GPP AB Work</v>
      </c>
      <c r="Q120" s="413"/>
      <c r="R120" s="413"/>
      <c r="S120" s="413"/>
      <c r="T120" s="414"/>
    </row>
    <row r="121" spans="2:26" ht="49.5" customHeight="1">
      <c r="B121" s="545"/>
      <c r="D121" s="531" t="s">
        <v>2154</v>
      </c>
      <c r="E121" s="561" t="str">
        <f ca="1">OFFSET('PROGRAMMING SKELETON'!J3,F2-1,0)</f>
        <v>None</v>
      </c>
      <c r="F121" s="526"/>
      <c r="G121" s="526"/>
      <c r="H121" s="527"/>
      <c r="J121" s="531" t="s">
        <v>2154</v>
      </c>
      <c r="K121" s="561" t="str">
        <f ca="1">OFFSET('PROGRAMMING SKELETON'!K3,F2-1,0)</f>
        <v>None</v>
      </c>
      <c r="L121" s="526"/>
      <c r="M121" s="526"/>
      <c r="N121" s="527"/>
      <c r="P121" s="531" t="s">
        <v>2154</v>
      </c>
      <c r="Q121" s="561" t="str">
        <f ca="1">OFFSET('PROGRAMMING SKELETON'!L3,F2-1,0)</f>
        <v>None</v>
      </c>
      <c r="R121" s="526"/>
      <c r="S121" s="526"/>
      <c r="T121" s="527"/>
    </row>
    <row r="122" spans="2:26" ht="49.5" customHeight="1">
      <c r="B122" s="545"/>
      <c r="D122" s="532"/>
      <c r="E122" s="528"/>
      <c r="F122" s="529"/>
      <c r="G122" s="529"/>
      <c r="H122" s="530"/>
      <c r="J122" s="532"/>
      <c r="K122" s="528"/>
      <c r="L122" s="529"/>
      <c r="M122" s="529"/>
      <c r="N122" s="530"/>
      <c r="P122" s="532"/>
      <c r="Q122" s="528"/>
      <c r="R122" s="529"/>
      <c r="S122" s="529"/>
      <c r="T122" s="530"/>
    </row>
    <row r="123" spans="2:26" ht="15" customHeight="1">
      <c r="B123" s="545"/>
    </row>
    <row r="124" spans="2:26" ht="99.75" customHeight="1">
      <c r="B124" s="545"/>
      <c r="D124" s="535" t="str">
        <f ca="1">OFFSET('PROGRAMMING SKELETON'!M3,F4-1,0)</f>
        <v>GPP ARM Work</v>
      </c>
      <c r="E124" s="413"/>
      <c r="F124" s="413"/>
      <c r="G124" s="413"/>
      <c r="H124" s="414"/>
      <c r="J124" s="535" t="s">
        <v>2388</v>
      </c>
      <c r="K124" s="413"/>
      <c r="L124" s="413"/>
      <c r="M124" s="413"/>
      <c r="N124" s="414"/>
    </row>
    <row r="125" spans="2:26" ht="49.5" customHeight="1">
      <c r="B125" s="545"/>
      <c r="D125" s="531" t="s">
        <v>2154</v>
      </c>
      <c r="E125" s="561" t="str">
        <f ca="1">OFFSET('PROGRAMMING SKELETON'!M3,F2-1,0)</f>
        <v>None</v>
      </c>
      <c r="F125" s="526"/>
      <c r="G125" s="526"/>
      <c r="H125" s="527"/>
      <c r="J125" s="563">
        <f>AVERAGE(T113,T89,T65,T41)</f>
        <v>0</v>
      </c>
      <c r="K125" s="526"/>
      <c r="L125" s="526"/>
      <c r="M125" s="526"/>
      <c r="N125" s="527"/>
    </row>
    <row r="126" spans="2:26" ht="49.5" customHeight="1">
      <c r="B126" s="546"/>
      <c r="D126" s="532"/>
      <c r="E126" s="528"/>
      <c r="F126" s="529"/>
      <c r="G126" s="529"/>
      <c r="H126" s="530"/>
      <c r="J126" s="564"/>
      <c r="K126" s="529"/>
      <c r="L126" s="529"/>
      <c r="M126" s="529"/>
      <c r="N126" s="530"/>
    </row>
    <row r="127" spans="2:26" ht="79.5" customHeight="1"/>
    <row r="128" spans="2:26" ht="21.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spans="2:2" ht="15.75" hidden="1" customHeight="1"/>
    <row r="146" spans="2:2" ht="15.75" hidden="1" customHeight="1">
      <c r="B146" s="251"/>
    </row>
    <row r="147" spans="2:2" ht="15.75" hidden="1" customHeight="1">
      <c r="B147" s="251"/>
    </row>
    <row r="148" spans="2:2" ht="15.75" hidden="1" customHeight="1">
      <c r="B148" s="251"/>
    </row>
    <row r="149" spans="2:2" ht="15.75" hidden="1" customHeight="1">
      <c r="B149" s="251"/>
    </row>
    <row r="150" spans="2:2" ht="15.75" hidden="1" customHeight="1">
      <c r="B150" s="251"/>
    </row>
    <row r="151" spans="2:2" ht="15.75" hidden="1" customHeight="1">
      <c r="B151" s="251"/>
    </row>
    <row r="152" spans="2:2" ht="15.75" hidden="1" customHeight="1">
      <c r="B152" s="251"/>
    </row>
    <row r="153" spans="2:2" ht="15.75" hidden="1" customHeight="1">
      <c r="B153" s="251"/>
    </row>
    <row r="154" spans="2:2" ht="15.75" hidden="1" customHeight="1">
      <c r="B154" s="251"/>
    </row>
    <row r="155" spans="2:2" ht="15.75" hidden="1" customHeight="1">
      <c r="B155" s="251"/>
    </row>
    <row r="156" spans="2:2" ht="15.75" hidden="1" customHeight="1">
      <c r="B156" s="251"/>
    </row>
    <row r="157" spans="2:2" ht="15.75" hidden="1" customHeight="1">
      <c r="B157" s="251"/>
    </row>
    <row r="158" spans="2:2" ht="15.75" hidden="1" customHeight="1">
      <c r="B158" s="251"/>
    </row>
    <row r="159" spans="2:2" ht="15.75" customHeight="1"/>
    <row r="160" spans="2:2"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1">
    <mergeCell ref="Q101:T101"/>
    <mergeCell ref="Q112:T112"/>
    <mergeCell ref="Q99:T100"/>
    <mergeCell ref="V103:Z116"/>
    <mergeCell ref="V98:Z98"/>
    <mergeCell ref="V102:Z102"/>
    <mergeCell ref="V96:Z96"/>
    <mergeCell ref="V99:Z101"/>
    <mergeCell ref="P120:T120"/>
    <mergeCell ref="P99:P100"/>
    <mergeCell ref="P96:T96"/>
    <mergeCell ref="V74:Z74"/>
    <mergeCell ref="V75:Z77"/>
    <mergeCell ref="Q64:T64"/>
    <mergeCell ref="K64:N64"/>
    <mergeCell ref="E67:H67"/>
    <mergeCell ref="E68:H68"/>
    <mergeCell ref="E66:H66"/>
    <mergeCell ref="D72:H72"/>
    <mergeCell ref="D74:H74"/>
    <mergeCell ref="Q68:T68"/>
    <mergeCell ref="K67:N67"/>
    <mergeCell ref="K68:N68"/>
    <mergeCell ref="V55:Z68"/>
    <mergeCell ref="K66:N66"/>
    <mergeCell ref="I9:J9"/>
    <mergeCell ref="I6:J6"/>
    <mergeCell ref="I7:J7"/>
    <mergeCell ref="I8:J8"/>
    <mergeCell ref="I11:J11"/>
    <mergeCell ref="I12:J12"/>
    <mergeCell ref="D9:E9"/>
    <mergeCell ref="D10:E10"/>
    <mergeCell ref="I13:J13"/>
    <mergeCell ref="I10:J10"/>
    <mergeCell ref="D7:E7"/>
    <mergeCell ref="I15:J15"/>
    <mergeCell ref="I16:J16"/>
    <mergeCell ref="Q29:T29"/>
    <mergeCell ref="Q27:T28"/>
    <mergeCell ref="P24:T24"/>
    <mergeCell ref="P50:T50"/>
    <mergeCell ref="E44:H44"/>
    <mergeCell ref="D48:H48"/>
    <mergeCell ref="K42:N42"/>
    <mergeCell ref="E43:H43"/>
    <mergeCell ref="E42:H42"/>
    <mergeCell ref="D50:H50"/>
    <mergeCell ref="I21:J21"/>
    <mergeCell ref="I18:J18"/>
    <mergeCell ref="D51:D52"/>
    <mergeCell ref="E51:H52"/>
    <mergeCell ref="D26:H26"/>
    <mergeCell ref="D27:D28"/>
    <mergeCell ref="E27:H28"/>
    <mergeCell ref="K44:N44"/>
    <mergeCell ref="J24:N24"/>
    <mergeCell ref="D24:H24"/>
    <mergeCell ref="K51:N52"/>
    <mergeCell ref="K40:N40"/>
    <mergeCell ref="Q91:T91"/>
    <mergeCell ref="Q92:T92"/>
    <mergeCell ref="J72:N72"/>
    <mergeCell ref="P72:T72"/>
    <mergeCell ref="J98:N98"/>
    <mergeCell ref="J99:J100"/>
    <mergeCell ref="Q77:T77"/>
    <mergeCell ref="J74:N74"/>
    <mergeCell ref="P98:T98"/>
    <mergeCell ref="Q88:T88"/>
    <mergeCell ref="Q90:T90"/>
    <mergeCell ref="B5:B21"/>
    <mergeCell ref="B24:B45"/>
    <mergeCell ref="B48:B69"/>
    <mergeCell ref="B72:B93"/>
    <mergeCell ref="D8:E8"/>
    <mergeCell ref="D6:E6"/>
    <mergeCell ref="E64:H64"/>
    <mergeCell ref="E53:H53"/>
    <mergeCell ref="E77:H77"/>
    <mergeCell ref="D75:D76"/>
    <mergeCell ref="E75:H76"/>
    <mergeCell ref="E29:H29"/>
    <mergeCell ref="E40:H40"/>
    <mergeCell ref="D14:E14"/>
    <mergeCell ref="D15:E15"/>
    <mergeCell ref="D13:E13"/>
    <mergeCell ref="D12:E12"/>
    <mergeCell ref="D11:E11"/>
    <mergeCell ref="D20:E20"/>
    <mergeCell ref="D21:E21"/>
    <mergeCell ref="D16:E16"/>
    <mergeCell ref="D17:E17"/>
    <mergeCell ref="D5:J5"/>
    <mergeCell ref="I14:J14"/>
    <mergeCell ref="V79:Z92"/>
    <mergeCell ref="V78:Z78"/>
    <mergeCell ref="V72:Z72"/>
    <mergeCell ref="P75:P76"/>
    <mergeCell ref="D18:E18"/>
    <mergeCell ref="I17:J17"/>
    <mergeCell ref="F19:J19"/>
    <mergeCell ref="F20:J20"/>
    <mergeCell ref="D19:E19"/>
    <mergeCell ref="J75:J76"/>
    <mergeCell ref="K75:N76"/>
    <mergeCell ref="Q75:T76"/>
    <mergeCell ref="P74:T74"/>
    <mergeCell ref="Q51:T52"/>
    <mergeCell ref="Q42:T42"/>
    <mergeCell ref="Q44:T44"/>
    <mergeCell ref="V27:Z29"/>
    <mergeCell ref="V26:Z26"/>
    <mergeCell ref="V51:Z53"/>
    <mergeCell ref="V48:Z48"/>
    <mergeCell ref="V50:Z50"/>
    <mergeCell ref="J26:N26"/>
    <mergeCell ref="E88:H88"/>
    <mergeCell ref="K88:N88"/>
    <mergeCell ref="E90:H90"/>
    <mergeCell ref="E112:H112"/>
    <mergeCell ref="K90:N90"/>
    <mergeCell ref="K91:N91"/>
    <mergeCell ref="E99:H100"/>
    <mergeCell ref="D98:H98"/>
    <mergeCell ref="K101:N101"/>
    <mergeCell ref="K92:N92"/>
    <mergeCell ref="J96:N96"/>
    <mergeCell ref="K112:N112"/>
    <mergeCell ref="K99:N100"/>
    <mergeCell ref="E121:H122"/>
    <mergeCell ref="E125:H126"/>
    <mergeCell ref="D124:H124"/>
    <mergeCell ref="D125:D126"/>
    <mergeCell ref="B120:B126"/>
    <mergeCell ref="E92:H92"/>
    <mergeCell ref="E91:H91"/>
    <mergeCell ref="D99:D100"/>
    <mergeCell ref="B96:B117"/>
    <mergeCell ref="D120:H120"/>
    <mergeCell ref="D121:D122"/>
    <mergeCell ref="E101:H101"/>
    <mergeCell ref="E116:H116"/>
    <mergeCell ref="E115:H115"/>
    <mergeCell ref="E114:H114"/>
    <mergeCell ref="D96:H96"/>
    <mergeCell ref="V24:Z24"/>
    <mergeCell ref="K29:N29"/>
    <mergeCell ref="J51:J52"/>
    <mergeCell ref="J125:N126"/>
    <mergeCell ref="J124:N124"/>
    <mergeCell ref="K121:N122"/>
    <mergeCell ref="J121:J122"/>
    <mergeCell ref="K115:N115"/>
    <mergeCell ref="K116:N116"/>
    <mergeCell ref="P121:P122"/>
    <mergeCell ref="Q121:T122"/>
    <mergeCell ref="K114:N114"/>
    <mergeCell ref="Q114:T114"/>
    <mergeCell ref="Q115:T115"/>
    <mergeCell ref="Q116:T116"/>
    <mergeCell ref="J120:N120"/>
    <mergeCell ref="K77:N77"/>
    <mergeCell ref="Q67:T67"/>
    <mergeCell ref="Q66:T66"/>
    <mergeCell ref="V54:Z54"/>
    <mergeCell ref="V31:Z44"/>
    <mergeCell ref="P48:T48"/>
    <mergeCell ref="Q53:T53"/>
    <mergeCell ref="P51:P52"/>
    <mergeCell ref="K53:N53"/>
    <mergeCell ref="Q43:T43"/>
    <mergeCell ref="K43:N43"/>
    <mergeCell ref="J48:N48"/>
    <mergeCell ref="J50:N50"/>
    <mergeCell ref="J27:J28"/>
    <mergeCell ref="K27:N28"/>
    <mergeCell ref="V30:Z30"/>
    <mergeCell ref="P26:T26"/>
    <mergeCell ref="P27:P28"/>
    <mergeCell ref="Q40:T40"/>
  </mergeCells>
  <conditionalFormatting sqref="E29:H29 E27">
    <cfRule type="cellIs" dxfId="43" priority="1" operator="equal">
      <formula>0</formula>
    </cfRule>
  </conditionalFormatting>
  <conditionalFormatting sqref="K29:N29 K27">
    <cfRule type="cellIs" dxfId="42" priority="2" operator="equal">
      <formula>0</formula>
    </cfRule>
  </conditionalFormatting>
  <conditionalFormatting sqref="Q29:T29 Q27">
    <cfRule type="cellIs" dxfId="41" priority="3" operator="equal">
      <formula>0</formula>
    </cfRule>
  </conditionalFormatting>
  <conditionalFormatting sqref="E53:H53 E51">
    <cfRule type="cellIs" dxfId="40" priority="4" operator="equal">
      <formula>0</formula>
    </cfRule>
  </conditionalFormatting>
  <conditionalFormatting sqref="K53:N53 K51">
    <cfRule type="cellIs" dxfId="39" priority="5" operator="equal">
      <formula>0</formula>
    </cfRule>
  </conditionalFormatting>
  <conditionalFormatting sqref="Q53:T53 Q51">
    <cfRule type="cellIs" dxfId="38" priority="6" operator="equal">
      <formula>0</formula>
    </cfRule>
  </conditionalFormatting>
  <conditionalFormatting sqref="E77:H77 E75">
    <cfRule type="cellIs" dxfId="37" priority="7" operator="equal">
      <formula>0</formula>
    </cfRule>
  </conditionalFormatting>
  <conditionalFormatting sqref="K77:N77 K75">
    <cfRule type="cellIs" dxfId="36" priority="8" operator="equal">
      <formula>0</formula>
    </cfRule>
  </conditionalFormatting>
  <conditionalFormatting sqref="E40:H44 K40:N44 Q40:T40 E64:H64 K64:N64 Q64:T64 E88:H88 K88:N88 E90:H92 K90:N92 E66:H68 K66:N68 Q66:T68 Q42:T44">
    <cfRule type="cellIs" dxfId="35" priority="9" operator="equal">
      <formula>0</formula>
    </cfRule>
  </conditionalFormatting>
  <conditionalFormatting sqref="U7:W19">
    <cfRule type="cellIs" dxfId="34" priority="10" operator="equal">
      <formula>0</formula>
    </cfRule>
  </conditionalFormatting>
  <conditionalFormatting sqref="U20:W21">
    <cfRule type="cellIs" dxfId="33" priority="11" operator="equal">
      <formula>0</formula>
    </cfRule>
  </conditionalFormatting>
  <conditionalFormatting sqref="Q77:T77 Q75">
    <cfRule type="cellIs" dxfId="32" priority="12" operator="equal">
      <formula>0</formula>
    </cfRule>
  </conditionalFormatting>
  <conditionalFormatting sqref="Q88:T88 Q90:T92">
    <cfRule type="cellIs" dxfId="31" priority="13" operator="equal">
      <formula>0</formula>
    </cfRule>
  </conditionalFormatting>
  <conditionalFormatting sqref="F21:J21">
    <cfRule type="cellIs" dxfId="30" priority="14" operator="equal">
      <formula>0</formula>
    </cfRule>
  </conditionalFormatting>
  <conditionalFormatting sqref="F7:I7">
    <cfRule type="cellIs" dxfId="29" priority="15" operator="equal">
      <formula>0</formula>
    </cfRule>
  </conditionalFormatting>
  <conditionalFormatting sqref="F7:I7">
    <cfRule type="expression" dxfId="28" priority="16">
      <formula>ISERROR(F7)</formula>
    </cfRule>
  </conditionalFormatting>
  <conditionalFormatting sqref="F8:I9 F10:F20">
    <cfRule type="cellIs" dxfId="27" priority="17" operator="equal">
      <formula>0</formula>
    </cfRule>
  </conditionalFormatting>
  <conditionalFormatting sqref="F8:I9 F10:F20">
    <cfRule type="expression" dxfId="26" priority="18">
      <formula>ISERROR(F8)</formula>
    </cfRule>
  </conditionalFormatting>
  <conditionalFormatting sqref="E101:H101 E99">
    <cfRule type="cellIs" dxfId="25" priority="19" operator="equal">
      <formula>0</formula>
    </cfRule>
  </conditionalFormatting>
  <conditionalFormatting sqref="K101:N101 K99">
    <cfRule type="cellIs" dxfId="24" priority="20" operator="equal">
      <formula>0</formula>
    </cfRule>
  </conditionalFormatting>
  <conditionalFormatting sqref="K112:N112 K114:N116 E112:H116">
    <cfRule type="cellIs" dxfId="23" priority="21" operator="equal">
      <formula>0</formula>
    </cfRule>
  </conditionalFormatting>
  <conditionalFormatting sqref="Q101:T101 Q99">
    <cfRule type="cellIs" dxfId="22" priority="22" operator="equal">
      <formula>0</formula>
    </cfRule>
  </conditionalFormatting>
  <conditionalFormatting sqref="Q112:T112 Q114:T116">
    <cfRule type="cellIs" dxfId="21" priority="23" operator="equal">
      <formula>0</formula>
    </cfRule>
  </conditionalFormatting>
  <conditionalFormatting sqref="E121">
    <cfRule type="cellIs" dxfId="20" priority="24" operator="equal">
      <formula>0</formula>
    </cfRule>
  </conditionalFormatting>
  <conditionalFormatting sqref="K121">
    <cfRule type="cellIs" dxfId="19" priority="25" operator="equal">
      <formula>0</formula>
    </cfRule>
  </conditionalFormatting>
  <conditionalFormatting sqref="Q121">
    <cfRule type="cellIs" dxfId="18" priority="26" operator="equal">
      <formula>0</formula>
    </cfRule>
  </conditionalFormatting>
  <conditionalFormatting sqref="E125">
    <cfRule type="cellIs" dxfId="17" priority="27" operator="equal">
      <formula>0</formula>
    </cfRule>
  </conditionalFormatting>
  <conditionalFormatting sqref="L113 N113">
    <cfRule type="cellIs" dxfId="16" priority="28" operator="equal">
      <formula>0</formula>
    </cfRule>
  </conditionalFormatting>
  <conditionalFormatting sqref="J125">
    <cfRule type="cellIs" dxfId="15" priority="29" operator="equal">
      <formula>0</formula>
    </cfRule>
  </conditionalFormatting>
  <conditionalFormatting sqref="E89:H89">
    <cfRule type="cellIs" dxfId="14" priority="30" operator="equal">
      <formula>0</formula>
    </cfRule>
  </conditionalFormatting>
  <conditionalFormatting sqref="K89:N89">
    <cfRule type="cellIs" dxfId="13" priority="31" operator="equal">
      <formula>0</formula>
    </cfRule>
  </conditionalFormatting>
  <conditionalFormatting sqref="Q89:T89">
    <cfRule type="cellIs" dxfId="12" priority="32" operator="equal">
      <formula>0</formula>
    </cfRule>
  </conditionalFormatting>
  <conditionalFormatting sqref="E65:H65">
    <cfRule type="cellIs" dxfId="11" priority="33" operator="equal">
      <formula>0</formula>
    </cfRule>
  </conditionalFormatting>
  <conditionalFormatting sqref="K65:N65">
    <cfRule type="cellIs" dxfId="10" priority="34" operator="equal">
      <formula>0</formula>
    </cfRule>
  </conditionalFormatting>
  <conditionalFormatting sqref="Q65:T65">
    <cfRule type="cellIs" dxfId="9" priority="35" operator="equal">
      <formula>0</formula>
    </cfRule>
  </conditionalFormatting>
  <conditionalFormatting sqref="Q41:T41">
    <cfRule type="cellIs" dxfId="8" priority="36" operator="equal">
      <formula>0</formula>
    </cfRule>
  </conditionalFormatting>
  <conditionalFormatting sqref="K113">
    <cfRule type="cellIs" dxfId="7" priority="37" operator="equal">
      <formula>0</formula>
    </cfRule>
  </conditionalFormatting>
  <conditionalFormatting sqref="M113">
    <cfRule type="cellIs" dxfId="6" priority="38" operator="equal">
      <formula>0</formula>
    </cfRule>
  </conditionalFormatting>
  <conditionalFormatting sqref="G10:G18">
    <cfRule type="cellIs" dxfId="5" priority="39" operator="equal">
      <formula>0</formula>
    </cfRule>
  </conditionalFormatting>
  <conditionalFormatting sqref="G10:G18">
    <cfRule type="expression" dxfId="4" priority="40">
      <formula>ISERROR(G10)</formula>
    </cfRule>
  </conditionalFormatting>
  <conditionalFormatting sqref="H10:H18">
    <cfRule type="cellIs" dxfId="3" priority="41" operator="equal">
      <formula>0</formula>
    </cfRule>
  </conditionalFormatting>
  <conditionalFormatting sqref="H10:H18">
    <cfRule type="expression" dxfId="2" priority="42">
      <formula>ISERROR(H10)</formula>
    </cfRule>
  </conditionalFormatting>
  <conditionalFormatting sqref="I10:I18">
    <cfRule type="cellIs" dxfId="1" priority="43" operator="equal">
      <formula>0</formula>
    </cfRule>
  </conditionalFormatting>
  <conditionalFormatting sqref="I10:I18">
    <cfRule type="expression" dxfId="0" priority="44">
      <formula>ISERROR(I10)</formula>
    </cfRule>
  </conditionalFormatting>
  <dataValidations count="3">
    <dataValidation type="decimal" operator="greaterThanOrEqual" allowBlank="1" showInputMessage="1" showErrorMessage="1" prompt="Enter number of reps as a whole number." sqref="F31:F39 L31:L39 R31:R39 F55:F63 L55:L63 R55:R63 F79:F87 L79:L87 R79:R87 F103:F111 L103:L111 R103:R111" xr:uid="{00000000-0002-0000-1400-000000000000}">
      <formula1>0</formula1>
    </dataValidation>
    <dataValidation type="decimal" operator="greaterThanOrEqual" allowBlank="1" showInputMessage="1" showErrorMessage="1" prompt="Enter kilos (kg)" sqref="E31:E39 K31:K39 Q31:Q39 Q55:Q63 K55:K63 E55:E63 E79:E87 K79:K87 Q79:Q87 Q103:Q111 K103:K111 E103:E111" xr:uid="{3C51F6D2-7F24-C142-8605-5217B9BB02F8}">
      <formula1>0</formula1>
    </dataValidation>
    <dataValidation type="decimal" operator="greaterThanOrEqual" allowBlank="1" showInputMessage="1" showErrorMessage="1" prompt="Enter RPE." sqref="S103:S111 M103:M111 G103:G111 G79:G87 M79:M87 S79:S87 S55:S63 M55:M63 G55:G63 G31:G39 M31:M39 S31:S39" xr:uid="{F8F14E6A-0D36-BB42-8500-4044A81C34D4}">
      <formula1>0</formula1>
    </dataValidation>
  </dataValidations>
  <printOptions horizontalCentered="1"/>
  <pageMargins left="0.25" right="0.25" top="0.25" bottom="0.25" header="0" footer="0"/>
  <pageSetup orientation="landscape"/>
  <rowBreaks count="3" manualBreakCount="3">
    <brk id="22" man="1"/>
    <brk id="70" man="1"/>
    <brk id="46" man="1"/>
  </rowBreaks>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90909"/>
  </sheetPr>
  <dimension ref="A1:AH1000"/>
  <sheetViews>
    <sheetView showGridLines="0" topLeftCell="A14" workbookViewId="0">
      <selection activeCell="C118" sqref="C118:N294"/>
    </sheetView>
  </sheetViews>
  <sheetFormatPr baseColWidth="10" defaultColWidth="11.1640625" defaultRowHeight="15" customHeight="1"/>
  <cols>
    <col min="1" max="1" width="12.33203125" customWidth="1"/>
    <col min="2" max="2" width="17.33203125" customWidth="1"/>
    <col min="3" max="3" width="30.83203125" customWidth="1"/>
    <col min="4" max="4" width="37.83203125" customWidth="1"/>
    <col min="5" max="5" width="43.6640625" customWidth="1"/>
    <col min="6" max="6" width="37.6640625" customWidth="1"/>
    <col min="7" max="7" width="46.5" customWidth="1"/>
    <col min="8" max="9" width="39.1640625" customWidth="1"/>
    <col min="10" max="10" width="30.83203125" customWidth="1"/>
    <col min="11" max="11" width="48.6640625" customWidth="1"/>
    <col min="12" max="34" width="30.83203125" customWidth="1"/>
  </cols>
  <sheetData>
    <row r="1" spans="1:33" ht="15" customHeight="1">
      <c r="B1" s="2"/>
      <c r="C1" s="2"/>
      <c r="J1" s="129"/>
      <c r="K1" s="129"/>
      <c r="L1" s="129"/>
      <c r="M1" s="129"/>
      <c r="N1" s="129"/>
      <c r="O1" s="129"/>
      <c r="P1" s="129"/>
      <c r="Q1" s="129"/>
      <c r="R1" s="129"/>
      <c r="S1" s="129"/>
      <c r="T1" s="129"/>
      <c r="U1" s="129"/>
      <c r="V1" s="129"/>
      <c r="W1" s="129"/>
      <c r="X1" s="129"/>
      <c r="Y1" s="129"/>
      <c r="Z1" s="129"/>
      <c r="AA1" s="129"/>
      <c r="AB1" s="129"/>
      <c r="AC1" s="129"/>
      <c r="AD1" s="129"/>
      <c r="AE1" s="129"/>
      <c r="AF1" s="129"/>
      <c r="AG1" s="129"/>
    </row>
    <row r="2" spans="1:33" ht="15" customHeight="1">
      <c r="A2" s="130" t="s">
        <v>24</v>
      </c>
      <c r="B2" s="131" t="s">
        <v>150</v>
      </c>
      <c r="C2" s="132" t="s">
        <v>151</v>
      </c>
      <c r="D2" s="132" t="s">
        <v>152</v>
      </c>
      <c r="E2" s="132" t="s">
        <v>153</v>
      </c>
      <c r="F2" s="132" t="s">
        <v>154</v>
      </c>
      <c r="G2" s="132" t="s">
        <v>155</v>
      </c>
      <c r="H2" s="132" t="s">
        <v>156</v>
      </c>
      <c r="I2" s="132" t="s">
        <v>157</v>
      </c>
      <c r="J2" s="133" t="s">
        <v>158</v>
      </c>
      <c r="K2" s="133" t="s">
        <v>159</v>
      </c>
      <c r="L2" s="133" t="s">
        <v>160</v>
      </c>
      <c r="M2" s="132" t="s">
        <v>161</v>
      </c>
      <c r="N2" s="129"/>
      <c r="O2" s="129"/>
      <c r="P2" s="129"/>
      <c r="Q2" s="129"/>
      <c r="R2" s="129"/>
      <c r="S2" s="129"/>
      <c r="T2" s="129"/>
      <c r="U2" s="129"/>
      <c r="V2" s="129"/>
      <c r="W2" s="129"/>
      <c r="X2" s="129"/>
      <c r="Y2" s="129"/>
      <c r="Z2" s="129"/>
      <c r="AA2" s="129"/>
      <c r="AB2" s="129"/>
      <c r="AC2" s="129"/>
      <c r="AD2" s="129"/>
      <c r="AE2" s="129"/>
      <c r="AF2" s="129"/>
      <c r="AG2" s="129"/>
    </row>
    <row r="3" spans="1:33" ht="15.75" customHeight="1">
      <c r="A3" s="134">
        <f>WELCOME!F5</f>
        <v>43534</v>
      </c>
      <c r="B3" s="135">
        <v>1</v>
      </c>
      <c r="C3" s="332" t="s">
        <v>2404</v>
      </c>
      <c r="D3" s="333" t="s">
        <v>2437</v>
      </c>
      <c r="E3" s="332" t="s">
        <v>2437</v>
      </c>
      <c r="F3" s="332" t="s">
        <v>2405</v>
      </c>
      <c r="G3" s="332" t="s">
        <v>2437</v>
      </c>
      <c r="H3" s="332" t="s">
        <v>2437</v>
      </c>
      <c r="I3" s="332" t="s">
        <v>2405</v>
      </c>
      <c r="J3" s="332" t="s">
        <v>2406</v>
      </c>
      <c r="K3" s="332" t="s">
        <v>2474</v>
      </c>
      <c r="L3" s="332" t="s">
        <v>2475</v>
      </c>
      <c r="M3" s="332" t="s">
        <v>2407</v>
      </c>
      <c r="N3" s="129"/>
      <c r="O3" s="129"/>
      <c r="P3" s="129"/>
      <c r="Q3" s="129"/>
      <c r="R3" s="129"/>
      <c r="S3" s="129"/>
      <c r="T3" s="129"/>
      <c r="U3" s="129"/>
      <c r="V3" s="129"/>
      <c r="W3" s="129"/>
      <c r="X3" s="129"/>
      <c r="Y3" s="129"/>
      <c r="Z3" s="129"/>
      <c r="AA3" s="129"/>
      <c r="AB3" s="129"/>
      <c r="AC3" s="129"/>
      <c r="AD3" s="129"/>
      <c r="AE3" s="129"/>
      <c r="AF3" s="129"/>
      <c r="AG3" s="129"/>
    </row>
    <row r="4" spans="1:33" ht="15.75" customHeight="1">
      <c r="A4" s="134">
        <f t="shared" ref="A4:A54" si="0">A3+7</f>
        <v>43541</v>
      </c>
      <c r="B4" s="135">
        <v>2</v>
      </c>
      <c r="C4" s="332" t="s">
        <v>2408</v>
      </c>
      <c r="D4" s="332" t="s">
        <v>2438</v>
      </c>
      <c r="E4" s="332" t="s">
        <v>2438</v>
      </c>
      <c r="F4" s="332" t="s">
        <v>2409</v>
      </c>
      <c r="G4" s="332" t="s">
        <v>2438</v>
      </c>
      <c r="H4" s="332" t="s">
        <v>2438</v>
      </c>
      <c r="I4" s="332" t="s">
        <v>2409</v>
      </c>
      <c r="J4" s="332" t="s">
        <v>2406</v>
      </c>
      <c r="K4" s="332" t="s">
        <v>2474</v>
      </c>
      <c r="L4" s="332" t="s">
        <v>2475</v>
      </c>
      <c r="M4" s="332" t="s">
        <v>2410</v>
      </c>
      <c r="N4" s="129"/>
      <c r="O4" s="129"/>
      <c r="P4" s="129"/>
      <c r="Q4" s="129"/>
      <c r="R4" s="129"/>
      <c r="S4" s="129"/>
      <c r="T4" s="129"/>
      <c r="U4" s="129"/>
      <c r="V4" s="129"/>
      <c r="W4" s="129"/>
      <c r="X4" s="129"/>
      <c r="Y4" s="129"/>
      <c r="Z4" s="129"/>
      <c r="AA4" s="129"/>
      <c r="AB4" s="129"/>
      <c r="AC4" s="129"/>
      <c r="AD4" s="129"/>
      <c r="AE4" s="129"/>
      <c r="AF4" s="129"/>
      <c r="AG4" s="129"/>
    </row>
    <row r="5" spans="1:33" ht="15.75" customHeight="1">
      <c r="A5" s="134">
        <f t="shared" si="0"/>
        <v>43548</v>
      </c>
      <c r="B5" s="135">
        <v>3</v>
      </c>
      <c r="C5" s="332" t="s">
        <v>2408</v>
      </c>
      <c r="D5" s="332" t="s">
        <v>2438</v>
      </c>
      <c r="E5" s="332" t="s">
        <v>2438</v>
      </c>
      <c r="F5" s="332" t="s">
        <v>2409</v>
      </c>
      <c r="G5" s="332" t="s">
        <v>2438</v>
      </c>
      <c r="H5" s="332" t="s">
        <v>2453</v>
      </c>
      <c r="I5" s="332" t="s">
        <v>2409</v>
      </c>
      <c r="J5" s="332" t="s">
        <v>2406</v>
      </c>
      <c r="K5" s="332" t="s">
        <v>2474</v>
      </c>
      <c r="L5" s="332" t="s">
        <v>2475</v>
      </c>
      <c r="M5" s="332" t="s">
        <v>2410</v>
      </c>
      <c r="N5" s="129"/>
      <c r="O5" s="129"/>
      <c r="P5" s="129"/>
      <c r="Q5" s="129"/>
      <c r="R5" s="129"/>
      <c r="S5" s="129"/>
      <c r="T5" s="129"/>
      <c r="U5" s="129"/>
      <c r="V5" s="129"/>
      <c r="W5" s="129"/>
      <c r="X5" s="129"/>
      <c r="Y5" s="129"/>
      <c r="Z5" s="129"/>
      <c r="AA5" s="129"/>
      <c r="AB5" s="129"/>
      <c r="AC5" s="129"/>
      <c r="AD5" s="129"/>
      <c r="AE5" s="129"/>
      <c r="AF5" s="129"/>
      <c r="AG5" s="129"/>
    </row>
    <row r="6" spans="1:33" ht="15.75" customHeight="1">
      <c r="A6" s="134">
        <f t="shared" si="0"/>
        <v>43555</v>
      </c>
      <c r="B6" s="135">
        <v>4</v>
      </c>
      <c r="C6" s="332" t="s">
        <v>2408</v>
      </c>
      <c r="D6" s="332" t="s">
        <v>2439</v>
      </c>
      <c r="E6" s="332" t="s">
        <v>2439</v>
      </c>
      <c r="F6" s="332" t="s">
        <v>2409</v>
      </c>
      <c r="G6" s="332" t="s">
        <v>2439</v>
      </c>
      <c r="H6" s="332" t="s">
        <v>2439</v>
      </c>
      <c r="I6" s="332" t="s">
        <v>2409</v>
      </c>
      <c r="J6" s="332" t="s">
        <v>2411</v>
      </c>
      <c r="K6" s="332" t="s">
        <v>2476</v>
      </c>
      <c r="L6" s="332" t="s">
        <v>2477</v>
      </c>
      <c r="M6" s="332" t="s">
        <v>2412</v>
      </c>
      <c r="N6" s="129"/>
      <c r="O6" s="129"/>
      <c r="P6" s="129"/>
      <c r="Q6" s="129"/>
      <c r="R6" s="129"/>
      <c r="S6" s="129"/>
      <c r="T6" s="129"/>
      <c r="U6" s="129"/>
      <c r="V6" s="129"/>
      <c r="W6" s="129"/>
      <c r="X6" s="129"/>
      <c r="Y6" s="129"/>
      <c r="Z6" s="129"/>
      <c r="AA6" s="129"/>
      <c r="AB6" s="129"/>
      <c r="AC6" s="129"/>
      <c r="AD6" s="129"/>
      <c r="AE6" s="129"/>
      <c r="AF6" s="129"/>
      <c r="AG6" s="129"/>
    </row>
    <row r="7" spans="1:33" ht="15.75" customHeight="1">
      <c r="A7" s="134">
        <f t="shared" si="0"/>
        <v>43562</v>
      </c>
      <c r="B7" s="135">
        <v>5</v>
      </c>
      <c r="C7" s="332" t="s">
        <v>2408</v>
      </c>
      <c r="D7" s="332" t="s">
        <v>2440</v>
      </c>
      <c r="E7" s="332" t="s">
        <v>2440</v>
      </c>
      <c r="F7" s="332" t="s">
        <v>2409</v>
      </c>
      <c r="G7" s="332" t="s">
        <v>2448</v>
      </c>
      <c r="H7" s="332" t="s">
        <v>2448</v>
      </c>
      <c r="I7" s="332" t="s">
        <v>2409</v>
      </c>
      <c r="J7" s="332" t="s">
        <v>2411</v>
      </c>
      <c r="K7" s="332" t="s">
        <v>2476</v>
      </c>
      <c r="L7" s="332" t="s">
        <v>2477</v>
      </c>
      <c r="M7" s="332" t="s">
        <v>2412</v>
      </c>
      <c r="N7" s="129"/>
      <c r="O7" s="129"/>
      <c r="P7" s="129"/>
      <c r="Q7" s="129"/>
      <c r="R7" s="129"/>
      <c r="S7" s="129"/>
      <c r="T7" s="129"/>
      <c r="U7" s="129"/>
      <c r="V7" s="129"/>
      <c r="W7" s="129"/>
      <c r="X7" s="129"/>
      <c r="Y7" s="129"/>
      <c r="Z7" s="129"/>
      <c r="AA7" s="129"/>
      <c r="AB7" s="129"/>
      <c r="AC7" s="129"/>
      <c r="AD7" s="129"/>
      <c r="AE7" s="129"/>
      <c r="AF7" s="129"/>
      <c r="AG7" s="129"/>
    </row>
    <row r="8" spans="1:33" ht="15.75" customHeight="1">
      <c r="A8" s="134">
        <f t="shared" si="0"/>
        <v>43569</v>
      </c>
      <c r="B8" s="135">
        <v>6</v>
      </c>
      <c r="C8" s="332" t="s">
        <v>2404</v>
      </c>
      <c r="D8" s="332" t="s">
        <v>2441</v>
      </c>
      <c r="E8" s="332" t="s">
        <v>2441</v>
      </c>
      <c r="F8" s="332" t="s">
        <v>2413</v>
      </c>
      <c r="G8" s="332" t="s">
        <v>2441</v>
      </c>
      <c r="H8" s="332" t="s">
        <v>2441</v>
      </c>
      <c r="I8" s="332" t="s">
        <v>2413</v>
      </c>
      <c r="J8" s="332" t="s">
        <v>2411</v>
      </c>
      <c r="K8" s="332" t="s">
        <v>2478</v>
      </c>
      <c r="L8" s="332" t="s">
        <v>2479</v>
      </c>
      <c r="M8" s="332" t="s">
        <v>2412</v>
      </c>
      <c r="N8" s="129"/>
      <c r="O8" s="129"/>
      <c r="P8" s="129"/>
      <c r="Q8" s="129"/>
      <c r="R8" s="129"/>
      <c r="S8" s="129"/>
      <c r="T8" s="129"/>
      <c r="U8" s="129"/>
      <c r="V8" s="129"/>
      <c r="W8" s="129"/>
      <c r="X8" s="129"/>
      <c r="Y8" s="129"/>
      <c r="Z8" s="129"/>
      <c r="AA8" s="129"/>
      <c r="AB8" s="129"/>
      <c r="AC8" s="129"/>
      <c r="AD8" s="129"/>
      <c r="AE8" s="129"/>
      <c r="AF8" s="129"/>
      <c r="AG8" s="129"/>
    </row>
    <row r="9" spans="1:33" ht="15.75" customHeight="1">
      <c r="A9" s="134">
        <f t="shared" si="0"/>
        <v>43576</v>
      </c>
      <c r="B9" s="135">
        <v>7</v>
      </c>
      <c r="C9" s="332" t="s">
        <v>2408</v>
      </c>
      <c r="D9" s="332" t="s">
        <v>2442</v>
      </c>
      <c r="E9" s="332" t="s">
        <v>2442</v>
      </c>
      <c r="F9" s="332" t="s">
        <v>2416</v>
      </c>
      <c r="G9" s="332" t="s">
        <v>2442</v>
      </c>
      <c r="H9" s="332" t="s">
        <v>2454</v>
      </c>
      <c r="I9" s="332" t="s">
        <v>2416</v>
      </c>
      <c r="J9" s="332" t="s">
        <v>2411</v>
      </c>
      <c r="K9" s="332" t="s">
        <v>2478</v>
      </c>
      <c r="L9" s="332" t="s">
        <v>2479</v>
      </c>
      <c r="M9" s="332" t="s">
        <v>2414</v>
      </c>
      <c r="N9" s="129"/>
      <c r="O9" s="129"/>
      <c r="P9" s="129"/>
      <c r="Q9" s="129"/>
      <c r="R9" s="129"/>
      <c r="S9" s="129"/>
      <c r="T9" s="129"/>
      <c r="U9" s="129"/>
      <c r="V9" s="129"/>
      <c r="W9" s="129"/>
      <c r="X9" s="129"/>
      <c r="Y9" s="129"/>
      <c r="Z9" s="129"/>
      <c r="AA9" s="129"/>
      <c r="AB9" s="129"/>
      <c r="AC9" s="129"/>
      <c r="AD9" s="129"/>
      <c r="AE9" s="129"/>
      <c r="AF9" s="129"/>
      <c r="AG9" s="129"/>
    </row>
    <row r="10" spans="1:33" ht="15.75" customHeight="1">
      <c r="A10" s="134">
        <f t="shared" si="0"/>
        <v>43583</v>
      </c>
      <c r="B10" s="135">
        <v>8</v>
      </c>
      <c r="C10" s="332" t="s">
        <v>2408</v>
      </c>
      <c r="D10" s="332" t="s">
        <v>2442</v>
      </c>
      <c r="E10" s="332" t="s">
        <v>2442</v>
      </c>
      <c r="F10" s="332" t="s">
        <v>2416</v>
      </c>
      <c r="G10" s="332" t="s">
        <v>2442</v>
      </c>
      <c r="H10" s="332" t="s">
        <v>2454</v>
      </c>
      <c r="I10" s="332" t="s">
        <v>2416</v>
      </c>
      <c r="J10" s="332" t="s">
        <v>2411</v>
      </c>
      <c r="K10" s="332" t="s">
        <v>2476</v>
      </c>
      <c r="L10" s="332" t="s">
        <v>2477</v>
      </c>
      <c r="M10" s="332" t="s">
        <v>2414</v>
      </c>
      <c r="N10" s="129"/>
      <c r="O10" s="129"/>
      <c r="P10" s="129"/>
      <c r="Q10" s="129"/>
      <c r="R10" s="129"/>
      <c r="S10" s="129"/>
      <c r="T10" s="129"/>
      <c r="U10" s="129"/>
      <c r="V10" s="129"/>
      <c r="W10" s="129"/>
      <c r="X10" s="129"/>
      <c r="Y10" s="129"/>
      <c r="Z10" s="129"/>
      <c r="AA10" s="129"/>
      <c r="AB10" s="129"/>
      <c r="AC10" s="129"/>
      <c r="AD10" s="129"/>
      <c r="AE10" s="129"/>
      <c r="AF10" s="129"/>
      <c r="AG10" s="129"/>
    </row>
    <row r="11" spans="1:33" ht="15.75" customHeight="1">
      <c r="A11" s="134">
        <f t="shared" si="0"/>
        <v>43590</v>
      </c>
      <c r="B11" s="135">
        <v>9</v>
      </c>
      <c r="C11" s="332" t="s">
        <v>2415</v>
      </c>
      <c r="D11" s="332" t="s">
        <v>2443</v>
      </c>
      <c r="E11" s="332" t="s">
        <v>2443</v>
      </c>
      <c r="F11" s="332" t="s">
        <v>2458</v>
      </c>
      <c r="G11" s="332" t="s">
        <v>2449</v>
      </c>
      <c r="H11" s="332" t="s">
        <v>2451</v>
      </c>
      <c r="I11" s="332" t="s">
        <v>2458</v>
      </c>
      <c r="J11" s="332" t="s">
        <v>2411</v>
      </c>
      <c r="K11" s="332" t="s">
        <v>2476</v>
      </c>
      <c r="L11" s="332" t="s">
        <v>2477</v>
      </c>
      <c r="M11" s="332" t="s">
        <v>2414</v>
      </c>
      <c r="N11" s="129"/>
      <c r="O11" s="129"/>
      <c r="P11" s="129"/>
      <c r="Q11" s="129"/>
      <c r="R11" s="129"/>
      <c r="S11" s="129"/>
      <c r="T11" s="129"/>
      <c r="U11" s="129"/>
      <c r="V11" s="129"/>
      <c r="W11" s="129"/>
      <c r="X11" s="129"/>
      <c r="Y11" s="129"/>
      <c r="Z11" s="129"/>
      <c r="AA11" s="129"/>
      <c r="AB11" s="129"/>
      <c r="AC11" s="129"/>
      <c r="AD11" s="129"/>
      <c r="AE11" s="129"/>
      <c r="AF11" s="129"/>
      <c r="AG11" s="129"/>
    </row>
    <row r="12" spans="1:33" ht="15.75" customHeight="1">
      <c r="A12" s="134">
        <f t="shared" si="0"/>
        <v>43597</v>
      </c>
      <c r="B12" s="135">
        <v>10</v>
      </c>
      <c r="C12" s="332" t="s">
        <v>2415</v>
      </c>
      <c r="D12" s="332" t="s">
        <v>2444</v>
      </c>
      <c r="E12" s="332" t="s">
        <v>2444</v>
      </c>
      <c r="F12" s="332" t="s">
        <v>2459</v>
      </c>
      <c r="G12" s="332" t="s">
        <v>2450</v>
      </c>
      <c r="H12" s="332" t="s">
        <v>2455</v>
      </c>
      <c r="I12" s="332" t="s">
        <v>2459</v>
      </c>
      <c r="J12" s="332" t="s">
        <v>2406</v>
      </c>
      <c r="K12" s="332" t="s">
        <v>2474</v>
      </c>
      <c r="L12" s="332" t="s">
        <v>2475</v>
      </c>
      <c r="M12" s="332" t="s">
        <v>2410</v>
      </c>
      <c r="N12" s="129"/>
      <c r="O12" s="129"/>
      <c r="P12" s="129"/>
      <c r="Q12" s="129"/>
      <c r="R12" s="129"/>
      <c r="S12" s="129"/>
      <c r="T12" s="129"/>
      <c r="U12" s="129"/>
      <c r="V12" s="129"/>
      <c r="W12" s="129"/>
      <c r="X12" s="129"/>
      <c r="Y12" s="129"/>
      <c r="Z12" s="129"/>
      <c r="AA12" s="129"/>
      <c r="AB12" s="129"/>
      <c r="AC12" s="129"/>
      <c r="AD12" s="129"/>
      <c r="AE12" s="129"/>
      <c r="AF12" s="129"/>
      <c r="AG12" s="129"/>
    </row>
    <row r="13" spans="1:33" ht="15.75" customHeight="1">
      <c r="A13" s="134">
        <f t="shared" si="0"/>
        <v>43604</v>
      </c>
      <c r="B13" s="135">
        <v>11</v>
      </c>
      <c r="C13" s="332" t="s">
        <v>2415</v>
      </c>
      <c r="D13" s="332" t="s">
        <v>2445</v>
      </c>
      <c r="E13" s="332" t="s">
        <v>2445</v>
      </c>
      <c r="F13" s="332" t="s">
        <v>2459</v>
      </c>
      <c r="G13" s="332" t="s">
        <v>2451</v>
      </c>
      <c r="H13" s="332" t="s">
        <v>2456</v>
      </c>
      <c r="I13" s="332" t="s">
        <v>2459</v>
      </c>
      <c r="J13" s="332" t="s">
        <v>2406</v>
      </c>
      <c r="K13" s="332" t="s">
        <v>2480</v>
      </c>
      <c r="L13" s="332" t="s">
        <v>2481</v>
      </c>
      <c r="M13" s="332" t="s">
        <v>2410</v>
      </c>
      <c r="N13" s="129"/>
      <c r="O13" s="129"/>
      <c r="P13" s="129"/>
      <c r="Q13" s="129"/>
      <c r="R13" s="129"/>
      <c r="S13" s="129"/>
      <c r="T13" s="129"/>
      <c r="U13" s="129"/>
      <c r="V13" s="129"/>
      <c r="W13" s="129"/>
      <c r="X13" s="129"/>
      <c r="Y13" s="129"/>
      <c r="Z13" s="129"/>
      <c r="AA13" s="129"/>
      <c r="AB13" s="129"/>
      <c r="AC13" s="129"/>
      <c r="AD13" s="129"/>
      <c r="AE13" s="129"/>
      <c r="AF13" s="129"/>
      <c r="AG13" s="129"/>
    </row>
    <row r="14" spans="1:33" ht="15.75" customHeight="1">
      <c r="A14" s="134">
        <f t="shared" si="0"/>
        <v>43611</v>
      </c>
      <c r="B14" s="135">
        <v>12</v>
      </c>
      <c r="C14" s="332" t="s">
        <v>2415</v>
      </c>
      <c r="D14" s="332" t="s">
        <v>2446</v>
      </c>
      <c r="E14" s="332" t="s">
        <v>2446</v>
      </c>
      <c r="F14" s="332" t="s">
        <v>2458</v>
      </c>
      <c r="G14" s="332" t="s">
        <v>2451</v>
      </c>
      <c r="H14" s="332" t="s">
        <v>2456</v>
      </c>
      <c r="I14" s="332" t="s">
        <v>2458</v>
      </c>
      <c r="J14" s="332" t="s">
        <v>2406</v>
      </c>
      <c r="K14" s="332" t="s">
        <v>2480</v>
      </c>
      <c r="L14" s="332" t="s">
        <v>2481</v>
      </c>
      <c r="M14" s="332" t="s">
        <v>2417</v>
      </c>
      <c r="N14" s="129"/>
      <c r="O14" s="129"/>
      <c r="P14" s="129"/>
      <c r="Q14" s="129"/>
      <c r="R14" s="129"/>
      <c r="S14" s="129"/>
      <c r="T14" s="129"/>
      <c r="U14" s="129"/>
      <c r="V14" s="129"/>
      <c r="W14" s="129"/>
      <c r="X14" s="129"/>
      <c r="Y14" s="129"/>
      <c r="Z14" s="129"/>
      <c r="AA14" s="129"/>
      <c r="AB14" s="129"/>
      <c r="AC14" s="129"/>
      <c r="AD14" s="129"/>
      <c r="AE14" s="129"/>
      <c r="AF14" s="129"/>
      <c r="AG14" s="129"/>
    </row>
    <row r="15" spans="1:33" ht="15.75" customHeight="1">
      <c r="A15" s="134">
        <f t="shared" si="0"/>
        <v>43618</v>
      </c>
      <c r="B15" s="135">
        <v>13</v>
      </c>
      <c r="C15" s="332" t="s">
        <v>2418</v>
      </c>
      <c r="D15" s="332" t="s">
        <v>2447</v>
      </c>
      <c r="E15" s="332" t="s">
        <v>2447</v>
      </c>
      <c r="F15" s="332" t="s">
        <v>2447</v>
      </c>
      <c r="G15" s="332" t="s">
        <v>2452</v>
      </c>
      <c r="H15" s="332" t="s">
        <v>2452</v>
      </c>
      <c r="I15" s="332" t="s">
        <v>2452</v>
      </c>
      <c r="J15" s="332" t="s">
        <v>2417</v>
      </c>
      <c r="K15" s="332" t="s">
        <v>2417</v>
      </c>
      <c r="L15" s="332" t="s">
        <v>2417</v>
      </c>
      <c r="M15" s="332" t="s">
        <v>2417</v>
      </c>
      <c r="N15" s="129"/>
      <c r="O15" s="129"/>
      <c r="P15" s="129"/>
      <c r="Q15" s="129"/>
      <c r="R15" s="129"/>
      <c r="S15" s="129"/>
      <c r="T15" s="129"/>
      <c r="U15" s="129"/>
      <c r="V15" s="129"/>
      <c r="W15" s="129"/>
      <c r="X15" s="129"/>
      <c r="Y15" s="129"/>
      <c r="Z15" s="129"/>
      <c r="AA15" s="129"/>
      <c r="AB15" s="129"/>
      <c r="AC15" s="129"/>
      <c r="AD15" s="129"/>
      <c r="AE15" s="129"/>
      <c r="AF15" s="129"/>
      <c r="AG15" s="129"/>
    </row>
    <row r="16" spans="1:33" ht="15.75" hidden="1" customHeight="1">
      <c r="A16" s="134">
        <f t="shared" si="0"/>
        <v>43625</v>
      </c>
      <c r="B16" s="135">
        <v>14</v>
      </c>
      <c r="C16" s="135" t="s">
        <v>166</v>
      </c>
      <c r="D16" s="135" t="s">
        <v>167</v>
      </c>
      <c r="E16" s="135" t="s">
        <v>168</v>
      </c>
      <c r="F16" s="135" t="s">
        <v>169</v>
      </c>
      <c r="G16" s="135" t="s">
        <v>170</v>
      </c>
      <c r="H16" s="135" t="s">
        <v>171</v>
      </c>
      <c r="I16" s="135" t="s">
        <v>172</v>
      </c>
      <c r="J16" s="135" t="s">
        <v>173</v>
      </c>
      <c r="K16" s="135" t="s">
        <v>174</v>
      </c>
      <c r="L16" s="135" t="s">
        <v>175</v>
      </c>
      <c r="M16" s="135" t="s">
        <v>176</v>
      </c>
      <c r="N16" s="129"/>
      <c r="O16" s="129"/>
      <c r="P16" s="129"/>
      <c r="Q16" s="129"/>
      <c r="R16" s="129"/>
      <c r="S16" s="129"/>
      <c r="T16" s="129"/>
      <c r="U16" s="129"/>
      <c r="V16" s="129"/>
      <c r="W16" s="129"/>
      <c r="X16" s="129"/>
      <c r="Y16" s="129"/>
      <c r="Z16" s="129"/>
      <c r="AA16" s="129"/>
      <c r="AB16" s="129"/>
      <c r="AC16" s="129"/>
      <c r="AD16" s="129"/>
      <c r="AE16" s="129"/>
      <c r="AF16" s="129"/>
      <c r="AG16" s="129"/>
    </row>
    <row r="17" spans="1:33" ht="15.75" hidden="1" customHeight="1">
      <c r="A17" s="134">
        <f t="shared" si="0"/>
        <v>43632</v>
      </c>
      <c r="B17" s="135">
        <v>15</v>
      </c>
      <c r="C17" s="135" t="s">
        <v>177</v>
      </c>
      <c r="D17" s="135" t="s">
        <v>178</v>
      </c>
      <c r="E17" s="135" t="s">
        <v>179</v>
      </c>
      <c r="F17" s="135" t="s">
        <v>180</v>
      </c>
      <c r="G17" s="135" t="s">
        <v>181</v>
      </c>
      <c r="H17" s="135" t="s">
        <v>182</v>
      </c>
      <c r="I17" s="135" t="s">
        <v>183</v>
      </c>
      <c r="J17" s="135" t="s">
        <v>184</v>
      </c>
      <c r="K17" s="135" t="s">
        <v>185</v>
      </c>
      <c r="L17" s="135" t="s">
        <v>186</v>
      </c>
      <c r="M17" s="135" t="s">
        <v>187</v>
      </c>
      <c r="N17" s="129"/>
      <c r="O17" s="129"/>
      <c r="P17" s="129"/>
      <c r="Q17" s="129"/>
      <c r="R17" s="129"/>
      <c r="S17" s="129"/>
      <c r="T17" s="129"/>
      <c r="U17" s="129"/>
      <c r="V17" s="129"/>
      <c r="W17" s="129"/>
      <c r="X17" s="129"/>
      <c r="Y17" s="129"/>
      <c r="Z17" s="129"/>
      <c r="AA17" s="129"/>
      <c r="AB17" s="129"/>
      <c r="AC17" s="129"/>
      <c r="AD17" s="129"/>
      <c r="AE17" s="129"/>
      <c r="AF17" s="129"/>
      <c r="AG17" s="129"/>
    </row>
    <row r="18" spans="1:33" ht="15.75" hidden="1" customHeight="1">
      <c r="A18" s="134">
        <f t="shared" si="0"/>
        <v>43639</v>
      </c>
      <c r="B18" s="135">
        <v>16</v>
      </c>
      <c r="C18" s="135" t="s">
        <v>188</v>
      </c>
      <c r="D18" s="135" t="s">
        <v>189</v>
      </c>
      <c r="E18" s="135" t="s">
        <v>190</v>
      </c>
      <c r="F18" s="135" t="s">
        <v>191</v>
      </c>
      <c r="G18" s="135" t="s">
        <v>192</v>
      </c>
      <c r="H18" s="135" t="s">
        <v>193</v>
      </c>
      <c r="I18" s="135" t="s">
        <v>194</v>
      </c>
      <c r="J18" s="135" t="s">
        <v>195</v>
      </c>
      <c r="K18" s="135" t="s">
        <v>196</v>
      </c>
      <c r="L18" s="135" t="s">
        <v>197</v>
      </c>
      <c r="M18" s="135" t="s">
        <v>198</v>
      </c>
      <c r="N18" s="129"/>
      <c r="O18" s="129"/>
      <c r="P18" s="129"/>
      <c r="Q18" s="129"/>
      <c r="R18" s="129"/>
      <c r="S18" s="129"/>
      <c r="T18" s="129"/>
      <c r="U18" s="129"/>
      <c r="V18" s="129"/>
      <c r="W18" s="129"/>
      <c r="X18" s="129"/>
      <c r="Y18" s="129"/>
      <c r="Z18" s="129"/>
      <c r="AA18" s="129"/>
      <c r="AB18" s="129"/>
      <c r="AC18" s="129"/>
      <c r="AD18" s="129"/>
      <c r="AE18" s="129"/>
      <c r="AF18" s="129"/>
      <c r="AG18" s="129"/>
    </row>
    <row r="19" spans="1:33" ht="15.75" hidden="1" customHeight="1">
      <c r="A19" s="134">
        <f t="shared" si="0"/>
        <v>43646</v>
      </c>
      <c r="B19" s="135">
        <v>17</v>
      </c>
      <c r="C19" s="135" t="s">
        <v>199</v>
      </c>
      <c r="D19" s="135" t="s">
        <v>200</v>
      </c>
      <c r="E19" s="135" t="s">
        <v>201</v>
      </c>
      <c r="F19" s="135" t="s">
        <v>202</v>
      </c>
      <c r="G19" s="135" t="s">
        <v>203</v>
      </c>
      <c r="H19" s="135" t="s">
        <v>204</v>
      </c>
      <c r="I19" s="135" t="s">
        <v>205</v>
      </c>
      <c r="J19" s="135" t="s">
        <v>206</v>
      </c>
      <c r="K19" s="135" t="s">
        <v>207</v>
      </c>
      <c r="L19" s="135" t="s">
        <v>208</v>
      </c>
      <c r="M19" s="135" t="s">
        <v>209</v>
      </c>
      <c r="N19" s="129"/>
      <c r="O19" s="129"/>
      <c r="P19" s="129"/>
      <c r="Q19" s="129"/>
      <c r="R19" s="129"/>
      <c r="S19" s="129"/>
      <c r="T19" s="129"/>
      <c r="U19" s="129"/>
      <c r="V19" s="129"/>
      <c r="W19" s="129"/>
      <c r="X19" s="129"/>
      <c r="Y19" s="129"/>
      <c r="Z19" s="129"/>
      <c r="AA19" s="129"/>
      <c r="AB19" s="129"/>
      <c r="AC19" s="129"/>
      <c r="AD19" s="129"/>
      <c r="AE19" s="129"/>
      <c r="AF19" s="129"/>
      <c r="AG19" s="129"/>
    </row>
    <row r="20" spans="1:33" ht="15.75" hidden="1" customHeight="1">
      <c r="A20" s="134">
        <f t="shared" si="0"/>
        <v>43653</v>
      </c>
      <c r="B20" s="135">
        <v>18</v>
      </c>
      <c r="C20" s="135" t="s">
        <v>210</v>
      </c>
      <c r="D20" s="135" t="s">
        <v>211</v>
      </c>
      <c r="E20" s="135" t="s">
        <v>212</v>
      </c>
      <c r="F20" s="135" t="s">
        <v>213</v>
      </c>
      <c r="G20" s="135" t="s">
        <v>214</v>
      </c>
      <c r="H20" s="135" t="s">
        <v>215</v>
      </c>
      <c r="I20" s="135" t="s">
        <v>216</v>
      </c>
      <c r="J20" s="135" t="s">
        <v>217</v>
      </c>
      <c r="K20" s="135" t="s">
        <v>218</v>
      </c>
      <c r="L20" s="135" t="s">
        <v>219</v>
      </c>
      <c r="M20" s="135" t="s">
        <v>220</v>
      </c>
      <c r="N20" s="129"/>
      <c r="O20" s="129"/>
      <c r="P20" s="129"/>
      <c r="Q20" s="129"/>
      <c r="R20" s="129"/>
      <c r="S20" s="129"/>
      <c r="T20" s="129"/>
      <c r="U20" s="129"/>
      <c r="V20" s="129"/>
      <c r="W20" s="129"/>
      <c r="X20" s="129"/>
      <c r="Y20" s="129"/>
      <c r="Z20" s="129"/>
      <c r="AA20" s="129"/>
      <c r="AB20" s="129"/>
      <c r="AC20" s="129"/>
      <c r="AD20" s="129"/>
      <c r="AE20" s="129"/>
      <c r="AF20" s="129"/>
      <c r="AG20" s="129"/>
    </row>
    <row r="21" spans="1:33" ht="15.75" hidden="1" customHeight="1">
      <c r="A21" s="134">
        <f t="shared" si="0"/>
        <v>43660</v>
      </c>
      <c r="B21" s="135">
        <v>19</v>
      </c>
      <c r="C21" s="135" t="s">
        <v>221</v>
      </c>
      <c r="D21" s="135" t="s">
        <v>222</v>
      </c>
      <c r="E21" s="135" t="s">
        <v>223</v>
      </c>
      <c r="F21" s="135" t="s">
        <v>224</v>
      </c>
      <c r="G21" s="135" t="s">
        <v>225</v>
      </c>
      <c r="H21" s="135" t="s">
        <v>226</v>
      </c>
      <c r="I21" s="135" t="s">
        <v>227</v>
      </c>
      <c r="J21" s="135" t="s">
        <v>228</v>
      </c>
      <c r="K21" s="135" t="s">
        <v>229</v>
      </c>
      <c r="L21" s="135" t="s">
        <v>230</v>
      </c>
      <c r="M21" s="135" t="s">
        <v>231</v>
      </c>
      <c r="N21" s="129"/>
      <c r="O21" s="129"/>
      <c r="P21" s="129"/>
      <c r="Q21" s="129"/>
      <c r="R21" s="129"/>
      <c r="S21" s="129"/>
      <c r="T21" s="129"/>
      <c r="U21" s="129"/>
      <c r="V21" s="129"/>
      <c r="W21" s="129"/>
      <c r="X21" s="129"/>
      <c r="Y21" s="129"/>
      <c r="Z21" s="129"/>
      <c r="AA21" s="129"/>
      <c r="AB21" s="129"/>
      <c r="AC21" s="129"/>
      <c r="AD21" s="129"/>
      <c r="AE21" s="129"/>
      <c r="AF21" s="129"/>
      <c r="AG21" s="129"/>
    </row>
    <row r="22" spans="1:33" ht="15.75" hidden="1" customHeight="1">
      <c r="A22" s="134">
        <f t="shared" si="0"/>
        <v>43667</v>
      </c>
      <c r="B22" s="135">
        <v>20</v>
      </c>
      <c r="C22" s="135" t="s">
        <v>232</v>
      </c>
      <c r="D22" s="135" t="s">
        <v>233</v>
      </c>
      <c r="E22" s="135" t="s">
        <v>234</v>
      </c>
      <c r="F22" s="135" t="s">
        <v>235</v>
      </c>
      <c r="G22" s="135" t="s">
        <v>236</v>
      </c>
      <c r="H22" s="135" t="s">
        <v>237</v>
      </c>
      <c r="I22" s="135" t="s">
        <v>238</v>
      </c>
      <c r="J22" s="135" t="s">
        <v>239</v>
      </c>
      <c r="K22" s="135" t="s">
        <v>240</v>
      </c>
      <c r="L22" s="135" t="s">
        <v>241</v>
      </c>
      <c r="M22" s="135" t="s">
        <v>242</v>
      </c>
      <c r="N22" s="129"/>
      <c r="O22" s="129"/>
      <c r="P22" s="129"/>
      <c r="Q22" s="129"/>
      <c r="R22" s="129"/>
      <c r="S22" s="129"/>
      <c r="T22" s="129"/>
      <c r="U22" s="129"/>
      <c r="V22" s="129"/>
      <c r="W22" s="129"/>
      <c r="X22" s="129"/>
      <c r="Y22" s="129"/>
      <c r="Z22" s="129"/>
      <c r="AA22" s="129"/>
      <c r="AB22" s="129"/>
      <c r="AC22" s="129"/>
      <c r="AD22" s="129"/>
      <c r="AE22" s="129"/>
      <c r="AF22" s="129"/>
      <c r="AG22" s="129"/>
    </row>
    <row r="23" spans="1:33" ht="15.75" hidden="1" customHeight="1">
      <c r="A23" s="134">
        <f t="shared" si="0"/>
        <v>43674</v>
      </c>
      <c r="B23" s="135">
        <v>21</v>
      </c>
      <c r="C23" s="135" t="s">
        <v>243</v>
      </c>
      <c r="D23" s="135" t="s">
        <v>244</v>
      </c>
      <c r="E23" s="135" t="s">
        <v>245</v>
      </c>
      <c r="F23" s="135" t="s">
        <v>246</v>
      </c>
      <c r="G23" s="135" t="s">
        <v>247</v>
      </c>
      <c r="H23" s="135" t="s">
        <v>248</v>
      </c>
      <c r="I23" s="135" t="s">
        <v>249</v>
      </c>
      <c r="J23" s="135" t="s">
        <v>250</v>
      </c>
      <c r="K23" s="135" t="s">
        <v>251</v>
      </c>
      <c r="L23" s="135" t="s">
        <v>252</v>
      </c>
      <c r="M23" s="135" t="s">
        <v>253</v>
      </c>
      <c r="N23" s="129"/>
      <c r="O23" s="129"/>
      <c r="P23" s="129"/>
      <c r="Q23" s="129"/>
      <c r="R23" s="129"/>
      <c r="S23" s="129"/>
      <c r="T23" s="129"/>
      <c r="U23" s="129"/>
      <c r="V23" s="129"/>
      <c r="W23" s="129"/>
      <c r="X23" s="129"/>
      <c r="Y23" s="129"/>
      <c r="Z23" s="129"/>
      <c r="AA23" s="129"/>
      <c r="AB23" s="129"/>
      <c r="AC23" s="129"/>
      <c r="AD23" s="129"/>
      <c r="AE23" s="129"/>
      <c r="AF23" s="129"/>
      <c r="AG23" s="129"/>
    </row>
    <row r="24" spans="1:33" ht="15.75" hidden="1" customHeight="1">
      <c r="A24" s="134">
        <f t="shared" si="0"/>
        <v>43681</v>
      </c>
      <c r="B24" s="135">
        <v>22</v>
      </c>
      <c r="C24" s="135" t="s">
        <v>254</v>
      </c>
      <c r="D24" s="135" t="s">
        <v>255</v>
      </c>
      <c r="E24" s="135" t="s">
        <v>256</v>
      </c>
      <c r="F24" s="135" t="s">
        <v>257</v>
      </c>
      <c r="G24" s="135" t="s">
        <v>258</v>
      </c>
      <c r="H24" s="135" t="s">
        <v>259</v>
      </c>
      <c r="I24" s="135" t="s">
        <v>260</v>
      </c>
      <c r="J24" s="135" t="s">
        <v>261</v>
      </c>
      <c r="K24" s="135" t="s">
        <v>262</v>
      </c>
      <c r="L24" s="135" t="s">
        <v>263</v>
      </c>
      <c r="M24" s="135" t="s">
        <v>264</v>
      </c>
      <c r="N24" s="129"/>
      <c r="O24" s="129"/>
      <c r="P24" s="129"/>
      <c r="Q24" s="129"/>
      <c r="R24" s="129"/>
      <c r="S24" s="129"/>
      <c r="T24" s="129"/>
      <c r="U24" s="129"/>
      <c r="V24" s="129"/>
      <c r="W24" s="129"/>
      <c r="X24" s="129"/>
      <c r="Y24" s="129"/>
      <c r="Z24" s="129"/>
      <c r="AA24" s="129"/>
      <c r="AB24" s="129"/>
      <c r="AC24" s="129"/>
      <c r="AD24" s="129"/>
      <c r="AE24" s="129"/>
      <c r="AF24" s="129"/>
      <c r="AG24" s="129"/>
    </row>
    <row r="25" spans="1:33" ht="15.75" hidden="1" customHeight="1">
      <c r="A25" s="134">
        <f t="shared" si="0"/>
        <v>43688</v>
      </c>
      <c r="B25" s="135">
        <v>23</v>
      </c>
      <c r="C25" s="135" t="s">
        <v>265</v>
      </c>
      <c r="D25" s="135" t="s">
        <v>266</v>
      </c>
      <c r="E25" s="135" t="s">
        <v>267</v>
      </c>
      <c r="F25" s="135" t="s">
        <v>268</v>
      </c>
      <c r="G25" s="135" t="s">
        <v>269</v>
      </c>
      <c r="H25" s="135" t="s">
        <v>270</v>
      </c>
      <c r="I25" s="135" t="s">
        <v>271</v>
      </c>
      <c r="J25" s="135" t="s">
        <v>272</v>
      </c>
      <c r="K25" s="135" t="s">
        <v>273</v>
      </c>
      <c r="L25" s="135" t="s">
        <v>274</v>
      </c>
      <c r="M25" s="135" t="s">
        <v>275</v>
      </c>
      <c r="N25" s="129"/>
      <c r="O25" s="129"/>
      <c r="P25" s="129"/>
      <c r="Q25" s="129"/>
      <c r="R25" s="129"/>
      <c r="S25" s="129"/>
      <c r="T25" s="129"/>
      <c r="U25" s="129"/>
      <c r="V25" s="129"/>
      <c r="W25" s="129"/>
      <c r="X25" s="129"/>
      <c r="Y25" s="129"/>
      <c r="Z25" s="129"/>
      <c r="AA25" s="129"/>
      <c r="AB25" s="129"/>
      <c r="AC25" s="129"/>
      <c r="AD25" s="129"/>
      <c r="AE25" s="129"/>
      <c r="AF25" s="129"/>
      <c r="AG25" s="129"/>
    </row>
    <row r="26" spans="1:33" ht="15.75" hidden="1" customHeight="1">
      <c r="A26" s="134">
        <f t="shared" si="0"/>
        <v>43695</v>
      </c>
      <c r="B26" s="135">
        <v>24</v>
      </c>
      <c r="C26" s="135" t="s">
        <v>276</v>
      </c>
      <c r="D26" s="135" t="s">
        <v>277</v>
      </c>
      <c r="E26" s="135" t="s">
        <v>278</v>
      </c>
      <c r="F26" s="135" t="s">
        <v>279</v>
      </c>
      <c r="G26" s="135" t="s">
        <v>280</v>
      </c>
      <c r="H26" s="135" t="s">
        <v>281</v>
      </c>
      <c r="I26" s="135" t="s">
        <v>282</v>
      </c>
      <c r="J26" s="135" t="s">
        <v>283</v>
      </c>
      <c r="K26" s="135" t="s">
        <v>284</v>
      </c>
      <c r="L26" s="135" t="s">
        <v>285</v>
      </c>
      <c r="M26" s="135" t="s">
        <v>286</v>
      </c>
      <c r="N26" s="129"/>
      <c r="O26" s="129"/>
      <c r="P26" s="129"/>
      <c r="Q26" s="129"/>
      <c r="R26" s="129"/>
      <c r="S26" s="129"/>
      <c r="T26" s="129"/>
      <c r="U26" s="129"/>
      <c r="V26" s="129"/>
      <c r="W26" s="129"/>
      <c r="X26" s="129"/>
      <c r="Y26" s="129"/>
      <c r="Z26" s="129"/>
      <c r="AA26" s="129"/>
      <c r="AB26" s="129"/>
      <c r="AC26" s="129"/>
      <c r="AD26" s="129"/>
      <c r="AE26" s="129"/>
      <c r="AF26" s="129"/>
      <c r="AG26" s="129"/>
    </row>
    <row r="27" spans="1:33" ht="15.75" hidden="1" customHeight="1">
      <c r="A27" s="134">
        <f t="shared" si="0"/>
        <v>43702</v>
      </c>
      <c r="B27" s="135">
        <v>25</v>
      </c>
      <c r="C27" s="135" t="s">
        <v>287</v>
      </c>
      <c r="D27" s="135" t="s">
        <v>288</v>
      </c>
      <c r="E27" s="135" t="s">
        <v>289</v>
      </c>
      <c r="F27" s="135" t="s">
        <v>290</v>
      </c>
      <c r="G27" s="135" t="s">
        <v>291</v>
      </c>
      <c r="H27" s="135" t="s">
        <v>292</v>
      </c>
      <c r="I27" s="135" t="s">
        <v>293</v>
      </c>
      <c r="J27" s="135" t="s">
        <v>294</v>
      </c>
      <c r="K27" s="135" t="s">
        <v>295</v>
      </c>
      <c r="L27" s="135" t="s">
        <v>296</v>
      </c>
      <c r="M27" s="135" t="s">
        <v>297</v>
      </c>
      <c r="N27" s="129"/>
      <c r="O27" s="129"/>
      <c r="P27" s="129"/>
      <c r="Q27" s="129"/>
      <c r="R27" s="129"/>
      <c r="S27" s="129"/>
      <c r="T27" s="129"/>
      <c r="U27" s="129"/>
      <c r="V27" s="129"/>
      <c r="W27" s="129"/>
      <c r="X27" s="129"/>
      <c r="Y27" s="129"/>
      <c r="Z27" s="129"/>
      <c r="AA27" s="129"/>
      <c r="AB27" s="129"/>
      <c r="AC27" s="129"/>
      <c r="AD27" s="129"/>
      <c r="AE27" s="129"/>
      <c r="AF27" s="129"/>
      <c r="AG27" s="129"/>
    </row>
    <row r="28" spans="1:33" ht="15.75" hidden="1" customHeight="1">
      <c r="A28" s="134">
        <f t="shared" si="0"/>
        <v>43709</v>
      </c>
      <c r="B28" s="135">
        <v>26</v>
      </c>
      <c r="C28" s="135" t="s">
        <v>298</v>
      </c>
      <c r="D28" s="135" t="s">
        <v>299</v>
      </c>
      <c r="E28" s="135" t="s">
        <v>300</v>
      </c>
      <c r="F28" s="135" t="s">
        <v>301</v>
      </c>
      <c r="G28" s="135" t="s">
        <v>302</v>
      </c>
      <c r="H28" s="135" t="s">
        <v>303</v>
      </c>
      <c r="I28" s="135" t="s">
        <v>304</v>
      </c>
      <c r="J28" s="135" t="s">
        <v>305</v>
      </c>
      <c r="K28" s="135" t="s">
        <v>306</v>
      </c>
      <c r="L28" s="135" t="s">
        <v>307</v>
      </c>
      <c r="M28" s="135" t="s">
        <v>308</v>
      </c>
      <c r="N28" s="129"/>
      <c r="O28" s="129"/>
      <c r="P28" s="129"/>
      <c r="Q28" s="129"/>
      <c r="R28" s="129"/>
      <c r="S28" s="129"/>
      <c r="T28" s="129"/>
      <c r="U28" s="129"/>
      <c r="V28" s="129"/>
      <c r="W28" s="129"/>
      <c r="X28" s="129"/>
      <c r="Y28" s="129"/>
      <c r="Z28" s="129"/>
      <c r="AA28" s="129"/>
      <c r="AB28" s="129"/>
      <c r="AC28" s="129"/>
      <c r="AD28" s="129"/>
      <c r="AE28" s="129"/>
      <c r="AF28" s="129"/>
      <c r="AG28" s="129"/>
    </row>
    <row r="29" spans="1:33" ht="15.75" hidden="1" customHeight="1">
      <c r="A29" s="134">
        <f t="shared" si="0"/>
        <v>43716</v>
      </c>
      <c r="B29" s="135">
        <v>27</v>
      </c>
      <c r="C29" s="135" t="s">
        <v>309</v>
      </c>
      <c r="D29" s="135" t="s">
        <v>310</v>
      </c>
      <c r="E29" s="135" t="s">
        <v>311</v>
      </c>
      <c r="F29" s="135" t="s">
        <v>312</v>
      </c>
      <c r="G29" s="135" t="s">
        <v>313</v>
      </c>
      <c r="H29" s="135" t="s">
        <v>314</v>
      </c>
      <c r="I29" s="135" t="s">
        <v>315</v>
      </c>
      <c r="J29" s="135" t="s">
        <v>316</v>
      </c>
      <c r="K29" s="135" t="s">
        <v>317</v>
      </c>
      <c r="L29" s="135" t="s">
        <v>318</v>
      </c>
      <c r="M29" s="135" t="s">
        <v>319</v>
      </c>
      <c r="N29" s="129"/>
      <c r="O29" s="129"/>
      <c r="P29" s="129"/>
      <c r="Q29" s="129"/>
      <c r="R29" s="129"/>
      <c r="S29" s="129"/>
      <c r="T29" s="129"/>
      <c r="U29" s="129"/>
      <c r="V29" s="129"/>
      <c r="W29" s="129"/>
      <c r="X29" s="129"/>
      <c r="Y29" s="129"/>
      <c r="Z29" s="129"/>
      <c r="AA29" s="129"/>
      <c r="AB29" s="129"/>
      <c r="AC29" s="129"/>
      <c r="AD29" s="129"/>
      <c r="AE29" s="129"/>
      <c r="AF29" s="129"/>
      <c r="AG29" s="129"/>
    </row>
    <row r="30" spans="1:33" ht="15.75" hidden="1" customHeight="1">
      <c r="A30" s="134">
        <f t="shared" si="0"/>
        <v>43723</v>
      </c>
      <c r="B30" s="135">
        <v>28</v>
      </c>
      <c r="C30" s="135" t="s">
        <v>320</v>
      </c>
      <c r="D30" s="135" t="s">
        <v>321</v>
      </c>
      <c r="E30" s="135" t="s">
        <v>322</v>
      </c>
      <c r="F30" s="135" t="s">
        <v>323</v>
      </c>
      <c r="G30" s="135" t="s">
        <v>324</v>
      </c>
      <c r="H30" s="135" t="s">
        <v>325</v>
      </c>
      <c r="I30" s="135" t="s">
        <v>326</v>
      </c>
      <c r="J30" s="135" t="s">
        <v>327</v>
      </c>
      <c r="K30" s="135" t="s">
        <v>328</v>
      </c>
      <c r="L30" s="135" t="s">
        <v>329</v>
      </c>
      <c r="M30" s="135" t="s">
        <v>330</v>
      </c>
      <c r="N30" s="129"/>
      <c r="O30" s="129"/>
      <c r="P30" s="129"/>
      <c r="Q30" s="129"/>
      <c r="R30" s="129"/>
      <c r="S30" s="129"/>
      <c r="T30" s="129"/>
      <c r="U30" s="129"/>
      <c r="V30" s="129"/>
      <c r="W30" s="129"/>
      <c r="X30" s="129"/>
      <c r="Y30" s="129"/>
      <c r="Z30" s="129"/>
      <c r="AA30" s="129"/>
      <c r="AB30" s="129"/>
      <c r="AC30" s="129"/>
      <c r="AD30" s="129"/>
      <c r="AE30" s="129"/>
      <c r="AF30" s="129"/>
      <c r="AG30" s="129"/>
    </row>
    <row r="31" spans="1:33" ht="15.75" hidden="1" customHeight="1">
      <c r="A31" s="134">
        <f t="shared" si="0"/>
        <v>43730</v>
      </c>
      <c r="B31" s="135">
        <v>29</v>
      </c>
      <c r="C31" s="135" t="s">
        <v>331</v>
      </c>
      <c r="D31" s="135" t="s">
        <v>332</v>
      </c>
      <c r="E31" s="135" t="s">
        <v>333</v>
      </c>
      <c r="F31" s="135" t="s">
        <v>334</v>
      </c>
      <c r="G31" s="135" t="s">
        <v>335</v>
      </c>
      <c r="H31" s="135" t="s">
        <v>336</v>
      </c>
      <c r="I31" s="135" t="s">
        <v>337</v>
      </c>
      <c r="J31" s="135" t="s">
        <v>338</v>
      </c>
      <c r="K31" s="135" t="s">
        <v>339</v>
      </c>
      <c r="L31" s="135" t="s">
        <v>340</v>
      </c>
      <c r="M31" s="135" t="s">
        <v>341</v>
      </c>
      <c r="N31" s="129"/>
      <c r="O31" s="129"/>
      <c r="P31" s="129"/>
      <c r="Q31" s="129"/>
      <c r="R31" s="129"/>
      <c r="S31" s="129"/>
      <c r="T31" s="129"/>
      <c r="U31" s="129"/>
      <c r="V31" s="129"/>
      <c r="W31" s="129"/>
      <c r="X31" s="129"/>
      <c r="Y31" s="129"/>
      <c r="Z31" s="129"/>
      <c r="AA31" s="129"/>
      <c r="AB31" s="129"/>
      <c r="AC31" s="129"/>
      <c r="AD31" s="129"/>
      <c r="AE31" s="129"/>
      <c r="AF31" s="129"/>
      <c r="AG31" s="129"/>
    </row>
    <row r="32" spans="1:33" ht="15.75" hidden="1" customHeight="1">
      <c r="A32" s="134">
        <f t="shared" si="0"/>
        <v>43737</v>
      </c>
      <c r="B32" s="135">
        <v>30</v>
      </c>
      <c r="C32" s="135" t="s">
        <v>342</v>
      </c>
      <c r="D32" s="135" t="s">
        <v>343</v>
      </c>
      <c r="E32" s="135" t="s">
        <v>344</v>
      </c>
      <c r="F32" s="135" t="s">
        <v>345</v>
      </c>
      <c r="G32" s="135" t="s">
        <v>346</v>
      </c>
      <c r="H32" s="135" t="s">
        <v>347</v>
      </c>
      <c r="I32" s="135" t="s">
        <v>348</v>
      </c>
      <c r="J32" s="135" t="s">
        <v>349</v>
      </c>
      <c r="K32" s="135" t="s">
        <v>350</v>
      </c>
      <c r="L32" s="135" t="s">
        <v>351</v>
      </c>
      <c r="M32" s="135" t="s">
        <v>352</v>
      </c>
      <c r="N32" s="129"/>
      <c r="O32" s="129"/>
      <c r="P32" s="129"/>
      <c r="Q32" s="129"/>
      <c r="R32" s="129"/>
      <c r="S32" s="129"/>
      <c r="T32" s="129"/>
      <c r="U32" s="129"/>
      <c r="V32" s="129"/>
      <c r="W32" s="129"/>
      <c r="X32" s="129"/>
      <c r="Y32" s="129"/>
      <c r="Z32" s="129"/>
      <c r="AA32" s="129"/>
      <c r="AB32" s="129"/>
      <c r="AC32" s="129"/>
      <c r="AD32" s="129"/>
      <c r="AE32" s="129"/>
      <c r="AF32" s="129"/>
      <c r="AG32" s="129"/>
    </row>
    <row r="33" spans="1:33" ht="15.75" hidden="1" customHeight="1">
      <c r="A33" s="134">
        <f t="shared" si="0"/>
        <v>43744</v>
      </c>
      <c r="B33" s="135">
        <v>31</v>
      </c>
      <c r="C33" s="135" t="s">
        <v>353</v>
      </c>
      <c r="D33" s="135" t="s">
        <v>354</v>
      </c>
      <c r="E33" s="135" t="s">
        <v>355</v>
      </c>
      <c r="F33" s="135" t="s">
        <v>356</v>
      </c>
      <c r="G33" s="135" t="s">
        <v>357</v>
      </c>
      <c r="H33" s="135" t="s">
        <v>358</v>
      </c>
      <c r="I33" s="135" t="s">
        <v>359</v>
      </c>
      <c r="J33" s="135" t="s">
        <v>360</v>
      </c>
      <c r="K33" s="135" t="s">
        <v>361</v>
      </c>
      <c r="L33" s="135" t="s">
        <v>362</v>
      </c>
      <c r="M33" s="135" t="s">
        <v>363</v>
      </c>
      <c r="N33" s="129"/>
      <c r="O33" s="129"/>
      <c r="P33" s="129"/>
      <c r="Q33" s="129"/>
      <c r="R33" s="129"/>
      <c r="S33" s="129"/>
      <c r="T33" s="129"/>
      <c r="U33" s="129"/>
      <c r="V33" s="129"/>
      <c r="W33" s="129"/>
      <c r="X33" s="129"/>
      <c r="Y33" s="129"/>
      <c r="Z33" s="129"/>
      <c r="AA33" s="129"/>
      <c r="AB33" s="129"/>
      <c r="AC33" s="129"/>
      <c r="AD33" s="129"/>
      <c r="AE33" s="129"/>
      <c r="AF33" s="129"/>
      <c r="AG33" s="129"/>
    </row>
    <row r="34" spans="1:33" ht="15.75" hidden="1" customHeight="1">
      <c r="A34" s="134">
        <f t="shared" si="0"/>
        <v>43751</v>
      </c>
      <c r="B34" s="135">
        <v>32</v>
      </c>
      <c r="C34" s="135" t="s">
        <v>364</v>
      </c>
      <c r="D34" s="135" t="s">
        <v>365</v>
      </c>
      <c r="E34" s="135" t="s">
        <v>366</v>
      </c>
      <c r="F34" s="135" t="s">
        <v>367</v>
      </c>
      <c r="G34" s="135" t="s">
        <v>368</v>
      </c>
      <c r="H34" s="135" t="s">
        <v>369</v>
      </c>
      <c r="I34" s="135" t="s">
        <v>370</v>
      </c>
      <c r="J34" s="135" t="s">
        <v>371</v>
      </c>
      <c r="K34" s="135" t="s">
        <v>372</v>
      </c>
      <c r="L34" s="135" t="s">
        <v>373</v>
      </c>
      <c r="M34" s="135" t="s">
        <v>374</v>
      </c>
      <c r="N34" s="129"/>
      <c r="O34" s="129"/>
      <c r="P34" s="129"/>
      <c r="Q34" s="129"/>
      <c r="R34" s="129"/>
      <c r="S34" s="129"/>
      <c r="T34" s="129"/>
      <c r="U34" s="129"/>
      <c r="V34" s="129"/>
      <c r="W34" s="129"/>
      <c r="X34" s="129"/>
      <c r="Y34" s="129"/>
      <c r="Z34" s="129"/>
      <c r="AA34" s="129"/>
      <c r="AB34" s="129"/>
      <c r="AC34" s="129"/>
      <c r="AD34" s="129"/>
      <c r="AE34" s="129"/>
      <c r="AF34" s="129"/>
      <c r="AG34" s="129"/>
    </row>
    <row r="35" spans="1:33" ht="15.75" hidden="1" customHeight="1">
      <c r="A35" s="134">
        <f t="shared" si="0"/>
        <v>43758</v>
      </c>
      <c r="B35" s="135">
        <v>33</v>
      </c>
      <c r="C35" s="135" t="s">
        <v>375</v>
      </c>
      <c r="D35" s="135" t="s">
        <v>376</v>
      </c>
      <c r="E35" s="135" t="s">
        <v>377</v>
      </c>
      <c r="F35" s="135" t="s">
        <v>378</v>
      </c>
      <c r="G35" s="135" t="s">
        <v>379</v>
      </c>
      <c r="H35" s="135" t="s">
        <v>380</v>
      </c>
      <c r="I35" s="135" t="s">
        <v>381</v>
      </c>
      <c r="J35" s="135" t="s">
        <v>382</v>
      </c>
      <c r="K35" s="135" t="s">
        <v>383</v>
      </c>
      <c r="L35" s="135" t="s">
        <v>384</v>
      </c>
      <c r="M35" s="135" t="s">
        <v>385</v>
      </c>
      <c r="N35" s="129"/>
      <c r="O35" s="129"/>
      <c r="P35" s="129"/>
      <c r="Q35" s="129"/>
      <c r="R35" s="129"/>
      <c r="S35" s="129"/>
      <c r="T35" s="129"/>
      <c r="U35" s="129"/>
      <c r="V35" s="129"/>
      <c r="W35" s="129"/>
      <c r="X35" s="129"/>
      <c r="Y35" s="129"/>
      <c r="Z35" s="129"/>
      <c r="AA35" s="129"/>
      <c r="AB35" s="129"/>
      <c r="AC35" s="129"/>
      <c r="AD35" s="129"/>
      <c r="AE35" s="129"/>
      <c r="AF35" s="129"/>
      <c r="AG35" s="129"/>
    </row>
    <row r="36" spans="1:33" ht="15.75" hidden="1" customHeight="1">
      <c r="A36" s="134">
        <f t="shared" si="0"/>
        <v>43765</v>
      </c>
      <c r="B36" s="135">
        <v>34</v>
      </c>
      <c r="C36" s="135" t="s">
        <v>386</v>
      </c>
      <c r="D36" s="135" t="s">
        <v>387</v>
      </c>
      <c r="E36" s="135" t="s">
        <v>388</v>
      </c>
      <c r="F36" s="135" t="s">
        <v>389</v>
      </c>
      <c r="G36" s="135" t="s">
        <v>390</v>
      </c>
      <c r="H36" s="135" t="s">
        <v>391</v>
      </c>
      <c r="I36" s="135" t="s">
        <v>392</v>
      </c>
      <c r="J36" s="135" t="s">
        <v>393</v>
      </c>
      <c r="K36" s="135" t="s">
        <v>394</v>
      </c>
      <c r="L36" s="135" t="s">
        <v>395</v>
      </c>
      <c r="M36" s="135" t="s">
        <v>396</v>
      </c>
      <c r="N36" s="129"/>
      <c r="O36" s="129"/>
      <c r="P36" s="129"/>
      <c r="Q36" s="129"/>
      <c r="R36" s="129"/>
      <c r="S36" s="129"/>
      <c r="T36" s="129"/>
      <c r="U36" s="129"/>
      <c r="V36" s="129"/>
      <c r="W36" s="129"/>
      <c r="X36" s="129"/>
      <c r="Y36" s="129"/>
      <c r="Z36" s="129"/>
      <c r="AA36" s="129"/>
      <c r="AB36" s="129"/>
      <c r="AC36" s="129"/>
      <c r="AD36" s="129"/>
      <c r="AE36" s="129"/>
      <c r="AF36" s="129"/>
      <c r="AG36" s="129"/>
    </row>
    <row r="37" spans="1:33" ht="15.75" hidden="1" customHeight="1">
      <c r="A37" s="134">
        <f t="shared" si="0"/>
        <v>43772</v>
      </c>
      <c r="B37" s="135">
        <v>35</v>
      </c>
      <c r="C37" s="135" t="s">
        <v>397</v>
      </c>
      <c r="D37" s="135" t="s">
        <v>398</v>
      </c>
      <c r="E37" s="135" t="s">
        <v>399</v>
      </c>
      <c r="F37" s="135" t="s">
        <v>400</v>
      </c>
      <c r="G37" s="135" t="s">
        <v>401</v>
      </c>
      <c r="H37" s="135" t="s">
        <v>402</v>
      </c>
      <c r="I37" s="135" t="s">
        <v>403</v>
      </c>
      <c r="J37" s="135" t="s">
        <v>404</v>
      </c>
      <c r="K37" s="135" t="s">
        <v>405</v>
      </c>
      <c r="L37" s="135" t="s">
        <v>406</v>
      </c>
      <c r="M37" s="135" t="s">
        <v>407</v>
      </c>
      <c r="N37" s="129"/>
      <c r="O37" s="129"/>
      <c r="P37" s="129"/>
      <c r="Q37" s="129"/>
      <c r="R37" s="129"/>
      <c r="S37" s="129"/>
      <c r="T37" s="129"/>
      <c r="U37" s="129"/>
      <c r="V37" s="129"/>
      <c r="W37" s="129"/>
      <c r="X37" s="129"/>
      <c r="Y37" s="129"/>
      <c r="Z37" s="129"/>
      <c r="AA37" s="129"/>
      <c r="AB37" s="129"/>
      <c r="AC37" s="129"/>
      <c r="AD37" s="129"/>
      <c r="AE37" s="129"/>
      <c r="AF37" s="129"/>
      <c r="AG37" s="129"/>
    </row>
    <row r="38" spans="1:33" ht="15.75" hidden="1" customHeight="1">
      <c r="A38" s="134">
        <f t="shared" si="0"/>
        <v>43779</v>
      </c>
      <c r="B38" s="135">
        <v>36</v>
      </c>
      <c r="C38" s="135" t="s">
        <v>408</v>
      </c>
      <c r="D38" s="135" t="s">
        <v>409</v>
      </c>
      <c r="E38" s="135" t="s">
        <v>410</v>
      </c>
      <c r="F38" s="135" t="s">
        <v>411</v>
      </c>
      <c r="G38" s="135" t="s">
        <v>412</v>
      </c>
      <c r="H38" s="135" t="s">
        <v>413</v>
      </c>
      <c r="I38" s="135" t="s">
        <v>414</v>
      </c>
      <c r="J38" s="135" t="s">
        <v>415</v>
      </c>
      <c r="K38" s="135" t="s">
        <v>416</v>
      </c>
      <c r="L38" s="135" t="s">
        <v>417</v>
      </c>
      <c r="M38" s="135" t="s">
        <v>418</v>
      </c>
      <c r="N38" s="129"/>
      <c r="O38" s="129"/>
      <c r="P38" s="129"/>
      <c r="Q38" s="129"/>
      <c r="R38" s="129"/>
      <c r="S38" s="129"/>
      <c r="T38" s="129"/>
      <c r="U38" s="129"/>
      <c r="V38" s="129"/>
      <c r="W38" s="129"/>
      <c r="X38" s="129"/>
      <c r="Y38" s="129"/>
      <c r="Z38" s="129"/>
      <c r="AA38" s="129"/>
      <c r="AB38" s="129"/>
      <c r="AC38" s="129"/>
      <c r="AD38" s="129"/>
      <c r="AE38" s="129"/>
      <c r="AF38" s="129"/>
      <c r="AG38" s="129"/>
    </row>
    <row r="39" spans="1:33" ht="15.75" hidden="1" customHeight="1">
      <c r="A39" s="134">
        <f t="shared" si="0"/>
        <v>43786</v>
      </c>
      <c r="B39" s="135">
        <v>37</v>
      </c>
      <c r="C39" s="135" t="s">
        <v>419</v>
      </c>
      <c r="D39" s="135" t="s">
        <v>420</v>
      </c>
      <c r="E39" s="135" t="s">
        <v>421</v>
      </c>
      <c r="F39" s="135" t="s">
        <v>422</v>
      </c>
      <c r="G39" s="135" t="s">
        <v>423</v>
      </c>
      <c r="H39" s="135" t="s">
        <v>424</v>
      </c>
      <c r="I39" s="135" t="s">
        <v>425</v>
      </c>
      <c r="J39" s="135" t="s">
        <v>426</v>
      </c>
      <c r="K39" s="135" t="s">
        <v>427</v>
      </c>
      <c r="L39" s="135" t="s">
        <v>428</v>
      </c>
      <c r="M39" s="135" t="s">
        <v>429</v>
      </c>
      <c r="N39" s="129"/>
      <c r="O39" s="129"/>
      <c r="P39" s="129"/>
      <c r="Q39" s="129"/>
      <c r="R39" s="129"/>
      <c r="S39" s="129"/>
      <c r="T39" s="129"/>
      <c r="U39" s="129"/>
      <c r="V39" s="129"/>
      <c r="W39" s="129"/>
      <c r="X39" s="129"/>
      <c r="Y39" s="129"/>
      <c r="Z39" s="129"/>
      <c r="AA39" s="129"/>
      <c r="AB39" s="129"/>
      <c r="AC39" s="129"/>
      <c r="AD39" s="129"/>
      <c r="AE39" s="129"/>
      <c r="AF39" s="129"/>
      <c r="AG39" s="129"/>
    </row>
    <row r="40" spans="1:33" ht="15.75" hidden="1" customHeight="1">
      <c r="A40" s="134">
        <f t="shared" si="0"/>
        <v>43793</v>
      </c>
      <c r="B40" s="135">
        <v>38</v>
      </c>
      <c r="C40" s="135" t="s">
        <v>430</v>
      </c>
      <c r="D40" s="135" t="s">
        <v>431</v>
      </c>
      <c r="E40" s="135" t="s">
        <v>432</v>
      </c>
      <c r="F40" s="135" t="s">
        <v>433</v>
      </c>
      <c r="G40" s="135" t="s">
        <v>434</v>
      </c>
      <c r="H40" s="135" t="s">
        <v>435</v>
      </c>
      <c r="I40" s="135" t="s">
        <v>436</v>
      </c>
      <c r="J40" s="135" t="s">
        <v>437</v>
      </c>
      <c r="K40" s="135" t="s">
        <v>438</v>
      </c>
      <c r="L40" s="135" t="s">
        <v>439</v>
      </c>
      <c r="M40" s="135" t="s">
        <v>440</v>
      </c>
      <c r="N40" s="129"/>
      <c r="O40" s="129"/>
      <c r="P40" s="129"/>
      <c r="Q40" s="129"/>
      <c r="R40" s="129"/>
      <c r="S40" s="129"/>
      <c r="T40" s="129"/>
      <c r="U40" s="129"/>
      <c r="V40" s="129"/>
      <c r="W40" s="129"/>
      <c r="X40" s="129"/>
      <c r="Y40" s="129"/>
      <c r="Z40" s="129"/>
      <c r="AA40" s="129"/>
      <c r="AB40" s="129"/>
      <c r="AC40" s="129"/>
      <c r="AD40" s="129"/>
      <c r="AE40" s="129"/>
      <c r="AF40" s="129"/>
      <c r="AG40" s="129"/>
    </row>
    <row r="41" spans="1:33" ht="15.75" hidden="1" customHeight="1">
      <c r="A41" s="134">
        <f t="shared" si="0"/>
        <v>43800</v>
      </c>
      <c r="B41" s="135">
        <v>39</v>
      </c>
      <c r="C41" s="135" t="s">
        <v>441</v>
      </c>
      <c r="D41" s="135" t="s">
        <v>442</v>
      </c>
      <c r="E41" s="135" t="s">
        <v>443</v>
      </c>
      <c r="F41" s="135" t="s">
        <v>444</v>
      </c>
      <c r="G41" s="135" t="s">
        <v>445</v>
      </c>
      <c r="H41" s="135" t="s">
        <v>446</v>
      </c>
      <c r="I41" s="135" t="s">
        <v>447</v>
      </c>
      <c r="J41" s="135" t="s">
        <v>448</v>
      </c>
      <c r="K41" s="135" t="s">
        <v>449</v>
      </c>
      <c r="L41" s="135" t="s">
        <v>450</v>
      </c>
      <c r="M41" s="135" t="s">
        <v>451</v>
      </c>
      <c r="N41" s="129"/>
      <c r="O41" s="129"/>
      <c r="P41" s="129"/>
      <c r="Q41" s="129"/>
      <c r="R41" s="129"/>
      <c r="S41" s="129"/>
      <c r="T41" s="129"/>
      <c r="U41" s="129"/>
      <c r="V41" s="129"/>
      <c r="W41" s="129"/>
      <c r="X41" s="129"/>
      <c r="Y41" s="129"/>
      <c r="Z41" s="129"/>
      <c r="AA41" s="129"/>
      <c r="AB41" s="129"/>
      <c r="AC41" s="129"/>
      <c r="AD41" s="129"/>
      <c r="AE41" s="129"/>
      <c r="AF41" s="129"/>
      <c r="AG41" s="129"/>
    </row>
    <row r="42" spans="1:33" ht="15.75" hidden="1" customHeight="1">
      <c r="A42" s="134">
        <f t="shared" si="0"/>
        <v>43807</v>
      </c>
      <c r="B42" s="135">
        <v>40</v>
      </c>
      <c r="C42" s="135" t="s">
        <v>452</v>
      </c>
      <c r="D42" s="135" t="s">
        <v>453</v>
      </c>
      <c r="E42" s="135" t="s">
        <v>454</v>
      </c>
      <c r="F42" s="135" t="s">
        <v>455</v>
      </c>
      <c r="G42" s="135" t="s">
        <v>456</v>
      </c>
      <c r="H42" s="135" t="s">
        <v>457</v>
      </c>
      <c r="I42" s="135" t="s">
        <v>458</v>
      </c>
      <c r="J42" s="135" t="s">
        <v>459</v>
      </c>
      <c r="K42" s="135" t="s">
        <v>460</v>
      </c>
      <c r="L42" s="135" t="s">
        <v>461</v>
      </c>
      <c r="M42" s="135" t="s">
        <v>462</v>
      </c>
      <c r="N42" s="129"/>
      <c r="O42" s="129"/>
      <c r="P42" s="129"/>
      <c r="Q42" s="129"/>
      <c r="R42" s="129"/>
      <c r="S42" s="129"/>
      <c r="T42" s="129"/>
      <c r="U42" s="129"/>
      <c r="V42" s="129"/>
      <c r="W42" s="129"/>
      <c r="X42" s="129"/>
      <c r="Y42" s="129"/>
      <c r="Z42" s="129"/>
      <c r="AA42" s="129"/>
      <c r="AB42" s="129"/>
      <c r="AC42" s="129"/>
      <c r="AD42" s="129"/>
      <c r="AE42" s="129"/>
      <c r="AF42" s="129"/>
      <c r="AG42" s="129"/>
    </row>
    <row r="43" spans="1:33" ht="15.75" hidden="1" customHeight="1">
      <c r="A43" s="134">
        <f t="shared" si="0"/>
        <v>43814</v>
      </c>
      <c r="B43" s="135">
        <v>41</v>
      </c>
      <c r="C43" s="135" t="s">
        <v>463</v>
      </c>
      <c r="D43" s="135" t="s">
        <v>464</v>
      </c>
      <c r="E43" s="135" t="s">
        <v>465</v>
      </c>
      <c r="F43" s="135" t="s">
        <v>466</v>
      </c>
      <c r="G43" s="135" t="s">
        <v>467</v>
      </c>
      <c r="H43" s="135" t="s">
        <v>468</v>
      </c>
      <c r="I43" s="135" t="s">
        <v>469</v>
      </c>
      <c r="J43" s="135" t="s">
        <v>470</v>
      </c>
      <c r="K43" s="135" t="s">
        <v>471</v>
      </c>
      <c r="L43" s="135" t="s">
        <v>472</v>
      </c>
      <c r="M43" s="135" t="s">
        <v>473</v>
      </c>
      <c r="N43" s="129"/>
      <c r="O43" s="129"/>
      <c r="P43" s="129"/>
      <c r="Q43" s="129"/>
      <c r="R43" s="129"/>
      <c r="S43" s="129"/>
      <c r="T43" s="129"/>
      <c r="U43" s="129"/>
      <c r="V43" s="129"/>
      <c r="W43" s="129"/>
      <c r="X43" s="129"/>
      <c r="Y43" s="129"/>
      <c r="Z43" s="129"/>
      <c r="AA43" s="129"/>
      <c r="AB43" s="129"/>
      <c r="AC43" s="129"/>
      <c r="AD43" s="129"/>
      <c r="AE43" s="129"/>
      <c r="AF43" s="129"/>
      <c r="AG43" s="129"/>
    </row>
    <row r="44" spans="1:33" ht="15.75" hidden="1" customHeight="1">
      <c r="A44" s="134">
        <f t="shared" si="0"/>
        <v>43821</v>
      </c>
      <c r="B44" s="135">
        <v>42</v>
      </c>
      <c r="C44" s="135" t="s">
        <v>474</v>
      </c>
      <c r="D44" s="135" t="s">
        <v>475</v>
      </c>
      <c r="E44" s="135" t="s">
        <v>476</v>
      </c>
      <c r="F44" s="135" t="s">
        <v>477</v>
      </c>
      <c r="G44" s="135" t="s">
        <v>478</v>
      </c>
      <c r="H44" s="135" t="s">
        <v>479</v>
      </c>
      <c r="I44" s="135" t="s">
        <v>480</v>
      </c>
      <c r="J44" s="135" t="s">
        <v>481</v>
      </c>
      <c r="K44" s="135" t="s">
        <v>482</v>
      </c>
      <c r="L44" s="135" t="s">
        <v>483</v>
      </c>
      <c r="M44" s="135" t="s">
        <v>484</v>
      </c>
      <c r="N44" s="129"/>
      <c r="O44" s="129"/>
      <c r="P44" s="129"/>
      <c r="Q44" s="129"/>
      <c r="R44" s="129"/>
      <c r="S44" s="129"/>
      <c r="T44" s="129"/>
      <c r="U44" s="129"/>
      <c r="V44" s="129"/>
      <c r="W44" s="129"/>
      <c r="X44" s="129"/>
      <c r="Y44" s="129"/>
      <c r="Z44" s="129"/>
      <c r="AA44" s="129"/>
      <c r="AB44" s="129"/>
      <c r="AC44" s="129"/>
      <c r="AD44" s="129"/>
      <c r="AE44" s="129"/>
      <c r="AF44" s="129"/>
      <c r="AG44" s="129"/>
    </row>
    <row r="45" spans="1:33" ht="15.75" hidden="1" customHeight="1">
      <c r="A45" s="134">
        <f t="shared" si="0"/>
        <v>43828</v>
      </c>
      <c r="B45" s="135">
        <v>43</v>
      </c>
      <c r="C45" s="135" t="s">
        <v>485</v>
      </c>
      <c r="D45" s="135" t="s">
        <v>486</v>
      </c>
      <c r="E45" s="135" t="s">
        <v>487</v>
      </c>
      <c r="F45" s="135" t="s">
        <v>488</v>
      </c>
      <c r="G45" s="135" t="s">
        <v>489</v>
      </c>
      <c r="H45" s="135" t="s">
        <v>490</v>
      </c>
      <c r="I45" s="135" t="s">
        <v>491</v>
      </c>
      <c r="J45" s="135" t="s">
        <v>492</v>
      </c>
      <c r="K45" s="135" t="s">
        <v>493</v>
      </c>
      <c r="L45" s="135" t="s">
        <v>494</v>
      </c>
      <c r="M45" s="135" t="s">
        <v>495</v>
      </c>
      <c r="N45" s="129"/>
      <c r="O45" s="129"/>
      <c r="P45" s="129"/>
      <c r="Q45" s="129"/>
      <c r="R45" s="129"/>
      <c r="S45" s="129"/>
      <c r="T45" s="129"/>
      <c r="U45" s="129"/>
      <c r="V45" s="129"/>
      <c r="W45" s="129"/>
      <c r="X45" s="129"/>
      <c r="Y45" s="129"/>
      <c r="Z45" s="129"/>
      <c r="AA45" s="129"/>
      <c r="AB45" s="129"/>
      <c r="AC45" s="129"/>
      <c r="AD45" s="129"/>
      <c r="AE45" s="129"/>
      <c r="AF45" s="129"/>
      <c r="AG45" s="129"/>
    </row>
    <row r="46" spans="1:33" ht="15.75" hidden="1" customHeight="1">
      <c r="A46" s="134">
        <f t="shared" si="0"/>
        <v>43835</v>
      </c>
      <c r="B46" s="135">
        <v>44</v>
      </c>
      <c r="C46" s="135" t="s">
        <v>496</v>
      </c>
      <c r="D46" s="135" t="s">
        <v>497</v>
      </c>
      <c r="E46" s="135" t="s">
        <v>498</v>
      </c>
      <c r="F46" s="135" t="s">
        <v>499</v>
      </c>
      <c r="G46" s="135" t="s">
        <v>500</v>
      </c>
      <c r="H46" s="135" t="s">
        <v>501</v>
      </c>
      <c r="I46" s="135" t="s">
        <v>502</v>
      </c>
      <c r="J46" s="135" t="s">
        <v>503</v>
      </c>
      <c r="K46" s="135" t="s">
        <v>504</v>
      </c>
      <c r="L46" s="135" t="s">
        <v>505</v>
      </c>
      <c r="M46" s="135" t="s">
        <v>506</v>
      </c>
      <c r="N46" s="129"/>
      <c r="O46" s="129"/>
      <c r="P46" s="129"/>
      <c r="Q46" s="129"/>
      <c r="R46" s="129"/>
      <c r="S46" s="129"/>
      <c r="T46" s="129"/>
      <c r="U46" s="129"/>
      <c r="V46" s="129"/>
      <c r="W46" s="129"/>
      <c r="X46" s="129"/>
      <c r="Y46" s="129"/>
      <c r="Z46" s="129"/>
      <c r="AA46" s="129"/>
      <c r="AB46" s="129"/>
      <c r="AC46" s="129"/>
      <c r="AD46" s="129"/>
      <c r="AE46" s="129"/>
      <c r="AF46" s="129"/>
      <c r="AG46" s="129"/>
    </row>
    <row r="47" spans="1:33" ht="15.75" hidden="1" customHeight="1">
      <c r="A47" s="134">
        <f t="shared" si="0"/>
        <v>43842</v>
      </c>
      <c r="B47" s="135">
        <v>45</v>
      </c>
      <c r="C47" s="135" t="s">
        <v>507</v>
      </c>
      <c r="D47" s="135" t="s">
        <v>508</v>
      </c>
      <c r="E47" s="135" t="s">
        <v>509</v>
      </c>
      <c r="F47" s="135" t="s">
        <v>510</v>
      </c>
      <c r="G47" s="135" t="s">
        <v>511</v>
      </c>
      <c r="H47" s="135" t="s">
        <v>512</v>
      </c>
      <c r="I47" s="135" t="s">
        <v>513</v>
      </c>
      <c r="J47" s="135" t="s">
        <v>514</v>
      </c>
      <c r="K47" s="135" t="s">
        <v>515</v>
      </c>
      <c r="L47" s="135" t="s">
        <v>516</v>
      </c>
      <c r="M47" s="135" t="s">
        <v>517</v>
      </c>
      <c r="N47" s="129"/>
      <c r="O47" s="129"/>
      <c r="P47" s="129"/>
      <c r="Q47" s="129"/>
      <c r="R47" s="129"/>
      <c r="S47" s="129"/>
      <c r="T47" s="129"/>
      <c r="U47" s="129"/>
      <c r="V47" s="129"/>
      <c r="W47" s="129"/>
      <c r="X47" s="129"/>
      <c r="Y47" s="129"/>
      <c r="Z47" s="129"/>
      <c r="AA47" s="129"/>
      <c r="AB47" s="129"/>
      <c r="AC47" s="129"/>
      <c r="AD47" s="129"/>
      <c r="AE47" s="129"/>
      <c r="AF47" s="129"/>
      <c r="AG47" s="129"/>
    </row>
    <row r="48" spans="1:33" ht="15.75" hidden="1" customHeight="1">
      <c r="A48" s="134">
        <f t="shared" si="0"/>
        <v>43849</v>
      </c>
      <c r="B48" s="135">
        <v>46</v>
      </c>
      <c r="C48" s="135" t="s">
        <v>518</v>
      </c>
      <c r="D48" s="135" t="s">
        <v>519</v>
      </c>
      <c r="E48" s="135" t="s">
        <v>520</v>
      </c>
      <c r="F48" s="135" t="s">
        <v>521</v>
      </c>
      <c r="G48" s="135" t="s">
        <v>522</v>
      </c>
      <c r="H48" s="135" t="s">
        <v>523</v>
      </c>
      <c r="I48" s="135" t="s">
        <v>524</v>
      </c>
      <c r="J48" s="135" t="s">
        <v>525</v>
      </c>
      <c r="K48" s="135" t="s">
        <v>526</v>
      </c>
      <c r="L48" s="135" t="s">
        <v>527</v>
      </c>
      <c r="M48" s="135" t="s">
        <v>528</v>
      </c>
      <c r="N48" s="129"/>
      <c r="O48" s="129"/>
      <c r="P48" s="129"/>
      <c r="Q48" s="129"/>
      <c r="R48" s="129"/>
      <c r="S48" s="129"/>
      <c r="T48" s="129"/>
      <c r="U48" s="129"/>
      <c r="V48" s="129"/>
      <c r="W48" s="129"/>
      <c r="X48" s="129"/>
      <c r="Y48" s="129"/>
      <c r="Z48" s="129"/>
      <c r="AA48" s="129"/>
      <c r="AB48" s="129"/>
      <c r="AC48" s="129"/>
      <c r="AD48" s="129"/>
      <c r="AE48" s="129"/>
      <c r="AF48" s="129"/>
      <c r="AG48" s="129"/>
    </row>
    <row r="49" spans="1:33" ht="15.75" hidden="1" customHeight="1">
      <c r="A49" s="134">
        <f t="shared" si="0"/>
        <v>43856</v>
      </c>
      <c r="B49" s="135">
        <v>47</v>
      </c>
      <c r="C49" s="135" t="s">
        <v>529</v>
      </c>
      <c r="D49" s="135" t="s">
        <v>530</v>
      </c>
      <c r="E49" s="135" t="s">
        <v>531</v>
      </c>
      <c r="F49" s="135" t="s">
        <v>532</v>
      </c>
      <c r="G49" s="135" t="s">
        <v>533</v>
      </c>
      <c r="H49" s="135" t="s">
        <v>534</v>
      </c>
      <c r="I49" s="135" t="s">
        <v>535</v>
      </c>
      <c r="J49" s="135" t="s">
        <v>536</v>
      </c>
      <c r="K49" s="135" t="s">
        <v>537</v>
      </c>
      <c r="L49" s="135" t="s">
        <v>538</v>
      </c>
      <c r="M49" s="135" t="s">
        <v>539</v>
      </c>
      <c r="N49" s="129"/>
      <c r="O49" s="129"/>
      <c r="P49" s="129"/>
      <c r="Q49" s="129"/>
      <c r="R49" s="129"/>
      <c r="S49" s="129"/>
      <c r="T49" s="129"/>
      <c r="U49" s="129"/>
      <c r="V49" s="129"/>
      <c r="W49" s="129"/>
      <c r="X49" s="129"/>
      <c r="Y49" s="129"/>
      <c r="Z49" s="129"/>
      <c r="AA49" s="129"/>
      <c r="AB49" s="129"/>
      <c r="AC49" s="129"/>
      <c r="AD49" s="129"/>
      <c r="AE49" s="129"/>
      <c r="AF49" s="129"/>
      <c r="AG49" s="129"/>
    </row>
    <row r="50" spans="1:33" ht="15.75" hidden="1" customHeight="1">
      <c r="A50" s="134">
        <f t="shared" si="0"/>
        <v>43863</v>
      </c>
      <c r="B50" s="135">
        <v>48</v>
      </c>
      <c r="C50" s="135" t="s">
        <v>540</v>
      </c>
      <c r="D50" s="135" t="s">
        <v>541</v>
      </c>
      <c r="E50" s="135" t="s">
        <v>542</v>
      </c>
      <c r="F50" s="135" t="s">
        <v>543</v>
      </c>
      <c r="G50" s="135" t="s">
        <v>544</v>
      </c>
      <c r="H50" s="135" t="s">
        <v>545</v>
      </c>
      <c r="I50" s="135" t="s">
        <v>546</v>
      </c>
      <c r="J50" s="135" t="s">
        <v>547</v>
      </c>
      <c r="K50" s="135" t="s">
        <v>548</v>
      </c>
      <c r="L50" s="135" t="s">
        <v>549</v>
      </c>
      <c r="M50" s="135" t="s">
        <v>550</v>
      </c>
      <c r="N50" s="129"/>
      <c r="O50" s="129"/>
      <c r="P50" s="129"/>
      <c r="Q50" s="129"/>
      <c r="R50" s="129"/>
      <c r="S50" s="129"/>
      <c r="T50" s="129"/>
      <c r="U50" s="129"/>
      <c r="V50" s="129"/>
      <c r="W50" s="129"/>
      <c r="X50" s="129"/>
      <c r="Y50" s="129"/>
      <c r="Z50" s="129"/>
      <c r="AA50" s="129"/>
      <c r="AB50" s="129"/>
      <c r="AC50" s="129"/>
      <c r="AD50" s="129"/>
      <c r="AE50" s="129"/>
      <c r="AF50" s="129"/>
      <c r="AG50" s="129"/>
    </row>
    <row r="51" spans="1:33" ht="15.75" hidden="1" customHeight="1">
      <c r="A51" s="134">
        <f t="shared" si="0"/>
        <v>43870</v>
      </c>
      <c r="B51" s="135">
        <v>49</v>
      </c>
      <c r="C51" s="135" t="s">
        <v>551</v>
      </c>
      <c r="D51" s="135" t="s">
        <v>552</v>
      </c>
      <c r="E51" s="135" t="s">
        <v>553</v>
      </c>
      <c r="F51" s="135" t="s">
        <v>554</v>
      </c>
      <c r="G51" s="135" t="s">
        <v>555</v>
      </c>
      <c r="H51" s="135" t="s">
        <v>556</v>
      </c>
      <c r="I51" s="135" t="s">
        <v>557</v>
      </c>
      <c r="J51" s="135" t="s">
        <v>558</v>
      </c>
      <c r="K51" s="135" t="s">
        <v>559</v>
      </c>
      <c r="L51" s="135" t="s">
        <v>560</v>
      </c>
      <c r="M51" s="135" t="s">
        <v>561</v>
      </c>
      <c r="N51" s="129"/>
      <c r="O51" s="129"/>
      <c r="P51" s="129"/>
      <c r="Q51" s="129"/>
      <c r="R51" s="129"/>
      <c r="S51" s="129"/>
      <c r="T51" s="129"/>
      <c r="U51" s="129"/>
      <c r="V51" s="129"/>
      <c r="W51" s="129"/>
      <c r="X51" s="129"/>
      <c r="Y51" s="129"/>
      <c r="Z51" s="129"/>
      <c r="AA51" s="129"/>
      <c r="AB51" s="129"/>
      <c r="AC51" s="129"/>
      <c r="AD51" s="129"/>
      <c r="AE51" s="129"/>
      <c r="AF51" s="129"/>
      <c r="AG51" s="129"/>
    </row>
    <row r="52" spans="1:33" ht="15.75" hidden="1" customHeight="1">
      <c r="A52" s="134">
        <f t="shared" si="0"/>
        <v>43877</v>
      </c>
      <c r="B52" s="135">
        <v>50</v>
      </c>
      <c r="C52" s="135" t="s">
        <v>562</v>
      </c>
      <c r="D52" s="135" t="s">
        <v>563</v>
      </c>
      <c r="E52" s="135" t="s">
        <v>564</v>
      </c>
      <c r="F52" s="135" t="s">
        <v>565</v>
      </c>
      <c r="G52" s="135" t="s">
        <v>566</v>
      </c>
      <c r="H52" s="135" t="s">
        <v>567</v>
      </c>
      <c r="I52" s="135" t="s">
        <v>568</v>
      </c>
      <c r="J52" s="135" t="s">
        <v>569</v>
      </c>
      <c r="K52" s="135" t="s">
        <v>570</v>
      </c>
      <c r="L52" s="135" t="s">
        <v>571</v>
      </c>
      <c r="M52" s="135" t="s">
        <v>572</v>
      </c>
      <c r="N52" s="129"/>
      <c r="O52" s="129"/>
      <c r="P52" s="129"/>
      <c r="Q52" s="129"/>
      <c r="R52" s="129"/>
      <c r="S52" s="129"/>
      <c r="T52" s="129"/>
      <c r="U52" s="129"/>
      <c r="V52" s="129"/>
      <c r="W52" s="129"/>
      <c r="X52" s="129"/>
      <c r="Y52" s="129"/>
      <c r="Z52" s="129"/>
      <c r="AA52" s="129"/>
      <c r="AB52" s="129"/>
      <c r="AC52" s="129"/>
      <c r="AD52" s="129"/>
      <c r="AE52" s="129"/>
      <c r="AF52" s="129"/>
      <c r="AG52" s="129"/>
    </row>
    <row r="53" spans="1:33" ht="15.75" hidden="1" customHeight="1">
      <c r="A53" s="134">
        <f t="shared" si="0"/>
        <v>43884</v>
      </c>
      <c r="B53" s="135">
        <v>51</v>
      </c>
      <c r="C53" s="135" t="s">
        <v>573</v>
      </c>
      <c r="D53" s="135" t="s">
        <v>574</v>
      </c>
      <c r="E53" s="135" t="s">
        <v>575</v>
      </c>
      <c r="F53" s="135" t="s">
        <v>576</v>
      </c>
      <c r="G53" s="135" t="s">
        <v>577</v>
      </c>
      <c r="H53" s="135" t="s">
        <v>578</v>
      </c>
      <c r="I53" s="135" t="s">
        <v>579</v>
      </c>
      <c r="J53" s="135" t="s">
        <v>580</v>
      </c>
      <c r="K53" s="135" t="s">
        <v>581</v>
      </c>
      <c r="L53" s="135" t="s">
        <v>582</v>
      </c>
      <c r="M53" s="135" t="s">
        <v>583</v>
      </c>
      <c r="N53" s="129"/>
      <c r="O53" s="129"/>
      <c r="P53" s="129"/>
      <c r="Q53" s="129"/>
      <c r="R53" s="129"/>
      <c r="S53" s="129"/>
      <c r="T53" s="129"/>
      <c r="U53" s="129"/>
      <c r="V53" s="129"/>
      <c r="W53" s="129"/>
      <c r="X53" s="129"/>
      <c r="Y53" s="129"/>
      <c r="Z53" s="129"/>
      <c r="AA53" s="129"/>
      <c r="AB53" s="129"/>
      <c r="AC53" s="129"/>
      <c r="AD53" s="129"/>
      <c r="AE53" s="129"/>
      <c r="AF53" s="129"/>
      <c r="AG53" s="129"/>
    </row>
    <row r="54" spans="1:33" ht="15.75" hidden="1" customHeight="1">
      <c r="A54" s="134">
        <f t="shared" si="0"/>
        <v>43891</v>
      </c>
      <c r="B54" s="135">
        <v>52</v>
      </c>
      <c r="C54" s="135" t="s">
        <v>584</v>
      </c>
      <c r="D54" s="135" t="s">
        <v>585</v>
      </c>
      <c r="E54" s="135" t="s">
        <v>586</v>
      </c>
      <c r="F54" s="135" t="s">
        <v>587</v>
      </c>
      <c r="G54" s="135" t="s">
        <v>588</v>
      </c>
      <c r="H54" s="135" t="s">
        <v>589</v>
      </c>
      <c r="I54" s="135" t="s">
        <v>590</v>
      </c>
      <c r="J54" s="135" t="s">
        <v>591</v>
      </c>
      <c r="K54" s="135" t="s">
        <v>592</v>
      </c>
      <c r="L54" s="135" t="s">
        <v>593</v>
      </c>
      <c r="M54" s="135" t="s">
        <v>594</v>
      </c>
      <c r="N54" s="129"/>
      <c r="O54" s="129"/>
      <c r="P54" s="129"/>
      <c r="Q54" s="129"/>
      <c r="R54" s="129"/>
      <c r="S54" s="129"/>
      <c r="T54" s="129"/>
      <c r="U54" s="129"/>
      <c r="V54" s="129"/>
      <c r="W54" s="129"/>
      <c r="X54" s="129"/>
      <c r="Y54" s="129"/>
      <c r="Z54" s="129"/>
      <c r="AA54" s="129"/>
      <c r="AB54" s="129"/>
      <c r="AC54" s="129"/>
      <c r="AD54" s="129"/>
      <c r="AE54" s="129"/>
      <c r="AF54" s="129"/>
      <c r="AG54" s="129"/>
    </row>
    <row r="55" spans="1:33" ht="15.75" customHeight="1">
      <c r="B55" s="138"/>
      <c r="C55" s="138"/>
      <c r="D55" s="138"/>
      <c r="E55" s="138"/>
      <c r="F55" s="138"/>
      <c r="G55" s="138"/>
      <c r="H55" s="138"/>
      <c r="I55" s="138"/>
      <c r="J55" s="129"/>
      <c r="K55" s="129"/>
      <c r="L55" s="129"/>
      <c r="M55" s="129"/>
      <c r="N55" s="139"/>
      <c r="O55" s="129"/>
      <c r="P55" s="129"/>
      <c r="Q55" s="129"/>
      <c r="R55" s="129"/>
      <c r="S55" s="129"/>
      <c r="T55" s="129"/>
      <c r="U55" s="129"/>
      <c r="V55" s="129"/>
      <c r="W55" s="129"/>
      <c r="X55" s="129"/>
      <c r="Y55" s="129"/>
      <c r="Z55" s="129"/>
      <c r="AA55" s="129"/>
      <c r="AB55" s="129"/>
      <c r="AC55" s="129"/>
      <c r="AD55" s="129"/>
      <c r="AE55" s="129"/>
      <c r="AF55" s="129"/>
      <c r="AG55" s="129"/>
    </row>
    <row r="56" spans="1:33" ht="15.75" customHeight="1">
      <c r="B56" s="131" t="s">
        <v>150</v>
      </c>
      <c r="C56" s="132" t="s">
        <v>151</v>
      </c>
      <c r="D56" s="132" t="s">
        <v>595</v>
      </c>
      <c r="E56" s="132" t="s">
        <v>596</v>
      </c>
      <c r="F56" s="132" t="s">
        <v>597</v>
      </c>
      <c r="G56" s="132" t="s">
        <v>598</v>
      </c>
      <c r="H56" s="132" t="s">
        <v>599</v>
      </c>
      <c r="I56" s="132" t="s">
        <v>600</v>
      </c>
      <c r="J56" s="129"/>
      <c r="K56" s="129"/>
      <c r="L56" s="129"/>
      <c r="M56" s="129"/>
      <c r="N56" s="139"/>
      <c r="O56" s="129"/>
      <c r="P56" s="129"/>
      <c r="Q56" s="129"/>
      <c r="R56" s="129"/>
      <c r="S56" s="129"/>
      <c r="T56" s="129"/>
      <c r="U56" s="129"/>
      <c r="V56" s="129"/>
      <c r="W56" s="129"/>
      <c r="X56" s="129"/>
      <c r="Y56" s="129"/>
      <c r="Z56" s="129"/>
      <c r="AA56" s="129"/>
      <c r="AB56" s="129"/>
      <c r="AC56" s="129"/>
      <c r="AD56" s="129"/>
      <c r="AE56" s="129"/>
      <c r="AF56" s="129"/>
      <c r="AG56" s="129"/>
    </row>
    <row r="57" spans="1:33" ht="15.75" customHeight="1">
      <c r="A57" s="265">
        <f>A3</f>
        <v>43534</v>
      </c>
      <c r="B57" s="135">
        <v>1</v>
      </c>
      <c r="C57" s="136" t="str">
        <f>C3</f>
        <v>Low Stress</v>
      </c>
      <c r="D57" s="332" t="s">
        <v>2419</v>
      </c>
      <c r="E57" s="332" t="s">
        <v>2419</v>
      </c>
      <c r="F57" s="332" t="s">
        <v>2405</v>
      </c>
      <c r="G57" s="333" t="s">
        <v>2419</v>
      </c>
      <c r="H57" s="333" t="s">
        <v>2419</v>
      </c>
      <c r="I57" s="332" t="s">
        <v>2405</v>
      </c>
      <c r="J57" s="129"/>
      <c r="K57" s="129"/>
      <c r="L57" s="129"/>
      <c r="M57" s="129"/>
      <c r="N57" s="129"/>
      <c r="O57" s="129"/>
      <c r="P57" s="129"/>
      <c r="Q57" s="129"/>
      <c r="R57" s="129"/>
      <c r="S57" s="129"/>
      <c r="T57" s="129"/>
      <c r="U57" s="129"/>
      <c r="V57" s="129"/>
      <c r="W57" s="129"/>
      <c r="X57" s="129"/>
      <c r="Y57" s="129"/>
      <c r="Z57" s="129"/>
      <c r="AA57" s="129"/>
      <c r="AB57" s="129"/>
      <c r="AC57" s="129"/>
      <c r="AD57" s="129"/>
      <c r="AE57" s="129"/>
      <c r="AF57" s="129"/>
      <c r="AG57" s="129"/>
    </row>
    <row r="58" spans="1:33" ht="15.75" customHeight="1">
      <c r="A58" s="265">
        <f>A4</f>
        <v>43541</v>
      </c>
      <c r="B58" s="135">
        <v>2</v>
      </c>
      <c r="C58" s="136" t="str">
        <f>C4</f>
        <v>Developmental</v>
      </c>
      <c r="D58" s="332" t="s">
        <v>2420</v>
      </c>
      <c r="E58" s="332" t="s">
        <v>2420</v>
      </c>
      <c r="F58" s="332" t="s">
        <v>2409</v>
      </c>
      <c r="G58" s="333" t="s">
        <v>2420</v>
      </c>
      <c r="H58" s="333" t="s">
        <v>2420</v>
      </c>
      <c r="I58" s="332" t="s">
        <v>2409</v>
      </c>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row>
    <row r="59" spans="1:33" ht="15.75" customHeight="1">
      <c r="A59" s="265">
        <f t="shared" ref="A59:A108" si="1">A5</f>
        <v>43548</v>
      </c>
      <c r="B59" s="135">
        <v>3</v>
      </c>
      <c r="C59" s="137" t="str">
        <f t="shared" ref="C59:C108" si="2">C5</f>
        <v>Developmental</v>
      </c>
      <c r="D59" s="332" t="s">
        <v>2420</v>
      </c>
      <c r="E59" s="332" t="s">
        <v>2420</v>
      </c>
      <c r="F59" s="332" t="s">
        <v>2409</v>
      </c>
      <c r="G59" s="333" t="s">
        <v>2420</v>
      </c>
      <c r="H59" s="333" t="s">
        <v>2420</v>
      </c>
      <c r="I59" s="332" t="s">
        <v>2409</v>
      </c>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row>
    <row r="60" spans="1:33" ht="15.75" customHeight="1">
      <c r="A60" s="265">
        <f t="shared" si="1"/>
        <v>43555</v>
      </c>
      <c r="B60" s="135">
        <v>4</v>
      </c>
      <c r="C60" s="137" t="str">
        <f t="shared" si="2"/>
        <v>Developmental</v>
      </c>
      <c r="D60" s="332" t="s">
        <v>2420</v>
      </c>
      <c r="E60" s="332" t="s">
        <v>2420</v>
      </c>
      <c r="F60" s="332" t="s">
        <v>2409</v>
      </c>
      <c r="G60" s="333" t="s">
        <v>2420</v>
      </c>
      <c r="H60" s="333" t="s">
        <v>2420</v>
      </c>
      <c r="I60" s="332" t="s">
        <v>2409</v>
      </c>
      <c r="J60" s="129"/>
      <c r="K60" s="129"/>
      <c r="L60" s="129"/>
      <c r="M60" s="129"/>
      <c r="N60" s="129"/>
      <c r="O60" s="129"/>
      <c r="P60" s="129"/>
      <c r="Q60" s="129"/>
      <c r="R60" s="129"/>
      <c r="S60" s="129"/>
      <c r="T60" s="129"/>
      <c r="U60" s="129"/>
      <c r="V60" s="129"/>
      <c r="W60" s="129"/>
      <c r="X60" s="129"/>
      <c r="Y60" s="129"/>
      <c r="Z60" s="129"/>
      <c r="AA60" s="129"/>
      <c r="AB60" s="129"/>
      <c r="AC60" s="129"/>
      <c r="AD60" s="129"/>
      <c r="AE60" s="129"/>
      <c r="AF60" s="129"/>
      <c r="AG60" s="129"/>
    </row>
    <row r="61" spans="1:33" ht="15.75" customHeight="1">
      <c r="A61" s="265">
        <f t="shared" si="1"/>
        <v>43562</v>
      </c>
      <c r="B61" s="135">
        <v>5</v>
      </c>
      <c r="C61" s="137" t="str">
        <f t="shared" si="2"/>
        <v>Developmental</v>
      </c>
      <c r="D61" s="332" t="s">
        <v>2420</v>
      </c>
      <c r="E61" s="332" t="s">
        <v>2420</v>
      </c>
      <c r="F61" s="332" t="s">
        <v>2409</v>
      </c>
      <c r="G61" s="333" t="s">
        <v>2420</v>
      </c>
      <c r="H61" s="333" t="s">
        <v>2420</v>
      </c>
      <c r="I61" s="332" t="s">
        <v>2409</v>
      </c>
      <c r="J61" s="129"/>
      <c r="K61" s="129"/>
      <c r="L61" s="129"/>
      <c r="M61" s="129"/>
      <c r="N61" s="129"/>
      <c r="O61" s="129"/>
      <c r="P61" s="129"/>
      <c r="Q61" s="129"/>
      <c r="R61" s="129"/>
      <c r="S61" s="129"/>
      <c r="T61" s="129"/>
      <c r="U61" s="129"/>
      <c r="V61" s="129"/>
      <c r="W61" s="129"/>
      <c r="X61" s="129"/>
      <c r="Y61" s="129"/>
      <c r="Z61" s="129"/>
      <c r="AA61" s="129"/>
      <c r="AB61" s="129"/>
      <c r="AC61" s="129"/>
      <c r="AD61" s="129"/>
      <c r="AE61" s="129"/>
      <c r="AF61" s="129"/>
      <c r="AG61" s="129"/>
    </row>
    <row r="62" spans="1:33" ht="15.75" customHeight="1">
      <c r="A62" s="265">
        <f t="shared" si="1"/>
        <v>43569</v>
      </c>
      <c r="B62" s="135">
        <v>6</v>
      </c>
      <c r="C62" s="137" t="str">
        <f t="shared" si="2"/>
        <v>Low Stress</v>
      </c>
      <c r="D62" s="332" t="s">
        <v>2464</v>
      </c>
      <c r="E62" s="332" t="s">
        <v>2464</v>
      </c>
      <c r="F62" s="332" t="s">
        <v>2413</v>
      </c>
      <c r="G62" s="333" t="s">
        <v>2464</v>
      </c>
      <c r="H62" s="333" t="s">
        <v>2464</v>
      </c>
      <c r="I62" s="332" t="s">
        <v>2413</v>
      </c>
      <c r="J62" s="129"/>
      <c r="K62" s="129"/>
      <c r="L62" s="129"/>
      <c r="M62" s="129"/>
      <c r="N62" s="129"/>
      <c r="O62" s="129"/>
      <c r="P62" s="129"/>
      <c r="Q62" s="129"/>
      <c r="R62" s="129"/>
      <c r="S62" s="129"/>
      <c r="T62" s="129"/>
      <c r="U62" s="129"/>
      <c r="V62" s="129"/>
      <c r="W62" s="129"/>
      <c r="X62" s="129"/>
      <c r="Y62" s="129"/>
      <c r="Z62" s="129"/>
      <c r="AA62" s="129"/>
      <c r="AB62" s="129"/>
      <c r="AC62" s="129"/>
      <c r="AD62" s="129"/>
      <c r="AE62" s="129"/>
      <c r="AF62" s="129"/>
      <c r="AG62" s="129"/>
    </row>
    <row r="63" spans="1:33" ht="15.75" customHeight="1">
      <c r="A63" s="265">
        <f t="shared" si="1"/>
        <v>43576</v>
      </c>
      <c r="B63" s="135">
        <v>7</v>
      </c>
      <c r="C63" s="137" t="str">
        <f t="shared" si="2"/>
        <v>Developmental</v>
      </c>
      <c r="D63" s="332" t="s">
        <v>2465</v>
      </c>
      <c r="E63" s="332" t="s">
        <v>2465</v>
      </c>
      <c r="F63" s="332" t="s">
        <v>2416</v>
      </c>
      <c r="G63" s="333" t="s">
        <v>2465</v>
      </c>
      <c r="H63" s="333" t="s">
        <v>2465</v>
      </c>
      <c r="I63" s="332" t="s">
        <v>2416</v>
      </c>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row>
    <row r="64" spans="1:33" ht="15.75" customHeight="1">
      <c r="A64" s="265">
        <f t="shared" si="1"/>
        <v>43583</v>
      </c>
      <c r="B64" s="135">
        <v>8</v>
      </c>
      <c r="C64" s="137" t="str">
        <f t="shared" si="2"/>
        <v>Developmental</v>
      </c>
      <c r="D64" s="332" t="s">
        <v>2465</v>
      </c>
      <c r="E64" s="332" t="s">
        <v>2465</v>
      </c>
      <c r="F64" s="332" t="s">
        <v>2416</v>
      </c>
      <c r="G64" s="333" t="s">
        <v>2465</v>
      </c>
      <c r="H64" s="333" t="s">
        <v>2465</v>
      </c>
      <c r="I64" s="332" t="s">
        <v>2416</v>
      </c>
      <c r="J64" s="129"/>
      <c r="K64" s="129"/>
      <c r="L64" s="129"/>
      <c r="M64" s="129"/>
      <c r="N64" s="129"/>
      <c r="O64" s="129"/>
      <c r="P64" s="129"/>
      <c r="Q64" s="129"/>
      <c r="R64" s="129"/>
      <c r="S64" s="129"/>
      <c r="T64" s="129"/>
      <c r="U64" s="129"/>
      <c r="V64" s="129"/>
      <c r="W64" s="129"/>
      <c r="X64" s="129"/>
      <c r="Y64" s="129"/>
      <c r="Z64" s="129"/>
      <c r="AA64" s="129"/>
      <c r="AB64" s="129"/>
      <c r="AC64" s="129"/>
      <c r="AD64" s="129"/>
      <c r="AE64" s="129"/>
      <c r="AF64" s="129"/>
      <c r="AG64" s="129"/>
    </row>
    <row r="65" spans="1:33" ht="15.75" customHeight="1">
      <c r="A65" s="265">
        <f t="shared" si="1"/>
        <v>43590</v>
      </c>
      <c r="B65" s="135">
        <v>9</v>
      </c>
      <c r="C65" s="137" t="str">
        <f t="shared" si="2"/>
        <v>Specialization</v>
      </c>
      <c r="D65" s="332" t="s">
        <v>2417</v>
      </c>
      <c r="E65" s="332" t="s">
        <v>2417</v>
      </c>
      <c r="F65" s="332" t="s">
        <v>2417</v>
      </c>
      <c r="G65" s="333" t="s">
        <v>2465</v>
      </c>
      <c r="H65" s="333" t="s">
        <v>2465</v>
      </c>
      <c r="I65" s="332" t="s">
        <v>2458</v>
      </c>
      <c r="J65" s="129"/>
      <c r="K65" s="129"/>
      <c r="L65" s="129"/>
      <c r="M65" s="129"/>
      <c r="N65" s="129"/>
      <c r="O65" s="129"/>
      <c r="P65" s="129"/>
      <c r="Q65" s="129"/>
      <c r="R65" s="129"/>
      <c r="S65" s="129"/>
      <c r="T65" s="129"/>
      <c r="U65" s="129"/>
      <c r="V65" s="129"/>
      <c r="W65" s="129"/>
      <c r="X65" s="129"/>
      <c r="Y65" s="129"/>
      <c r="Z65" s="129"/>
      <c r="AA65" s="129"/>
      <c r="AB65" s="129"/>
      <c r="AC65" s="129"/>
      <c r="AD65" s="129"/>
      <c r="AE65" s="129"/>
      <c r="AF65" s="129"/>
      <c r="AG65" s="129"/>
    </row>
    <row r="66" spans="1:33" ht="15.75" customHeight="1">
      <c r="A66" s="265">
        <f t="shared" si="1"/>
        <v>43597</v>
      </c>
      <c r="B66" s="135">
        <v>10</v>
      </c>
      <c r="C66" s="137" t="str">
        <f t="shared" si="2"/>
        <v>Specialization</v>
      </c>
      <c r="D66" s="332" t="s">
        <v>2417</v>
      </c>
      <c r="E66" s="332" t="s">
        <v>2417</v>
      </c>
      <c r="F66" s="332" t="s">
        <v>2417</v>
      </c>
      <c r="G66" s="333" t="s">
        <v>2470</v>
      </c>
      <c r="H66" s="333" t="s">
        <v>2470</v>
      </c>
      <c r="I66" s="332" t="s">
        <v>2459</v>
      </c>
      <c r="J66" s="129"/>
      <c r="K66" s="129"/>
      <c r="L66" s="129"/>
      <c r="M66" s="129"/>
      <c r="N66" s="129"/>
      <c r="O66" s="129"/>
      <c r="P66" s="129"/>
      <c r="Q66" s="129"/>
      <c r="R66" s="129"/>
      <c r="S66" s="129"/>
      <c r="T66" s="129"/>
      <c r="U66" s="129"/>
      <c r="V66" s="129"/>
      <c r="W66" s="129"/>
      <c r="X66" s="129"/>
      <c r="Y66" s="129"/>
      <c r="Z66" s="129"/>
      <c r="AA66" s="129"/>
      <c r="AB66" s="129"/>
      <c r="AC66" s="129"/>
      <c r="AD66" s="129"/>
      <c r="AE66" s="129"/>
      <c r="AF66" s="129"/>
      <c r="AG66" s="129"/>
    </row>
    <row r="67" spans="1:33" ht="15.75" customHeight="1">
      <c r="A67" s="265">
        <f t="shared" si="1"/>
        <v>43604</v>
      </c>
      <c r="B67" s="135">
        <v>11</v>
      </c>
      <c r="C67" s="137" t="str">
        <f t="shared" si="2"/>
        <v>Specialization</v>
      </c>
      <c r="D67" s="332" t="s">
        <v>2417</v>
      </c>
      <c r="E67" s="332" t="s">
        <v>2417</v>
      </c>
      <c r="F67" s="332" t="s">
        <v>2417</v>
      </c>
      <c r="G67" s="333" t="s">
        <v>2465</v>
      </c>
      <c r="H67" s="333" t="s">
        <v>2465</v>
      </c>
      <c r="I67" s="332" t="s">
        <v>2459</v>
      </c>
      <c r="J67" s="129"/>
      <c r="K67" s="129"/>
      <c r="L67" s="129"/>
      <c r="M67" s="129"/>
      <c r="N67" s="129"/>
      <c r="O67" s="129"/>
      <c r="P67" s="129"/>
      <c r="Q67" s="129"/>
      <c r="R67" s="129"/>
      <c r="S67" s="129"/>
      <c r="T67" s="129"/>
      <c r="U67" s="129"/>
      <c r="V67" s="129"/>
      <c r="W67" s="129"/>
      <c r="X67" s="129"/>
      <c r="Y67" s="129"/>
      <c r="Z67" s="129"/>
      <c r="AA67" s="129"/>
      <c r="AB67" s="129"/>
      <c r="AC67" s="129"/>
      <c r="AD67" s="129"/>
      <c r="AE67" s="129"/>
      <c r="AF67" s="129"/>
      <c r="AG67" s="129"/>
    </row>
    <row r="68" spans="1:33" ht="15.75" customHeight="1">
      <c r="A68" s="265">
        <f t="shared" si="1"/>
        <v>43611</v>
      </c>
      <c r="B68" s="135">
        <v>12</v>
      </c>
      <c r="C68" s="137" t="str">
        <f t="shared" si="2"/>
        <v>Specialization</v>
      </c>
      <c r="D68" s="332" t="s">
        <v>2417</v>
      </c>
      <c r="E68" s="332" t="s">
        <v>2417</v>
      </c>
      <c r="F68" s="332" t="s">
        <v>2417</v>
      </c>
      <c r="G68" s="333" t="s">
        <v>2471</v>
      </c>
      <c r="H68" s="333" t="s">
        <v>2471</v>
      </c>
      <c r="I68" s="332" t="s">
        <v>2458</v>
      </c>
      <c r="J68" s="129"/>
      <c r="K68" s="129"/>
      <c r="L68" s="129"/>
      <c r="M68" s="129"/>
      <c r="N68" s="129"/>
      <c r="O68" s="129"/>
      <c r="P68" s="129"/>
      <c r="Q68" s="129"/>
      <c r="R68" s="129"/>
      <c r="S68" s="129"/>
      <c r="T68" s="129"/>
      <c r="U68" s="129"/>
      <c r="V68" s="129"/>
      <c r="W68" s="129"/>
      <c r="X68" s="129"/>
      <c r="Y68" s="129"/>
      <c r="Z68" s="129"/>
      <c r="AA68" s="129"/>
      <c r="AB68" s="129"/>
      <c r="AC68" s="129"/>
      <c r="AD68" s="129"/>
      <c r="AE68" s="129"/>
      <c r="AF68" s="129"/>
      <c r="AG68" s="129"/>
    </row>
    <row r="69" spans="1:33" ht="15.75" customHeight="1">
      <c r="A69" s="265">
        <f t="shared" si="1"/>
        <v>43618</v>
      </c>
      <c r="B69" s="135">
        <v>13</v>
      </c>
      <c r="C69" s="137" t="str">
        <f t="shared" si="2"/>
        <v>Realization</v>
      </c>
      <c r="D69" s="332" t="s">
        <v>2417</v>
      </c>
      <c r="E69" s="332" t="s">
        <v>2417</v>
      </c>
      <c r="F69" s="332" t="s">
        <v>2417</v>
      </c>
      <c r="G69" s="333" t="s">
        <v>2472</v>
      </c>
      <c r="H69" s="333" t="s">
        <v>2472</v>
      </c>
      <c r="I69" s="332" t="s">
        <v>2472</v>
      </c>
      <c r="J69" s="129"/>
      <c r="K69" s="129"/>
      <c r="L69" s="129"/>
      <c r="M69" s="129"/>
      <c r="N69" s="129"/>
      <c r="O69" s="129"/>
      <c r="P69" s="129"/>
      <c r="Q69" s="129"/>
      <c r="R69" s="129"/>
      <c r="S69" s="129"/>
      <c r="T69" s="129"/>
      <c r="U69" s="129"/>
      <c r="V69" s="129"/>
      <c r="W69" s="129"/>
      <c r="X69" s="129"/>
      <c r="Y69" s="129"/>
      <c r="Z69" s="129"/>
      <c r="AA69" s="129"/>
      <c r="AB69" s="129"/>
      <c r="AC69" s="129"/>
      <c r="AD69" s="129"/>
      <c r="AE69" s="129"/>
      <c r="AF69" s="129"/>
      <c r="AG69" s="129"/>
    </row>
    <row r="70" spans="1:33" ht="15.75" hidden="1" customHeight="1">
      <c r="A70" s="265">
        <f t="shared" si="1"/>
        <v>43625</v>
      </c>
      <c r="B70" s="135">
        <v>14</v>
      </c>
      <c r="C70" s="137" t="str">
        <f t="shared" si="2"/>
        <v>Block Type Week 14</v>
      </c>
      <c r="D70" s="135" t="s">
        <v>601</v>
      </c>
      <c r="E70" s="135" t="s">
        <v>602</v>
      </c>
      <c r="F70" s="135" t="s">
        <v>603</v>
      </c>
      <c r="G70" s="135" t="s">
        <v>604</v>
      </c>
      <c r="H70" s="135" t="s">
        <v>605</v>
      </c>
      <c r="I70" s="135" t="s">
        <v>606</v>
      </c>
      <c r="J70" s="129"/>
      <c r="K70" s="129"/>
      <c r="L70" s="129"/>
      <c r="M70" s="129"/>
      <c r="N70" s="129"/>
      <c r="O70" s="129"/>
      <c r="P70" s="129"/>
      <c r="Q70" s="129"/>
      <c r="R70" s="129"/>
      <c r="S70" s="129"/>
      <c r="T70" s="129"/>
      <c r="U70" s="129"/>
      <c r="V70" s="129"/>
      <c r="W70" s="129"/>
      <c r="X70" s="129"/>
      <c r="Y70" s="129"/>
      <c r="Z70" s="129"/>
      <c r="AA70" s="129"/>
      <c r="AB70" s="129"/>
      <c r="AC70" s="129"/>
      <c r="AD70" s="129"/>
      <c r="AE70" s="129"/>
      <c r="AF70" s="129"/>
      <c r="AG70" s="129"/>
    </row>
    <row r="71" spans="1:33" ht="15.75" hidden="1" customHeight="1">
      <c r="A71" s="265">
        <f t="shared" si="1"/>
        <v>43632</v>
      </c>
      <c r="B71" s="135">
        <v>15</v>
      </c>
      <c r="C71" s="137" t="str">
        <f t="shared" si="2"/>
        <v>Block Type Week 15</v>
      </c>
      <c r="D71" s="135" t="s">
        <v>607</v>
      </c>
      <c r="E71" s="135" t="s">
        <v>608</v>
      </c>
      <c r="F71" s="135" t="s">
        <v>609</v>
      </c>
      <c r="G71" s="135" t="s">
        <v>610</v>
      </c>
      <c r="H71" s="135" t="s">
        <v>611</v>
      </c>
      <c r="I71" s="135" t="s">
        <v>612</v>
      </c>
      <c r="J71" s="129"/>
      <c r="K71" s="129"/>
      <c r="L71" s="129"/>
      <c r="M71" s="129"/>
      <c r="N71" s="129"/>
      <c r="O71" s="129"/>
      <c r="P71" s="129"/>
      <c r="Q71" s="129"/>
      <c r="R71" s="129"/>
      <c r="S71" s="129"/>
      <c r="T71" s="129"/>
      <c r="U71" s="129"/>
      <c r="V71" s="129"/>
      <c r="W71" s="129"/>
      <c r="X71" s="129"/>
      <c r="Y71" s="129"/>
      <c r="Z71" s="129"/>
      <c r="AA71" s="129"/>
      <c r="AB71" s="129"/>
      <c r="AC71" s="129"/>
      <c r="AD71" s="129"/>
      <c r="AE71" s="129"/>
      <c r="AF71" s="129"/>
      <c r="AG71" s="129"/>
    </row>
    <row r="72" spans="1:33" ht="15.75" hidden="1" customHeight="1">
      <c r="A72" s="265">
        <f t="shared" si="1"/>
        <v>43639</v>
      </c>
      <c r="B72" s="135">
        <v>16</v>
      </c>
      <c r="C72" s="137" t="str">
        <f t="shared" si="2"/>
        <v>Block Type Week 16</v>
      </c>
      <c r="D72" s="135" t="s">
        <v>613</v>
      </c>
      <c r="E72" s="135" t="s">
        <v>614</v>
      </c>
      <c r="F72" s="135" t="s">
        <v>615</v>
      </c>
      <c r="G72" s="135" t="s">
        <v>616</v>
      </c>
      <c r="H72" s="135" t="s">
        <v>617</v>
      </c>
      <c r="I72" s="135" t="s">
        <v>618</v>
      </c>
      <c r="J72" s="129"/>
      <c r="K72" s="129"/>
      <c r="L72" s="129"/>
      <c r="M72" s="129"/>
      <c r="N72" s="129"/>
      <c r="O72" s="129"/>
      <c r="P72" s="129"/>
      <c r="Q72" s="129"/>
      <c r="R72" s="129"/>
      <c r="S72" s="129"/>
      <c r="T72" s="129"/>
      <c r="U72" s="129"/>
      <c r="V72" s="129"/>
      <c r="W72" s="129"/>
      <c r="X72" s="129"/>
      <c r="Y72" s="129"/>
      <c r="Z72" s="129"/>
      <c r="AA72" s="129"/>
      <c r="AB72" s="129"/>
      <c r="AC72" s="129"/>
      <c r="AD72" s="129"/>
      <c r="AE72" s="129"/>
      <c r="AF72" s="129"/>
      <c r="AG72" s="129"/>
    </row>
    <row r="73" spans="1:33" ht="15.75" hidden="1" customHeight="1">
      <c r="A73" s="265">
        <f t="shared" si="1"/>
        <v>43646</v>
      </c>
      <c r="B73" s="135">
        <v>17</v>
      </c>
      <c r="C73" s="137" t="str">
        <f t="shared" si="2"/>
        <v>Block Type Week 17</v>
      </c>
      <c r="D73" s="135" t="s">
        <v>619</v>
      </c>
      <c r="E73" s="135" t="s">
        <v>620</v>
      </c>
      <c r="F73" s="135" t="s">
        <v>621</v>
      </c>
      <c r="G73" s="135" t="s">
        <v>622</v>
      </c>
      <c r="H73" s="135" t="s">
        <v>623</v>
      </c>
      <c r="I73" s="135" t="s">
        <v>624</v>
      </c>
      <c r="J73" s="129"/>
      <c r="K73" s="129"/>
      <c r="L73" s="129"/>
      <c r="M73" s="129"/>
      <c r="N73" s="129"/>
      <c r="O73" s="129"/>
      <c r="P73" s="129"/>
      <c r="Q73" s="129"/>
      <c r="R73" s="129"/>
      <c r="S73" s="129"/>
      <c r="T73" s="129"/>
      <c r="U73" s="129"/>
      <c r="V73" s="129"/>
      <c r="W73" s="129"/>
      <c r="X73" s="129"/>
      <c r="Y73" s="129"/>
      <c r="Z73" s="129"/>
      <c r="AA73" s="129"/>
      <c r="AB73" s="129"/>
      <c r="AC73" s="129"/>
      <c r="AD73" s="129"/>
      <c r="AE73" s="129"/>
      <c r="AF73" s="129"/>
      <c r="AG73" s="129"/>
    </row>
    <row r="74" spans="1:33" ht="15.75" hidden="1" customHeight="1">
      <c r="A74" s="265">
        <f t="shared" si="1"/>
        <v>43653</v>
      </c>
      <c r="B74" s="135">
        <v>18</v>
      </c>
      <c r="C74" s="137" t="str">
        <f t="shared" si="2"/>
        <v>Block Type Week 18</v>
      </c>
      <c r="D74" s="135" t="s">
        <v>625</v>
      </c>
      <c r="E74" s="135" t="s">
        <v>626</v>
      </c>
      <c r="F74" s="135" t="s">
        <v>627</v>
      </c>
      <c r="G74" s="135" t="s">
        <v>628</v>
      </c>
      <c r="H74" s="135" t="s">
        <v>629</v>
      </c>
      <c r="I74" s="135" t="s">
        <v>630</v>
      </c>
      <c r="J74" s="129"/>
      <c r="K74" s="129"/>
      <c r="L74" s="129"/>
      <c r="M74" s="129"/>
      <c r="N74" s="129"/>
      <c r="O74" s="129"/>
      <c r="P74" s="129"/>
      <c r="Q74" s="129"/>
      <c r="R74" s="129"/>
      <c r="S74" s="129"/>
      <c r="T74" s="129"/>
      <c r="U74" s="129"/>
      <c r="V74" s="129"/>
      <c r="W74" s="129"/>
      <c r="X74" s="129"/>
      <c r="Y74" s="129"/>
      <c r="Z74" s="129"/>
      <c r="AA74" s="129"/>
      <c r="AB74" s="129"/>
      <c r="AC74" s="129"/>
      <c r="AD74" s="129"/>
      <c r="AE74" s="129"/>
      <c r="AF74" s="129"/>
      <c r="AG74" s="129"/>
    </row>
    <row r="75" spans="1:33" ht="15.75" hidden="1" customHeight="1">
      <c r="A75" s="265">
        <f t="shared" si="1"/>
        <v>43660</v>
      </c>
      <c r="B75" s="135">
        <v>19</v>
      </c>
      <c r="C75" s="137" t="str">
        <f t="shared" si="2"/>
        <v>Block Type Week 19</v>
      </c>
      <c r="D75" s="135" t="s">
        <v>631</v>
      </c>
      <c r="E75" s="135" t="s">
        <v>632</v>
      </c>
      <c r="F75" s="135" t="s">
        <v>633</v>
      </c>
      <c r="G75" s="135" t="s">
        <v>634</v>
      </c>
      <c r="H75" s="135" t="s">
        <v>635</v>
      </c>
      <c r="I75" s="135" t="s">
        <v>636</v>
      </c>
      <c r="J75" s="129"/>
      <c r="K75" s="129"/>
      <c r="L75" s="129"/>
      <c r="M75" s="129"/>
      <c r="N75" s="129"/>
      <c r="O75" s="129"/>
      <c r="P75" s="129"/>
      <c r="Q75" s="129"/>
      <c r="R75" s="129"/>
      <c r="S75" s="129"/>
      <c r="T75" s="129"/>
      <c r="U75" s="129"/>
      <c r="V75" s="129"/>
      <c r="W75" s="129"/>
      <c r="X75" s="129"/>
      <c r="Y75" s="129"/>
      <c r="Z75" s="129"/>
      <c r="AA75" s="129"/>
      <c r="AB75" s="129"/>
      <c r="AC75" s="129"/>
      <c r="AD75" s="129"/>
      <c r="AE75" s="129"/>
      <c r="AF75" s="129"/>
      <c r="AG75" s="129"/>
    </row>
    <row r="76" spans="1:33" ht="15.75" hidden="1" customHeight="1">
      <c r="A76" s="265">
        <f t="shared" si="1"/>
        <v>43667</v>
      </c>
      <c r="B76" s="135">
        <v>20</v>
      </c>
      <c r="C76" s="137" t="str">
        <f t="shared" si="2"/>
        <v>Block Type Week 20</v>
      </c>
      <c r="D76" s="135" t="s">
        <v>637</v>
      </c>
      <c r="E76" s="135" t="s">
        <v>638</v>
      </c>
      <c r="F76" s="135" t="s">
        <v>639</v>
      </c>
      <c r="G76" s="135" t="s">
        <v>640</v>
      </c>
      <c r="H76" s="135" t="s">
        <v>641</v>
      </c>
      <c r="I76" s="135" t="s">
        <v>642</v>
      </c>
      <c r="J76" s="129"/>
      <c r="K76" s="129"/>
      <c r="L76" s="129"/>
      <c r="M76" s="129"/>
      <c r="N76" s="129"/>
      <c r="O76" s="129"/>
      <c r="P76" s="129"/>
      <c r="Q76" s="129"/>
      <c r="R76" s="129"/>
      <c r="S76" s="129"/>
      <c r="T76" s="129"/>
      <c r="U76" s="129"/>
      <c r="V76" s="129"/>
      <c r="W76" s="129"/>
      <c r="X76" s="129"/>
      <c r="Y76" s="129"/>
      <c r="Z76" s="129"/>
      <c r="AA76" s="129"/>
      <c r="AB76" s="129"/>
      <c r="AC76" s="129"/>
      <c r="AD76" s="129"/>
      <c r="AE76" s="129"/>
      <c r="AF76" s="129"/>
      <c r="AG76" s="129"/>
    </row>
    <row r="77" spans="1:33" ht="15.75" hidden="1" customHeight="1">
      <c r="A77" s="265">
        <f t="shared" si="1"/>
        <v>43674</v>
      </c>
      <c r="B77" s="135">
        <v>21</v>
      </c>
      <c r="C77" s="137" t="str">
        <f t="shared" si="2"/>
        <v>Block Type Week 21</v>
      </c>
      <c r="D77" s="135" t="s">
        <v>643</v>
      </c>
      <c r="E77" s="135" t="s">
        <v>644</v>
      </c>
      <c r="F77" s="135" t="s">
        <v>645</v>
      </c>
      <c r="G77" s="135" t="s">
        <v>646</v>
      </c>
      <c r="H77" s="135" t="s">
        <v>647</v>
      </c>
      <c r="I77" s="135" t="s">
        <v>648</v>
      </c>
      <c r="J77" s="129"/>
      <c r="K77" s="129"/>
      <c r="L77" s="129"/>
      <c r="M77" s="129"/>
      <c r="N77" s="129"/>
      <c r="O77" s="129"/>
      <c r="P77" s="129"/>
      <c r="Q77" s="129"/>
      <c r="R77" s="129"/>
      <c r="S77" s="129"/>
      <c r="T77" s="129"/>
      <c r="U77" s="129"/>
      <c r="V77" s="129"/>
      <c r="W77" s="129"/>
      <c r="X77" s="129"/>
      <c r="Y77" s="129"/>
      <c r="Z77" s="129"/>
      <c r="AA77" s="129"/>
      <c r="AB77" s="129"/>
      <c r="AC77" s="129"/>
      <c r="AD77" s="129"/>
      <c r="AE77" s="129"/>
      <c r="AF77" s="129"/>
      <c r="AG77" s="129"/>
    </row>
    <row r="78" spans="1:33" ht="15.75" hidden="1" customHeight="1">
      <c r="A78" s="265">
        <f t="shared" si="1"/>
        <v>43681</v>
      </c>
      <c r="B78" s="135">
        <v>22</v>
      </c>
      <c r="C78" s="137" t="str">
        <f t="shared" si="2"/>
        <v>Block Type Week 22</v>
      </c>
      <c r="D78" s="135" t="s">
        <v>649</v>
      </c>
      <c r="E78" s="135" t="s">
        <v>650</v>
      </c>
      <c r="F78" s="135" t="s">
        <v>651</v>
      </c>
      <c r="G78" s="135" t="s">
        <v>652</v>
      </c>
      <c r="H78" s="135" t="s">
        <v>653</v>
      </c>
      <c r="I78" s="135" t="s">
        <v>654</v>
      </c>
      <c r="J78" s="129"/>
      <c r="K78" s="129"/>
      <c r="L78" s="129"/>
      <c r="M78" s="129"/>
      <c r="N78" s="129"/>
      <c r="O78" s="129"/>
      <c r="P78" s="129"/>
      <c r="Q78" s="129"/>
      <c r="R78" s="129"/>
      <c r="S78" s="129"/>
      <c r="T78" s="129"/>
      <c r="U78" s="129"/>
      <c r="V78" s="129"/>
      <c r="W78" s="129"/>
      <c r="X78" s="129"/>
      <c r="Y78" s="129"/>
      <c r="Z78" s="129"/>
      <c r="AA78" s="129"/>
      <c r="AB78" s="129"/>
      <c r="AC78" s="129"/>
      <c r="AD78" s="129"/>
      <c r="AE78" s="129"/>
      <c r="AF78" s="129"/>
      <c r="AG78" s="129"/>
    </row>
    <row r="79" spans="1:33" ht="15.75" hidden="1" customHeight="1">
      <c r="A79" s="265">
        <f t="shared" si="1"/>
        <v>43688</v>
      </c>
      <c r="B79" s="135">
        <v>23</v>
      </c>
      <c r="C79" s="137" t="str">
        <f t="shared" si="2"/>
        <v>Block Type Week 23</v>
      </c>
      <c r="D79" s="135" t="s">
        <v>655</v>
      </c>
      <c r="E79" s="135" t="s">
        <v>656</v>
      </c>
      <c r="F79" s="135" t="s">
        <v>657</v>
      </c>
      <c r="G79" s="135" t="s">
        <v>658</v>
      </c>
      <c r="H79" s="135" t="s">
        <v>659</v>
      </c>
      <c r="I79" s="135" t="s">
        <v>660</v>
      </c>
      <c r="J79" s="129"/>
      <c r="K79" s="129"/>
      <c r="L79" s="129"/>
      <c r="M79" s="129"/>
      <c r="N79" s="129"/>
      <c r="O79" s="129"/>
      <c r="P79" s="129"/>
      <c r="Q79" s="129"/>
      <c r="R79" s="129"/>
      <c r="S79" s="129"/>
      <c r="T79" s="129"/>
      <c r="U79" s="129"/>
      <c r="V79" s="129"/>
      <c r="W79" s="129"/>
      <c r="X79" s="129"/>
      <c r="Y79" s="129"/>
      <c r="Z79" s="129"/>
      <c r="AA79" s="129"/>
      <c r="AB79" s="129"/>
      <c r="AC79" s="129"/>
      <c r="AD79" s="129"/>
      <c r="AE79" s="129"/>
      <c r="AF79" s="129"/>
      <c r="AG79" s="129"/>
    </row>
    <row r="80" spans="1:33" ht="15.75" hidden="1" customHeight="1">
      <c r="A80" s="265">
        <f t="shared" si="1"/>
        <v>43695</v>
      </c>
      <c r="B80" s="135">
        <v>24</v>
      </c>
      <c r="C80" s="137" t="str">
        <f t="shared" si="2"/>
        <v>Block Type Week 24</v>
      </c>
      <c r="D80" s="135" t="s">
        <v>661</v>
      </c>
      <c r="E80" s="135" t="s">
        <v>662</v>
      </c>
      <c r="F80" s="135" t="s">
        <v>663</v>
      </c>
      <c r="G80" s="135" t="s">
        <v>664</v>
      </c>
      <c r="H80" s="135" t="s">
        <v>665</v>
      </c>
      <c r="I80" s="135" t="s">
        <v>666</v>
      </c>
      <c r="J80" s="129"/>
      <c r="K80" s="129"/>
      <c r="L80" s="129"/>
      <c r="M80" s="129"/>
      <c r="N80" s="129"/>
      <c r="O80" s="129"/>
      <c r="P80" s="129"/>
      <c r="Q80" s="129"/>
      <c r="R80" s="129"/>
      <c r="S80" s="129"/>
      <c r="T80" s="129"/>
      <c r="U80" s="129"/>
      <c r="V80" s="129"/>
      <c r="W80" s="129"/>
      <c r="X80" s="129"/>
      <c r="Y80" s="129"/>
      <c r="Z80" s="129"/>
      <c r="AA80" s="129"/>
      <c r="AB80" s="129"/>
      <c r="AC80" s="129"/>
      <c r="AD80" s="129"/>
      <c r="AE80" s="129"/>
      <c r="AF80" s="129"/>
      <c r="AG80" s="129"/>
    </row>
    <row r="81" spans="1:33" ht="15.75" hidden="1" customHeight="1">
      <c r="A81" s="265">
        <f t="shared" si="1"/>
        <v>43702</v>
      </c>
      <c r="B81" s="135">
        <v>25</v>
      </c>
      <c r="C81" s="137" t="str">
        <f t="shared" si="2"/>
        <v>Block Type Week 25</v>
      </c>
      <c r="D81" s="135" t="s">
        <v>667</v>
      </c>
      <c r="E81" s="135" t="s">
        <v>668</v>
      </c>
      <c r="F81" s="135" t="s">
        <v>669</v>
      </c>
      <c r="G81" s="135" t="s">
        <v>670</v>
      </c>
      <c r="H81" s="135" t="s">
        <v>671</v>
      </c>
      <c r="I81" s="135" t="s">
        <v>672</v>
      </c>
      <c r="J81" s="129"/>
      <c r="K81" s="129"/>
      <c r="L81" s="129"/>
      <c r="M81" s="129"/>
      <c r="N81" s="129"/>
      <c r="O81" s="129"/>
      <c r="P81" s="129"/>
      <c r="Q81" s="129"/>
      <c r="R81" s="129"/>
      <c r="S81" s="129"/>
      <c r="T81" s="129"/>
      <c r="U81" s="129"/>
      <c r="V81" s="129"/>
      <c r="W81" s="129"/>
      <c r="X81" s="129"/>
      <c r="Y81" s="129"/>
      <c r="Z81" s="129"/>
      <c r="AA81" s="129"/>
      <c r="AB81" s="129"/>
      <c r="AC81" s="129"/>
      <c r="AD81" s="129"/>
      <c r="AE81" s="129"/>
      <c r="AF81" s="129"/>
      <c r="AG81" s="129"/>
    </row>
    <row r="82" spans="1:33" ht="15.75" hidden="1" customHeight="1">
      <c r="A82" s="265">
        <f t="shared" si="1"/>
        <v>43709</v>
      </c>
      <c r="B82" s="135">
        <v>26</v>
      </c>
      <c r="C82" s="137" t="str">
        <f t="shared" si="2"/>
        <v>Block Type Week 26</v>
      </c>
      <c r="D82" s="135" t="s">
        <v>673</v>
      </c>
      <c r="E82" s="135" t="s">
        <v>674</v>
      </c>
      <c r="F82" s="135" t="s">
        <v>675</v>
      </c>
      <c r="G82" s="135" t="s">
        <v>676</v>
      </c>
      <c r="H82" s="135" t="s">
        <v>677</v>
      </c>
      <c r="I82" s="135" t="s">
        <v>678</v>
      </c>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row>
    <row r="83" spans="1:33" ht="15.75" hidden="1" customHeight="1">
      <c r="A83" s="265">
        <f t="shared" si="1"/>
        <v>43716</v>
      </c>
      <c r="B83" s="135">
        <v>27</v>
      </c>
      <c r="C83" s="137" t="str">
        <f t="shared" si="2"/>
        <v>Block Type Week 27</v>
      </c>
      <c r="D83" s="135" t="s">
        <v>679</v>
      </c>
      <c r="E83" s="135" t="s">
        <v>680</v>
      </c>
      <c r="F83" s="135" t="s">
        <v>681</v>
      </c>
      <c r="G83" s="135" t="s">
        <v>682</v>
      </c>
      <c r="H83" s="135" t="s">
        <v>683</v>
      </c>
      <c r="I83" s="135" t="s">
        <v>684</v>
      </c>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row>
    <row r="84" spans="1:33" ht="15.75" hidden="1" customHeight="1">
      <c r="A84" s="265">
        <f t="shared" si="1"/>
        <v>43723</v>
      </c>
      <c r="B84" s="135">
        <v>28</v>
      </c>
      <c r="C84" s="137" t="str">
        <f t="shared" si="2"/>
        <v>Block Type Week 28</v>
      </c>
      <c r="D84" s="135" t="s">
        <v>685</v>
      </c>
      <c r="E84" s="135" t="s">
        <v>686</v>
      </c>
      <c r="F84" s="135" t="s">
        <v>687</v>
      </c>
      <c r="G84" s="135" t="s">
        <v>688</v>
      </c>
      <c r="H84" s="135" t="s">
        <v>689</v>
      </c>
      <c r="I84" s="135" t="s">
        <v>690</v>
      </c>
      <c r="J84" s="129"/>
      <c r="K84" s="129"/>
      <c r="L84" s="129"/>
      <c r="M84" s="129"/>
      <c r="N84" s="129"/>
      <c r="O84" s="129"/>
      <c r="P84" s="129"/>
      <c r="Q84" s="129"/>
      <c r="R84" s="129"/>
      <c r="S84" s="129"/>
      <c r="T84" s="129"/>
      <c r="U84" s="129"/>
      <c r="V84" s="129"/>
      <c r="W84" s="129"/>
      <c r="X84" s="129"/>
      <c r="Y84" s="129"/>
      <c r="Z84" s="129"/>
      <c r="AA84" s="129"/>
      <c r="AB84" s="129"/>
      <c r="AC84" s="129"/>
      <c r="AD84" s="129"/>
      <c r="AE84" s="129"/>
      <c r="AF84" s="129"/>
      <c r="AG84" s="129"/>
    </row>
    <row r="85" spans="1:33" ht="15.75" hidden="1" customHeight="1">
      <c r="A85" s="265">
        <f t="shared" si="1"/>
        <v>43730</v>
      </c>
      <c r="B85" s="135">
        <v>29</v>
      </c>
      <c r="C85" s="137" t="str">
        <f t="shared" si="2"/>
        <v>Block Type Week 29</v>
      </c>
      <c r="D85" s="135" t="s">
        <v>691</v>
      </c>
      <c r="E85" s="135" t="s">
        <v>692</v>
      </c>
      <c r="F85" s="135" t="s">
        <v>693</v>
      </c>
      <c r="G85" s="135" t="s">
        <v>694</v>
      </c>
      <c r="H85" s="135" t="s">
        <v>695</v>
      </c>
      <c r="I85" s="135" t="s">
        <v>696</v>
      </c>
      <c r="J85" s="129"/>
      <c r="K85" s="129"/>
      <c r="L85" s="129"/>
      <c r="M85" s="129"/>
      <c r="N85" s="129"/>
      <c r="O85" s="129"/>
      <c r="P85" s="129"/>
      <c r="Q85" s="129"/>
      <c r="R85" s="129"/>
      <c r="S85" s="129"/>
      <c r="T85" s="129"/>
      <c r="U85" s="129"/>
      <c r="V85" s="129"/>
      <c r="W85" s="129"/>
      <c r="X85" s="129"/>
      <c r="Y85" s="129"/>
      <c r="Z85" s="129"/>
      <c r="AA85" s="129"/>
      <c r="AB85" s="129"/>
      <c r="AC85" s="129"/>
      <c r="AD85" s="129"/>
      <c r="AE85" s="129"/>
      <c r="AF85" s="129"/>
      <c r="AG85" s="129"/>
    </row>
    <row r="86" spans="1:33" ht="15.75" hidden="1" customHeight="1">
      <c r="A86" s="265">
        <f t="shared" si="1"/>
        <v>43737</v>
      </c>
      <c r="B86" s="135">
        <v>30</v>
      </c>
      <c r="C86" s="137" t="str">
        <f t="shared" si="2"/>
        <v>Block Type Week 30</v>
      </c>
      <c r="D86" s="135" t="s">
        <v>697</v>
      </c>
      <c r="E86" s="135" t="s">
        <v>698</v>
      </c>
      <c r="F86" s="135" t="s">
        <v>699</v>
      </c>
      <c r="G86" s="135" t="s">
        <v>700</v>
      </c>
      <c r="H86" s="135" t="s">
        <v>701</v>
      </c>
      <c r="I86" s="135" t="s">
        <v>702</v>
      </c>
      <c r="J86" s="129"/>
      <c r="K86" s="129"/>
      <c r="L86" s="129"/>
      <c r="M86" s="129"/>
      <c r="N86" s="129"/>
      <c r="O86" s="129"/>
      <c r="P86" s="129"/>
      <c r="Q86" s="129"/>
      <c r="R86" s="129"/>
      <c r="S86" s="129"/>
      <c r="T86" s="129"/>
      <c r="U86" s="129"/>
      <c r="V86" s="129"/>
      <c r="W86" s="129"/>
      <c r="X86" s="129"/>
      <c r="Y86" s="129"/>
      <c r="Z86" s="129"/>
      <c r="AA86" s="129"/>
      <c r="AB86" s="129"/>
      <c r="AC86" s="129"/>
      <c r="AD86" s="129"/>
      <c r="AE86" s="129"/>
      <c r="AF86" s="129"/>
      <c r="AG86" s="129"/>
    </row>
    <row r="87" spans="1:33" ht="15.75" hidden="1" customHeight="1">
      <c r="A87" s="265">
        <f t="shared" si="1"/>
        <v>43744</v>
      </c>
      <c r="B87" s="135">
        <v>31</v>
      </c>
      <c r="C87" s="137" t="str">
        <f t="shared" si="2"/>
        <v>Block Type Week 31</v>
      </c>
      <c r="D87" s="135" t="s">
        <v>703</v>
      </c>
      <c r="E87" s="135" t="s">
        <v>704</v>
      </c>
      <c r="F87" s="135" t="s">
        <v>705</v>
      </c>
      <c r="G87" s="135" t="s">
        <v>706</v>
      </c>
      <c r="H87" s="135" t="s">
        <v>707</v>
      </c>
      <c r="I87" s="135" t="s">
        <v>708</v>
      </c>
      <c r="J87" s="129"/>
      <c r="K87" s="129"/>
      <c r="L87" s="129"/>
      <c r="M87" s="129"/>
      <c r="N87" s="129"/>
      <c r="O87" s="129"/>
      <c r="P87" s="129"/>
      <c r="Q87" s="129"/>
      <c r="R87" s="129"/>
      <c r="S87" s="129"/>
      <c r="T87" s="129"/>
      <c r="U87" s="129"/>
      <c r="V87" s="129"/>
      <c r="W87" s="129"/>
      <c r="X87" s="129"/>
      <c r="Y87" s="129"/>
      <c r="Z87" s="129"/>
      <c r="AA87" s="129"/>
      <c r="AB87" s="129"/>
      <c r="AC87" s="129"/>
      <c r="AD87" s="129"/>
      <c r="AE87" s="129"/>
      <c r="AF87" s="129"/>
      <c r="AG87" s="129"/>
    </row>
    <row r="88" spans="1:33" ht="15.75" hidden="1" customHeight="1">
      <c r="A88" s="265">
        <f t="shared" si="1"/>
        <v>43751</v>
      </c>
      <c r="B88" s="135">
        <v>32</v>
      </c>
      <c r="C88" s="137" t="str">
        <f t="shared" si="2"/>
        <v>Block Type Week 32</v>
      </c>
      <c r="D88" s="135" t="s">
        <v>709</v>
      </c>
      <c r="E88" s="135" t="s">
        <v>710</v>
      </c>
      <c r="F88" s="135" t="s">
        <v>711</v>
      </c>
      <c r="G88" s="135" t="s">
        <v>712</v>
      </c>
      <c r="H88" s="135" t="s">
        <v>713</v>
      </c>
      <c r="I88" s="135" t="s">
        <v>714</v>
      </c>
      <c r="J88" s="129"/>
      <c r="K88" s="129"/>
      <c r="L88" s="129"/>
      <c r="M88" s="129"/>
      <c r="N88" s="129"/>
      <c r="O88" s="129"/>
      <c r="P88" s="129"/>
      <c r="Q88" s="129"/>
      <c r="R88" s="129"/>
      <c r="S88" s="129"/>
      <c r="T88" s="129"/>
      <c r="U88" s="129"/>
      <c r="V88" s="129"/>
      <c r="W88" s="129"/>
      <c r="X88" s="129"/>
      <c r="Y88" s="129"/>
      <c r="Z88" s="129"/>
      <c r="AA88" s="129"/>
      <c r="AB88" s="129"/>
      <c r="AC88" s="129"/>
      <c r="AD88" s="129"/>
      <c r="AE88" s="129"/>
      <c r="AF88" s="129"/>
      <c r="AG88" s="129"/>
    </row>
    <row r="89" spans="1:33" ht="15.75" hidden="1" customHeight="1">
      <c r="A89" s="265">
        <f t="shared" si="1"/>
        <v>43758</v>
      </c>
      <c r="B89" s="135">
        <v>33</v>
      </c>
      <c r="C89" s="137" t="str">
        <f t="shared" si="2"/>
        <v>Block Type Week 33</v>
      </c>
      <c r="D89" s="135" t="s">
        <v>715</v>
      </c>
      <c r="E89" s="135" t="s">
        <v>716</v>
      </c>
      <c r="F89" s="135" t="s">
        <v>717</v>
      </c>
      <c r="G89" s="135" t="s">
        <v>718</v>
      </c>
      <c r="H89" s="135" t="s">
        <v>719</v>
      </c>
      <c r="I89" s="135" t="s">
        <v>720</v>
      </c>
      <c r="J89" s="129"/>
      <c r="K89" s="129"/>
      <c r="L89" s="129"/>
      <c r="M89" s="129"/>
      <c r="N89" s="129"/>
      <c r="O89" s="129"/>
      <c r="P89" s="129"/>
      <c r="Q89" s="129"/>
      <c r="R89" s="129"/>
      <c r="S89" s="129"/>
      <c r="T89" s="129"/>
      <c r="U89" s="129"/>
      <c r="V89" s="129"/>
      <c r="W89" s="129"/>
      <c r="X89" s="129"/>
      <c r="Y89" s="129"/>
      <c r="Z89" s="129"/>
      <c r="AA89" s="129"/>
      <c r="AB89" s="129"/>
      <c r="AC89" s="129"/>
      <c r="AD89" s="129"/>
      <c r="AE89" s="129"/>
      <c r="AF89" s="129"/>
      <c r="AG89" s="129"/>
    </row>
    <row r="90" spans="1:33" ht="15.75" hidden="1" customHeight="1">
      <c r="A90" s="265">
        <f t="shared" si="1"/>
        <v>43765</v>
      </c>
      <c r="B90" s="135">
        <v>34</v>
      </c>
      <c r="C90" s="137" t="str">
        <f t="shared" si="2"/>
        <v>Block Type Week 34</v>
      </c>
      <c r="D90" s="135" t="s">
        <v>721</v>
      </c>
      <c r="E90" s="135" t="s">
        <v>722</v>
      </c>
      <c r="F90" s="135" t="s">
        <v>723</v>
      </c>
      <c r="G90" s="135" t="s">
        <v>724</v>
      </c>
      <c r="H90" s="135" t="s">
        <v>725</v>
      </c>
      <c r="I90" s="135" t="s">
        <v>726</v>
      </c>
      <c r="J90" s="129"/>
      <c r="K90" s="129"/>
      <c r="L90" s="129"/>
      <c r="M90" s="129"/>
      <c r="N90" s="129"/>
      <c r="O90" s="129"/>
      <c r="P90" s="129"/>
      <c r="Q90" s="129"/>
      <c r="R90" s="129"/>
      <c r="S90" s="129"/>
      <c r="T90" s="129"/>
      <c r="U90" s="129"/>
      <c r="V90" s="129"/>
      <c r="W90" s="129"/>
      <c r="X90" s="129"/>
      <c r="Y90" s="129"/>
      <c r="Z90" s="129"/>
      <c r="AA90" s="129"/>
      <c r="AB90" s="129"/>
      <c r="AC90" s="129"/>
      <c r="AD90" s="129"/>
      <c r="AE90" s="129"/>
      <c r="AF90" s="129"/>
      <c r="AG90" s="129"/>
    </row>
    <row r="91" spans="1:33" ht="15.75" hidden="1" customHeight="1">
      <c r="A91" s="265">
        <f t="shared" si="1"/>
        <v>43772</v>
      </c>
      <c r="B91" s="135">
        <v>35</v>
      </c>
      <c r="C91" s="137" t="str">
        <f t="shared" si="2"/>
        <v>Block Type Week 35</v>
      </c>
      <c r="D91" s="135" t="s">
        <v>727</v>
      </c>
      <c r="E91" s="135" t="s">
        <v>728</v>
      </c>
      <c r="F91" s="135" t="s">
        <v>729</v>
      </c>
      <c r="G91" s="135" t="s">
        <v>730</v>
      </c>
      <c r="H91" s="135" t="s">
        <v>731</v>
      </c>
      <c r="I91" s="135" t="s">
        <v>732</v>
      </c>
      <c r="J91" s="129"/>
      <c r="K91" s="129"/>
      <c r="L91" s="129"/>
      <c r="M91" s="129"/>
      <c r="N91" s="129"/>
      <c r="O91" s="129"/>
      <c r="P91" s="129"/>
      <c r="Q91" s="129"/>
      <c r="R91" s="129"/>
      <c r="S91" s="129"/>
      <c r="T91" s="129"/>
      <c r="U91" s="129"/>
      <c r="V91" s="129"/>
      <c r="W91" s="129"/>
      <c r="X91" s="129"/>
      <c r="Y91" s="129"/>
      <c r="Z91" s="129"/>
      <c r="AA91" s="129"/>
      <c r="AB91" s="129"/>
      <c r="AC91" s="129"/>
      <c r="AD91" s="129"/>
      <c r="AE91" s="129"/>
      <c r="AF91" s="129"/>
      <c r="AG91" s="129"/>
    </row>
    <row r="92" spans="1:33" ht="15.75" hidden="1" customHeight="1">
      <c r="A92" s="265">
        <f t="shared" si="1"/>
        <v>43779</v>
      </c>
      <c r="B92" s="135">
        <v>36</v>
      </c>
      <c r="C92" s="137" t="str">
        <f t="shared" si="2"/>
        <v>Block Type Week 36</v>
      </c>
      <c r="D92" s="135" t="s">
        <v>733</v>
      </c>
      <c r="E92" s="135" t="s">
        <v>734</v>
      </c>
      <c r="F92" s="135" t="s">
        <v>735</v>
      </c>
      <c r="G92" s="135" t="s">
        <v>736</v>
      </c>
      <c r="H92" s="135" t="s">
        <v>737</v>
      </c>
      <c r="I92" s="135" t="s">
        <v>738</v>
      </c>
      <c r="J92" s="129"/>
      <c r="K92" s="129"/>
      <c r="L92" s="129"/>
      <c r="M92" s="129"/>
      <c r="N92" s="129"/>
      <c r="O92" s="129"/>
      <c r="P92" s="129"/>
      <c r="Q92" s="129"/>
      <c r="R92" s="129"/>
      <c r="S92" s="129"/>
      <c r="T92" s="129"/>
      <c r="U92" s="129"/>
      <c r="V92" s="129"/>
      <c r="W92" s="129"/>
      <c r="X92" s="129"/>
      <c r="Y92" s="129"/>
      <c r="Z92" s="129"/>
      <c r="AA92" s="129"/>
      <c r="AB92" s="129"/>
      <c r="AC92" s="129"/>
      <c r="AD92" s="129"/>
      <c r="AE92" s="129"/>
      <c r="AF92" s="129"/>
      <c r="AG92" s="129"/>
    </row>
    <row r="93" spans="1:33" ht="15.75" hidden="1" customHeight="1">
      <c r="A93" s="265">
        <f t="shared" si="1"/>
        <v>43786</v>
      </c>
      <c r="B93" s="135">
        <v>37</v>
      </c>
      <c r="C93" s="137" t="str">
        <f t="shared" si="2"/>
        <v>Block Type Week 37</v>
      </c>
      <c r="D93" s="135" t="s">
        <v>739</v>
      </c>
      <c r="E93" s="135" t="s">
        <v>740</v>
      </c>
      <c r="F93" s="135" t="s">
        <v>741</v>
      </c>
      <c r="G93" s="135" t="s">
        <v>742</v>
      </c>
      <c r="H93" s="135" t="s">
        <v>743</v>
      </c>
      <c r="I93" s="135" t="s">
        <v>744</v>
      </c>
      <c r="J93" s="129"/>
      <c r="K93" s="129"/>
      <c r="L93" s="129"/>
      <c r="M93" s="129"/>
      <c r="N93" s="129"/>
      <c r="O93" s="129"/>
      <c r="P93" s="129"/>
      <c r="Q93" s="129"/>
      <c r="R93" s="129"/>
      <c r="S93" s="129"/>
      <c r="T93" s="129"/>
      <c r="U93" s="129"/>
      <c r="V93" s="129"/>
      <c r="W93" s="129"/>
      <c r="X93" s="129"/>
      <c r="Y93" s="129"/>
      <c r="Z93" s="129"/>
      <c r="AA93" s="129"/>
      <c r="AB93" s="129"/>
      <c r="AC93" s="129"/>
      <c r="AD93" s="129"/>
      <c r="AE93" s="129"/>
      <c r="AF93" s="129"/>
      <c r="AG93" s="129"/>
    </row>
    <row r="94" spans="1:33" ht="15.75" hidden="1" customHeight="1">
      <c r="A94" s="265">
        <f t="shared" si="1"/>
        <v>43793</v>
      </c>
      <c r="B94" s="135">
        <v>38</v>
      </c>
      <c r="C94" s="137" t="str">
        <f t="shared" si="2"/>
        <v>Block Type Week 38</v>
      </c>
      <c r="D94" s="135" t="s">
        <v>745</v>
      </c>
      <c r="E94" s="135" t="s">
        <v>746</v>
      </c>
      <c r="F94" s="135" t="s">
        <v>747</v>
      </c>
      <c r="G94" s="135" t="s">
        <v>748</v>
      </c>
      <c r="H94" s="135" t="s">
        <v>749</v>
      </c>
      <c r="I94" s="135" t="s">
        <v>750</v>
      </c>
      <c r="J94" s="129"/>
      <c r="K94" s="129"/>
      <c r="L94" s="129"/>
      <c r="M94" s="129"/>
      <c r="N94" s="129"/>
      <c r="O94" s="129"/>
      <c r="P94" s="129"/>
      <c r="Q94" s="129"/>
      <c r="R94" s="129"/>
      <c r="S94" s="129"/>
      <c r="T94" s="129"/>
      <c r="U94" s="129"/>
      <c r="V94" s="129"/>
      <c r="W94" s="129"/>
      <c r="X94" s="129"/>
      <c r="Y94" s="129"/>
      <c r="Z94" s="129"/>
      <c r="AA94" s="129"/>
      <c r="AB94" s="129"/>
      <c r="AC94" s="129"/>
      <c r="AD94" s="129"/>
      <c r="AE94" s="129"/>
      <c r="AF94" s="129"/>
      <c r="AG94" s="129"/>
    </row>
    <row r="95" spans="1:33" ht="15.75" hidden="1" customHeight="1">
      <c r="A95" s="265">
        <f t="shared" si="1"/>
        <v>43800</v>
      </c>
      <c r="B95" s="135">
        <v>39</v>
      </c>
      <c r="C95" s="137" t="str">
        <f t="shared" si="2"/>
        <v>Block Type Week 39</v>
      </c>
      <c r="D95" s="135" t="s">
        <v>751</v>
      </c>
      <c r="E95" s="135" t="s">
        <v>752</v>
      </c>
      <c r="F95" s="135" t="s">
        <v>753</v>
      </c>
      <c r="G95" s="135" t="s">
        <v>754</v>
      </c>
      <c r="H95" s="135" t="s">
        <v>755</v>
      </c>
      <c r="I95" s="135" t="s">
        <v>756</v>
      </c>
      <c r="J95" s="129"/>
      <c r="K95" s="129"/>
      <c r="L95" s="129"/>
      <c r="M95" s="129"/>
      <c r="N95" s="129"/>
      <c r="O95" s="129"/>
      <c r="P95" s="129"/>
      <c r="Q95" s="129"/>
      <c r="R95" s="129"/>
      <c r="S95" s="129"/>
      <c r="T95" s="129"/>
      <c r="U95" s="129"/>
      <c r="V95" s="129"/>
      <c r="W95" s="129"/>
      <c r="X95" s="129"/>
      <c r="Y95" s="129"/>
      <c r="Z95" s="129"/>
      <c r="AA95" s="129"/>
      <c r="AB95" s="129"/>
      <c r="AC95" s="129"/>
      <c r="AD95" s="129"/>
      <c r="AE95" s="129"/>
      <c r="AF95" s="129"/>
      <c r="AG95" s="129"/>
    </row>
    <row r="96" spans="1:33" ht="15.75" hidden="1" customHeight="1">
      <c r="A96" s="265">
        <f t="shared" si="1"/>
        <v>43807</v>
      </c>
      <c r="B96" s="135">
        <v>40</v>
      </c>
      <c r="C96" s="137" t="str">
        <f t="shared" si="2"/>
        <v>Block Type Week 40</v>
      </c>
      <c r="D96" s="135" t="s">
        <v>757</v>
      </c>
      <c r="E96" s="135" t="s">
        <v>758</v>
      </c>
      <c r="F96" s="135" t="s">
        <v>759</v>
      </c>
      <c r="G96" s="135" t="s">
        <v>760</v>
      </c>
      <c r="H96" s="135" t="s">
        <v>761</v>
      </c>
      <c r="I96" s="135" t="s">
        <v>762</v>
      </c>
      <c r="J96" s="129"/>
      <c r="K96" s="129"/>
      <c r="L96" s="129"/>
      <c r="M96" s="129"/>
      <c r="N96" s="129"/>
      <c r="O96" s="129"/>
      <c r="P96" s="129"/>
      <c r="Q96" s="129"/>
      <c r="R96" s="129"/>
      <c r="S96" s="129"/>
      <c r="T96" s="129"/>
      <c r="U96" s="129"/>
      <c r="V96" s="129"/>
      <c r="W96" s="129"/>
      <c r="X96" s="129"/>
      <c r="Y96" s="129"/>
      <c r="Z96" s="129"/>
      <c r="AA96" s="129"/>
      <c r="AB96" s="129"/>
      <c r="AC96" s="129"/>
      <c r="AD96" s="129"/>
      <c r="AE96" s="129"/>
      <c r="AF96" s="129"/>
      <c r="AG96" s="129"/>
    </row>
    <row r="97" spans="1:34" ht="15.75" hidden="1" customHeight="1">
      <c r="A97" s="265">
        <f t="shared" si="1"/>
        <v>43814</v>
      </c>
      <c r="B97" s="135">
        <v>41</v>
      </c>
      <c r="C97" s="137" t="str">
        <f t="shared" si="2"/>
        <v>Block Type Week 41</v>
      </c>
      <c r="D97" s="135" t="s">
        <v>763</v>
      </c>
      <c r="E97" s="135" t="s">
        <v>764</v>
      </c>
      <c r="F97" s="135" t="s">
        <v>765</v>
      </c>
      <c r="G97" s="135" t="s">
        <v>766</v>
      </c>
      <c r="H97" s="135" t="s">
        <v>767</v>
      </c>
      <c r="I97" s="135" t="s">
        <v>768</v>
      </c>
      <c r="J97" s="129"/>
      <c r="K97" s="129"/>
      <c r="L97" s="129"/>
      <c r="M97" s="129"/>
      <c r="N97" s="129"/>
      <c r="O97" s="129"/>
      <c r="P97" s="129"/>
      <c r="Q97" s="129"/>
      <c r="R97" s="129"/>
      <c r="S97" s="129"/>
      <c r="T97" s="129"/>
      <c r="U97" s="129"/>
      <c r="V97" s="129"/>
      <c r="W97" s="129"/>
      <c r="X97" s="129"/>
      <c r="Y97" s="129"/>
      <c r="Z97" s="129"/>
      <c r="AA97" s="129"/>
      <c r="AB97" s="129"/>
      <c r="AC97" s="129"/>
      <c r="AD97" s="129"/>
      <c r="AE97" s="129"/>
      <c r="AF97" s="129"/>
      <c r="AG97" s="129"/>
    </row>
    <row r="98" spans="1:34" ht="15.75" hidden="1" customHeight="1">
      <c r="A98" s="265">
        <f t="shared" si="1"/>
        <v>43821</v>
      </c>
      <c r="B98" s="135">
        <v>42</v>
      </c>
      <c r="C98" s="137" t="str">
        <f t="shared" si="2"/>
        <v>Block Type Week 42</v>
      </c>
      <c r="D98" s="135" t="s">
        <v>769</v>
      </c>
      <c r="E98" s="135" t="s">
        <v>770</v>
      </c>
      <c r="F98" s="135" t="s">
        <v>771</v>
      </c>
      <c r="G98" s="135" t="s">
        <v>772</v>
      </c>
      <c r="H98" s="135" t="s">
        <v>773</v>
      </c>
      <c r="I98" s="135" t="s">
        <v>774</v>
      </c>
      <c r="J98" s="129"/>
      <c r="K98" s="129"/>
      <c r="L98" s="129"/>
      <c r="M98" s="129"/>
      <c r="N98" s="129"/>
      <c r="O98" s="129"/>
      <c r="P98" s="129"/>
      <c r="Q98" s="129"/>
      <c r="R98" s="129"/>
      <c r="S98" s="129"/>
      <c r="T98" s="129"/>
      <c r="U98" s="129"/>
      <c r="V98" s="129"/>
      <c r="W98" s="129"/>
      <c r="X98" s="129"/>
      <c r="Y98" s="129"/>
      <c r="Z98" s="129"/>
      <c r="AA98" s="129"/>
      <c r="AB98" s="129"/>
      <c r="AC98" s="129"/>
      <c r="AD98" s="129"/>
      <c r="AE98" s="129"/>
      <c r="AF98" s="129"/>
      <c r="AG98" s="129"/>
    </row>
    <row r="99" spans="1:34" ht="15.75" hidden="1" customHeight="1">
      <c r="A99" s="265">
        <f t="shared" si="1"/>
        <v>43828</v>
      </c>
      <c r="B99" s="135">
        <v>43</v>
      </c>
      <c r="C99" s="137" t="str">
        <f t="shared" si="2"/>
        <v>Block Type Week 43</v>
      </c>
      <c r="D99" s="135" t="s">
        <v>775</v>
      </c>
      <c r="E99" s="135" t="s">
        <v>776</v>
      </c>
      <c r="F99" s="135" t="s">
        <v>777</v>
      </c>
      <c r="G99" s="135" t="s">
        <v>778</v>
      </c>
      <c r="H99" s="135" t="s">
        <v>779</v>
      </c>
      <c r="I99" s="135" t="s">
        <v>780</v>
      </c>
      <c r="J99" s="129"/>
      <c r="K99" s="129"/>
      <c r="L99" s="129"/>
      <c r="M99" s="129"/>
      <c r="N99" s="129"/>
      <c r="O99" s="129"/>
      <c r="P99" s="129"/>
      <c r="Q99" s="129"/>
      <c r="R99" s="129"/>
      <c r="S99" s="129"/>
      <c r="T99" s="129"/>
      <c r="U99" s="129"/>
      <c r="V99" s="129"/>
      <c r="W99" s="129"/>
      <c r="X99" s="129"/>
      <c r="Y99" s="129"/>
      <c r="Z99" s="129"/>
      <c r="AA99" s="129"/>
      <c r="AB99" s="129"/>
      <c r="AC99" s="129"/>
      <c r="AD99" s="129"/>
      <c r="AE99" s="129"/>
      <c r="AF99" s="129"/>
      <c r="AG99" s="129"/>
    </row>
    <row r="100" spans="1:34" ht="15.75" hidden="1" customHeight="1">
      <c r="A100" s="265">
        <f t="shared" si="1"/>
        <v>43835</v>
      </c>
      <c r="B100" s="135">
        <v>44</v>
      </c>
      <c r="C100" s="137" t="str">
        <f t="shared" si="2"/>
        <v>Block Type Week 44</v>
      </c>
      <c r="D100" s="135" t="s">
        <v>781</v>
      </c>
      <c r="E100" s="135" t="s">
        <v>782</v>
      </c>
      <c r="F100" s="135" t="s">
        <v>783</v>
      </c>
      <c r="G100" s="135" t="s">
        <v>784</v>
      </c>
      <c r="H100" s="135" t="s">
        <v>785</v>
      </c>
      <c r="I100" s="135" t="s">
        <v>786</v>
      </c>
      <c r="J100" s="129"/>
      <c r="K100" s="129"/>
      <c r="L100" s="129"/>
      <c r="M100" s="129"/>
      <c r="N100" s="129"/>
      <c r="O100" s="129"/>
      <c r="P100" s="129"/>
      <c r="Q100" s="129"/>
      <c r="R100" s="129"/>
      <c r="S100" s="129"/>
      <c r="T100" s="129"/>
      <c r="U100" s="129"/>
      <c r="V100" s="129"/>
      <c r="W100" s="129"/>
      <c r="X100" s="129"/>
      <c r="Y100" s="129"/>
      <c r="Z100" s="129"/>
      <c r="AA100" s="129"/>
      <c r="AB100" s="129"/>
      <c r="AC100" s="129"/>
      <c r="AD100" s="129"/>
      <c r="AE100" s="129"/>
      <c r="AF100" s="129"/>
      <c r="AG100" s="129"/>
    </row>
    <row r="101" spans="1:34" ht="15.75" hidden="1" customHeight="1">
      <c r="A101" s="265">
        <f t="shared" si="1"/>
        <v>43842</v>
      </c>
      <c r="B101" s="135">
        <v>45</v>
      </c>
      <c r="C101" s="137" t="str">
        <f t="shared" si="2"/>
        <v>Block Type Week 45</v>
      </c>
      <c r="D101" s="135" t="s">
        <v>787</v>
      </c>
      <c r="E101" s="135" t="s">
        <v>788</v>
      </c>
      <c r="F101" s="135" t="s">
        <v>789</v>
      </c>
      <c r="G101" s="135" t="s">
        <v>790</v>
      </c>
      <c r="H101" s="135" t="s">
        <v>791</v>
      </c>
      <c r="I101" s="135" t="s">
        <v>792</v>
      </c>
      <c r="J101" s="129"/>
      <c r="K101" s="129"/>
      <c r="L101" s="129"/>
      <c r="M101" s="129"/>
      <c r="N101" s="129"/>
      <c r="O101" s="129"/>
      <c r="P101" s="129"/>
      <c r="Q101" s="129"/>
      <c r="R101" s="129"/>
      <c r="S101" s="129"/>
      <c r="T101" s="129"/>
      <c r="U101" s="129"/>
      <c r="V101" s="129"/>
      <c r="W101" s="129"/>
      <c r="X101" s="129"/>
      <c r="Y101" s="129"/>
      <c r="Z101" s="129"/>
      <c r="AA101" s="129"/>
      <c r="AB101" s="129"/>
      <c r="AC101" s="129"/>
      <c r="AD101" s="129"/>
      <c r="AE101" s="129"/>
      <c r="AF101" s="129"/>
      <c r="AG101" s="129"/>
    </row>
    <row r="102" spans="1:34" ht="15.75" hidden="1" customHeight="1">
      <c r="A102" s="265">
        <f t="shared" si="1"/>
        <v>43849</v>
      </c>
      <c r="B102" s="135">
        <v>46</v>
      </c>
      <c r="C102" s="137" t="str">
        <f t="shared" si="2"/>
        <v>Block Type Week 46</v>
      </c>
      <c r="D102" s="135" t="s">
        <v>793</v>
      </c>
      <c r="E102" s="135" t="s">
        <v>794</v>
      </c>
      <c r="F102" s="135" t="s">
        <v>795</v>
      </c>
      <c r="G102" s="135" t="s">
        <v>796</v>
      </c>
      <c r="H102" s="135" t="s">
        <v>797</v>
      </c>
      <c r="I102" s="135" t="s">
        <v>798</v>
      </c>
      <c r="J102" s="129"/>
      <c r="K102" s="129"/>
      <c r="L102" s="129"/>
      <c r="M102" s="129"/>
      <c r="N102" s="129"/>
      <c r="O102" s="129"/>
      <c r="P102" s="129"/>
      <c r="Q102" s="129"/>
      <c r="R102" s="129"/>
      <c r="S102" s="129"/>
      <c r="T102" s="129"/>
      <c r="U102" s="129"/>
      <c r="V102" s="129"/>
      <c r="W102" s="129"/>
      <c r="X102" s="129"/>
      <c r="Y102" s="129"/>
      <c r="Z102" s="129"/>
      <c r="AA102" s="129"/>
      <c r="AB102" s="129"/>
      <c r="AC102" s="129"/>
      <c r="AD102" s="129"/>
      <c r="AE102" s="129"/>
      <c r="AF102" s="129"/>
      <c r="AG102" s="129"/>
    </row>
    <row r="103" spans="1:34" ht="15.75" hidden="1" customHeight="1">
      <c r="A103" s="265">
        <f t="shared" si="1"/>
        <v>43856</v>
      </c>
      <c r="B103" s="135">
        <v>47</v>
      </c>
      <c r="C103" s="137" t="str">
        <f t="shared" si="2"/>
        <v>Block Type Week 47</v>
      </c>
      <c r="D103" s="135" t="s">
        <v>799</v>
      </c>
      <c r="E103" s="135" t="s">
        <v>800</v>
      </c>
      <c r="F103" s="135" t="s">
        <v>801</v>
      </c>
      <c r="G103" s="135" t="s">
        <v>802</v>
      </c>
      <c r="H103" s="135" t="s">
        <v>803</v>
      </c>
      <c r="I103" s="135" t="s">
        <v>804</v>
      </c>
      <c r="J103" s="129"/>
      <c r="K103" s="129"/>
      <c r="L103" s="129"/>
      <c r="M103" s="129"/>
      <c r="N103" s="129"/>
      <c r="O103" s="129"/>
      <c r="P103" s="129"/>
      <c r="Q103" s="129"/>
      <c r="R103" s="129"/>
      <c r="S103" s="129"/>
      <c r="T103" s="129"/>
      <c r="U103" s="129"/>
      <c r="V103" s="129"/>
      <c r="W103" s="129"/>
      <c r="X103" s="129"/>
      <c r="Y103" s="129"/>
      <c r="Z103" s="129"/>
      <c r="AA103" s="129"/>
      <c r="AB103" s="129"/>
      <c r="AC103" s="129"/>
      <c r="AD103" s="129"/>
      <c r="AE103" s="129"/>
      <c r="AF103" s="129"/>
      <c r="AG103" s="129"/>
    </row>
    <row r="104" spans="1:34" ht="15.75" hidden="1" customHeight="1">
      <c r="A104" s="265">
        <f t="shared" si="1"/>
        <v>43863</v>
      </c>
      <c r="B104" s="135">
        <v>48</v>
      </c>
      <c r="C104" s="137" t="str">
        <f t="shared" si="2"/>
        <v>Block Type Week 48</v>
      </c>
      <c r="D104" s="135" t="s">
        <v>805</v>
      </c>
      <c r="E104" s="135" t="s">
        <v>806</v>
      </c>
      <c r="F104" s="135" t="s">
        <v>807</v>
      </c>
      <c r="G104" s="135" t="s">
        <v>808</v>
      </c>
      <c r="H104" s="135" t="s">
        <v>809</v>
      </c>
      <c r="I104" s="135" t="s">
        <v>810</v>
      </c>
      <c r="J104" s="129"/>
      <c r="K104" s="129"/>
      <c r="L104" s="129"/>
      <c r="M104" s="129"/>
      <c r="N104" s="129"/>
      <c r="O104" s="129"/>
      <c r="P104" s="129"/>
      <c r="Q104" s="129"/>
      <c r="R104" s="129"/>
      <c r="S104" s="129"/>
      <c r="T104" s="129"/>
      <c r="U104" s="129"/>
      <c r="V104" s="129"/>
      <c r="W104" s="129"/>
      <c r="X104" s="129"/>
      <c r="Y104" s="129"/>
      <c r="Z104" s="129"/>
      <c r="AA104" s="129"/>
      <c r="AB104" s="129"/>
      <c r="AC104" s="129"/>
      <c r="AD104" s="129"/>
      <c r="AE104" s="129"/>
      <c r="AF104" s="129"/>
      <c r="AG104" s="129"/>
    </row>
    <row r="105" spans="1:34" ht="15.75" hidden="1" customHeight="1">
      <c r="A105" s="265">
        <f t="shared" si="1"/>
        <v>43870</v>
      </c>
      <c r="B105" s="135">
        <v>49</v>
      </c>
      <c r="C105" s="137" t="str">
        <f t="shared" si="2"/>
        <v>Block Type Week 49</v>
      </c>
      <c r="D105" s="135" t="s">
        <v>811</v>
      </c>
      <c r="E105" s="135" t="s">
        <v>812</v>
      </c>
      <c r="F105" s="135" t="s">
        <v>813</v>
      </c>
      <c r="G105" s="135" t="s">
        <v>814</v>
      </c>
      <c r="H105" s="135" t="s">
        <v>815</v>
      </c>
      <c r="I105" s="135" t="s">
        <v>816</v>
      </c>
      <c r="J105" s="129"/>
      <c r="K105" s="129"/>
      <c r="L105" s="129"/>
      <c r="M105" s="129"/>
      <c r="N105" s="129"/>
      <c r="O105" s="129"/>
      <c r="P105" s="129"/>
      <c r="Q105" s="129"/>
      <c r="R105" s="129"/>
      <c r="S105" s="129"/>
      <c r="T105" s="129"/>
      <c r="U105" s="129"/>
      <c r="V105" s="129"/>
      <c r="W105" s="129"/>
      <c r="X105" s="129"/>
      <c r="Y105" s="129"/>
      <c r="Z105" s="129"/>
      <c r="AA105" s="129"/>
      <c r="AB105" s="129"/>
      <c r="AC105" s="129"/>
      <c r="AD105" s="129"/>
      <c r="AE105" s="129"/>
      <c r="AF105" s="129"/>
      <c r="AG105" s="129"/>
    </row>
    <row r="106" spans="1:34" ht="15.75" hidden="1" customHeight="1">
      <c r="A106" s="265">
        <f t="shared" si="1"/>
        <v>43877</v>
      </c>
      <c r="B106" s="135">
        <v>50</v>
      </c>
      <c r="C106" s="137" t="str">
        <f t="shared" si="2"/>
        <v>Block Type Week 50</v>
      </c>
      <c r="D106" s="135" t="s">
        <v>817</v>
      </c>
      <c r="E106" s="135" t="s">
        <v>818</v>
      </c>
      <c r="F106" s="135" t="s">
        <v>819</v>
      </c>
      <c r="G106" s="135" t="s">
        <v>820</v>
      </c>
      <c r="H106" s="135" t="s">
        <v>821</v>
      </c>
      <c r="I106" s="135" t="s">
        <v>822</v>
      </c>
      <c r="J106" s="129"/>
      <c r="K106" s="129"/>
      <c r="L106" s="129"/>
      <c r="M106" s="129"/>
      <c r="N106" s="129"/>
      <c r="O106" s="129"/>
      <c r="P106" s="129"/>
      <c r="Q106" s="129"/>
      <c r="R106" s="129"/>
      <c r="S106" s="129"/>
      <c r="T106" s="129"/>
      <c r="U106" s="129"/>
      <c r="V106" s="129"/>
      <c r="W106" s="129"/>
      <c r="X106" s="129"/>
      <c r="Y106" s="129"/>
      <c r="Z106" s="129"/>
      <c r="AA106" s="129"/>
      <c r="AB106" s="129"/>
      <c r="AC106" s="129"/>
      <c r="AD106" s="129"/>
      <c r="AE106" s="129"/>
      <c r="AF106" s="129"/>
      <c r="AG106" s="129"/>
      <c r="AH106" s="129"/>
    </row>
    <row r="107" spans="1:34" ht="15.75" hidden="1" customHeight="1">
      <c r="A107" s="265">
        <f t="shared" si="1"/>
        <v>43884</v>
      </c>
      <c r="B107" s="135">
        <v>51</v>
      </c>
      <c r="C107" s="137" t="str">
        <f t="shared" si="2"/>
        <v>Block Type Week 51</v>
      </c>
      <c r="D107" s="135" t="s">
        <v>823</v>
      </c>
      <c r="E107" s="135" t="s">
        <v>824</v>
      </c>
      <c r="F107" s="135" t="s">
        <v>825</v>
      </c>
      <c r="G107" s="135" t="s">
        <v>826</v>
      </c>
      <c r="H107" s="135" t="s">
        <v>827</v>
      </c>
      <c r="I107" s="135" t="s">
        <v>828</v>
      </c>
      <c r="J107" s="129"/>
      <c r="K107" s="129"/>
      <c r="L107" s="129"/>
      <c r="M107" s="129"/>
      <c r="N107" s="129"/>
      <c r="O107" s="129"/>
      <c r="P107" s="129"/>
      <c r="Q107" s="129"/>
      <c r="R107" s="129"/>
      <c r="S107" s="129"/>
      <c r="T107" s="129"/>
      <c r="U107" s="129"/>
      <c r="V107" s="129"/>
      <c r="W107" s="129"/>
      <c r="X107" s="129"/>
      <c r="Y107" s="129"/>
      <c r="Z107" s="129"/>
      <c r="AA107" s="129"/>
      <c r="AB107" s="129"/>
      <c r="AC107" s="129"/>
      <c r="AD107" s="129"/>
      <c r="AE107" s="129"/>
      <c r="AF107" s="129"/>
      <c r="AG107" s="129"/>
      <c r="AH107" s="129"/>
    </row>
    <row r="108" spans="1:34" ht="15.75" hidden="1" customHeight="1">
      <c r="A108" s="265">
        <f t="shared" si="1"/>
        <v>43891</v>
      </c>
      <c r="B108" s="135">
        <v>52</v>
      </c>
      <c r="C108" s="137" t="str">
        <f t="shared" si="2"/>
        <v>Block Type Week 52</v>
      </c>
      <c r="D108" s="135" t="s">
        <v>829</v>
      </c>
      <c r="E108" s="135" t="s">
        <v>830</v>
      </c>
      <c r="F108" s="135" t="s">
        <v>831</v>
      </c>
      <c r="G108" s="135" t="s">
        <v>832</v>
      </c>
      <c r="H108" s="135" t="s">
        <v>833</v>
      </c>
      <c r="I108" s="135" t="s">
        <v>834</v>
      </c>
      <c r="J108" s="129"/>
      <c r="K108" s="129"/>
      <c r="L108" s="129"/>
      <c r="M108" s="129"/>
      <c r="N108" s="129"/>
      <c r="O108" s="129"/>
      <c r="P108" s="129"/>
      <c r="Q108" s="129"/>
      <c r="R108" s="129"/>
      <c r="S108" s="129"/>
      <c r="T108" s="129"/>
      <c r="U108" s="129"/>
      <c r="V108" s="129"/>
      <c r="W108" s="129"/>
      <c r="X108" s="129"/>
      <c r="Y108" s="129"/>
      <c r="Z108" s="129"/>
      <c r="AA108" s="129"/>
      <c r="AB108" s="129"/>
      <c r="AC108" s="129"/>
      <c r="AD108" s="129"/>
      <c r="AE108" s="129"/>
      <c r="AF108" s="129"/>
      <c r="AG108" s="129"/>
      <c r="AH108" s="129"/>
    </row>
    <row r="109" spans="1:34" ht="15.75" customHeight="1">
      <c r="B109" s="140"/>
      <c r="C109" s="141"/>
      <c r="D109" s="142"/>
      <c r="E109" s="129"/>
      <c r="F109" s="129"/>
      <c r="G109" s="129"/>
      <c r="H109" s="143"/>
      <c r="I109" s="129"/>
      <c r="J109" s="129"/>
      <c r="K109" s="129"/>
      <c r="L109" s="129"/>
      <c r="M109" s="129"/>
      <c r="N109" s="129"/>
      <c r="O109" s="129"/>
      <c r="P109" s="129"/>
      <c r="Q109" s="129"/>
      <c r="R109" s="129"/>
      <c r="S109" s="129"/>
      <c r="T109" s="129"/>
      <c r="U109" s="129"/>
      <c r="V109" s="129"/>
      <c r="W109" s="129"/>
      <c r="X109" s="129"/>
      <c r="Y109" s="129"/>
      <c r="Z109" s="129"/>
      <c r="AA109" s="129"/>
      <c r="AB109" s="129"/>
      <c r="AC109" s="129"/>
      <c r="AD109" s="129"/>
      <c r="AE109" s="129"/>
      <c r="AF109" s="129"/>
      <c r="AG109" s="129"/>
      <c r="AH109" s="129"/>
    </row>
    <row r="110" spans="1:34" ht="15.75" customHeight="1">
      <c r="B110" s="144"/>
      <c r="C110" s="145"/>
      <c r="D110" s="129"/>
      <c r="E110" s="142"/>
      <c r="F110" s="146"/>
      <c r="G110" s="143"/>
      <c r="H110" s="143"/>
      <c r="I110" s="143"/>
      <c r="J110" s="129"/>
      <c r="K110" s="129"/>
      <c r="L110" s="129"/>
      <c r="M110" s="129"/>
      <c r="N110" s="129"/>
      <c r="O110" s="129"/>
      <c r="P110" s="129"/>
      <c r="Q110" s="129"/>
      <c r="R110" s="129"/>
      <c r="S110" s="129"/>
      <c r="T110" s="129"/>
      <c r="U110" s="129"/>
      <c r="V110" s="129"/>
      <c r="W110" s="129"/>
      <c r="X110" s="129"/>
      <c r="Y110" s="129"/>
      <c r="Z110" s="129"/>
      <c r="AA110" s="129"/>
      <c r="AB110" s="129"/>
      <c r="AC110" s="129"/>
      <c r="AD110" s="129"/>
      <c r="AE110" s="129"/>
      <c r="AF110" s="129"/>
      <c r="AG110" s="129"/>
      <c r="AH110" s="129"/>
    </row>
    <row r="111" spans="1:34" ht="49.5" customHeight="1">
      <c r="B111" s="147" t="s">
        <v>835</v>
      </c>
      <c r="C111" s="148" t="s">
        <v>836</v>
      </c>
      <c r="D111" s="148" t="s">
        <v>837</v>
      </c>
      <c r="E111" s="148" t="s">
        <v>838</v>
      </c>
      <c r="F111" s="148" t="s">
        <v>839</v>
      </c>
      <c r="G111" s="143"/>
      <c r="H111" s="143"/>
      <c r="I111" s="143"/>
      <c r="J111" s="129"/>
      <c r="K111" s="129"/>
      <c r="L111" s="129"/>
      <c r="M111" s="129"/>
      <c r="N111" s="129"/>
      <c r="O111" s="129"/>
      <c r="P111" s="129"/>
      <c r="Q111" s="129"/>
      <c r="R111" s="129"/>
      <c r="S111" s="129"/>
      <c r="T111" s="129"/>
      <c r="U111" s="129"/>
      <c r="V111" s="129"/>
      <c r="W111" s="129"/>
      <c r="X111" s="129"/>
      <c r="Y111" s="129"/>
      <c r="Z111" s="129"/>
      <c r="AA111" s="129"/>
      <c r="AB111" s="129"/>
      <c r="AC111" s="129"/>
      <c r="AD111" s="129"/>
      <c r="AE111" s="129"/>
      <c r="AF111" s="129"/>
      <c r="AG111" s="129"/>
      <c r="AH111" s="129"/>
    </row>
    <row r="112" spans="1:34" ht="49.5" customHeight="1">
      <c r="B112" s="149" t="s">
        <v>840</v>
      </c>
      <c r="C112" s="150" t="s">
        <v>841</v>
      </c>
      <c r="D112" s="151" t="s">
        <v>842</v>
      </c>
      <c r="E112" s="151" t="s">
        <v>843</v>
      </c>
      <c r="F112" s="151" t="s">
        <v>844</v>
      </c>
      <c r="G112" s="143"/>
      <c r="H112" s="143"/>
      <c r="I112" s="143"/>
      <c r="J112" s="129"/>
      <c r="K112" s="129"/>
      <c r="L112" s="129"/>
      <c r="M112" s="129"/>
      <c r="N112" s="129"/>
      <c r="O112" s="129"/>
      <c r="P112" s="129"/>
      <c r="Q112" s="129"/>
      <c r="R112" s="129"/>
      <c r="S112" s="129"/>
      <c r="T112" s="129"/>
      <c r="U112" s="129"/>
      <c r="V112" s="129"/>
      <c r="W112" s="129"/>
      <c r="X112" s="129"/>
      <c r="Y112" s="129"/>
      <c r="Z112" s="129"/>
      <c r="AA112" s="129"/>
      <c r="AB112" s="129"/>
      <c r="AC112" s="129"/>
      <c r="AD112" s="129"/>
      <c r="AE112" s="129"/>
      <c r="AF112" s="129"/>
      <c r="AG112" s="129"/>
      <c r="AH112" s="129"/>
    </row>
    <row r="113" spans="2:34" ht="49.5" customHeight="1">
      <c r="B113" s="149" t="s">
        <v>845</v>
      </c>
      <c r="C113" s="152" t="s">
        <v>846</v>
      </c>
      <c r="D113" s="152" t="s">
        <v>847</v>
      </c>
      <c r="E113" s="152" t="s">
        <v>848</v>
      </c>
      <c r="F113" s="152" t="s">
        <v>849</v>
      </c>
      <c r="H113" s="143"/>
      <c r="I113" s="143"/>
      <c r="J113" s="129"/>
      <c r="K113" s="129"/>
      <c r="L113" s="129"/>
      <c r="M113" s="129"/>
      <c r="N113" s="129"/>
      <c r="O113" s="129"/>
      <c r="P113" s="129"/>
      <c r="Q113" s="129"/>
      <c r="R113" s="129"/>
      <c r="S113" s="129"/>
      <c r="T113" s="129"/>
      <c r="U113" s="129"/>
      <c r="V113" s="129"/>
      <c r="W113" s="129"/>
      <c r="X113" s="129"/>
      <c r="Y113" s="129"/>
      <c r="Z113" s="129"/>
      <c r="AA113" s="129"/>
      <c r="AB113" s="129"/>
      <c r="AC113" s="129"/>
      <c r="AD113" s="129"/>
      <c r="AE113" s="129"/>
      <c r="AF113" s="129"/>
      <c r="AG113" s="129"/>
      <c r="AH113" s="129"/>
    </row>
    <row r="114" spans="2:34" ht="9.75" customHeight="1">
      <c r="B114" s="153"/>
      <c r="C114" s="153"/>
      <c r="D114" s="153"/>
      <c r="E114" s="153"/>
      <c r="F114" s="153"/>
      <c r="G114" s="153"/>
      <c r="H114" s="153"/>
      <c r="I114" s="153"/>
      <c r="J114" s="153"/>
      <c r="K114" s="129"/>
      <c r="L114" s="129"/>
      <c r="M114" s="129"/>
      <c r="N114" s="129"/>
      <c r="O114" s="129"/>
      <c r="P114" s="129"/>
      <c r="Q114" s="129"/>
      <c r="R114" s="129"/>
      <c r="S114" s="129"/>
      <c r="T114" s="129"/>
      <c r="U114" s="129"/>
      <c r="V114" s="129"/>
      <c r="W114" s="129"/>
      <c r="X114" s="129"/>
      <c r="Y114" s="129"/>
      <c r="Z114" s="129"/>
      <c r="AA114" s="129"/>
      <c r="AB114" s="129"/>
      <c r="AC114" s="129"/>
      <c r="AD114" s="129"/>
      <c r="AE114" s="129"/>
      <c r="AF114" s="129"/>
      <c r="AG114" s="129"/>
      <c r="AH114" s="129"/>
    </row>
    <row r="115" spans="2:34" ht="19.5" customHeight="1">
      <c r="B115" s="593" t="s">
        <v>850</v>
      </c>
      <c r="C115" s="438"/>
      <c r="D115" s="438"/>
      <c r="E115" s="438"/>
      <c r="F115" s="438"/>
      <c r="G115" s="438"/>
      <c r="H115" s="438"/>
      <c r="I115" s="438"/>
      <c r="J115" s="438"/>
      <c r="K115" s="438"/>
      <c r="L115" s="438"/>
      <c r="M115" s="438"/>
      <c r="N115" s="439"/>
      <c r="O115" s="129"/>
      <c r="P115" s="129"/>
      <c r="Q115" s="129"/>
      <c r="R115" s="129"/>
      <c r="S115" s="129"/>
      <c r="T115" s="129"/>
      <c r="U115" s="129"/>
      <c r="V115" s="129"/>
      <c r="W115" s="129"/>
      <c r="X115" s="129"/>
      <c r="Y115" s="129"/>
      <c r="Z115" s="129"/>
      <c r="AA115" s="129"/>
      <c r="AB115" s="129"/>
      <c r="AC115" s="129"/>
      <c r="AD115" s="129"/>
      <c r="AE115" s="129"/>
      <c r="AF115" s="129"/>
      <c r="AG115" s="129"/>
      <c r="AH115" s="129"/>
    </row>
    <row r="116" spans="2:34" ht="9.75" customHeight="1">
      <c r="B116" s="154"/>
      <c r="C116" s="154"/>
      <c r="D116" s="154"/>
      <c r="E116" s="154"/>
      <c r="F116" s="154"/>
      <c r="G116" s="154"/>
      <c r="H116" s="154"/>
      <c r="I116" s="154"/>
      <c r="J116" s="154"/>
      <c r="K116" s="129"/>
      <c r="L116" s="129"/>
      <c r="M116" s="129"/>
      <c r="N116" s="129"/>
      <c r="O116" s="129"/>
      <c r="P116" s="129"/>
      <c r="Q116" s="129"/>
      <c r="R116" s="129"/>
      <c r="S116" s="129"/>
      <c r="T116" s="129"/>
      <c r="U116" s="129"/>
      <c r="V116" s="129"/>
      <c r="W116" s="129"/>
      <c r="X116" s="129"/>
      <c r="Y116" s="129"/>
      <c r="Z116" s="129"/>
      <c r="AA116" s="129"/>
      <c r="AB116" s="129"/>
      <c r="AC116" s="129"/>
      <c r="AD116" s="129"/>
      <c r="AE116" s="129"/>
      <c r="AF116" s="129"/>
      <c r="AG116" s="129"/>
      <c r="AH116" s="129"/>
    </row>
    <row r="117" spans="2:34" ht="19.5" customHeight="1">
      <c r="B117" s="590">
        <v>1</v>
      </c>
      <c r="C117" s="155" t="s">
        <v>150</v>
      </c>
      <c r="D117" s="156" t="s">
        <v>851</v>
      </c>
      <c r="E117" s="157" t="s">
        <v>852</v>
      </c>
      <c r="G117" s="157" t="s">
        <v>853</v>
      </c>
      <c r="H117" s="157" t="s">
        <v>854</v>
      </c>
      <c r="I117" s="158"/>
      <c r="J117" s="157" t="s">
        <v>855</v>
      </c>
      <c r="K117" s="157" t="s">
        <v>856</v>
      </c>
      <c r="L117" s="129"/>
      <c r="M117" s="157" t="s">
        <v>857</v>
      </c>
      <c r="N117" s="157" t="s">
        <v>858</v>
      </c>
      <c r="P117" s="129"/>
      <c r="Q117" s="129"/>
      <c r="R117" s="129"/>
      <c r="S117" s="129"/>
      <c r="T117" s="129"/>
      <c r="U117" s="129"/>
      <c r="V117" s="129"/>
      <c r="W117" s="129"/>
      <c r="X117" s="129"/>
      <c r="Y117" s="129"/>
      <c r="Z117" s="129"/>
      <c r="AA117" s="129"/>
      <c r="AB117" s="129"/>
      <c r="AC117" s="129"/>
      <c r="AD117" s="129"/>
      <c r="AE117" s="129"/>
      <c r="AF117" s="129"/>
      <c r="AG117" s="129"/>
      <c r="AH117" s="129"/>
    </row>
    <row r="118" spans="2:34" ht="15" customHeight="1">
      <c r="B118" s="591"/>
      <c r="C118" s="159">
        <v>1</v>
      </c>
      <c r="D118" s="160" t="s">
        <v>2421</v>
      </c>
      <c r="E118" s="161" t="s">
        <v>860</v>
      </c>
      <c r="F118" s="327"/>
      <c r="G118" s="161" t="s">
        <v>2422</v>
      </c>
      <c r="H118" s="161" t="s">
        <v>860</v>
      </c>
      <c r="I118" s="334"/>
      <c r="J118" s="335" t="s">
        <v>82</v>
      </c>
      <c r="K118" s="335" t="s">
        <v>2423</v>
      </c>
      <c r="L118" s="129"/>
      <c r="M118" s="161" t="s">
        <v>2424</v>
      </c>
      <c r="N118" s="161" t="s">
        <v>2424</v>
      </c>
      <c r="P118" s="129"/>
      <c r="Q118" s="129"/>
      <c r="R118" s="129"/>
      <c r="S118" s="129"/>
      <c r="T118" s="129"/>
      <c r="U118" s="129"/>
      <c r="V118" s="129"/>
      <c r="W118" s="129"/>
      <c r="X118" s="129"/>
      <c r="Y118" s="129"/>
      <c r="Z118" s="129"/>
      <c r="AA118" s="129"/>
      <c r="AB118" s="129"/>
      <c r="AC118" s="129"/>
      <c r="AD118" s="129"/>
      <c r="AE118" s="129"/>
      <c r="AF118" s="129"/>
      <c r="AG118" s="129"/>
      <c r="AH118" s="129"/>
    </row>
    <row r="119" spans="2:34" ht="15" customHeight="1">
      <c r="B119" s="591"/>
      <c r="C119" s="159">
        <v>2</v>
      </c>
      <c r="D119" s="160" t="s">
        <v>2421</v>
      </c>
      <c r="E119" s="161" t="s">
        <v>860</v>
      </c>
      <c r="F119" s="327"/>
      <c r="G119" s="161" t="s">
        <v>2422</v>
      </c>
      <c r="H119" s="161" t="s">
        <v>860</v>
      </c>
      <c r="I119" s="334"/>
      <c r="J119" s="335" t="s">
        <v>82</v>
      </c>
      <c r="K119" s="335" t="s">
        <v>2423</v>
      </c>
      <c r="L119" s="327"/>
      <c r="M119" s="161" t="s">
        <v>2424</v>
      </c>
      <c r="N119" s="161" t="s">
        <v>2424</v>
      </c>
      <c r="P119" s="129"/>
      <c r="Q119" s="129"/>
      <c r="R119" s="129"/>
      <c r="S119" s="129"/>
      <c r="T119" s="129"/>
      <c r="U119" s="129"/>
      <c r="V119" s="129"/>
      <c r="W119" s="129"/>
      <c r="X119" s="129"/>
      <c r="Y119" s="129"/>
      <c r="Z119" s="129"/>
      <c r="AA119" s="129"/>
      <c r="AB119" s="129"/>
      <c r="AC119" s="129"/>
      <c r="AD119" s="129"/>
      <c r="AE119" s="129"/>
      <c r="AF119" s="129"/>
      <c r="AG119" s="129"/>
      <c r="AH119" s="129"/>
    </row>
    <row r="120" spans="2:34" ht="15" customHeight="1">
      <c r="B120" s="591"/>
      <c r="C120" s="159">
        <v>3</v>
      </c>
      <c r="D120" s="160" t="s">
        <v>2421</v>
      </c>
      <c r="E120" s="161" t="s">
        <v>860</v>
      </c>
      <c r="F120" s="327"/>
      <c r="G120" s="161" t="s">
        <v>2422</v>
      </c>
      <c r="H120" s="161" t="s">
        <v>860</v>
      </c>
      <c r="I120" s="334"/>
      <c r="J120" s="335" t="s">
        <v>82</v>
      </c>
      <c r="K120" s="335" t="s">
        <v>2423</v>
      </c>
      <c r="L120" s="327"/>
      <c r="M120" s="161" t="s">
        <v>2424</v>
      </c>
      <c r="N120" s="161" t="s">
        <v>2424</v>
      </c>
      <c r="P120" s="129"/>
      <c r="Q120" s="129"/>
      <c r="R120" s="129"/>
      <c r="S120" s="129"/>
      <c r="T120" s="129"/>
      <c r="U120" s="129"/>
      <c r="V120" s="129"/>
      <c r="W120" s="129"/>
      <c r="X120" s="129"/>
      <c r="Y120" s="129"/>
      <c r="Z120" s="129"/>
      <c r="AA120" s="129"/>
      <c r="AB120" s="129"/>
      <c r="AC120" s="129"/>
      <c r="AD120" s="129"/>
      <c r="AE120" s="129"/>
      <c r="AF120" s="129"/>
      <c r="AG120" s="129"/>
      <c r="AH120" s="129"/>
    </row>
    <row r="121" spans="2:34" ht="15" customHeight="1">
      <c r="B121" s="591"/>
      <c r="C121" s="159">
        <v>4</v>
      </c>
      <c r="D121" s="160" t="s">
        <v>2421</v>
      </c>
      <c r="E121" s="161" t="s">
        <v>860</v>
      </c>
      <c r="F121" s="327"/>
      <c r="G121" s="161" t="s">
        <v>2422</v>
      </c>
      <c r="H121" s="161" t="s">
        <v>860</v>
      </c>
      <c r="I121" s="334"/>
      <c r="J121" s="335" t="s">
        <v>82</v>
      </c>
      <c r="K121" s="335" t="s">
        <v>2423</v>
      </c>
      <c r="L121" s="327"/>
      <c r="M121" s="161" t="s">
        <v>2424</v>
      </c>
      <c r="N121" s="161" t="s">
        <v>2424</v>
      </c>
      <c r="P121" s="129"/>
      <c r="Q121" s="129"/>
      <c r="R121" s="129"/>
      <c r="S121" s="129"/>
      <c r="T121" s="129"/>
      <c r="U121" s="129"/>
      <c r="V121" s="129"/>
      <c r="W121" s="129"/>
      <c r="X121" s="129"/>
      <c r="Y121" s="129"/>
      <c r="Z121" s="129"/>
      <c r="AA121" s="129"/>
      <c r="AB121" s="129"/>
      <c r="AC121" s="129"/>
      <c r="AD121" s="129"/>
      <c r="AE121" s="129"/>
      <c r="AF121" s="129"/>
      <c r="AG121" s="129"/>
      <c r="AH121" s="129"/>
    </row>
    <row r="122" spans="2:34" ht="15" customHeight="1">
      <c r="B122" s="591"/>
      <c r="C122" s="159">
        <v>5</v>
      </c>
      <c r="D122" s="160" t="s">
        <v>2421</v>
      </c>
      <c r="E122" s="161" t="s">
        <v>860</v>
      </c>
      <c r="F122" s="327"/>
      <c r="G122" s="161" t="s">
        <v>2422</v>
      </c>
      <c r="H122" s="161" t="s">
        <v>860</v>
      </c>
      <c r="I122" s="334"/>
      <c r="J122" s="335" t="s">
        <v>2460</v>
      </c>
      <c r="K122" s="335" t="s">
        <v>2423</v>
      </c>
      <c r="L122" s="327"/>
      <c r="M122" s="161" t="s">
        <v>2424</v>
      </c>
      <c r="N122" s="161" t="s">
        <v>2424</v>
      </c>
      <c r="P122" s="129"/>
      <c r="Q122" s="129"/>
      <c r="R122" s="129"/>
      <c r="S122" s="129"/>
      <c r="T122" s="129"/>
      <c r="U122" s="129"/>
      <c r="V122" s="129"/>
      <c r="W122" s="129"/>
      <c r="X122" s="129"/>
      <c r="Y122" s="129"/>
      <c r="Z122" s="129"/>
      <c r="AA122" s="129"/>
      <c r="AB122" s="129"/>
      <c r="AC122" s="129"/>
      <c r="AD122" s="129"/>
      <c r="AE122" s="129"/>
      <c r="AF122" s="129"/>
      <c r="AG122" s="129"/>
      <c r="AH122" s="129"/>
    </row>
    <row r="123" spans="2:34" ht="15" customHeight="1">
      <c r="B123" s="591"/>
      <c r="C123" s="159">
        <v>6</v>
      </c>
      <c r="D123" s="160" t="s">
        <v>2421</v>
      </c>
      <c r="E123" s="161" t="s">
        <v>860</v>
      </c>
      <c r="F123" s="327"/>
      <c r="G123" s="161" t="s">
        <v>2422</v>
      </c>
      <c r="H123" s="161" t="s">
        <v>860</v>
      </c>
      <c r="I123" s="334"/>
      <c r="J123" s="335" t="s">
        <v>2460</v>
      </c>
      <c r="K123" s="335" t="s">
        <v>2423</v>
      </c>
      <c r="L123" s="327"/>
      <c r="M123" s="161" t="s">
        <v>2424</v>
      </c>
      <c r="N123" s="161" t="s">
        <v>2424</v>
      </c>
      <c r="P123" s="129"/>
      <c r="Q123" s="129"/>
      <c r="R123" s="129"/>
      <c r="S123" s="129"/>
      <c r="T123" s="129"/>
      <c r="U123" s="129"/>
      <c r="V123" s="129"/>
      <c r="W123" s="129"/>
      <c r="X123" s="129"/>
      <c r="Y123" s="129"/>
      <c r="Z123" s="129"/>
      <c r="AA123" s="129"/>
      <c r="AB123" s="129"/>
      <c r="AC123" s="129"/>
      <c r="AD123" s="129"/>
      <c r="AE123" s="129"/>
      <c r="AF123" s="129"/>
      <c r="AG123" s="129"/>
      <c r="AH123" s="129"/>
    </row>
    <row r="124" spans="2:34" ht="15" customHeight="1">
      <c r="B124" s="591"/>
      <c r="C124" s="159">
        <v>7</v>
      </c>
      <c r="D124" s="160" t="s">
        <v>2421</v>
      </c>
      <c r="E124" s="161" t="s">
        <v>860</v>
      </c>
      <c r="F124" s="327"/>
      <c r="G124" s="161" t="s">
        <v>2422</v>
      </c>
      <c r="H124" s="161" t="s">
        <v>860</v>
      </c>
      <c r="I124" s="334"/>
      <c r="J124" s="335" t="s">
        <v>2461</v>
      </c>
      <c r="K124" s="335" t="s">
        <v>2423</v>
      </c>
      <c r="L124" s="327"/>
      <c r="M124" s="161" t="s">
        <v>2424</v>
      </c>
      <c r="N124" s="161" t="s">
        <v>2424</v>
      </c>
      <c r="P124" s="129"/>
      <c r="Q124" s="129"/>
      <c r="R124" s="129"/>
      <c r="S124" s="129"/>
      <c r="T124" s="129"/>
      <c r="U124" s="129"/>
      <c r="V124" s="129"/>
      <c r="W124" s="129"/>
      <c r="X124" s="129"/>
      <c r="Y124" s="129"/>
      <c r="Z124" s="129"/>
      <c r="AA124" s="129"/>
      <c r="AB124" s="129"/>
      <c r="AC124" s="129"/>
      <c r="AD124" s="129"/>
      <c r="AE124" s="129"/>
      <c r="AF124" s="129"/>
      <c r="AG124" s="129"/>
      <c r="AH124" s="129"/>
    </row>
    <row r="125" spans="2:34" ht="15" customHeight="1">
      <c r="B125" s="591"/>
      <c r="C125" s="159">
        <v>8</v>
      </c>
      <c r="D125" s="160" t="s">
        <v>2421</v>
      </c>
      <c r="E125" s="161" t="s">
        <v>860</v>
      </c>
      <c r="F125" s="327"/>
      <c r="G125" s="161" t="s">
        <v>2422</v>
      </c>
      <c r="H125" s="161" t="s">
        <v>860</v>
      </c>
      <c r="I125" s="334"/>
      <c r="J125" s="335" t="s">
        <v>2461</v>
      </c>
      <c r="K125" s="335" t="s">
        <v>2423</v>
      </c>
      <c r="L125" s="327"/>
      <c r="M125" s="161" t="s">
        <v>2424</v>
      </c>
      <c r="N125" s="161" t="s">
        <v>2424</v>
      </c>
      <c r="P125" s="129"/>
      <c r="Q125" s="129"/>
      <c r="R125" s="129"/>
      <c r="S125" s="129"/>
      <c r="T125" s="129"/>
      <c r="U125" s="129"/>
      <c r="V125" s="129"/>
      <c r="W125" s="129"/>
      <c r="X125" s="129"/>
      <c r="Y125" s="129"/>
      <c r="Z125" s="129"/>
      <c r="AA125" s="129"/>
      <c r="AB125" s="129"/>
      <c r="AC125" s="129"/>
      <c r="AD125" s="129"/>
      <c r="AE125" s="129"/>
      <c r="AF125" s="129"/>
      <c r="AG125" s="129"/>
      <c r="AH125" s="129"/>
    </row>
    <row r="126" spans="2:34" ht="15" customHeight="1">
      <c r="B126" s="591"/>
      <c r="C126" s="159">
        <v>9</v>
      </c>
      <c r="D126" s="160" t="s">
        <v>2421</v>
      </c>
      <c r="E126" s="161" t="s">
        <v>860</v>
      </c>
      <c r="F126" s="327"/>
      <c r="G126" s="161" t="s">
        <v>2457</v>
      </c>
      <c r="H126" s="161" t="s">
        <v>860</v>
      </c>
      <c r="I126" s="334"/>
      <c r="J126" s="335" t="s">
        <v>2461</v>
      </c>
      <c r="K126" s="335" t="s">
        <v>2423</v>
      </c>
      <c r="L126" s="327"/>
      <c r="M126" s="161" t="s">
        <v>2424</v>
      </c>
      <c r="N126" s="161" t="s">
        <v>2424</v>
      </c>
      <c r="P126" s="129"/>
      <c r="Q126" s="129"/>
      <c r="R126" s="129"/>
      <c r="S126" s="129"/>
      <c r="T126" s="129"/>
      <c r="U126" s="129"/>
      <c r="V126" s="129"/>
      <c r="W126" s="129"/>
      <c r="X126" s="129"/>
      <c r="Y126" s="129"/>
      <c r="Z126" s="129"/>
      <c r="AA126" s="129"/>
      <c r="AB126" s="129"/>
      <c r="AC126" s="129"/>
      <c r="AD126" s="129"/>
      <c r="AE126" s="129"/>
      <c r="AF126" s="129"/>
      <c r="AG126" s="129"/>
      <c r="AH126" s="129"/>
    </row>
    <row r="127" spans="2:34" ht="15" customHeight="1">
      <c r="B127" s="591"/>
      <c r="C127" s="159">
        <v>10</v>
      </c>
      <c r="D127" s="160" t="s">
        <v>2421</v>
      </c>
      <c r="E127" s="161" t="s">
        <v>860</v>
      </c>
      <c r="F127" s="327"/>
      <c r="G127" s="161" t="s">
        <v>2457</v>
      </c>
      <c r="H127" s="161" t="s">
        <v>860</v>
      </c>
      <c r="I127" s="334"/>
      <c r="J127" s="335" t="s">
        <v>2461</v>
      </c>
      <c r="K127" s="335" t="s">
        <v>2423</v>
      </c>
      <c r="L127" s="327"/>
      <c r="M127" s="161" t="s">
        <v>2424</v>
      </c>
      <c r="N127" s="161" t="s">
        <v>2424</v>
      </c>
      <c r="P127" s="129"/>
      <c r="Q127" s="129"/>
      <c r="R127" s="129"/>
      <c r="S127" s="129"/>
      <c r="T127" s="129"/>
      <c r="U127" s="129"/>
      <c r="V127" s="129"/>
      <c r="W127" s="129"/>
      <c r="X127" s="129"/>
      <c r="Y127" s="129"/>
      <c r="Z127" s="129"/>
      <c r="AA127" s="129"/>
      <c r="AB127" s="129"/>
      <c r="AC127" s="129"/>
      <c r="AD127" s="129"/>
      <c r="AE127" s="129"/>
      <c r="AF127" s="129"/>
      <c r="AG127" s="129"/>
      <c r="AH127" s="129"/>
    </row>
    <row r="128" spans="2:34" ht="15" customHeight="1">
      <c r="B128" s="591"/>
      <c r="C128" s="159">
        <v>11</v>
      </c>
      <c r="D128" s="160" t="s">
        <v>2421</v>
      </c>
      <c r="E128" s="161" t="s">
        <v>860</v>
      </c>
      <c r="F128" s="327"/>
      <c r="G128" s="161" t="s">
        <v>2457</v>
      </c>
      <c r="H128" s="161" t="s">
        <v>860</v>
      </c>
      <c r="I128" s="334"/>
      <c r="J128" s="335" t="s">
        <v>2461</v>
      </c>
      <c r="K128" s="335" t="s">
        <v>2423</v>
      </c>
      <c r="L128" s="327"/>
      <c r="M128" s="161" t="s">
        <v>2424</v>
      </c>
      <c r="N128" s="161" t="s">
        <v>2424</v>
      </c>
      <c r="P128" s="129"/>
      <c r="Q128" s="129"/>
      <c r="R128" s="129"/>
      <c r="S128" s="129"/>
      <c r="T128" s="129"/>
      <c r="U128" s="129"/>
      <c r="V128" s="129"/>
      <c r="W128" s="129"/>
      <c r="X128" s="129"/>
      <c r="Y128" s="129"/>
      <c r="Z128" s="129"/>
      <c r="AA128" s="129"/>
      <c r="AB128" s="129"/>
      <c r="AC128" s="129"/>
      <c r="AD128" s="129"/>
      <c r="AE128" s="129"/>
      <c r="AF128" s="129"/>
      <c r="AG128" s="129"/>
      <c r="AH128" s="129"/>
    </row>
    <row r="129" spans="2:34" ht="15" customHeight="1">
      <c r="B129" s="591"/>
      <c r="C129" s="159">
        <v>12</v>
      </c>
      <c r="D129" s="160" t="s">
        <v>2421</v>
      </c>
      <c r="E129" s="161" t="s">
        <v>860</v>
      </c>
      <c r="F129" s="327"/>
      <c r="G129" s="161" t="s">
        <v>2457</v>
      </c>
      <c r="H129" s="161" t="s">
        <v>860</v>
      </c>
      <c r="I129" s="334"/>
      <c r="J129" s="335" t="s">
        <v>2461</v>
      </c>
      <c r="K129" s="335" t="s">
        <v>2423</v>
      </c>
      <c r="L129" s="327"/>
      <c r="M129" s="161" t="s">
        <v>2424</v>
      </c>
      <c r="N129" s="161" t="s">
        <v>2424</v>
      </c>
      <c r="P129" s="129"/>
      <c r="Q129" s="129"/>
      <c r="R129" s="129"/>
      <c r="S129" s="129"/>
      <c r="T129" s="129"/>
      <c r="U129" s="129"/>
      <c r="V129" s="129"/>
      <c r="W129" s="129"/>
      <c r="X129" s="129"/>
      <c r="Y129" s="129"/>
      <c r="Z129" s="129"/>
      <c r="AA129" s="129"/>
      <c r="AB129" s="129"/>
      <c r="AC129" s="129"/>
      <c r="AD129" s="129"/>
      <c r="AE129" s="129"/>
      <c r="AF129" s="129"/>
      <c r="AG129" s="129"/>
      <c r="AH129" s="129"/>
    </row>
    <row r="130" spans="2:34" ht="15" customHeight="1">
      <c r="B130" s="591"/>
      <c r="C130" s="159">
        <v>13</v>
      </c>
      <c r="D130" s="160" t="s">
        <v>2421</v>
      </c>
      <c r="E130" s="161" t="s">
        <v>860</v>
      </c>
      <c r="F130" s="327"/>
      <c r="G130" s="161" t="s">
        <v>2426</v>
      </c>
      <c r="H130" s="161" t="s">
        <v>860</v>
      </c>
      <c r="I130" s="334"/>
      <c r="J130" s="161" t="s">
        <v>2434</v>
      </c>
      <c r="K130" s="335" t="s">
        <v>2425</v>
      </c>
      <c r="L130" s="327"/>
      <c r="M130" s="161" t="s">
        <v>2417</v>
      </c>
      <c r="N130" s="161" t="s">
        <v>2417</v>
      </c>
      <c r="P130" s="129"/>
      <c r="Q130" s="129"/>
      <c r="R130" s="129"/>
      <c r="S130" s="129"/>
      <c r="T130" s="129"/>
      <c r="U130" s="129"/>
      <c r="V130" s="129"/>
      <c r="W130" s="129"/>
      <c r="X130" s="129"/>
      <c r="Y130" s="129"/>
      <c r="Z130" s="129"/>
      <c r="AA130" s="129"/>
      <c r="AB130" s="129"/>
      <c r="AC130" s="129"/>
      <c r="AD130" s="129"/>
      <c r="AE130" s="129"/>
      <c r="AF130" s="129"/>
      <c r="AG130" s="129"/>
      <c r="AH130" s="129"/>
    </row>
    <row r="131" spans="2:34" ht="15" hidden="1" customHeight="1">
      <c r="B131" s="591"/>
      <c r="C131" s="159">
        <v>14</v>
      </c>
      <c r="D131" s="167" t="s">
        <v>861</v>
      </c>
      <c r="E131" s="161" t="s">
        <v>862</v>
      </c>
      <c r="F131" s="327"/>
      <c r="G131" s="161" t="s">
        <v>863</v>
      </c>
      <c r="H131" s="161" t="s">
        <v>864</v>
      </c>
      <c r="I131" s="334"/>
      <c r="J131" s="161" t="s">
        <v>865</v>
      </c>
      <c r="K131" s="161" t="s">
        <v>866</v>
      </c>
      <c r="L131" s="327"/>
      <c r="M131" s="161" t="s">
        <v>867</v>
      </c>
      <c r="N131" s="161" t="s">
        <v>868</v>
      </c>
      <c r="P131" s="129"/>
      <c r="Q131" s="129"/>
      <c r="R131" s="129"/>
      <c r="S131" s="129"/>
      <c r="T131" s="129"/>
      <c r="U131" s="129"/>
      <c r="V131" s="129"/>
      <c r="W131" s="129"/>
      <c r="X131" s="129"/>
      <c r="Y131" s="129"/>
      <c r="Z131" s="129"/>
      <c r="AA131" s="129"/>
      <c r="AB131" s="129"/>
      <c r="AC131" s="129"/>
      <c r="AD131" s="129"/>
      <c r="AE131" s="129"/>
      <c r="AF131" s="129"/>
      <c r="AG131" s="129"/>
      <c r="AH131" s="129"/>
    </row>
    <row r="132" spans="2:34" ht="15" hidden="1" customHeight="1">
      <c r="B132" s="591"/>
      <c r="C132" s="159">
        <v>15</v>
      </c>
      <c r="D132" s="167" t="s">
        <v>869</v>
      </c>
      <c r="E132" s="161" t="s">
        <v>870</v>
      </c>
      <c r="F132" s="327"/>
      <c r="G132" s="161" t="s">
        <v>871</v>
      </c>
      <c r="H132" s="161" t="s">
        <v>872</v>
      </c>
      <c r="I132" s="334"/>
      <c r="J132" s="161" t="s">
        <v>873</v>
      </c>
      <c r="K132" s="161" t="s">
        <v>874</v>
      </c>
      <c r="L132" s="327"/>
      <c r="M132" s="161" t="s">
        <v>875</v>
      </c>
      <c r="N132" s="161" t="s">
        <v>876</v>
      </c>
      <c r="P132" s="129"/>
      <c r="Q132" s="129"/>
      <c r="R132" s="129"/>
      <c r="S132" s="129"/>
      <c r="T132" s="129"/>
      <c r="U132" s="129"/>
      <c r="V132" s="129"/>
      <c r="W132" s="129"/>
      <c r="X132" s="129"/>
      <c r="Y132" s="129"/>
      <c r="Z132" s="129"/>
      <c r="AA132" s="129"/>
      <c r="AB132" s="129"/>
      <c r="AC132" s="129"/>
      <c r="AD132" s="129"/>
      <c r="AE132" s="129"/>
      <c r="AF132" s="129"/>
      <c r="AG132" s="129"/>
      <c r="AH132" s="129"/>
    </row>
    <row r="133" spans="2:34" ht="15" hidden="1" customHeight="1">
      <c r="B133" s="591"/>
      <c r="C133" s="159">
        <v>16</v>
      </c>
      <c r="D133" s="167" t="s">
        <v>877</v>
      </c>
      <c r="E133" s="161" t="s">
        <v>878</v>
      </c>
      <c r="F133" s="327"/>
      <c r="G133" s="161" t="s">
        <v>879</v>
      </c>
      <c r="H133" s="161" t="s">
        <v>880</v>
      </c>
      <c r="I133" s="334"/>
      <c r="J133" s="161" t="s">
        <v>881</v>
      </c>
      <c r="K133" s="161" t="s">
        <v>882</v>
      </c>
      <c r="L133" s="327"/>
      <c r="M133" s="161" t="s">
        <v>883</v>
      </c>
      <c r="N133" s="161" t="s">
        <v>884</v>
      </c>
      <c r="P133" s="129"/>
      <c r="Q133" s="129"/>
      <c r="R133" s="129"/>
      <c r="S133" s="129"/>
      <c r="T133" s="129"/>
      <c r="U133" s="129"/>
      <c r="V133" s="129"/>
      <c r="W133" s="129"/>
      <c r="X133" s="129"/>
      <c r="Y133" s="129"/>
      <c r="Z133" s="129"/>
      <c r="AA133" s="129"/>
      <c r="AB133" s="129"/>
      <c r="AC133" s="129"/>
      <c r="AD133" s="129"/>
      <c r="AE133" s="129"/>
      <c r="AF133" s="129"/>
      <c r="AG133" s="129"/>
      <c r="AH133" s="129"/>
    </row>
    <row r="134" spans="2:34" ht="15" hidden="1" customHeight="1">
      <c r="B134" s="591"/>
      <c r="C134" s="159">
        <v>17</v>
      </c>
      <c r="D134" s="167" t="s">
        <v>885</v>
      </c>
      <c r="E134" s="161" t="s">
        <v>886</v>
      </c>
      <c r="F134" s="327"/>
      <c r="G134" s="161" t="s">
        <v>887</v>
      </c>
      <c r="H134" s="161" t="s">
        <v>888</v>
      </c>
      <c r="I134" s="334"/>
      <c r="J134" s="161" t="s">
        <v>889</v>
      </c>
      <c r="K134" s="161" t="s">
        <v>890</v>
      </c>
      <c r="L134" s="327"/>
      <c r="M134" s="161" t="s">
        <v>891</v>
      </c>
      <c r="N134" s="161" t="s">
        <v>892</v>
      </c>
      <c r="P134" s="129"/>
      <c r="Q134" s="129"/>
      <c r="R134" s="129"/>
      <c r="S134" s="129"/>
      <c r="T134" s="129"/>
      <c r="U134" s="129"/>
      <c r="V134" s="129"/>
      <c r="W134" s="129"/>
      <c r="X134" s="129"/>
      <c r="Y134" s="129"/>
      <c r="Z134" s="129"/>
      <c r="AA134" s="129"/>
      <c r="AB134" s="129"/>
      <c r="AC134" s="129"/>
      <c r="AD134" s="129"/>
      <c r="AE134" s="129"/>
      <c r="AF134" s="129"/>
      <c r="AG134" s="129"/>
      <c r="AH134" s="129"/>
    </row>
    <row r="135" spans="2:34" ht="15" hidden="1" customHeight="1">
      <c r="B135" s="591"/>
      <c r="C135" s="159">
        <v>18</v>
      </c>
      <c r="D135" s="167" t="s">
        <v>893</v>
      </c>
      <c r="E135" s="161" t="s">
        <v>894</v>
      </c>
      <c r="F135" s="327"/>
      <c r="G135" s="161" t="s">
        <v>895</v>
      </c>
      <c r="H135" s="161" t="s">
        <v>896</v>
      </c>
      <c r="I135" s="334"/>
      <c r="J135" s="161" t="s">
        <v>897</v>
      </c>
      <c r="K135" s="161" t="s">
        <v>898</v>
      </c>
      <c r="L135" s="327"/>
      <c r="M135" s="161" t="s">
        <v>899</v>
      </c>
      <c r="N135" s="161" t="s">
        <v>900</v>
      </c>
      <c r="P135" s="129"/>
      <c r="Q135" s="129"/>
      <c r="R135" s="129"/>
      <c r="S135" s="129"/>
      <c r="T135" s="129"/>
      <c r="U135" s="129"/>
      <c r="V135" s="129"/>
      <c r="W135" s="129"/>
      <c r="X135" s="129"/>
      <c r="Y135" s="129"/>
      <c r="Z135" s="129"/>
      <c r="AA135" s="129"/>
      <c r="AB135" s="129"/>
      <c r="AC135" s="129"/>
      <c r="AD135" s="129"/>
      <c r="AE135" s="129"/>
      <c r="AF135" s="129"/>
      <c r="AG135" s="129"/>
      <c r="AH135" s="129"/>
    </row>
    <row r="136" spans="2:34" ht="15" hidden="1" customHeight="1">
      <c r="B136" s="591"/>
      <c r="C136" s="159">
        <v>19</v>
      </c>
      <c r="D136" s="167" t="s">
        <v>901</v>
      </c>
      <c r="E136" s="161" t="s">
        <v>902</v>
      </c>
      <c r="F136" s="327"/>
      <c r="G136" s="161" t="s">
        <v>903</v>
      </c>
      <c r="H136" s="161" t="s">
        <v>904</v>
      </c>
      <c r="I136" s="334"/>
      <c r="J136" s="161" t="s">
        <v>905</v>
      </c>
      <c r="K136" s="161" t="s">
        <v>906</v>
      </c>
      <c r="L136" s="327"/>
      <c r="M136" s="161" t="s">
        <v>907</v>
      </c>
      <c r="N136" s="161" t="s">
        <v>908</v>
      </c>
      <c r="P136" s="129"/>
      <c r="Q136" s="129"/>
      <c r="R136" s="129"/>
      <c r="S136" s="129"/>
      <c r="T136" s="129"/>
      <c r="U136" s="129"/>
      <c r="V136" s="129"/>
      <c r="W136" s="129"/>
      <c r="X136" s="129"/>
      <c r="Y136" s="129"/>
      <c r="Z136" s="129"/>
      <c r="AA136" s="129"/>
      <c r="AB136" s="129"/>
      <c r="AC136" s="129"/>
      <c r="AD136" s="129"/>
      <c r="AE136" s="129"/>
      <c r="AF136" s="129"/>
      <c r="AG136" s="129"/>
      <c r="AH136" s="129"/>
    </row>
    <row r="137" spans="2:34" ht="15.75" hidden="1" customHeight="1">
      <c r="B137" s="591"/>
      <c r="C137" s="159">
        <v>20</v>
      </c>
      <c r="D137" s="167" t="s">
        <v>909</v>
      </c>
      <c r="E137" s="161" t="s">
        <v>910</v>
      </c>
      <c r="F137" s="327"/>
      <c r="G137" s="161" t="s">
        <v>911</v>
      </c>
      <c r="H137" s="161" t="s">
        <v>912</v>
      </c>
      <c r="I137" s="334"/>
      <c r="J137" s="161" t="s">
        <v>913</v>
      </c>
      <c r="K137" s="161" t="s">
        <v>914</v>
      </c>
      <c r="L137" s="327"/>
      <c r="M137" s="161" t="s">
        <v>915</v>
      </c>
      <c r="N137" s="161" t="s">
        <v>916</v>
      </c>
      <c r="P137" s="129"/>
      <c r="Q137" s="129"/>
      <c r="R137" s="129"/>
      <c r="S137" s="129"/>
      <c r="T137" s="129"/>
      <c r="U137" s="129"/>
      <c r="V137" s="129"/>
      <c r="W137" s="129"/>
      <c r="X137" s="129"/>
      <c r="Y137" s="129"/>
      <c r="Z137" s="129"/>
      <c r="AA137" s="129"/>
      <c r="AB137" s="129"/>
      <c r="AC137" s="129"/>
      <c r="AD137" s="129"/>
      <c r="AE137" s="129"/>
      <c r="AF137" s="129"/>
      <c r="AG137" s="129"/>
      <c r="AH137" s="129"/>
    </row>
    <row r="138" spans="2:34" ht="15.75" hidden="1" customHeight="1">
      <c r="B138" s="591"/>
      <c r="C138" s="159">
        <v>21</v>
      </c>
      <c r="D138" s="167" t="s">
        <v>917</v>
      </c>
      <c r="E138" s="161" t="s">
        <v>918</v>
      </c>
      <c r="F138" s="327"/>
      <c r="G138" s="161" t="s">
        <v>919</v>
      </c>
      <c r="H138" s="161" t="s">
        <v>920</v>
      </c>
      <c r="I138" s="334"/>
      <c r="J138" s="161" t="s">
        <v>921</v>
      </c>
      <c r="K138" s="161" t="s">
        <v>922</v>
      </c>
      <c r="L138" s="327"/>
      <c r="M138" s="161" t="s">
        <v>923</v>
      </c>
      <c r="N138" s="161" t="s">
        <v>924</v>
      </c>
      <c r="P138" s="129"/>
      <c r="Q138" s="129"/>
      <c r="R138" s="129"/>
      <c r="S138" s="129"/>
      <c r="T138" s="129"/>
      <c r="U138" s="129"/>
      <c r="V138" s="129"/>
      <c r="W138" s="129"/>
      <c r="X138" s="129"/>
      <c r="Y138" s="129"/>
      <c r="Z138" s="129"/>
      <c r="AA138" s="129"/>
      <c r="AB138" s="129"/>
      <c r="AC138" s="129"/>
      <c r="AD138" s="129"/>
      <c r="AE138" s="129"/>
      <c r="AF138" s="129"/>
      <c r="AG138" s="129"/>
      <c r="AH138" s="129"/>
    </row>
    <row r="139" spans="2:34" ht="15" hidden="1" customHeight="1">
      <c r="B139" s="591"/>
      <c r="C139" s="159">
        <v>22</v>
      </c>
      <c r="D139" s="167" t="s">
        <v>925</v>
      </c>
      <c r="E139" s="161" t="s">
        <v>926</v>
      </c>
      <c r="F139" s="327"/>
      <c r="G139" s="161" t="s">
        <v>927</v>
      </c>
      <c r="H139" s="161" t="s">
        <v>928</v>
      </c>
      <c r="I139" s="334"/>
      <c r="J139" s="161" t="s">
        <v>929</v>
      </c>
      <c r="K139" s="161" t="s">
        <v>930</v>
      </c>
      <c r="L139" s="327"/>
      <c r="M139" s="161" t="s">
        <v>931</v>
      </c>
      <c r="N139" s="161" t="s">
        <v>932</v>
      </c>
    </row>
    <row r="140" spans="2:34" ht="15" hidden="1" customHeight="1">
      <c r="B140" s="591"/>
      <c r="C140" s="159">
        <v>23</v>
      </c>
      <c r="D140" s="167" t="s">
        <v>933</v>
      </c>
      <c r="E140" s="161" t="s">
        <v>934</v>
      </c>
      <c r="F140" s="327"/>
      <c r="G140" s="161" t="s">
        <v>935</v>
      </c>
      <c r="H140" s="161" t="s">
        <v>936</v>
      </c>
      <c r="I140" s="334"/>
      <c r="J140" s="161" t="s">
        <v>937</v>
      </c>
      <c r="K140" s="161" t="s">
        <v>938</v>
      </c>
      <c r="L140" s="327"/>
      <c r="M140" s="161" t="s">
        <v>939</v>
      </c>
      <c r="N140" s="161" t="s">
        <v>940</v>
      </c>
    </row>
    <row r="141" spans="2:34" ht="15" hidden="1" customHeight="1">
      <c r="B141" s="591"/>
      <c r="C141" s="159">
        <v>24</v>
      </c>
      <c r="D141" s="167" t="s">
        <v>941</v>
      </c>
      <c r="E141" s="161" t="s">
        <v>942</v>
      </c>
      <c r="F141" s="327"/>
      <c r="G141" s="161" t="s">
        <v>943</v>
      </c>
      <c r="H141" s="161" t="s">
        <v>944</v>
      </c>
      <c r="I141" s="334"/>
      <c r="J141" s="161" t="s">
        <v>945</v>
      </c>
      <c r="K141" s="161" t="s">
        <v>946</v>
      </c>
      <c r="L141" s="327"/>
      <c r="M141" s="161" t="s">
        <v>947</v>
      </c>
      <c r="N141" s="161" t="s">
        <v>948</v>
      </c>
    </row>
    <row r="142" spans="2:34" ht="15" hidden="1" customHeight="1">
      <c r="B142" s="591"/>
      <c r="C142" s="159">
        <v>25</v>
      </c>
      <c r="D142" s="167" t="s">
        <v>949</v>
      </c>
      <c r="E142" s="161" t="s">
        <v>950</v>
      </c>
      <c r="F142" s="327"/>
      <c r="G142" s="161" t="s">
        <v>951</v>
      </c>
      <c r="H142" s="161" t="s">
        <v>952</v>
      </c>
      <c r="I142" s="334"/>
      <c r="J142" s="161" t="s">
        <v>953</v>
      </c>
      <c r="K142" s="161" t="s">
        <v>954</v>
      </c>
      <c r="L142" s="327"/>
      <c r="M142" s="161" t="s">
        <v>955</v>
      </c>
      <c r="N142" s="161" t="s">
        <v>956</v>
      </c>
    </row>
    <row r="143" spans="2:34" ht="15" hidden="1" customHeight="1">
      <c r="B143" s="591"/>
      <c r="C143" s="159">
        <v>26</v>
      </c>
      <c r="D143" s="167" t="s">
        <v>957</v>
      </c>
      <c r="E143" s="161" t="s">
        <v>958</v>
      </c>
      <c r="F143" s="327"/>
      <c r="G143" s="161" t="s">
        <v>959</v>
      </c>
      <c r="H143" s="161" t="s">
        <v>960</v>
      </c>
      <c r="I143" s="334"/>
      <c r="J143" s="161" t="s">
        <v>961</v>
      </c>
      <c r="K143" s="161" t="s">
        <v>962</v>
      </c>
      <c r="L143" s="327"/>
      <c r="M143" s="161" t="s">
        <v>963</v>
      </c>
      <c r="N143" s="161" t="s">
        <v>964</v>
      </c>
    </row>
    <row r="144" spans="2:34" ht="15" hidden="1" customHeight="1">
      <c r="B144" s="591"/>
      <c r="C144" s="159">
        <v>27</v>
      </c>
      <c r="D144" s="167" t="s">
        <v>965</v>
      </c>
      <c r="E144" s="161" t="s">
        <v>966</v>
      </c>
      <c r="F144" s="327"/>
      <c r="G144" s="161" t="s">
        <v>967</v>
      </c>
      <c r="H144" s="161" t="s">
        <v>968</v>
      </c>
      <c r="I144" s="334"/>
      <c r="J144" s="161" t="s">
        <v>969</v>
      </c>
      <c r="K144" s="161" t="s">
        <v>970</v>
      </c>
      <c r="L144" s="327"/>
      <c r="M144" s="161" t="s">
        <v>971</v>
      </c>
      <c r="N144" s="161" t="s">
        <v>972</v>
      </c>
    </row>
    <row r="145" spans="2:14" ht="15" hidden="1" customHeight="1">
      <c r="B145" s="591"/>
      <c r="C145" s="159">
        <v>28</v>
      </c>
      <c r="D145" s="167" t="s">
        <v>973</v>
      </c>
      <c r="E145" s="161" t="s">
        <v>974</v>
      </c>
      <c r="F145" s="327"/>
      <c r="G145" s="161" t="s">
        <v>975</v>
      </c>
      <c r="H145" s="161" t="s">
        <v>976</v>
      </c>
      <c r="I145" s="334"/>
      <c r="J145" s="161" t="s">
        <v>977</v>
      </c>
      <c r="K145" s="161" t="s">
        <v>978</v>
      </c>
      <c r="L145" s="327"/>
      <c r="M145" s="161" t="s">
        <v>979</v>
      </c>
      <c r="N145" s="161" t="s">
        <v>980</v>
      </c>
    </row>
    <row r="146" spans="2:14" ht="15" hidden="1" customHeight="1">
      <c r="B146" s="591"/>
      <c r="C146" s="159">
        <v>29</v>
      </c>
      <c r="D146" s="167" t="s">
        <v>981</v>
      </c>
      <c r="E146" s="161" t="s">
        <v>982</v>
      </c>
      <c r="F146" s="327"/>
      <c r="G146" s="161" t="s">
        <v>983</v>
      </c>
      <c r="H146" s="161" t="s">
        <v>984</v>
      </c>
      <c r="I146" s="334"/>
      <c r="J146" s="161" t="s">
        <v>985</v>
      </c>
      <c r="K146" s="161" t="s">
        <v>986</v>
      </c>
      <c r="L146" s="327"/>
      <c r="M146" s="161" t="s">
        <v>987</v>
      </c>
      <c r="N146" s="161" t="s">
        <v>988</v>
      </c>
    </row>
    <row r="147" spans="2:14" ht="15" hidden="1" customHeight="1">
      <c r="B147" s="591"/>
      <c r="C147" s="159">
        <v>30</v>
      </c>
      <c r="D147" s="167" t="s">
        <v>989</v>
      </c>
      <c r="E147" s="161" t="s">
        <v>990</v>
      </c>
      <c r="F147" s="327"/>
      <c r="G147" s="161" t="s">
        <v>991</v>
      </c>
      <c r="H147" s="161" t="s">
        <v>992</v>
      </c>
      <c r="I147" s="334"/>
      <c r="J147" s="161" t="s">
        <v>993</v>
      </c>
      <c r="K147" s="161" t="s">
        <v>994</v>
      </c>
      <c r="L147" s="327"/>
      <c r="M147" s="161" t="s">
        <v>995</v>
      </c>
      <c r="N147" s="161" t="s">
        <v>996</v>
      </c>
    </row>
    <row r="148" spans="2:14" ht="15" hidden="1" customHeight="1">
      <c r="B148" s="591"/>
      <c r="C148" s="159">
        <v>31</v>
      </c>
      <c r="D148" s="167" t="s">
        <v>997</v>
      </c>
      <c r="E148" s="161" t="s">
        <v>998</v>
      </c>
      <c r="F148" s="327"/>
      <c r="G148" s="161" t="s">
        <v>999</v>
      </c>
      <c r="H148" s="161" t="s">
        <v>1000</v>
      </c>
      <c r="I148" s="334"/>
      <c r="J148" s="161" t="s">
        <v>1001</v>
      </c>
      <c r="K148" s="161" t="s">
        <v>1002</v>
      </c>
      <c r="L148" s="327"/>
      <c r="M148" s="161" t="s">
        <v>1003</v>
      </c>
      <c r="N148" s="161" t="s">
        <v>1004</v>
      </c>
    </row>
    <row r="149" spans="2:14" ht="15" hidden="1" customHeight="1">
      <c r="B149" s="591"/>
      <c r="C149" s="159">
        <v>32</v>
      </c>
      <c r="D149" s="167" t="s">
        <v>1005</v>
      </c>
      <c r="E149" s="161" t="s">
        <v>1006</v>
      </c>
      <c r="F149" s="327"/>
      <c r="G149" s="161" t="s">
        <v>1007</v>
      </c>
      <c r="H149" s="161" t="s">
        <v>1008</v>
      </c>
      <c r="I149" s="334"/>
      <c r="J149" s="161" t="s">
        <v>1009</v>
      </c>
      <c r="K149" s="161" t="s">
        <v>1010</v>
      </c>
      <c r="L149" s="327"/>
      <c r="M149" s="161" t="s">
        <v>1011</v>
      </c>
      <c r="N149" s="161" t="s">
        <v>1012</v>
      </c>
    </row>
    <row r="150" spans="2:14" ht="15" hidden="1" customHeight="1">
      <c r="B150" s="591"/>
      <c r="C150" s="159">
        <v>33</v>
      </c>
      <c r="D150" s="167" t="s">
        <v>1013</v>
      </c>
      <c r="E150" s="161" t="s">
        <v>1014</v>
      </c>
      <c r="F150" s="327"/>
      <c r="G150" s="161" t="s">
        <v>1015</v>
      </c>
      <c r="H150" s="161" t="s">
        <v>1016</v>
      </c>
      <c r="I150" s="334"/>
      <c r="J150" s="161" t="s">
        <v>1017</v>
      </c>
      <c r="K150" s="161" t="s">
        <v>1018</v>
      </c>
      <c r="L150" s="327"/>
      <c r="M150" s="161" t="s">
        <v>1019</v>
      </c>
      <c r="N150" s="161" t="s">
        <v>1020</v>
      </c>
    </row>
    <row r="151" spans="2:14" ht="15" hidden="1" customHeight="1">
      <c r="B151" s="591"/>
      <c r="C151" s="159">
        <v>34</v>
      </c>
      <c r="D151" s="167" t="s">
        <v>1021</v>
      </c>
      <c r="E151" s="161" t="s">
        <v>1022</v>
      </c>
      <c r="F151" s="327"/>
      <c r="G151" s="161" t="s">
        <v>1023</v>
      </c>
      <c r="H151" s="161" t="s">
        <v>1024</v>
      </c>
      <c r="I151" s="334"/>
      <c r="J151" s="161" t="s">
        <v>1025</v>
      </c>
      <c r="K151" s="161" t="s">
        <v>1026</v>
      </c>
      <c r="L151" s="327"/>
      <c r="M151" s="161" t="s">
        <v>1027</v>
      </c>
      <c r="N151" s="161" t="s">
        <v>1028</v>
      </c>
    </row>
    <row r="152" spans="2:14" ht="15" hidden="1" customHeight="1">
      <c r="B152" s="591"/>
      <c r="C152" s="159">
        <v>35</v>
      </c>
      <c r="D152" s="167" t="s">
        <v>1029</v>
      </c>
      <c r="E152" s="161" t="s">
        <v>1030</v>
      </c>
      <c r="F152" s="327"/>
      <c r="G152" s="161" t="s">
        <v>1031</v>
      </c>
      <c r="H152" s="161" t="s">
        <v>1032</v>
      </c>
      <c r="I152" s="334"/>
      <c r="J152" s="161" t="s">
        <v>1033</v>
      </c>
      <c r="K152" s="161" t="s">
        <v>1034</v>
      </c>
      <c r="L152" s="327"/>
      <c r="M152" s="161" t="s">
        <v>1035</v>
      </c>
      <c r="N152" s="161" t="s">
        <v>1036</v>
      </c>
    </row>
    <row r="153" spans="2:14" ht="15" hidden="1" customHeight="1">
      <c r="B153" s="591"/>
      <c r="C153" s="159">
        <v>36</v>
      </c>
      <c r="D153" s="167" t="s">
        <v>1037</v>
      </c>
      <c r="E153" s="161" t="s">
        <v>1038</v>
      </c>
      <c r="F153" s="327"/>
      <c r="G153" s="161" t="s">
        <v>1039</v>
      </c>
      <c r="H153" s="161" t="s">
        <v>1040</v>
      </c>
      <c r="I153" s="334"/>
      <c r="J153" s="161" t="s">
        <v>1041</v>
      </c>
      <c r="K153" s="161" t="s">
        <v>1042</v>
      </c>
      <c r="L153" s="327"/>
      <c r="M153" s="161" t="s">
        <v>1043</v>
      </c>
      <c r="N153" s="161" t="s">
        <v>1044</v>
      </c>
    </row>
    <row r="154" spans="2:14" ht="15" hidden="1" customHeight="1">
      <c r="B154" s="591"/>
      <c r="C154" s="159">
        <v>37</v>
      </c>
      <c r="D154" s="167" t="s">
        <v>1045</v>
      </c>
      <c r="E154" s="161" t="s">
        <v>1046</v>
      </c>
      <c r="F154" s="327"/>
      <c r="G154" s="161" t="s">
        <v>1047</v>
      </c>
      <c r="H154" s="161" t="s">
        <v>1048</v>
      </c>
      <c r="I154" s="334"/>
      <c r="J154" s="161" t="s">
        <v>1049</v>
      </c>
      <c r="K154" s="161" t="s">
        <v>1050</v>
      </c>
      <c r="L154" s="327"/>
      <c r="M154" s="161" t="s">
        <v>1051</v>
      </c>
      <c r="N154" s="161" t="s">
        <v>1052</v>
      </c>
    </row>
    <row r="155" spans="2:14" ht="15" hidden="1" customHeight="1">
      <c r="B155" s="591"/>
      <c r="C155" s="159">
        <v>38</v>
      </c>
      <c r="D155" s="167" t="s">
        <v>1053</v>
      </c>
      <c r="E155" s="161" t="s">
        <v>1054</v>
      </c>
      <c r="F155" s="327"/>
      <c r="G155" s="161" t="s">
        <v>1055</v>
      </c>
      <c r="H155" s="161" t="s">
        <v>1056</v>
      </c>
      <c r="I155" s="334"/>
      <c r="J155" s="161" t="s">
        <v>1057</v>
      </c>
      <c r="K155" s="161" t="s">
        <v>1058</v>
      </c>
      <c r="L155" s="327"/>
      <c r="M155" s="161" t="s">
        <v>1059</v>
      </c>
      <c r="N155" s="161" t="s">
        <v>1060</v>
      </c>
    </row>
    <row r="156" spans="2:14" ht="15" hidden="1" customHeight="1">
      <c r="B156" s="591"/>
      <c r="C156" s="159">
        <v>39</v>
      </c>
      <c r="D156" s="167" t="s">
        <v>1061</v>
      </c>
      <c r="E156" s="161" t="s">
        <v>1062</v>
      </c>
      <c r="F156" s="327"/>
      <c r="G156" s="161" t="s">
        <v>1063</v>
      </c>
      <c r="H156" s="161" t="s">
        <v>1064</v>
      </c>
      <c r="I156" s="334"/>
      <c r="J156" s="161" t="s">
        <v>1065</v>
      </c>
      <c r="K156" s="161" t="s">
        <v>1066</v>
      </c>
      <c r="L156" s="327"/>
      <c r="M156" s="161" t="s">
        <v>1067</v>
      </c>
      <c r="N156" s="161" t="s">
        <v>1068</v>
      </c>
    </row>
    <row r="157" spans="2:14" ht="15" hidden="1" customHeight="1">
      <c r="B157" s="591"/>
      <c r="C157" s="159">
        <v>40</v>
      </c>
      <c r="D157" s="167" t="s">
        <v>1069</v>
      </c>
      <c r="E157" s="161" t="s">
        <v>1070</v>
      </c>
      <c r="F157" s="327"/>
      <c r="G157" s="161" t="s">
        <v>1071</v>
      </c>
      <c r="H157" s="161" t="s">
        <v>1072</v>
      </c>
      <c r="I157" s="334"/>
      <c r="J157" s="161" t="s">
        <v>1073</v>
      </c>
      <c r="K157" s="161" t="s">
        <v>1074</v>
      </c>
      <c r="L157" s="327"/>
      <c r="M157" s="161" t="s">
        <v>1075</v>
      </c>
      <c r="N157" s="161" t="s">
        <v>1076</v>
      </c>
    </row>
    <row r="158" spans="2:14" ht="15" hidden="1" customHeight="1">
      <c r="B158" s="591"/>
      <c r="C158" s="159">
        <v>41</v>
      </c>
      <c r="D158" s="167" t="s">
        <v>1077</v>
      </c>
      <c r="E158" s="161" t="s">
        <v>1078</v>
      </c>
      <c r="F158" s="327"/>
      <c r="G158" s="161" t="s">
        <v>1079</v>
      </c>
      <c r="H158" s="161" t="s">
        <v>1080</v>
      </c>
      <c r="I158" s="334"/>
      <c r="J158" s="161" t="s">
        <v>1081</v>
      </c>
      <c r="K158" s="161" t="s">
        <v>1082</v>
      </c>
      <c r="L158" s="327"/>
      <c r="M158" s="161" t="s">
        <v>1083</v>
      </c>
      <c r="N158" s="161" t="s">
        <v>1084</v>
      </c>
    </row>
    <row r="159" spans="2:14" ht="15" hidden="1" customHeight="1">
      <c r="B159" s="591"/>
      <c r="C159" s="159">
        <v>42</v>
      </c>
      <c r="D159" s="167" t="s">
        <v>1085</v>
      </c>
      <c r="E159" s="161" t="s">
        <v>1086</v>
      </c>
      <c r="F159" s="327"/>
      <c r="G159" s="161" t="s">
        <v>1087</v>
      </c>
      <c r="H159" s="161" t="s">
        <v>1088</v>
      </c>
      <c r="I159" s="334"/>
      <c r="J159" s="161" t="s">
        <v>1089</v>
      </c>
      <c r="K159" s="161" t="s">
        <v>1090</v>
      </c>
      <c r="L159" s="327"/>
      <c r="M159" s="161" t="s">
        <v>1091</v>
      </c>
      <c r="N159" s="161" t="s">
        <v>1092</v>
      </c>
    </row>
    <row r="160" spans="2:14" ht="15" hidden="1" customHeight="1">
      <c r="B160" s="591"/>
      <c r="C160" s="159">
        <v>43</v>
      </c>
      <c r="D160" s="167" t="s">
        <v>1093</v>
      </c>
      <c r="E160" s="161" t="s">
        <v>1094</v>
      </c>
      <c r="F160" s="327"/>
      <c r="G160" s="161" t="s">
        <v>1095</v>
      </c>
      <c r="H160" s="161" t="s">
        <v>1096</v>
      </c>
      <c r="I160" s="334"/>
      <c r="J160" s="161" t="s">
        <v>1097</v>
      </c>
      <c r="K160" s="161" t="s">
        <v>1098</v>
      </c>
      <c r="L160" s="327"/>
      <c r="M160" s="161" t="s">
        <v>1099</v>
      </c>
      <c r="N160" s="161" t="s">
        <v>1100</v>
      </c>
    </row>
    <row r="161" spans="2:14" ht="15" hidden="1" customHeight="1">
      <c r="B161" s="591"/>
      <c r="C161" s="159">
        <v>44</v>
      </c>
      <c r="D161" s="167" t="s">
        <v>1101</v>
      </c>
      <c r="E161" s="161" t="s">
        <v>1102</v>
      </c>
      <c r="F161" s="327"/>
      <c r="G161" s="161" t="s">
        <v>1103</v>
      </c>
      <c r="H161" s="161" t="s">
        <v>1104</v>
      </c>
      <c r="I161" s="334"/>
      <c r="J161" s="161" t="s">
        <v>1105</v>
      </c>
      <c r="K161" s="161" t="s">
        <v>1106</v>
      </c>
      <c r="L161" s="327"/>
      <c r="M161" s="161" t="s">
        <v>1107</v>
      </c>
      <c r="N161" s="161" t="s">
        <v>1108</v>
      </c>
    </row>
    <row r="162" spans="2:14" ht="15" hidden="1" customHeight="1">
      <c r="B162" s="591"/>
      <c r="C162" s="159">
        <v>45</v>
      </c>
      <c r="D162" s="167" t="s">
        <v>1109</v>
      </c>
      <c r="E162" s="161" t="s">
        <v>1110</v>
      </c>
      <c r="F162" s="327"/>
      <c r="G162" s="161" t="s">
        <v>1111</v>
      </c>
      <c r="H162" s="161" t="s">
        <v>1112</v>
      </c>
      <c r="I162" s="334"/>
      <c r="J162" s="161" t="s">
        <v>1113</v>
      </c>
      <c r="K162" s="161" t="s">
        <v>1114</v>
      </c>
      <c r="L162" s="327"/>
      <c r="M162" s="161" t="s">
        <v>1115</v>
      </c>
      <c r="N162" s="161" t="s">
        <v>1116</v>
      </c>
    </row>
    <row r="163" spans="2:14" ht="15" hidden="1" customHeight="1">
      <c r="B163" s="591"/>
      <c r="C163" s="159">
        <v>46</v>
      </c>
      <c r="D163" s="167" t="s">
        <v>1117</v>
      </c>
      <c r="E163" s="161" t="s">
        <v>1118</v>
      </c>
      <c r="F163" s="327"/>
      <c r="G163" s="161" t="s">
        <v>1119</v>
      </c>
      <c r="H163" s="161" t="s">
        <v>1120</v>
      </c>
      <c r="I163" s="143"/>
      <c r="J163" s="161" t="s">
        <v>1121</v>
      </c>
      <c r="K163" s="161" t="s">
        <v>1122</v>
      </c>
      <c r="L163" s="327"/>
      <c r="M163" s="161" t="s">
        <v>1123</v>
      </c>
      <c r="N163" s="161" t="s">
        <v>1124</v>
      </c>
    </row>
    <row r="164" spans="2:14" ht="15" hidden="1" customHeight="1">
      <c r="B164" s="591"/>
      <c r="C164" s="159">
        <v>47</v>
      </c>
      <c r="D164" s="167" t="s">
        <v>1125</v>
      </c>
      <c r="E164" s="161" t="s">
        <v>1126</v>
      </c>
      <c r="F164" s="327"/>
      <c r="G164" s="161" t="s">
        <v>1127</v>
      </c>
      <c r="H164" s="161" t="s">
        <v>1128</v>
      </c>
      <c r="I164" s="143"/>
      <c r="J164" s="161" t="s">
        <v>1129</v>
      </c>
      <c r="K164" s="161" t="s">
        <v>1130</v>
      </c>
      <c r="L164" s="327"/>
      <c r="M164" s="161" t="s">
        <v>1131</v>
      </c>
      <c r="N164" s="161" t="s">
        <v>1132</v>
      </c>
    </row>
    <row r="165" spans="2:14" ht="15" hidden="1" customHeight="1">
      <c r="B165" s="591"/>
      <c r="C165" s="159">
        <v>48</v>
      </c>
      <c r="D165" s="167" t="s">
        <v>1133</v>
      </c>
      <c r="E165" s="161" t="s">
        <v>1134</v>
      </c>
      <c r="F165" s="327"/>
      <c r="G165" s="161" t="s">
        <v>1135</v>
      </c>
      <c r="H165" s="161" t="s">
        <v>1136</v>
      </c>
      <c r="I165" s="143"/>
      <c r="J165" s="161" t="s">
        <v>1137</v>
      </c>
      <c r="K165" s="161" t="s">
        <v>1138</v>
      </c>
      <c r="L165" s="327"/>
      <c r="M165" s="161" t="s">
        <v>1139</v>
      </c>
      <c r="N165" s="161" t="s">
        <v>1140</v>
      </c>
    </row>
    <row r="166" spans="2:14" ht="15" hidden="1" customHeight="1">
      <c r="B166" s="591"/>
      <c r="C166" s="159">
        <v>49</v>
      </c>
      <c r="D166" s="167" t="s">
        <v>1141</v>
      </c>
      <c r="E166" s="161" t="s">
        <v>1142</v>
      </c>
      <c r="F166" s="327"/>
      <c r="G166" s="161" t="s">
        <v>1143</v>
      </c>
      <c r="H166" s="161" t="s">
        <v>1144</v>
      </c>
      <c r="I166" s="143"/>
      <c r="J166" s="161" t="s">
        <v>1145</v>
      </c>
      <c r="K166" s="161" t="s">
        <v>1146</v>
      </c>
      <c r="L166" s="327"/>
      <c r="M166" s="161" t="s">
        <v>1147</v>
      </c>
      <c r="N166" s="161" t="s">
        <v>1148</v>
      </c>
    </row>
    <row r="167" spans="2:14" ht="15" hidden="1" customHeight="1">
      <c r="B167" s="591"/>
      <c r="C167" s="159">
        <v>50</v>
      </c>
      <c r="D167" s="167" t="s">
        <v>1149</v>
      </c>
      <c r="E167" s="161" t="s">
        <v>1150</v>
      </c>
      <c r="F167" s="327"/>
      <c r="G167" s="161" t="s">
        <v>1151</v>
      </c>
      <c r="H167" s="161" t="s">
        <v>1152</v>
      </c>
      <c r="I167" s="143"/>
      <c r="J167" s="161" t="s">
        <v>1153</v>
      </c>
      <c r="K167" s="161" t="s">
        <v>1154</v>
      </c>
      <c r="L167" s="327"/>
      <c r="M167" s="161" t="s">
        <v>1155</v>
      </c>
      <c r="N167" s="161" t="s">
        <v>1156</v>
      </c>
    </row>
    <row r="168" spans="2:14" ht="15" hidden="1" customHeight="1">
      <c r="B168" s="591"/>
      <c r="C168" s="159">
        <v>51</v>
      </c>
      <c r="D168" s="167" t="s">
        <v>1157</v>
      </c>
      <c r="E168" s="161" t="s">
        <v>1158</v>
      </c>
      <c r="F168" s="327"/>
      <c r="G168" s="161" t="s">
        <v>1159</v>
      </c>
      <c r="H168" s="161" t="s">
        <v>1160</v>
      </c>
      <c r="I168" s="143"/>
      <c r="J168" s="161" t="s">
        <v>1161</v>
      </c>
      <c r="K168" s="161" t="s">
        <v>1162</v>
      </c>
      <c r="L168" s="327"/>
      <c r="M168" s="161" t="s">
        <v>1163</v>
      </c>
      <c r="N168" s="161" t="s">
        <v>1164</v>
      </c>
    </row>
    <row r="169" spans="2:14" ht="15" hidden="1" customHeight="1">
      <c r="B169" s="592"/>
      <c r="C169" s="159">
        <v>52</v>
      </c>
      <c r="D169" s="167" t="s">
        <v>1165</v>
      </c>
      <c r="E169" s="161" t="s">
        <v>1166</v>
      </c>
      <c r="F169" s="327"/>
      <c r="G169" s="161" t="s">
        <v>1167</v>
      </c>
      <c r="H169" s="161" t="s">
        <v>1168</v>
      </c>
      <c r="I169" s="143"/>
      <c r="J169" s="161" t="s">
        <v>1169</v>
      </c>
      <c r="K169" s="161" t="s">
        <v>1170</v>
      </c>
      <c r="L169" s="327"/>
      <c r="M169" s="161" t="s">
        <v>1171</v>
      </c>
      <c r="N169" s="161" t="s">
        <v>1172</v>
      </c>
    </row>
    <row r="170" spans="2:14" ht="15" customHeight="1">
      <c r="B170" s="143"/>
      <c r="C170" s="143"/>
      <c r="D170" s="143"/>
      <c r="E170" s="327"/>
      <c r="F170" s="143"/>
      <c r="G170" s="143"/>
      <c r="H170" s="143"/>
      <c r="I170" s="143"/>
      <c r="J170" s="143"/>
      <c r="K170" s="327"/>
      <c r="L170" s="327"/>
      <c r="M170" s="327"/>
      <c r="N170" s="327"/>
    </row>
    <row r="171" spans="2:14" ht="15.75" customHeight="1">
      <c r="B171" s="143"/>
      <c r="C171" s="143"/>
      <c r="D171" s="143"/>
      <c r="E171" s="143"/>
      <c r="F171" s="143"/>
      <c r="G171" s="143"/>
      <c r="H171" s="143"/>
      <c r="I171" s="143"/>
      <c r="J171" s="327"/>
      <c r="K171" s="327"/>
      <c r="L171" s="327"/>
      <c r="M171" s="327"/>
      <c r="N171" s="327"/>
    </row>
    <row r="172" spans="2:14" ht="15.75" customHeight="1">
      <c r="B172" s="590">
        <v>2</v>
      </c>
      <c r="C172" s="155" t="s">
        <v>150</v>
      </c>
      <c r="D172" s="156" t="s">
        <v>1174</v>
      </c>
      <c r="E172" s="157" t="s">
        <v>1175</v>
      </c>
      <c r="F172" s="327"/>
      <c r="G172" s="157" t="s">
        <v>1176</v>
      </c>
      <c r="H172" s="157" t="s">
        <v>1177</v>
      </c>
      <c r="I172" s="334"/>
      <c r="J172" s="157" t="s">
        <v>1178</v>
      </c>
      <c r="K172" s="157" t="s">
        <v>1179</v>
      </c>
      <c r="L172" s="129"/>
      <c r="M172" s="157" t="s">
        <v>1180</v>
      </c>
      <c r="N172" s="157" t="s">
        <v>1181</v>
      </c>
    </row>
    <row r="173" spans="2:14" ht="15.75" customHeight="1">
      <c r="B173" s="591"/>
      <c r="C173" s="159">
        <v>1</v>
      </c>
      <c r="D173" s="167" t="s">
        <v>1182</v>
      </c>
      <c r="E173" s="161" t="s">
        <v>860</v>
      </c>
      <c r="F173" s="327"/>
      <c r="G173" s="161" t="s">
        <v>2426</v>
      </c>
      <c r="H173" s="161" t="s">
        <v>860</v>
      </c>
      <c r="I173" s="334"/>
      <c r="J173" s="335" t="s">
        <v>2462</v>
      </c>
      <c r="K173" s="335" t="s">
        <v>2423</v>
      </c>
      <c r="L173" s="129"/>
      <c r="M173" s="161" t="s">
        <v>2424</v>
      </c>
      <c r="N173" s="161" t="s">
        <v>2424</v>
      </c>
    </row>
    <row r="174" spans="2:14" ht="15.75" customHeight="1">
      <c r="B174" s="591"/>
      <c r="C174" s="159">
        <v>2</v>
      </c>
      <c r="D174" s="167" t="s">
        <v>1182</v>
      </c>
      <c r="E174" s="161" t="s">
        <v>860</v>
      </c>
      <c r="F174" s="327"/>
      <c r="G174" s="161" t="s">
        <v>2426</v>
      </c>
      <c r="H174" s="161" t="s">
        <v>860</v>
      </c>
      <c r="I174" s="334"/>
      <c r="J174" s="335" t="s">
        <v>2462</v>
      </c>
      <c r="K174" s="335" t="s">
        <v>2423</v>
      </c>
      <c r="L174" s="327"/>
      <c r="M174" s="161" t="s">
        <v>2424</v>
      </c>
      <c r="N174" s="161" t="s">
        <v>2424</v>
      </c>
    </row>
    <row r="175" spans="2:14" ht="15.75" customHeight="1">
      <c r="B175" s="591"/>
      <c r="C175" s="159">
        <v>3</v>
      </c>
      <c r="D175" s="167" t="s">
        <v>1182</v>
      </c>
      <c r="E175" s="161" t="s">
        <v>860</v>
      </c>
      <c r="F175" s="327"/>
      <c r="G175" s="161" t="s">
        <v>2426</v>
      </c>
      <c r="H175" s="161" t="s">
        <v>860</v>
      </c>
      <c r="I175" s="334"/>
      <c r="J175" s="335" t="s">
        <v>2462</v>
      </c>
      <c r="K175" s="335" t="s">
        <v>2423</v>
      </c>
      <c r="L175" s="327"/>
      <c r="M175" s="161" t="s">
        <v>2424</v>
      </c>
      <c r="N175" s="161" t="s">
        <v>2424</v>
      </c>
    </row>
    <row r="176" spans="2:14" ht="15.75" customHeight="1">
      <c r="B176" s="591"/>
      <c r="C176" s="159">
        <v>4</v>
      </c>
      <c r="D176" s="167" t="s">
        <v>1182</v>
      </c>
      <c r="E176" s="161" t="s">
        <v>860</v>
      </c>
      <c r="F176" s="327"/>
      <c r="G176" s="161" t="s">
        <v>2426</v>
      </c>
      <c r="H176" s="161" t="s">
        <v>860</v>
      </c>
      <c r="I176" s="334"/>
      <c r="J176" s="335" t="s">
        <v>2462</v>
      </c>
      <c r="K176" s="335" t="s">
        <v>2423</v>
      </c>
      <c r="L176" s="327"/>
      <c r="M176" s="161" t="s">
        <v>2424</v>
      </c>
      <c r="N176" s="161" t="s">
        <v>2424</v>
      </c>
    </row>
    <row r="177" spans="2:14" ht="15.75" customHeight="1">
      <c r="B177" s="591"/>
      <c r="C177" s="159">
        <v>5</v>
      </c>
      <c r="D177" s="167" t="s">
        <v>1182</v>
      </c>
      <c r="E177" s="161" t="s">
        <v>860</v>
      </c>
      <c r="F177" s="327"/>
      <c r="G177" s="161" t="s">
        <v>2426</v>
      </c>
      <c r="H177" s="161" t="s">
        <v>860</v>
      </c>
      <c r="I177" s="334"/>
      <c r="J177" s="336" t="s">
        <v>2463</v>
      </c>
      <c r="K177" s="335" t="s">
        <v>2423</v>
      </c>
      <c r="L177" s="327"/>
      <c r="M177" s="161" t="s">
        <v>2424</v>
      </c>
      <c r="N177" s="161" t="s">
        <v>2424</v>
      </c>
    </row>
    <row r="178" spans="2:14" ht="15.75" customHeight="1">
      <c r="B178" s="591"/>
      <c r="C178" s="159">
        <v>6</v>
      </c>
      <c r="D178" s="167" t="s">
        <v>1182</v>
      </c>
      <c r="E178" s="161" t="s">
        <v>860</v>
      </c>
      <c r="F178" s="327"/>
      <c r="G178" s="161" t="s">
        <v>2426</v>
      </c>
      <c r="H178" s="161" t="s">
        <v>860</v>
      </c>
      <c r="I178" s="334"/>
      <c r="J178" s="336" t="s">
        <v>2427</v>
      </c>
      <c r="K178" s="335" t="s">
        <v>2423</v>
      </c>
      <c r="L178" s="327"/>
      <c r="M178" s="161" t="s">
        <v>2424</v>
      </c>
      <c r="N178" s="161" t="s">
        <v>2424</v>
      </c>
    </row>
    <row r="179" spans="2:14" ht="15.75" customHeight="1">
      <c r="B179" s="591"/>
      <c r="C179" s="159">
        <v>7</v>
      </c>
      <c r="D179" s="167" t="s">
        <v>1182</v>
      </c>
      <c r="E179" s="161" t="s">
        <v>860</v>
      </c>
      <c r="F179" s="327"/>
      <c r="G179" s="161" t="s">
        <v>2426</v>
      </c>
      <c r="H179" s="161" t="s">
        <v>860</v>
      </c>
      <c r="I179" s="334"/>
      <c r="J179" s="336" t="s">
        <v>2427</v>
      </c>
      <c r="K179" s="335" t="s">
        <v>2423</v>
      </c>
      <c r="L179" s="327"/>
      <c r="M179" s="161" t="s">
        <v>2424</v>
      </c>
      <c r="N179" s="161" t="s">
        <v>2424</v>
      </c>
    </row>
    <row r="180" spans="2:14" ht="15.75" customHeight="1">
      <c r="B180" s="591"/>
      <c r="C180" s="159">
        <v>8</v>
      </c>
      <c r="D180" s="167" t="s">
        <v>1182</v>
      </c>
      <c r="E180" s="161" t="s">
        <v>860</v>
      </c>
      <c r="F180" s="327"/>
      <c r="G180" s="161" t="s">
        <v>2426</v>
      </c>
      <c r="H180" s="161" t="s">
        <v>860</v>
      </c>
      <c r="I180" s="334"/>
      <c r="J180" s="336" t="s">
        <v>2427</v>
      </c>
      <c r="K180" s="335" t="s">
        <v>2423</v>
      </c>
      <c r="L180" s="327"/>
      <c r="M180" s="161" t="s">
        <v>2424</v>
      </c>
      <c r="N180" s="161" t="s">
        <v>2424</v>
      </c>
    </row>
    <row r="181" spans="2:14" ht="15.75" customHeight="1">
      <c r="B181" s="591"/>
      <c r="C181" s="159">
        <v>9</v>
      </c>
      <c r="D181" s="167" t="s">
        <v>1182</v>
      </c>
      <c r="E181" s="161" t="s">
        <v>860</v>
      </c>
      <c r="F181" s="327"/>
      <c r="G181" s="161" t="s">
        <v>2426</v>
      </c>
      <c r="H181" s="161" t="s">
        <v>860</v>
      </c>
      <c r="I181" s="334"/>
      <c r="J181" s="335" t="s">
        <v>1511</v>
      </c>
      <c r="K181" s="335" t="s">
        <v>2423</v>
      </c>
      <c r="L181" s="327"/>
      <c r="M181" s="161" t="s">
        <v>2424</v>
      </c>
      <c r="N181" s="161" t="s">
        <v>2424</v>
      </c>
    </row>
    <row r="182" spans="2:14" ht="15.75" customHeight="1">
      <c r="B182" s="591"/>
      <c r="C182" s="159">
        <v>10</v>
      </c>
      <c r="D182" s="167" t="s">
        <v>1182</v>
      </c>
      <c r="E182" s="161" t="s">
        <v>860</v>
      </c>
      <c r="F182" s="327"/>
      <c r="G182" s="161" t="s">
        <v>2426</v>
      </c>
      <c r="H182" s="161" t="s">
        <v>860</v>
      </c>
      <c r="I182" s="334"/>
      <c r="J182" s="335" t="s">
        <v>1511</v>
      </c>
      <c r="K182" s="335" t="s">
        <v>2423</v>
      </c>
      <c r="L182" s="327"/>
      <c r="M182" s="161" t="s">
        <v>2424</v>
      </c>
      <c r="N182" s="161" t="s">
        <v>2424</v>
      </c>
    </row>
    <row r="183" spans="2:14" ht="15.75" customHeight="1">
      <c r="B183" s="591"/>
      <c r="C183" s="159">
        <v>11</v>
      </c>
      <c r="D183" s="167" t="s">
        <v>1182</v>
      </c>
      <c r="E183" s="161" t="s">
        <v>860</v>
      </c>
      <c r="F183" s="327"/>
      <c r="G183" s="161" t="s">
        <v>2426</v>
      </c>
      <c r="H183" s="161" t="s">
        <v>860</v>
      </c>
      <c r="I183" s="334"/>
      <c r="J183" s="335" t="s">
        <v>1511</v>
      </c>
      <c r="K183" s="335" t="s">
        <v>2423</v>
      </c>
      <c r="L183" s="327"/>
      <c r="M183" s="161" t="s">
        <v>2424</v>
      </c>
      <c r="N183" s="161" t="s">
        <v>2424</v>
      </c>
    </row>
    <row r="184" spans="2:14" ht="15.75" customHeight="1">
      <c r="B184" s="591"/>
      <c r="C184" s="159">
        <v>12</v>
      </c>
      <c r="D184" s="167" t="s">
        <v>1182</v>
      </c>
      <c r="E184" s="161" t="s">
        <v>860</v>
      </c>
      <c r="F184" s="327"/>
      <c r="G184" s="161" t="s">
        <v>2426</v>
      </c>
      <c r="H184" s="161" t="s">
        <v>860</v>
      </c>
      <c r="I184" s="334"/>
      <c r="J184" s="335" t="s">
        <v>1511</v>
      </c>
      <c r="K184" s="335" t="s">
        <v>2417</v>
      </c>
      <c r="L184" s="327"/>
      <c r="M184" s="161" t="s">
        <v>2424</v>
      </c>
      <c r="N184" s="161" t="s">
        <v>2424</v>
      </c>
    </row>
    <row r="185" spans="2:14" ht="15.75" customHeight="1">
      <c r="B185" s="591"/>
      <c r="C185" s="159">
        <v>13</v>
      </c>
      <c r="D185" s="167" t="s">
        <v>2428</v>
      </c>
      <c r="E185" s="161" t="s">
        <v>860</v>
      </c>
      <c r="F185" s="327"/>
      <c r="G185" s="161" t="s">
        <v>2426</v>
      </c>
      <c r="H185" s="161" t="s">
        <v>860</v>
      </c>
      <c r="I185" s="334"/>
      <c r="J185" s="161" t="s">
        <v>2434</v>
      </c>
      <c r="K185" s="161" t="s">
        <v>2417</v>
      </c>
      <c r="L185" s="327"/>
      <c r="M185" s="161" t="s">
        <v>2417</v>
      </c>
      <c r="N185" s="161" t="s">
        <v>2417</v>
      </c>
    </row>
    <row r="186" spans="2:14" ht="15.75" hidden="1" customHeight="1">
      <c r="B186" s="591"/>
      <c r="C186" s="159">
        <v>14</v>
      </c>
      <c r="D186" s="167" t="s">
        <v>1183</v>
      </c>
      <c r="E186" s="161" t="s">
        <v>1184</v>
      </c>
      <c r="F186" s="327"/>
      <c r="G186" s="161" t="s">
        <v>1185</v>
      </c>
      <c r="H186" s="161" t="s">
        <v>1186</v>
      </c>
      <c r="I186" s="334"/>
      <c r="J186" s="161" t="s">
        <v>1187</v>
      </c>
      <c r="K186" s="161" t="s">
        <v>1188</v>
      </c>
      <c r="L186" s="327"/>
      <c r="M186" s="161" t="s">
        <v>1189</v>
      </c>
      <c r="N186" s="161" t="s">
        <v>1190</v>
      </c>
    </row>
    <row r="187" spans="2:14" ht="15.75" hidden="1" customHeight="1">
      <c r="B187" s="591"/>
      <c r="C187" s="159">
        <v>15</v>
      </c>
      <c r="D187" s="167" t="s">
        <v>1191</v>
      </c>
      <c r="E187" s="161" t="s">
        <v>1193</v>
      </c>
      <c r="F187" s="327"/>
      <c r="G187" s="161" t="s">
        <v>1194</v>
      </c>
      <c r="H187" s="161" t="s">
        <v>1196</v>
      </c>
      <c r="I187" s="334"/>
      <c r="J187" s="161" t="s">
        <v>1197</v>
      </c>
      <c r="K187" s="161" t="s">
        <v>1198</v>
      </c>
      <c r="L187" s="327"/>
      <c r="M187" s="161" t="s">
        <v>1199</v>
      </c>
      <c r="N187" s="161" t="s">
        <v>1200</v>
      </c>
    </row>
    <row r="188" spans="2:14" ht="15.75" hidden="1" customHeight="1">
      <c r="B188" s="591"/>
      <c r="C188" s="159">
        <v>16</v>
      </c>
      <c r="D188" s="167" t="s">
        <v>1201</v>
      </c>
      <c r="E188" s="161" t="s">
        <v>1202</v>
      </c>
      <c r="F188" s="327"/>
      <c r="G188" s="161" t="s">
        <v>1203</v>
      </c>
      <c r="H188" s="161" t="s">
        <v>1204</v>
      </c>
      <c r="I188" s="334"/>
      <c r="J188" s="161" t="s">
        <v>1205</v>
      </c>
      <c r="K188" s="161" t="s">
        <v>1206</v>
      </c>
      <c r="L188" s="327"/>
      <c r="M188" s="161" t="s">
        <v>1207</v>
      </c>
      <c r="N188" s="161" t="s">
        <v>1208</v>
      </c>
    </row>
    <row r="189" spans="2:14" ht="15.75" hidden="1" customHeight="1">
      <c r="B189" s="591"/>
      <c r="C189" s="159">
        <v>17</v>
      </c>
      <c r="D189" s="167" t="s">
        <v>1209</v>
      </c>
      <c r="E189" s="161" t="s">
        <v>1210</v>
      </c>
      <c r="F189" s="327"/>
      <c r="G189" s="161" t="s">
        <v>1211</v>
      </c>
      <c r="H189" s="161" t="s">
        <v>1212</v>
      </c>
      <c r="I189" s="334"/>
      <c r="J189" s="161" t="s">
        <v>1213</v>
      </c>
      <c r="K189" s="161" t="s">
        <v>1214</v>
      </c>
      <c r="L189" s="327"/>
      <c r="M189" s="161" t="s">
        <v>1215</v>
      </c>
      <c r="N189" s="161" t="s">
        <v>1216</v>
      </c>
    </row>
    <row r="190" spans="2:14" ht="15.75" hidden="1" customHeight="1">
      <c r="B190" s="591"/>
      <c r="C190" s="159">
        <v>18</v>
      </c>
      <c r="D190" s="167" t="s">
        <v>1217</v>
      </c>
      <c r="E190" s="161" t="s">
        <v>1218</v>
      </c>
      <c r="F190" s="327"/>
      <c r="G190" s="161" t="s">
        <v>1219</v>
      </c>
      <c r="H190" s="161" t="s">
        <v>1220</v>
      </c>
      <c r="I190" s="334"/>
      <c r="J190" s="161" t="s">
        <v>1221</v>
      </c>
      <c r="K190" s="161" t="s">
        <v>1222</v>
      </c>
      <c r="L190" s="327"/>
      <c r="M190" s="161" t="s">
        <v>1223</v>
      </c>
      <c r="N190" s="161" t="s">
        <v>1224</v>
      </c>
    </row>
    <row r="191" spans="2:14" ht="15.75" hidden="1" customHeight="1">
      <c r="B191" s="591"/>
      <c r="C191" s="159">
        <v>19</v>
      </c>
      <c r="D191" s="167" t="s">
        <v>1225</v>
      </c>
      <c r="E191" s="161" t="s">
        <v>1226</v>
      </c>
      <c r="F191" s="327"/>
      <c r="G191" s="161" t="s">
        <v>1227</v>
      </c>
      <c r="H191" s="161" t="s">
        <v>1228</v>
      </c>
      <c r="I191" s="334"/>
      <c r="J191" s="161" t="s">
        <v>1229</v>
      </c>
      <c r="K191" s="161" t="s">
        <v>1230</v>
      </c>
      <c r="L191" s="327"/>
      <c r="M191" s="161" t="s">
        <v>1231</v>
      </c>
      <c r="N191" s="161" t="s">
        <v>1233</v>
      </c>
    </row>
    <row r="192" spans="2:14" ht="15.75" hidden="1" customHeight="1">
      <c r="B192" s="591"/>
      <c r="C192" s="159">
        <v>20</v>
      </c>
      <c r="D192" s="167" t="s">
        <v>1234</v>
      </c>
      <c r="E192" s="161" t="s">
        <v>1235</v>
      </c>
      <c r="F192" s="327"/>
      <c r="G192" s="161" t="s">
        <v>1236</v>
      </c>
      <c r="H192" s="161" t="s">
        <v>1237</v>
      </c>
      <c r="I192" s="334"/>
      <c r="J192" s="161" t="s">
        <v>1238</v>
      </c>
      <c r="K192" s="161" t="s">
        <v>1239</v>
      </c>
      <c r="L192" s="327"/>
      <c r="M192" s="161" t="s">
        <v>1240</v>
      </c>
      <c r="N192" s="161" t="s">
        <v>1241</v>
      </c>
    </row>
    <row r="193" spans="2:14" ht="15.75" hidden="1" customHeight="1">
      <c r="B193" s="591"/>
      <c r="C193" s="159">
        <v>21</v>
      </c>
      <c r="D193" s="167" t="s">
        <v>1242</v>
      </c>
      <c r="E193" s="161" t="s">
        <v>1243</v>
      </c>
      <c r="F193" s="327"/>
      <c r="G193" s="161" t="s">
        <v>1244</v>
      </c>
      <c r="H193" s="161" t="s">
        <v>1245</v>
      </c>
      <c r="I193" s="334"/>
      <c r="J193" s="161" t="s">
        <v>1246</v>
      </c>
      <c r="K193" s="161" t="s">
        <v>1247</v>
      </c>
      <c r="L193" s="327"/>
      <c r="M193" s="161" t="s">
        <v>1248</v>
      </c>
      <c r="N193" s="161" t="s">
        <v>1249</v>
      </c>
    </row>
    <row r="194" spans="2:14" ht="15.75" hidden="1" customHeight="1">
      <c r="B194" s="591"/>
      <c r="C194" s="159">
        <v>22</v>
      </c>
      <c r="D194" s="167" t="s">
        <v>1250</v>
      </c>
      <c r="E194" s="161" t="s">
        <v>1251</v>
      </c>
      <c r="F194" s="327"/>
      <c r="G194" s="161" t="s">
        <v>1252</v>
      </c>
      <c r="H194" s="161" t="s">
        <v>1253</v>
      </c>
      <c r="I194" s="334"/>
      <c r="J194" s="161" t="s">
        <v>1254</v>
      </c>
      <c r="K194" s="161" t="s">
        <v>1255</v>
      </c>
      <c r="L194" s="327"/>
      <c r="M194" s="161" t="s">
        <v>1256</v>
      </c>
      <c r="N194" s="161" t="s">
        <v>1257</v>
      </c>
    </row>
    <row r="195" spans="2:14" ht="15.75" hidden="1" customHeight="1">
      <c r="B195" s="591"/>
      <c r="C195" s="159">
        <v>23</v>
      </c>
      <c r="D195" s="167" t="s">
        <v>1259</v>
      </c>
      <c r="E195" s="161" t="s">
        <v>1260</v>
      </c>
      <c r="F195" s="327"/>
      <c r="G195" s="161" t="s">
        <v>1261</v>
      </c>
      <c r="H195" s="161" t="s">
        <v>1262</v>
      </c>
      <c r="I195" s="334"/>
      <c r="J195" s="161" t="s">
        <v>1263</v>
      </c>
      <c r="K195" s="161" t="s">
        <v>1264</v>
      </c>
      <c r="L195" s="327"/>
      <c r="M195" s="161" t="s">
        <v>1265</v>
      </c>
      <c r="N195" s="161" t="s">
        <v>1266</v>
      </c>
    </row>
    <row r="196" spans="2:14" ht="15.75" hidden="1" customHeight="1">
      <c r="B196" s="591"/>
      <c r="C196" s="159">
        <v>24</v>
      </c>
      <c r="D196" s="167" t="s">
        <v>1269</v>
      </c>
      <c r="E196" s="161" t="s">
        <v>1270</v>
      </c>
      <c r="F196" s="327"/>
      <c r="G196" s="161" t="s">
        <v>1271</v>
      </c>
      <c r="H196" s="161" t="s">
        <v>1272</v>
      </c>
      <c r="I196" s="334"/>
      <c r="J196" s="161" t="s">
        <v>1273</v>
      </c>
      <c r="K196" s="161" t="s">
        <v>1274</v>
      </c>
      <c r="L196" s="327"/>
      <c r="M196" s="161" t="s">
        <v>1275</v>
      </c>
      <c r="N196" s="161" t="s">
        <v>1276</v>
      </c>
    </row>
    <row r="197" spans="2:14" ht="15.75" hidden="1" customHeight="1">
      <c r="B197" s="591"/>
      <c r="C197" s="159">
        <v>25</v>
      </c>
      <c r="D197" s="167" t="s">
        <v>1278</v>
      </c>
      <c r="E197" s="161" t="s">
        <v>1279</v>
      </c>
      <c r="F197" s="327"/>
      <c r="G197" s="161" t="s">
        <v>1280</v>
      </c>
      <c r="H197" s="161" t="s">
        <v>1281</v>
      </c>
      <c r="I197" s="334"/>
      <c r="J197" s="161" t="s">
        <v>1282</v>
      </c>
      <c r="K197" s="161" t="s">
        <v>1283</v>
      </c>
      <c r="L197" s="327"/>
      <c r="M197" s="161" t="s">
        <v>1284</v>
      </c>
      <c r="N197" s="161" t="s">
        <v>1285</v>
      </c>
    </row>
    <row r="198" spans="2:14" ht="15.75" hidden="1" customHeight="1">
      <c r="B198" s="591"/>
      <c r="C198" s="159">
        <v>26</v>
      </c>
      <c r="D198" s="167" t="s">
        <v>1286</v>
      </c>
      <c r="E198" s="161" t="s">
        <v>1287</v>
      </c>
      <c r="F198" s="327"/>
      <c r="G198" s="161" t="s">
        <v>1288</v>
      </c>
      <c r="H198" s="161" t="s">
        <v>1289</v>
      </c>
      <c r="I198" s="334"/>
      <c r="J198" s="161" t="s">
        <v>1290</v>
      </c>
      <c r="K198" s="161" t="s">
        <v>1291</v>
      </c>
      <c r="L198" s="327"/>
      <c r="M198" s="161" t="s">
        <v>1292</v>
      </c>
      <c r="N198" s="161" t="s">
        <v>1293</v>
      </c>
    </row>
    <row r="199" spans="2:14" ht="15.75" hidden="1" customHeight="1">
      <c r="B199" s="591"/>
      <c r="C199" s="159">
        <v>27</v>
      </c>
      <c r="D199" s="167" t="s">
        <v>1294</v>
      </c>
      <c r="E199" s="161" t="s">
        <v>1295</v>
      </c>
      <c r="F199" s="327"/>
      <c r="G199" s="161" t="s">
        <v>1296</v>
      </c>
      <c r="H199" s="161" t="s">
        <v>1297</v>
      </c>
      <c r="I199" s="334"/>
      <c r="J199" s="161" t="s">
        <v>1298</v>
      </c>
      <c r="K199" s="161" t="s">
        <v>1299</v>
      </c>
      <c r="L199" s="327"/>
      <c r="M199" s="161" t="s">
        <v>1300</v>
      </c>
      <c r="N199" s="161" t="s">
        <v>1301</v>
      </c>
    </row>
    <row r="200" spans="2:14" ht="15.75" hidden="1" customHeight="1">
      <c r="B200" s="591"/>
      <c r="C200" s="159">
        <v>28</v>
      </c>
      <c r="D200" s="167" t="s">
        <v>1302</v>
      </c>
      <c r="E200" s="161" t="s">
        <v>1303</v>
      </c>
      <c r="F200" s="327"/>
      <c r="G200" s="161" t="s">
        <v>1304</v>
      </c>
      <c r="H200" s="161" t="s">
        <v>1305</v>
      </c>
      <c r="I200" s="334"/>
      <c r="J200" s="161" t="s">
        <v>1306</v>
      </c>
      <c r="K200" s="161" t="s">
        <v>1307</v>
      </c>
      <c r="L200" s="327"/>
      <c r="M200" s="161" t="s">
        <v>1308</v>
      </c>
      <c r="N200" s="161" t="s">
        <v>1309</v>
      </c>
    </row>
    <row r="201" spans="2:14" ht="15.75" hidden="1" customHeight="1">
      <c r="B201" s="591"/>
      <c r="C201" s="159">
        <v>29</v>
      </c>
      <c r="D201" s="167" t="s">
        <v>1310</v>
      </c>
      <c r="E201" s="161" t="s">
        <v>1311</v>
      </c>
      <c r="F201" s="327"/>
      <c r="G201" s="161" t="s">
        <v>1312</v>
      </c>
      <c r="H201" s="161" t="s">
        <v>1313</v>
      </c>
      <c r="I201" s="334"/>
      <c r="J201" s="161" t="s">
        <v>1314</v>
      </c>
      <c r="K201" s="161" t="s">
        <v>1315</v>
      </c>
      <c r="L201" s="327"/>
      <c r="M201" s="161" t="s">
        <v>1316</v>
      </c>
      <c r="N201" s="161" t="s">
        <v>1317</v>
      </c>
    </row>
    <row r="202" spans="2:14" ht="15.75" hidden="1" customHeight="1">
      <c r="B202" s="591"/>
      <c r="C202" s="159">
        <v>30</v>
      </c>
      <c r="D202" s="167" t="s">
        <v>1318</v>
      </c>
      <c r="E202" s="161" t="s">
        <v>1319</v>
      </c>
      <c r="F202" s="327"/>
      <c r="G202" s="161" t="s">
        <v>1320</v>
      </c>
      <c r="H202" s="161" t="s">
        <v>1321</v>
      </c>
      <c r="I202" s="334"/>
      <c r="J202" s="161" t="s">
        <v>1322</v>
      </c>
      <c r="K202" s="161" t="s">
        <v>1323</v>
      </c>
      <c r="L202" s="327"/>
      <c r="M202" s="161" t="s">
        <v>1324</v>
      </c>
      <c r="N202" s="161" t="s">
        <v>1325</v>
      </c>
    </row>
    <row r="203" spans="2:14" ht="15.75" hidden="1" customHeight="1">
      <c r="B203" s="591"/>
      <c r="C203" s="159">
        <v>31</v>
      </c>
      <c r="D203" s="167" t="s">
        <v>1327</v>
      </c>
      <c r="E203" s="161" t="s">
        <v>1328</v>
      </c>
      <c r="F203" s="327"/>
      <c r="G203" s="161" t="s">
        <v>1329</v>
      </c>
      <c r="H203" s="161" t="s">
        <v>1330</v>
      </c>
      <c r="I203" s="334"/>
      <c r="J203" s="161" t="s">
        <v>1331</v>
      </c>
      <c r="K203" s="161" t="s">
        <v>1332</v>
      </c>
      <c r="L203" s="327"/>
      <c r="M203" s="161" t="s">
        <v>1333</v>
      </c>
      <c r="N203" s="161" t="s">
        <v>1334</v>
      </c>
    </row>
    <row r="204" spans="2:14" ht="15.75" hidden="1" customHeight="1">
      <c r="B204" s="591"/>
      <c r="C204" s="159">
        <v>32</v>
      </c>
      <c r="D204" s="167" t="s">
        <v>1335</v>
      </c>
      <c r="E204" s="161" t="s">
        <v>1336</v>
      </c>
      <c r="F204" s="327"/>
      <c r="G204" s="161" t="s">
        <v>1337</v>
      </c>
      <c r="H204" s="161" t="s">
        <v>1338</v>
      </c>
      <c r="I204" s="334"/>
      <c r="J204" s="161" t="s">
        <v>1339</v>
      </c>
      <c r="K204" s="161" t="s">
        <v>1340</v>
      </c>
      <c r="L204" s="327"/>
      <c r="M204" s="161" t="s">
        <v>1341</v>
      </c>
      <c r="N204" s="161" t="s">
        <v>1342</v>
      </c>
    </row>
    <row r="205" spans="2:14" ht="15.75" hidden="1" customHeight="1">
      <c r="B205" s="591"/>
      <c r="C205" s="159">
        <v>33</v>
      </c>
      <c r="D205" s="167" t="s">
        <v>1343</v>
      </c>
      <c r="E205" s="161" t="s">
        <v>1344</v>
      </c>
      <c r="F205" s="327"/>
      <c r="G205" s="161" t="s">
        <v>1345</v>
      </c>
      <c r="H205" s="161" t="s">
        <v>1346</v>
      </c>
      <c r="I205" s="334"/>
      <c r="J205" s="161" t="s">
        <v>1347</v>
      </c>
      <c r="K205" s="161" t="s">
        <v>1348</v>
      </c>
      <c r="L205" s="327"/>
      <c r="M205" s="161" t="s">
        <v>1349</v>
      </c>
      <c r="N205" s="161" t="s">
        <v>1350</v>
      </c>
    </row>
    <row r="206" spans="2:14" ht="15.75" hidden="1" customHeight="1">
      <c r="B206" s="591"/>
      <c r="C206" s="159">
        <v>34</v>
      </c>
      <c r="D206" s="167" t="s">
        <v>1351</v>
      </c>
      <c r="E206" s="161" t="s">
        <v>1352</v>
      </c>
      <c r="F206" s="327"/>
      <c r="G206" s="161" t="s">
        <v>1353</v>
      </c>
      <c r="H206" s="161" t="s">
        <v>1354</v>
      </c>
      <c r="I206" s="334"/>
      <c r="J206" s="161" t="s">
        <v>1355</v>
      </c>
      <c r="K206" s="161" t="s">
        <v>1356</v>
      </c>
      <c r="L206" s="327"/>
      <c r="M206" s="161" t="s">
        <v>1357</v>
      </c>
      <c r="N206" s="161" t="s">
        <v>1358</v>
      </c>
    </row>
    <row r="207" spans="2:14" ht="15.75" hidden="1" customHeight="1">
      <c r="B207" s="591"/>
      <c r="C207" s="159">
        <v>35</v>
      </c>
      <c r="D207" s="167" t="s">
        <v>1359</v>
      </c>
      <c r="E207" s="161" t="s">
        <v>1360</v>
      </c>
      <c r="F207" s="327"/>
      <c r="G207" s="161" t="s">
        <v>1361</v>
      </c>
      <c r="H207" s="161" t="s">
        <v>1362</v>
      </c>
      <c r="I207" s="334"/>
      <c r="J207" s="161" t="s">
        <v>1363</v>
      </c>
      <c r="K207" s="161" t="s">
        <v>1364</v>
      </c>
      <c r="L207" s="327"/>
      <c r="M207" s="161" t="s">
        <v>1365</v>
      </c>
      <c r="N207" s="161" t="s">
        <v>1366</v>
      </c>
    </row>
    <row r="208" spans="2:14" ht="15.75" hidden="1" customHeight="1">
      <c r="B208" s="591"/>
      <c r="C208" s="159">
        <v>36</v>
      </c>
      <c r="D208" s="167" t="s">
        <v>1367</v>
      </c>
      <c r="E208" s="161" t="s">
        <v>1368</v>
      </c>
      <c r="F208" s="327"/>
      <c r="G208" s="161" t="s">
        <v>1369</v>
      </c>
      <c r="H208" s="161" t="s">
        <v>1370</v>
      </c>
      <c r="I208" s="334"/>
      <c r="J208" s="161" t="s">
        <v>1371</v>
      </c>
      <c r="K208" s="161" t="s">
        <v>1372</v>
      </c>
      <c r="L208" s="327"/>
      <c r="M208" s="161" t="s">
        <v>1373</v>
      </c>
      <c r="N208" s="161" t="s">
        <v>1374</v>
      </c>
    </row>
    <row r="209" spans="2:14" ht="15.75" hidden="1" customHeight="1">
      <c r="B209" s="591"/>
      <c r="C209" s="159">
        <v>37</v>
      </c>
      <c r="D209" s="167" t="s">
        <v>1375</v>
      </c>
      <c r="E209" s="161" t="s">
        <v>1376</v>
      </c>
      <c r="F209" s="327"/>
      <c r="G209" s="161" t="s">
        <v>1377</v>
      </c>
      <c r="H209" s="161" t="s">
        <v>1378</v>
      </c>
      <c r="I209" s="334"/>
      <c r="J209" s="161" t="s">
        <v>1379</v>
      </c>
      <c r="K209" s="161" t="s">
        <v>1380</v>
      </c>
      <c r="L209" s="327"/>
      <c r="M209" s="161" t="s">
        <v>1381</v>
      </c>
      <c r="N209" s="161" t="s">
        <v>1382</v>
      </c>
    </row>
    <row r="210" spans="2:14" ht="15.75" hidden="1" customHeight="1">
      <c r="B210" s="591"/>
      <c r="C210" s="159">
        <v>38</v>
      </c>
      <c r="D210" s="167" t="s">
        <v>1383</v>
      </c>
      <c r="E210" s="161" t="s">
        <v>1384</v>
      </c>
      <c r="F210" s="327"/>
      <c r="G210" s="161" t="s">
        <v>1385</v>
      </c>
      <c r="H210" s="161" t="s">
        <v>1386</v>
      </c>
      <c r="I210" s="334"/>
      <c r="J210" s="161" t="s">
        <v>1387</v>
      </c>
      <c r="K210" s="161" t="s">
        <v>1388</v>
      </c>
      <c r="L210" s="327"/>
      <c r="M210" s="161" t="s">
        <v>1389</v>
      </c>
      <c r="N210" s="161" t="s">
        <v>1390</v>
      </c>
    </row>
    <row r="211" spans="2:14" ht="15.75" hidden="1" customHeight="1">
      <c r="B211" s="591"/>
      <c r="C211" s="159">
        <v>39</v>
      </c>
      <c r="D211" s="167" t="s">
        <v>1391</v>
      </c>
      <c r="E211" s="161" t="s">
        <v>1392</v>
      </c>
      <c r="F211" s="327"/>
      <c r="G211" s="161" t="s">
        <v>1393</v>
      </c>
      <c r="H211" s="161" t="s">
        <v>1394</v>
      </c>
      <c r="I211" s="334"/>
      <c r="J211" s="161" t="s">
        <v>1395</v>
      </c>
      <c r="K211" s="161" t="s">
        <v>1396</v>
      </c>
      <c r="L211" s="327"/>
      <c r="M211" s="161" t="s">
        <v>1397</v>
      </c>
      <c r="N211" s="161" t="s">
        <v>1398</v>
      </c>
    </row>
    <row r="212" spans="2:14" ht="15.75" hidden="1" customHeight="1">
      <c r="B212" s="591"/>
      <c r="C212" s="159">
        <v>40</v>
      </c>
      <c r="D212" s="167" t="s">
        <v>1399</v>
      </c>
      <c r="E212" s="161" t="s">
        <v>1400</v>
      </c>
      <c r="F212" s="327"/>
      <c r="G212" s="161" t="s">
        <v>1401</v>
      </c>
      <c r="H212" s="161" t="s">
        <v>1402</v>
      </c>
      <c r="I212" s="334"/>
      <c r="J212" s="161" t="s">
        <v>1403</v>
      </c>
      <c r="K212" s="161" t="s">
        <v>1404</v>
      </c>
      <c r="L212" s="327"/>
      <c r="M212" s="161" t="s">
        <v>1405</v>
      </c>
      <c r="N212" s="161" t="s">
        <v>1406</v>
      </c>
    </row>
    <row r="213" spans="2:14" ht="15.75" hidden="1" customHeight="1">
      <c r="B213" s="591"/>
      <c r="C213" s="159">
        <v>41</v>
      </c>
      <c r="D213" s="167" t="s">
        <v>1407</v>
      </c>
      <c r="E213" s="161" t="s">
        <v>1408</v>
      </c>
      <c r="F213" s="327"/>
      <c r="G213" s="161" t="s">
        <v>1409</v>
      </c>
      <c r="H213" s="161" t="s">
        <v>1410</v>
      </c>
      <c r="I213" s="334"/>
      <c r="J213" s="161" t="s">
        <v>1411</v>
      </c>
      <c r="K213" s="161" t="s">
        <v>1412</v>
      </c>
      <c r="L213" s="327"/>
      <c r="M213" s="161" t="s">
        <v>1413</v>
      </c>
      <c r="N213" s="161" t="s">
        <v>1414</v>
      </c>
    </row>
    <row r="214" spans="2:14" ht="15.75" hidden="1" customHeight="1">
      <c r="B214" s="591"/>
      <c r="C214" s="159">
        <v>42</v>
      </c>
      <c r="D214" s="167" t="s">
        <v>1415</v>
      </c>
      <c r="E214" s="161" t="s">
        <v>1416</v>
      </c>
      <c r="F214" s="327"/>
      <c r="G214" s="161" t="s">
        <v>1417</v>
      </c>
      <c r="H214" s="161" t="s">
        <v>1418</v>
      </c>
      <c r="I214" s="334"/>
      <c r="J214" s="161" t="s">
        <v>1419</v>
      </c>
      <c r="K214" s="161" t="s">
        <v>1420</v>
      </c>
      <c r="L214" s="327"/>
      <c r="M214" s="161" t="s">
        <v>1421</v>
      </c>
      <c r="N214" s="161" t="s">
        <v>1422</v>
      </c>
    </row>
    <row r="215" spans="2:14" ht="15.75" hidden="1" customHeight="1">
      <c r="B215" s="591"/>
      <c r="C215" s="159">
        <v>43</v>
      </c>
      <c r="D215" s="167" t="s">
        <v>1423</v>
      </c>
      <c r="E215" s="161" t="s">
        <v>1424</v>
      </c>
      <c r="F215" s="327"/>
      <c r="G215" s="161" t="s">
        <v>1425</v>
      </c>
      <c r="H215" s="161" t="s">
        <v>1426</v>
      </c>
      <c r="I215" s="334"/>
      <c r="J215" s="161" t="s">
        <v>1427</v>
      </c>
      <c r="K215" s="161" t="s">
        <v>1428</v>
      </c>
      <c r="L215" s="327"/>
      <c r="M215" s="161" t="s">
        <v>1429</v>
      </c>
      <c r="N215" s="161" t="s">
        <v>1430</v>
      </c>
    </row>
    <row r="216" spans="2:14" ht="15.75" hidden="1" customHeight="1">
      <c r="B216" s="591"/>
      <c r="C216" s="159">
        <v>44</v>
      </c>
      <c r="D216" s="167" t="s">
        <v>1431</v>
      </c>
      <c r="E216" s="161" t="s">
        <v>1432</v>
      </c>
      <c r="F216" s="327"/>
      <c r="G216" s="161" t="s">
        <v>1433</v>
      </c>
      <c r="H216" s="161" t="s">
        <v>1434</v>
      </c>
      <c r="I216" s="334"/>
      <c r="J216" s="161" t="s">
        <v>1435</v>
      </c>
      <c r="K216" s="161" t="s">
        <v>1436</v>
      </c>
      <c r="L216" s="327"/>
      <c r="M216" s="161" t="s">
        <v>1437</v>
      </c>
      <c r="N216" s="161" t="s">
        <v>1438</v>
      </c>
    </row>
    <row r="217" spans="2:14" ht="15.75" hidden="1" customHeight="1">
      <c r="B217" s="591"/>
      <c r="C217" s="159">
        <v>45</v>
      </c>
      <c r="D217" s="167" t="s">
        <v>1439</v>
      </c>
      <c r="E217" s="161" t="s">
        <v>1440</v>
      </c>
      <c r="F217" s="327"/>
      <c r="G217" s="161" t="s">
        <v>1441</v>
      </c>
      <c r="H217" s="161" t="s">
        <v>1442</v>
      </c>
      <c r="I217" s="334"/>
      <c r="J217" s="161" t="s">
        <v>1443</v>
      </c>
      <c r="K217" s="161" t="s">
        <v>1444</v>
      </c>
      <c r="L217" s="327"/>
      <c r="M217" s="161" t="s">
        <v>1445</v>
      </c>
      <c r="N217" s="161" t="s">
        <v>1446</v>
      </c>
    </row>
    <row r="218" spans="2:14" ht="15.75" hidden="1" customHeight="1">
      <c r="B218" s="591"/>
      <c r="C218" s="159">
        <v>46</v>
      </c>
      <c r="D218" s="167" t="s">
        <v>1447</v>
      </c>
      <c r="E218" s="161" t="s">
        <v>1448</v>
      </c>
      <c r="F218" s="327"/>
      <c r="G218" s="161" t="s">
        <v>1449</v>
      </c>
      <c r="H218" s="161" t="s">
        <v>1450</v>
      </c>
      <c r="I218" s="143"/>
      <c r="J218" s="161" t="s">
        <v>1451</v>
      </c>
      <c r="K218" s="161" t="s">
        <v>1452</v>
      </c>
      <c r="L218" s="327"/>
      <c r="M218" s="161" t="s">
        <v>1453</v>
      </c>
      <c r="N218" s="161" t="s">
        <v>1454</v>
      </c>
    </row>
    <row r="219" spans="2:14" ht="15.75" hidden="1" customHeight="1">
      <c r="B219" s="591"/>
      <c r="C219" s="159">
        <v>47</v>
      </c>
      <c r="D219" s="167" t="s">
        <v>1455</v>
      </c>
      <c r="E219" s="161" t="s">
        <v>1456</v>
      </c>
      <c r="F219" s="327"/>
      <c r="G219" s="161" t="s">
        <v>1457</v>
      </c>
      <c r="H219" s="161" t="s">
        <v>1458</v>
      </c>
      <c r="I219" s="143"/>
      <c r="J219" s="161" t="s">
        <v>1459</v>
      </c>
      <c r="K219" s="161" t="s">
        <v>1460</v>
      </c>
      <c r="L219" s="327"/>
      <c r="M219" s="161" t="s">
        <v>1461</v>
      </c>
      <c r="N219" s="161" t="s">
        <v>1462</v>
      </c>
    </row>
    <row r="220" spans="2:14" ht="15.75" hidden="1" customHeight="1">
      <c r="B220" s="591"/>
      <c r="C220" s="159">
        <v>48</v>
      </c>
      <c r="D220" s="167" t="s">
        <v>1463</v>
      </c>
      <c r="E220" s="161" t="s">
        <v>1464</v>
      </c>
      <c r="F220" s="327"/>
      <c r="G220" s="161" t="s">
        <v>1465</v>
      </c>
      <c r="H220" s="161" t="s">
        <v>1466</v>
      </c>
      <c r="I220" s="143"/>
      <c r="J220" s="161" t="s">
        <v>1467</v>
      </c>
      <c r="K220" s="161" t="s">
        <v>1468</v>
      </c>
      <c r="L220" s="327"/>
      <c r="M220" s="161" t="s">
        <v>1469</v>
      </c>
      <c r="N220" s="161" t="s">
        <v>1470</v>
      </c>
    </row>
    <row r="221" spans="2:14" ht="15.75" hidden="1" customHeight="1">
      <c r="B221" s="591"/>
      <c r="C221" s="159">
        <v>49</v>
      </c>
      <c r="D221" s="167" t="s">
        <v>1471</v>
      </c>
      <c r="E221" s="161" t="s">
        <v>1472</v>
      </c>
      <c r="F221" s="327"/>
      <c r="G221" s="161" t="s">
        <v>1473</v>
      </c>
      <c r="H221" s="161" t="s">
        <v>1474</v>
      </c>
      <c r="I221" s="143"/>
      <c r="J221" s="161" t="s">
        <v>1475</v>
      </c>
      <c r="K221" s="161" t="s">
        <v>1476</v>
      </c>
      <c r="L221" s="327"/>
      <c r="M221" s="161" t="s">
        <v>1477</v>
      </c>
      <c r="N221" s="161" t="s">
        <v>1478</v>
      </c>
    </row>
    <row r="222" spans="2:14" ht="15.75" hidden="1" customHeight="1">
      <c r="B222" s="591"/>
      <c r="C222" s="159">
        <v>50</v>
      </c>
      <c r="D222" s="167" t="s">
        <v>1479</v>
      </c>
      <c r="E222" s="161" t="s">
        <v>1480</v>
      </c>
      <c r="F222" s="327"/>
      <c r="G222" s="161" t="s">
        <v>1481</v>
      </c>
      <c r="H222" s="161" t="s">
        <v>1482</v>
      </c>
      <c r="I222" s="143"/>
      <c r="J222" s="161" t="s">
        <v>1483</v>
      </c>
      <c r="K222" s="161" t="s">
        <v>1484</v>
      </c>
      <c r="L222" s="327"/>
      <c r="M222" s="161" t="s">
        <v>1485</v>
      </c>
      <c r="N222" s="161" t="s">
        <v>1486</v>
      </c>
    </row>
    <row r="223" spans="2:14" ht="15.75" hidden="1" customHeight="1">
      <c r="B223" s="591"/>
      <c r="C223" s="159">
        <v>51</v>
      </c>
      <c r="D223" s="167" t="s">
        <v>1487</v>
      </c>
      <c r="E223" s="161" t="s">
        <v>1488</v>
      </c>
      <c r="F223" s="327"/>
      <c r="G223" s="161" t="s">
        <v>1489</v>
      </c>
      <c r="H223" s="161" t="s">
        <v>1490</v>
      </c>
      <c r="I223" s="143"/>
      <c r="J223" s="161" t="s">
        <v>1491</v>
      </c>
      <c r="K223" s="161" t="s">
        <v>1492</v>
      </c>
      <c r="L223" s="327"/>
      <c r="M223" s="161" t="s">
        <v>1493</v>
      </c>
      <c r="N223" s="161" t="s">
        <v>1494</v>
      </c>
    </row>
    <row r="224" spans="2:14" ht="15.75" hidden="1" customHeight="1">
      <c r="B224" s="592"/>
      <c r="C224" s="159">
        <v>52</v>
      </c>
      <c r="D224" s="167" t="s">
        <v>1495</v>
      </c>
      <c r="E224" s="161" t="s">
        <v>1496</v>
      </c>
      <c r="F224" s="327"/>
      <c r="G224" s="161" t="s">
        <v>1497</v>
      </c>
      <c r="H224" s="161" t="s">
        <v>1498</v>
      </c>
      <c r="I224" s="143"/>
      <c r="J224" s="161" t="s">
        <v>1499</v>
      </c>
      <c r="K224" s="161" t="s">
        <v>1500</v>
      </c>
      <c r="L224" s="327"/>
      <c r="M224" s="161" t="s">
        <v>1501</v>
      </c>
      <c r="N224" s="161" t="s">
        <v>1502</v>
      </c>
    </row>
    <row r="225" spans="2:14" ht="15.75" customHeight="1">
      <c r="B225" s="129"/>
      <c r="C225" s="143"/>
      <c r="D225" s="143"/>
      <c r="E225" s="143"/>
      <c r="F225" s="129"/>
      <c r="G225" s="143"/>
      <c r="H225" s="143"/>
      <c r="I225" s="143"/>
      <c r="J225" s="129"/>
      <c r="K225" s="143"/>
      <c r="L225" s="143"/>
      <c r="M225" s="143"/>
      <c r="N225" s="327"/>
    </row>
    <row r="226" spans="2:14" ht="15.75" customHeight="1">
      <c r="B226" s="129"/>
      <c r="C226" s="143"/>
      <c r="D226" s="143"/>
      <c r="E226" s="143"/>
      <c r="F226" s="129"/>
      <c r="G226" s="143"/>
      <c r="H226" s="143"/>
      <c r="I226" s="143"/>
      <c r="J226" s="129"/>
      <c r="K226" s="143"/>
      <c r="L226" s="143"/>
      <c r="M226" s="143"/>
      <c r="N226" s="327"/>
    </row>
    <row r="227" spans="2:14" ht="15.75" customHeight="1">
      <c r="B227" s="590">
        <v>3</v>
      </c>
      <c r="C227" s="155" t="s">
        <v>150</v>
      </c>
      <c r="D227" s="156" t="s">
        <v>1503</v>
      </c>
      <c r="E227" s="156" t="s">
        <v>1504</v>
      </c>
      <c r="F227" s="129"/>
      <c r="G227" s="157" t="s">
        <v>1505</v>
      </c>
      <c r="H227" s="156" t="s">
        <v>1506</v>
      </c>
      <c r="I227" s="334"/>
      <c r="J227" s="157" t="s">
        <v>1507</v>
      </c>
      <c r="K227" s="156" t="s">
        <v>1508</v>
      </c>
      <c r="L227" s="129"/>
      <c r="M227" s="157" t="s">
        <v>1509</v>
      </c>
      <c r="N227" s="156" t="s">
        <v>1510</v>
      </c>
    </row>
    <row r="228" spans="2:14" ht="15.75" customHeight="1">
      <c r="B228" s="591"/>
      <c r="C228" s="175">
        <v>1</v>
      </c>
      <c r="D228" s="161" t="s">
        <v>2427</v>
      </c>
      <c r="E228" s="161" t="s">
        <v>860</v>
      </c>
      <c r="F228" s="129"/>
      <c r="G228" s="335" t="s">
        <v>2466</v>
      </c>
      <c r="H228" s="161" t="s">
        <v>860</v>
      </c>
      <c r="I228" s="334"/>
      <c r="J228" s="335" t="s">
        <v>2467</v>
      </c>
      <c r="K228" s="335" t="s">
        <v>2423</v>
      </c>
      <c r="L228" s="129"/>
      <c r="M228" s="161" t="s">
        <v>2424</v>
      </c>
      <c r="N228" s="161" t="s">
        <v>2424</v>
      </c>
    </row>
    <row r="229" spans="2:14" ht="15.75" customHeight="1">
      <c r="B229" s="591"/>
      <c r="C229" s="175">
        <v>2</v>
      </c>
      <c r="D229" s="161" t="s">
        <v>2427</v>
      </c>
      <c r="E229" s="161" t="s">
        <v>860</v>
      </c>
      <c r="F229" s="129"/>
      <c r="G229" s="335" t="s">
        <v>2466</v>
      </c>
      <c r="H229" s="161" t="s">
        <v>860</v>
      </c>
      <c r="I229" s="334"/>
      <c r="J229" s="335" t="s">
        <v>2467</v>
      </c>
      <c r="K229" s="335" t="s">
        <v>2423</v>
      </c>
      <c r="L229" s="129"/>
      <c r="M229" s="161" t="s">
        <v>2424</v>
      </c>
      <c r="N229" s="161" t="s">
        <v>2424</v>
      </c>
    </row>
    <row r="230" spans="2:14" ht="15.75" customHeight="1">
      <c r="B230" s="591"/>
      <c r="C230" s="175">
        <v>3</v>
      </c>
      <c r="D230" s="161" t="s">
        <v>2427</v>
      </c>
      <c r="E230" s="161" t="s">
        <v>860</v>
      </c>
      <c r="F230" s="129"/>
      <c r="G230" s="335" t="s">
        <v>2466</v>
      </c>
      <c r="H230" s="161" t="s">
        <v>860</v>
      </c>
      <c r="I230" s="334"/>
      <c r="J230" s="335" t="s">
        <v>2467</v>
      </c>
      <c r="K230" s="335" t="s">
        <v>2423</v>
      </c>
      <c r="L230" s="129"/>
      <c r="M230" s="161" t="s">
        <v>2424</v>
      </c>
      <c r="N230" s="161" t="s">
        <v>2424</v>
      </c>
    </row>
    <row r="231" spans="2:14" ht="15.75" customHeight="1">
      <c r="B231" s="591"/>
      <c r="C231" s="175">
        <v>4</v>
      </c>
      <c r="D231" s="161" t="s">
        <v>2427</v>
      </c>
      <c r="E231" s="161" t="s">
        <v>860</v>
      </c>
      <c r="F231" s="129"/>
      <c r="G231" s="335" t="s">
        <v>2466</v>
      </c>
      <c r="H231" s="161" t="s">
        <v>860</v>
      </c>
      <c r="I231" s="334"/>
      <c r="J231" s="335" t="s">
        <v>2467</v>
      </c>
      <c r="K231" s="335" t="s">
        <v>2423</v>
      </c>
      <c r="L231" s="129"/>
      <c r="M231" s="161" t="s">
        <v>2424</v>
      </c>
      <c r="N231" s="161" t="s">
        <v>2424</v>
      </c>
    </row>
    <row r="232" spans="2:14" ht="15.75" customHeight="1">
      <c r="B232" s="591"/>
      <c r="C232" s="175">
        <v>5</v>
      </c>
      <c r="D232" s="161" t="s">
        <v>2463</v>
      </c>
      <c r="E232" s="167" t="s">
        <v>860</v>
      </c>
      <c r="F232" s="129"/>
      <c r="G232" s="161" t="s">
        <v>76</v>
      </c>
      <c r="H232" s="167" t="s">
        <v>860</v>
      </c>
      <c r="I232" s="334"/>
      <c r="J232" s="335" t="s">
        <v>2467</v>
      </c>
      <c r="K232" s="335" t="s">
        <v>2423</v>
      </c>
      <c r="L232" s="129"/>
      <c r="M232" s="161" t="s">
        <v>2424</v>
      </c>
      <c r="N232" s="161" t="s">
        <v>2424</v>
      </c>
    </row>
    <row r="233" spans="2:14" ht="15.75" customHeight="1">
      <c r="B233" s="591"/>
      <c r="C233" s="175">
        <v>6</v>
      </c>
      <c r="D233" s="161" t="s">
        <v>1511</v>
      </c>
      <c r="E233" s="167" t="s">
        <v>860</v>
      </c>
      <c r="F233" s="129"/>
      <c r="G233" s="161" t="s">
        <v>76</v>
      </c>
      <c r="H233" s="167" t="s">
        <v>860</v>
      </c>
      <c r="I233" s="334"/>
      <c r="J233" s="335" t="s">
        <v>2432</v>
      </c>
      <c r="K233" s="335" t="s">
        <v>2423</v>
      </c>
      <c r="L233" s="129"/>
      <c r="M233" s="161" t="s">
        <v>2424</v>
      </c>
      <c r="N233" s="161" t="s">
        <v>2424</v>
      </c>
    </row>
    <row r="234" spans="2:14" ht="15.75" customHeight="1">
      <c r="B234" s="591"/>
      <c r="C234" s="175">
        <v>7</v>
      </c>
      <c r="D234" s="161" t="s">
        <v>1511</v>
      </c>
      <c r="E234" s="167" t="s">
        <v>860</v>
      </c>
      <c r="F234" s="129"/>
      <c r="G234" s="161" t="s">
        <v>76</v>
      </c>
      <c r="H234" s="167" t="s">
        <v>860</v>
      </c>
      <c r="I234" s="334"/>
      <c r="J234" s="335" t="s">
        <v>2432</v>
      </c>
      <c r="K234" s="335" t="s">
        <v>2423</v>
      </c>
      <c r="L234" s="129"/>
      <c r="M234" s="161" t="s">
        <v>2424</v>
      </c>
      <c r="N234" s="161" t="s">
        <v>2424</v>
      </c>
    </row>
    <row r="235" spans="2:14" ht="15.75" customHeight="1">
      <c r="B235" s="591"/>
      <c r="C235" s="175">
        <v>8</v>
      </c>
      <c r="D235" s="161" t="s">
        <v>1511</v>
      </c>
      <c r="E235" s="167" t="s">
        <v>860</v>
      </c>
      <c r="F235" s="129"/>
      <c r="G235" s="161" t="s">
        <v>76</v>
      </c>
      <c r="H235" s="167" t="s">
        <v>860</v>
      </c>
      <c r="I235" s="334"/>
      <c r="J235" s="335" t="s">
        <v>2432</v>
      </c>
      <c r="K235" s="335" t="s">
        <v>2423</v>
      </c>
      <c r="L235" s="129"/>
      <c r="M235" s="161" t="s">
        <v>2424</v>
      </c>
      <c r="N235" s="161" t="s">
        <v>2424</v>
      </c>
    </row>
    <row r="236" spans="2:14" ht="15.75" customHeight="1">
      <c r="B236" s="591"/>
      <c r="C236" s="175">
        <v>9</v>
      </c>
      <c r="D236" s="337" t="s">
        <v>2417</v>
      </c>
      <c r="E236" s="167" t="s">
        <v>860</v>
      </c>
      <c r="F236" s="129"/>
      <c r="G236" s="337" t="s">
        <v>2417</v>
      </c>
      <c r="H236" s="167" t="s">
        <v>860</v>
      </c>
      <c r="I236" s="334"/>
      <c r="J236" s="360" t="s">
        <v>2417</v>
      </c>
      <c r="K236" s="335" t="s">
        <v>2423</v>
      </c>
      <c r="L236" s="129"/>
      <c r="M236" s="161" t="s">
        <v>2424</v>
      </c>
      <c r="N236" s="161" t="s">
        <v>2424</v>
      </c>
    </row>
    <row r="237" spans="2:14" ht="15.75" customHeight="1">
      <c r="B237" s="591"/>
      <c r="C237" s="175">
        <v>10</v>
      </c>
      <c r="D237" s="161" t="s">
        <v>2417</v>
      </c>
      <c r="E237" s="167" t="s">
        <v>860</v>
      </c>
      <c r="F237" s="129"/>
      <c r="G237" s="161" t="s">
        <v>2417</v>
      </c>
      <c r="H237" s="167" t="s">
        <v>860</v>
      </c>
      <c r="I237" s="334"/>
      <c r="J237" s="335" t="s">
        <v>2417</v>
      </c>
      <c r="K237" s="335" t="s">
        <v>2423</v>
      </c>
      <c r="L237" s="129"/>
      <c r="M237" s="161" t="s">
        <v>2424</v>
      </c>
      <c r="N237" s="161" t="s">
        <v>2424</v>
      </c>
    </row>
    <row r="238" spans="2:14" ht="15.75" customHeight="1">
      <c r="B238" s="591"/>
      <c r="C238" s="175">
        <v>11</v>
      </c>
      <c r="D238" s="161" t="s">
        <v>2417</v>
      </c>
      <c r="E238" s="167" t="s">
        <v>860</v>
      </c>
      <c r="F238" s="129"/>
      <c r="G238" s="161" t="s">
        <v>2417</v>
      </c>
      <c r="H238" s="167" t="s">
        <v>860</v>
      </c>
      <c r="I238" s="334"/>
      <c r="J238" s="335" t="s">
        <v>2417</v>
      </c>
      <c r="K238" s="335" t="s">
        <v>2423</v>
      </c>
      <c r="L238" s="129"/>
      <c r="M238" s="161" t="s">
        <v>2424</v>
      </c>
      <c r="N238" s="161" t="s">
        <v>2424</v>
      </c>
    </row>
    <row r="239" spans="2:14" ht="15.75" customHeight="1">
      <c r="B239" s="591"/>
      <c r="C239" s="175">
        <v>12</v>
      </c>
      <c r="D239" s="161" t="s">
        <v>2417</v>
      </c>
      <c r="E239" s="167" t="s">
        <v>860</v>
      </c>
      <c r="F239" s="129"/>
      <c r="G239" s="161" t="s">
        <v>2417</v>
      </c>
      <c r="H239" s="167" t="s">
        <v>860</v>
      </c>
      <c r="I239" s="334"/>
      <c r="J239" s="335" t="s">
        <v>2417</v>
      </c>
      <c r="K239" s="335" t="s">
        <v>2423</v>
      </c>
      <c r="L239" s="129"/>
      <c r="M239" s="161" t="s">
        <v>2424</v>
      </c>
      <c r="N239" s="161" t="s">
        <v>2424</v>
      </c>
    </row>
    <row r="240" spans="2:14" ht="15.75" customHeight="1">
      <c r="B240" s="591"/>
      <c r="C240" s="175">
        <v>13</v>
      </c>
      <c r="D240" s="167" t="s">
        <v>2417</v>
      </c>
      <c r="E240" s="167" t="s">
        <v>2417</v>
      </c>
      <c r="F240" s="129"/>
      <c r="G240" s="167" t="s">
        <v>2417</v>
      </c>
      <c r="H240" s="167" t="s">
        <v>2417</v>
      </c>
      <c r="I240" s="334"/>
      <c r="J240" s="361" t="s">
        <v>2417</v>
      </c>
      <c r="K240" s="167" t="s">
        <v>2417</v>
      </c>
      <c r="L240" s="129"/>
      <c r="M240" s="161" t="s">
        <v>2417</v>
      </c>
      <c r="N240" s="161" t="s">
        <v>2417</v>
      </c>
    </row>
    <row r="241" spans="2:34" ht="15.75" hidden="1" customHeight="1">
      <c r="B241" s="591"/>
      <c r="C241" s="175">
        <v>14</v>
      </c>
      <c r="D241" s="167" t="s">
        <v>1513</v>
      </c>
      <c r="E241" s="167" t="s">
        <v>1514</v>
      </c>
      <c r="F241" s="129"/>
      <c r="G241" s="161" t="s">
        <v>1515</v>
      </c>
      <c r="H241" s="167" t="s">
        <v>1516</v>
      </c>
      <c r="I241" s="334"/>
      <c r="J241" s="161" t="s">
        <v>1517</v>
      </c>
      <c r="K241" s="167" t="s">
        <v>1518</v>
      </c>
      <c r="L241" s="129"/>
      <c r="M241" s="161" t="s">
        <v>1519</v>
      </c>
      <c r="N241" s="167" t="s">
        <v>1520</v>
      </c>
    </row>
    <row r="242" spans="2:34" ht="15.75" hidden="1" customHeight="1">
      <c r="B242" s="591"/>
      <c r="C242" s="175">
        <v>15</v>
      </c>
      <c r="D242" s="167" t="s">
        <v>1521</v>
      </c>
      <c r="E242" s="167" t="s">
        <v>1522</v>
      </c>
      <c r="F242" s="129"/>
      <c r="G242" s="161" t="s">
        <v>1523</v>
      </c>
      <c r="H242" s="167" t="s">
        <v>1524</v>
      </c>
      <c r="I242" s="334"/>
      <c r="J242" s="161" t="s">
        <v>1525</v>
      </c>
      <c r="K242" s="167" t="s">
        <v>1526</v>
      </c>
      <c r="L242" s="129"/>
      <c r="M242" s="161" t="s">
        <v>1527</v>
      </c>
      <c r="N242" s="167" t="s">
        <v>1528</v>
      </c>
    </row>
    <row r="243" spans="2:34" ht="15.75" hidden="1" customHeight="1">
      <c r="B243" s="591"/>
      <c r="C243" s="175">
        <v>16</v>
      </c>
      <c r="D243" s="167" t="s">
        <v>1529</v>
      </c>
      <c r="E243" s="167" t="s">
        <v>1530</v>
      </c>
      <c r="F243" s="129"/>
      <c r="G243" s="161" t="s">
        <v>1531</v>
      </c>
      <c r="H243" s="167" t="s">
        <v>1532</v>
      </c>
      <c r="I243" s="334"/>
      <c r="J243" s="161" t="s">
        <v>1533</v>
      </c>
      <c r="K243" s="167" t="s">
        <v>1534</v>
      </c>
      <c r="L243" s="129"/>
      <c r="M243" s="161" t="s">
        <v>1535</v>
      </c>
      <c r="N243" s="167" t="s">
        <v>1536</v>
      </c>
    </row>
    <row r="244" spans="2:34" ht="15.75" hidden="1" customHeight="1">
      <c r="B244" s="591"/>
      <c r="C244" s="175">
        <v>17</v>
      </c>
      <c r="D244" s="167" t="s">
        <v>1537</v>
      </c>
      <c r="E244" s="167" t="s">
        <v>1538</v>
      </c>
      <c r="F244" s="129"/>
      <c r="G244" s="161" t="s">
        <v>1539</v>
      </c>
      <c r="H244" s="167" t="s">
        <v>1540</v>
      </c>
      <c r="I244" s="334"/>
      <c r="J244" s="161" t="s">
        <v>1541</v>
      </c>
      <c r="K244" s="167" t="s">
        <v>1542</v>
      </c>
      <c r="L244" s="129"/>
      <c r="M244" s="161" t="s">
        <v>1543</v>
      </c>
      <c r="N244" s="167" t="s">
        <v>1544</v>
      </c>
    </row>
    <row r="245" spans="2:34" ht="15.75" hidden="1" customHeight="1">
      <c r="B245" s="591"/>
      <c r="C245" s="175">
        <v>18</v>
      </c>
      <c r="D245" s="167" t="s">
        <v>1545</v>
      </c>
      <c r="E245" s="167" t="s">
        <v>1546</v>
      </c>
      <c r="F245" s="129"/>
      <c r="G245" s="161" t="s">
        <v>1547</v>
      </c>
      <c r="H245" s="167" t="s">
        <v>1548</v>
      </c>
      <c r="I245" s="334"/>
      <c r="J245" s="161" t="s">
        <v>1549</v>
      </c>
      <c r="K245" s="167" t="s">
        <v>1550</v>
      </c>
      <c r="L245" s="129"/>
      <c r="M245" s="161" t="s">
        <v>1551</v>
      </c>
      <c r="N245" s="167" t="s">
        <v>1552</v>
      </c>
    </row>
    <row r="246" spans="2:34" ht="15.75" hidden="1" customHeight="1">
      <c r="B246" s="591"/>
      <c r="C246" s="175">
        <v>19</v>
      </c>
      <c r="D246" s="167" t="s">
        <v>1553</v>
      </c>
      <c r="E246" s="167" t="s">
        <v>1554</v>
      </c>
      <c r="F246" s="129"/>
      <c r="G246" s="161" t="s">
        <v>1555</v>
      </c>
      <c r="H246" s="167" t="s">
        <v>1556</v>
      </c>
      <c r="I246" s="334"/>
      <c r="J246" s="161" t="s">
        <v>1557</v>
      </c>
      <c r="K246" s="167" t="s">
        <v>1558</v>
      </c>
      <c r="L246" s="129"/>
      <c r="M246" s="161" t="s">
        <v>1559</v>
      </c>
      <c r="N246" s="167" t="s">
        <v>1560</v>
      </c>
    </row>
    <row r="247" spans="2:34" ht="15.75" hidden="1" customHeight="1">
      <c r="B247" s="591"/>
      <c r="C247" s="175">
        <v>20</v>
      </c>
      <c r="D247" s="167" t="s">
        <v>1561</v>
      </c>
      <c r="E247" s="167" t="s">
        <v>1562</v>
      </c>
      <c r="F247" s="129"/>
      <c r="G247" s="161" t="s">
        <v>1563</v>
      </c>
      <c r="H247" s="167" t="s">
        <v>1564</v>
      </c>
      <c r="I247" s="334"/>
      <c r="J247" s="161" t="s">
        <v>1565</v>
      </c>
      <c r="K247" s="167" t="s">
        <v>1566</v>
      </c>
      <c r="L247" s="129"/>
      <c r="M247" s="161" t="s">
        <v>1567</v>
      </c>
      <c r="N247" s="167" t="s">
        <v>1568</v>
      </c>
      <c r="O247" s="143"/>
      <c r="P247" s="143"/>
      <c r="Q247" s="143"/>
      <c r="R247" s="129"/>
      <c r="S247" s="143"/>
      <c r="T247" s="143"/>
      <c r="U247" s="143"/>
      <c r="V247" s="129"/>
      <c r="W247" s="143"/>
      <c r="X247" s="143"/>
      <c r="Y247" s="143"/>
      <c r="Z247" s="129"/>
      <c r="AA247" s="143"/>
      <c r="AB247" s="143"/>
      <c r="AC247" s="143"/>
      <c r="AD247" s="129"/>
      <c r="AE247" s="143"/>
      <c r="AF247" s="143"/>
      <c r="AG247" s="143"/>
      <c r="AH247" s="129"/>
    </row>
    <row r="248" spans="2:34" ht="15.75" hidden="1" customHeight="1">
      <c r="B248" s="591"/>
      <c r="C248" s="175">
        <v>21</v>
      </c>
      <c r="D248" s="167" t="s">
        <v>1569</v>
      </c>
      <c r="E248" s="167" t="s">
        <v>1570</v>
      </c>
      <c r="F248" s="129"/>
      <c r="G248" s="161" t="s">
        <v>1571</v>
      </c>
      <c r="H248" s="167" t="s">
        <v>1572</v>
      </c>
      <c r="I248" s="334"/>
      <c r="J248" s="161" t="s">
        <v>1573</v>
      </c>
      <c r="K248" s="167" t="s">
        <v>1574</v>
      </c>
      <c r="L248" s="129"/>
      <c r="M248" s="161" t="s">
        <v>1575</v>
      </c>
      <c r="N248" s="167" t="s">
        <v>1576</v>
      </c>
      <c r="O248" s="143"/>
      <c r="P248" s="143"/>
      <c r="Q248" s="143"/>
      <c r="R248" s="129"/>
      <c r="S248" s="143"/>
      <c r="T248" s="143"/>
      <c r="U248" s="143"/>
      <c r="V248" s="129"/>
      <c r="W248" s="143"/>
      <c r="X248" s="143"/>
      <c r="Y248" s="143"/>
      <c r="Z248" s="129"/>
      <c r="AA248" s="143"/>
      <c r="AB248" s="143"/>
      <c r="AC248" s="143"/>
      <c r="AD248" s="129"/>
      <c r="AE248" s="143"/>
      <c r="AF248" s="143"/>
      <c r="AG248" s="143"/>
      <c r="AH248" s="129"/>
    </row>
    <row r="249" spans="2:34" ht="15.75" hidden="1" customHeight="1">
      <c r="B249" s="591"/>
      <c r="C249" s="175">
        <v>22</v>
      </c>
      <c r="D249" s="167" t="s">
        <v>1577</v>
      </c>
      <c r="E249" s="167" t="s">
        <v>1578</v>
      </c>
      <c r="F249" s="129"/>
      <c r="G249" s="161" t="s">
        <v>1579</v>
      </c>
      <c r="H249" s="167" t="s">
        <v>1580</v>
      </c>
      <c r="I249" s="334"/>
      <c r="J249" s="161" t="s">
        <v>1581</v>
      </c>
      <c r="K249" s="167" t="s">
        <v>1582</v>
      </c>
      <c r="L249" s="129"/>
      <c r="M249" s="161" t="s">
        <v>1583</v>
      </c>
      <c r="N249" s="167" t="s">
        <v>1584</v>
      </c>
    </row>
    <row r="250" spans="2:34" ht="15.75" hidden="1" customHeight="1">
      <c r="B250" s="591"/>
      <c r="C250" s="175">
        <v>23</v>
      </c>
      <c r="D250" s="167" t="s">
        <v>1585</v>
      </c>
      <c r="E250" s="167" t="s">
        <v>1586</v>
      </c>
      <c r="F250" s="129"/>
      <c r="G250" s="161" t="s">
        <v>1587</v>
      </c>
      <c r="H250" s="167" t="s">
        <v>1588</v>
      </c>
      <c r="I250" s="334"/>
      <c r="J250" s="161" t="s">
        <v>1589</v>
      </c>
      <c r="K250" s="167" t="s">
        <v>1590</v>
      </c>
      <c r="L250" s="129"/>
      <c r="M250" s="161" t="s">
        <v>1591</v>
      </c>
      <c r="N250" s="167" t="s">
        <v>1592</v>
      </c>
    </row>
    <row r="251" spans="2:34" ht="15.75" hidden="1" customHeight="1">
      <c r="B251" s="591"/>
      <c r="C251" s="175">
        <v>24</v>
      </c>
      <c r="D251" s="167" t="s">
        <v>1593</v>
      </c>
      <c r="E251" s="167" t="s">
        <v>1594</v>
      </c>
      <c r="F251" s="129"/>
      <c r="G251" s="161" t="s">
        <v>1595</v>
      </c>
      <c r="H251" s="167" t="s">
        <v>1596</v>
      </c>
      <c r="I251" s="334"/>
      <c r="J251" s="161" t="s">
        <v>1597</v>
      </c>
      <c r="K251" s="167" t="s">
        <v>1598</v>
      </c>
      <c r="L251" s="129"/>
      <c r="M251" s="161" t="s">
        <v>1599</v>
      </c>
      <c r="N251" s="167" t="s">
        <v>1600</v>
      </c>
    </row>
    <row r="252" spans="2:34" ht="15.75" hidden="1" customHeight="1">
      <c r="B252" s="591"/>
      <c r="C252" s="175">
        <v>25</v>
      </c>
      <c r="D252" s="167" t="s">
        <v>1601</v>
      </c>
      <c r="E252" s="167" t="s">
        <v>1602</v>
      </c>
      <c r="F252" s="129"/>
      <c r="G252" s="161" t="s">
        <v>1603</v>
      </c>
      <c r="H252" s="167" t="s">
        <v>1604</v>
      </c>
      <c r="I252" s="334"/>
      <c r="J252" s="161" t="s">
        <v>1605</v>
      </c>
      <c r="K252" s="167" t="s">
        <v>1606</v>
      </c>
      <c r="L252" s="129"/>
      <c r="M252" s="161" t="s">
        <v>1607</v>
      </c>
      <c r="N252" s="167" t="s">
        <v>1608</v>
      </c>
    </row>
    <row r="253" spans="2:34" ht="15.75" hidden="1" customHeight="1">
      <c r="B253" s="591"/>
      <c r="C253" s="175">
        <v>26</v>
      </c>
      <c r="D253" s="167" t="s">
        <v>1609</v>
      </c>
      <c r="E253" s="167" t="s">
        <v>1610</v>
      </c>
      <c r="F253" s="129"/>
      <c r="G253" s="161" t="s">
        <v>1611</v>
      </c>
      <c r="H253" s="167" t="s">
        <v>1612</v>
      </c>
      <c r="I253" s="334"/>
      <c r="J253" s="161" t="s">
        <v>1613</v>
      </c>
      <c r="K253" s="167" t="s">
        <v>1614</v>
      </c>
      <c r="L253" s="129"/>
      <c r="M253" s="161" t="s">
        <v>1615</v>
      </c>
      <c r="N253" s="167" t="s">
        <v>1616</v>
      </c>
    </row>
    <row r="254" spans="2:34" ht="15.75" hidden="1" customHeight="1">
      <c r="B254" s="591"/>
      <c r="C254" s="175">
        <v>27</v>
      </c>
      <c r="D254" s="167" t="s">
        <v>1617</v>
      </c>
      <c r="E254" s="167" t="s">
        <v>1618</v>
      </c>
      <c r="F254" s="129"/>
      <c r="G254" s="161" t="s">
        <v>1619</v>
      </c>
      <c r="H254" s="167" t="s">
        <v>1620</v>
      </c>
      <c r="I254" s="334"/>
      <c r="J254" s="161" t="s">
        <v>1621</v>
      </c>
      <c r="K254" s="167" t="s">
        <v>1622</v>
      </c>
      <c r="L254" s="129"/>
      <c r="M254" s="161" t="s">
        <v>1623</v>
      </c>
      <c r="N254" s="167" t="s">
        <v>1624</v>
      </c>
    </row>
    <row r="255" spans="2:34" ht="15.75" hidden="1" customHeight="1">
      <c r="B255" s="591"/>
      <c r="C255" s="175">
        <v>28</v>
      </c>
      <c r="D255" s="167" t="s">
        <v>1625</v>
      </c>
      <c r="E255" s="167" t="s">
        <v>1626</v>
      </c>
      <c r="F255" s="129"/>
      <c r="G255" s="161" t="s">
        <v>1627</v>
      </c>
      <c r="H255" s="167" t="s">
        <v>1628</v>
      </c>
      <c r="I255" s="334"/>
      <c r="J255" s="161" t="s">
        <v>1629</v>
      </c>
      <c r="K255" s="167" t="s">
        <v>1630</v>
      </c>
      <c r="L255" s="129"/>
      <c r="M255" s="161" t="s">
        <v>1631</v>
      </c>
      <c r="N255" s="167" t="s">
        <v>1632</v>
      </c>
    </row>
    <row r="256" spans="2:34" ht="15.75" hidden="1" customHeight="1">
      <c r="B256" s="591"/>
      <c r="C256" s="175">
        <v>29</v>
      </c>
      <c r="D256" s="167" t="s">
        <v>1633</v>
      </c>
      <c r="E256" s="167" t="s">
        <v>1634</v>
      </c>
      <c r="F256" s="129"/>
      <c r="G256" s="161" t="s">
        <v>1635</v>
      </c>
      <c r="H256" s="167" t="s">
        <v>1636</v>
      </c>
      <c r="I256" s="334"/>
      <c r="J256" s="161" t="s">
        <v>1637</v>
      </c>
      <c r="K256" s="167" t="s">
        <v>1638</v>
      </c>
      <c r="L256" s="129"/>
      <c r="M256" s="161" t="s">
        <v>1639</v>
      </c>
      <c r="N256" s="167" t="s">
        <v>1640</v>
      </c>
    </row>
    <row r="257" spans="2:14" ht="15.75" hidden="1" customHeight="1">
      <c r="B257" s="591"/>
      <c r="C257" s="175">
        <v>30</v>
      </c>
      <c r="D257" s="167" t="s">
        <v>1641</v>
      </c>
      <c r="E257" s="167" t="s">
        <v>1642</v>
      </c>
      <c r="F257" s="129"/>
      <c r="G257" s="161" t="s">
        <v>1643</v>
      </c>
      <c r="H257" s="167" t="s">
        <v>1644</v>
      </c>
      <c r="I257" s="334"/>
      <c r="J257" s="161" t="s">
        <v>1645</v>
      </c>
      <c r="K257" s="167" t="s">
        <v>1646</v>
      </c>
      <c r="L257" s="129"/>
      <c r="M257" s="161" t="s">
        <v>1647</v>
      </c>
      <c r="N257" s="167" t="s">
        <v>1648</v>
      </c>
    </row>
    <row r="258" spans="2:14" ht="15.75" hidden="1" customHeight="1">
      <c r="B258" s="591"/>
      <c r="C258" s="175">
        <v>31</v>
      </c>
      <c r="D258" s="167" t="s">
        <v>1649</v>
      </c>
      <c r="E258" s="167" t="s">
        <v>1650</v>
      </c>
      <c r="F258" s="129"/>
      <c r="G258" s="161" t="s">
        <v>1651</v>
      </c>
      <c r="H258" s="167" t="s">
        <v>1652</v>
      </c>
      <c r="I258" s="334"/>
      <c r="J258" s="161" t="s">
        <v>1653</v>
      </c>
      <c r="K258" s="167" t="s">
        <v>1654</v>
      </c>
      <c r="L258" s="129"/>
      <c r="M258" s="161" t="s">
        <v>1655</v>
      </c>
      <c r="N258" s="167" t="s">
        <v>1656</v>
      </c>
    </row>
    <row r="259" spans="2:14" ht="15.75" hidden="1" customHeight="1">
      <c r="B259" s="591"/>
      <c r="C259" s="175">
        <v>32</v>
      </c>
      <c r="D259" s="167" t="s">
        <v>1657</v>
      </c>
      <c r="E259" s="167" t="s">
        <v>1658</v>
      </c>
      <c r="F259" s="129"/>
      <c r="G259" s="161" t="s">
        <v>1659</v>
      </c>
      <c r="H259" s="167" t="s">
        <v>1660</v>
      </c>
      <c r="I259" s="334"/>
      <c r="J259" s="161" t="s">
        <v>1661</v>
      </c>
      <c r="K259" s="167" t="s">
        <v>1662</v>
      </c>
      <c r="L259" s="129"/>
      <c r="M259" s="161" t="s">
        <v>1663</v>
      </c>
      <c r="N259" s="167" t="s">
        <v>1664</v>
      </c>
    </row>
    <row r="260" spans="2:14" ht="15.75" hidden="1" customHeight="1">
      <c r="B260" s="591"/>
      <c r="C260" s="175">
        <v>33</v>
      </c>
      <c r="D260" s="167" t="s">
        <v>1665</v>
      </c>
      <c r="E260" s="167" t="s">
        <v>1666</v>
      </c>
      <c r="F260" s="129"/>
      <c r="G260" s="161" t="s">
        <v>1667</v>
      </c>
      <c r="H260" s="167" t="s">
        <v>1668</v>
      </c>
      <c r="I260" s="334"/>
      <c r="J260" s="161" t="s">
        <v>1669</v>
      </c>
      <c r="K260" s="167" t="s">
        <v>1670</v>
      </c>
      <c r="L260" s="129"/>
      <c r="M260" s="161" t="s">
        <v>1671</v>
      </c>
      <c r="N260" s="167" t="s">
        <v>1672</v>
      </c>
    </row>
    <row r="261" spans="2:14" ht="15.75" hidden="1" customHeight="1">
      <c r="B261" s="591"/>
      <c r="C261" s="175">
        <v>34</v>
      </c>
      <c r="D261" s="167" t="s">
        <v>1673</v>
      </c>
      <c r="E261" s="167" t="s">
        <v>1674</v>
      </c>
      <c r="F261" s="129"/>
      <c r="G261" s="161" t="s">
        <v>1675</v>
      </c>
      <c r="H261" s="167" t="s">
        <v>1676</v>
      </c>
      <c r="I261" s="334"/>
      <c r="J261" s="161" t="s">
        <v>1677</v>
      </c>
      <c r="K261" s="167" t="s">
        <v>1678</v>
      </c>
      <c r="L261" s="129"/>
      <c r="M261" s="161" t="s">
        <v>1679</v>
      </c>
      <c r="N261" s="167" t="s">
        <v>1680</v>
      </c>
    </row>
    <row r="262" spans="2:14" ht="15.75" hidden="1" customHeight="1">
      <c r="B262" s="591"/>
      <c r="C262" s="175">
        <v>35</v>
      </c>
      <c r="D262" s="167" t="s">
        <v>1681</v>
      </c>
      <c r="E262" s="167" t="s">
        <v>1682</v>
      </c>
      <c r="F262" s="129"/>
      <c r="G262" s="161" t="s">
        <v>1683</v>
      </c>
      <c r="H262" s="167" t="s">
        <v>1684</v>
      </c>
      <c r="I262" s="334"/>
      <c r="J262" s="161" t="s">
        <v>1685</v>
      </c>
      <c r="K262" s="167" t="s">
        <v>1686</v>
      </c>
      <c r="L262" s="129"/>
      <c r="M262" s="161" t="s">
        <v>1687</v>
      </c>
      <c r="N262" s="167" t="s">
        <v>1688</v>
      </c>
    </row>
    <row r="263" spans="2:14" ht="15.75" hidden="1" customHeight="1">
      <c r="B263" s="591"/>
      <c r="C263" s="175">
        <v>36</v>
      </c>
      <c r="D263" s="167" t="s">
        <v>1689</v>
      </c>
      <c r="E263" s="167" t="s">
        <v>1690</v>
      </c>
      <c r="F263" s="129"/>
      <c r="G263" s="161" t="s">
        <v>1691</v>
      </c>
      <c r="H263" s="167" t="s">
        <v>1692</v>
      </c>
      <c r="I263" s="334"/>
      <c r="J263" s="161" t="s">
        <v>1693</v>
      </c>
      <c r="K263" s="167" t="s">
        <v>1694</v>
      </c>
      <c r="L263" s="129"/>
      <c r="M263" s="161" t="s">
        <v>1695</v>
      </c>
      <c r="N263" s="167" t="s">
        <v>1696</v>
      </c>
    </row>
    <row r="264" spans="2:14" ht="15.75" hidden="1" customHeight="1">
      <c r="B264" s="591"/>
      <c r="C264" s="175">
        <v>37</v>
      </c>
      <c r="D264" s="167" t="s">
        <v>1697</v>
      </c>
      <c r="E264" s="167" t="s">
        <v>1698</v>
      </c>
      <c r="F264" s="129"/>
      <c r="G264" s="161" t="s">
        <v>1699</v>
      </c>
      <c r="H264" s="167" t="s">
        <v>1700</v>
      </c>
      <c r="I264" s="334"/>
      <c r="J264" s="161" t="s">
        <v>1701</v>
      </c>
      <c r="K264" s="167" t="s">
        <v>1702</v>
      </c>
      <c r="L264" s="129"/>
      <c r="M264" s="161" t="s">
        <v>1703</v>
      </c>
      <c r="N264" s="167" t="s">
        <v>1704</v>
      </c>
    </row>
    <row r="265" spans="2:14" ht="15.75" hidden="1" customHeight="1">
      <c r="B265" s="591"/>
      <c r="C265" s="175">
        <v>38</v>
      </c>
      <c r="D265" s="167" t="s">
        <v>1705</v>
      </c>
      <c r="E265" s="167" t="s">
        <v>1706</v>
      </c>
      <c r="F265" s="129"/>
      <c r="G265" s="161" t="s">
        <v>1707</v>
      </c>
      <c r="H265" s="167" t="s">
        <v>1708</v>
      </c>
      <c r="I265" s="334"/>
      <c r="J265" s="161" t="s">
        <v>1709</v>
      </c>
      <c r="K265" s="167" t="s">
        <v>1710</v>
      </c>
      <c r="L265" s="129"/>
      <c r="M265" s="161" t="s">
        <v>1711</v>
      </c>
      <c r="N265" s="167" t="s">
        <v>1712</v>
      </c>
    </row>
    <row r="266" spans="2:14" ht="15.75" hidden="1" customHeight="1">
      <c r="B266" s="591"/>
      <c r="C266" s="175">
        <v>39</v>
      </c>
      <c r="D266" s="167" t="s">
        <v>1713</v>
      </c>
      <c r="E266" s="167" t="s">
        <v>1714</v>
      </c>
      <c r="F266" s="129"/>
      <c r="G266" s="161" t="s">
        <v>1715</v>
      </c>
      <c r="H266" s="167" t="s">
        <v>1716</v>
      </c>
      <c r="I266" s="334"/>
      <c r="J266" s="161" t="s">
        <v>1717</v>
      </c>
      <c r="K266" s="167" t="s">
        <v>1718</v>
      </c>
      <c r="L266" s="129"/>
      <c r="M266" s="161" t="s">
        <v>1719</v>
      </c>
      <c r="N266" s="167" t="s">
        <v>1720</v>
      </c>
    </row>
    <row r="267" spans="2:14" ht="15.75" hidden="1" customHeight="1">
      <c r="B267" s="591"/>
      <c r="C267" s="175">
        <v>40</v>
      </c>
      <c r="D267" s="167" t="s">
        <v>1721</v>
      </c>
      <c r="E267" s="167" t="s">
        <v>1722</v>
      </c>
      <c r="F267" s="129"/>
      <c r="G267" s="161" t="s">
        <v>1723</v>
      </c>
      <c r="H267" s="167" t="s">
        <v>1724</v>
      </c>
      <c r="I267" s="334"/>
      <c r="J267" s="161" t="s">
        <v>1725</v>
      </c>
      <c r="K267" s="167" t="s">
        <v>1726</v>
      </c>
      <c r="L267" s="129"/>
      <c r="M267" s="161" t="s">
        <v>1727</v>
      </c>
      <c r="N267" s="167" t="s">
        <v>1728</v>
      </c>
    </row>
    <row r="268" spans="2:14" ht="15.75" hidden="1" customHeight="1">
      <c r="B268" s="591"/>
      <c r="C268" s="175">
        <v>41</v>
      </c>
      <c r="D268" s="167" t="s">
        <v>1729</v>
      </c>
      <c r="E268" s="167" t="s">
        <v>1730</v>
      </c>
      <c r="F268" s="129"/>
      <c r="G268" s="161" t="s">
        <v>1731</v>
      </c>
      <c r="H268" s="167" t="s">
        <v>1732</v>
      </c>
      <c r="I268" s="334"/>
      <c r="J268" s="161" t="s">
        <v>1733</v>
      </c>
      <c r="K268" s="167" t="s">
        <v>1734</v>
      </c>
      <c r="L268" s="129"/>
      <c r="M268" s="161" t="s">
        <v>1735</v>
      </c>
      <c r="N268" s="167" t="s">
        <v>1736</v>
      </c>
    </row>
    <row r="269" spans="2:14" ht="15.75" hidden="1" customHeight="1">
      <c r="B269" s="591"/>
      <c r="C269" s="175">
        <v>42</v>
      </c>
      <c r="D269" s="167" t="s">
        <v>1737</v>
      </c>
      <c r="E269" s="167" t="s">
        <v>1738</v>
      </c>
      <c r="F269" s="129"/>
      <c r="G269" s="161" t="s">
        <v>1739</v>
      </c>
      <c r="H269" s="167" t="s">
        <v>1740</v>
      </c>
      <c r="I269" s="334"/>
      <c r="J269" s="161" t="s">
        <v>1741</v>
      </c>
      <c r="K269" s="167" t="s">
        <v>1742</v>
      </c>
      <c r="L269" s="129"/>
      <c r="M269" s="161" t="s">
        <v>1743</v>
      </c>
      <c r="N269" s="167" t="s">
        <v>1744</v>
      </c>
    </row>
    <row r="270" spans="2:14" ht="15.75" hidden="1" customHeight="1">
      <c r="B270" s="591"/>
      <c r="C270" s="175">
        <v>43</v>
      </c>
      <c r="D270" s="167" t="s">
        <v>1745</v>
      </c>
      <c r="E270" s="167" t="s">
        <v>1746</v>
      </c>
      <c r="F270" s="129"/>
      <c r="G270" s="161" t="s">
        <v>1747</v>
      </c>
      <c r="H270" s="167" t="s">
        <v>1748</v>
      </c>
      <c r="I270" s="334"/>
      <c r="J270" s="161" t="s">
        <v>1749</v>
      </c>
      <c r="K270" s="167" t="s">
        <v>1750</v>
      </c>
      <c r="L270" s="129"/>
      <c r="M270" s="161" t="s">
        <v>1751</v>
      </c>
      <c r="N270" s="167" t="s">
        <v>1752</v>
      </c>
    </row>
    <row r="271" spans="2:14" ht="15.75" hidden="1" customHeight="1">
      <c r="B271" s="591"/>
      <c r="C271" s="175">
        <v>44</v>
      </c>
      <c r="D271" s="167" t="s">
        <v>1753</v>
      </c>
      <c r="E271" s="167" t="s">
        <v>1754</v>
      </c>
      <c r="F271" s="129"/>
      <c r="G271" s="161" t="s">
        <v>1755</v>
      </c>
      <c r="H271" s="167" t="s">
        <v>1756</v>
      </c>
      <c r="I271" s="334"/>
      <c r="J271" s="161" t="s">
        <v>1757</v>
      </c>
      <c r="K271" s="167" t="s">
        <v>1758</v>
      </c>
      <c r="L271" s="129"/>
      <c r="M271" s="161" t="s">
        <v>1759</v>
      </c>
      <c r="N271" s="167" t="s">
        <v>1760</v>
      </c>
    </row>
    <row r="272" spans="2:14" ht="15.75" hidden="1" customHeight="1">
      <c r="B272" s="591"/>
      <c r="C272" s="175">
        <v>45</v>
      </c>
      <c r="D272" s="167" t="s">
        <v>1761</v>
      </c>
      <c r="E272" s="167" t="s">
        <v>1762</v>
      </c>
      <c r="F272" s="129"/>
      <c r="G272" s="161" t="s">
        <v>1763</v>
      </c>
      <c r="H272" s="167" t="s">
        <v>1764</v>
      </c>
      <c r="I272" s="334"/>
      <c r="J272" s="161" t="s">
        <v>1765</v>
      </c>
      <c r="K272" s="167" t="s">
        <v>1766</v>
      </c>
      <c r="L272" s="129"/>
      <c r="M272" s="161" t="s">
        <v>1767</v>
      </c>
      <c r="N272" s="167" t="s">
        <v>1768</v>
      </c>
    </row>
    <row r="273" spans="2:14" ht="15.75" hidden="1" customHeight="1">
      <c r="B273" s="591"/>
      <c r="C273" s="175">
        <v>46</v>
      </c>
      <c r="D273" s="167" t="s">
        <v>1769</v>
      </c>
      <c r="E273" s="167" t="s">
        <v>1770</v>
      </c>
      <c r="F273" s="129"/>
      <c r="G273" s="161" t="s">
        <v>1771</v>
      </c>
      <c r="H273" s="167" t="s">
        <v>1772</v>
      </c>
      <c r="I273" s="143"/>
      <c r="J273" s="161" t="s">
        <v>1773</v>
      </c>
      <c r="K273" s="167" t="s">
        <v>1774</v>
      </c>
      <c r="L273" s="129"/>
      <c r="M273" s="161" t="s">
        <v>1775</v>
      </c>
      <c r="N273" s="167" t="s">
        <v>1776</v>
      </c>
    </row>
    <row r="274" spans="2:14" ht="15.75" hidden="1" customHeight="1">
      <c r="B274" s="591"/>
      <c r="C274" s="175">
        <v>47</v>
      </c>
      <c r="D274" s="167" t="s">
        <v>1777</v>
      </c>
      <c r="E274" s="167" t="s">
        <v>1778</v>
      </c>
      <c r="F274" s="129"/>
      <c r="G274" s="161" t="s">
        <v>1779</v>
      </c>
      <c r="H274" s="167" t="s">
        <v>1780</v>
      </c>
      <c r="I274" s="143"/>
      <c r="J274" s="161" t="s">
        <v>1781</v>
      </c>
      <c r="K274" s="167" t="s">
        <v>1782</v>
      </c>
      <c r="L274" s="129"/>
      <c r="M274" s="161" t="s">
        <v>1783</v>
      </c>
      <c r="N274" s="167" t="s">
        <v>1784</v>
      </c>
    </row>
    <row r="275" spans="2:14" ht="15.75" hidden="1" customHeight="1">
      <c r="B275" s="591"/>
      <c r="C275" s="175">
        <v>48</v>
      </c>
      <c r="D275" s="167" t="s">
        <v>1785</v>
      </c>
      <c r="E275" s="167" t="s">
        <v>1786</v>
      </c>
      <c r="F275" s="129"/>
      <c r="G275" s="161" t="s">
        <v>1787</v>
      </c>
      <c r="H275" s="167" t="s">
        <v>1788</v>
      </c>
      <c r="I275" s="143"/>
      <c r="J275" s="161" t="s">
        <v>1789</v>
      </c>
      <c r="K275" s="167" t="s">
        <v>1790</v>
      </c>
      <c r="L275" s="129"/>
      <c r="M275" s="161" t="s">
        <v>1791</v>
      </c>
      <c r="N275" s="167" t="s">
        <v>1792</v>
      </c>
    </row>
    <row r="276" spans="2:14" ht="15.75" hidden="1" customHeight="1">
      <c r="B276" s="591"/>
      <c r="C276" s="175">
        <v>49</v>
      </c>
      <c r="D276" s="167" t="s">
        <v>1793</v>
      </c>
      <c r="E276" s="167" t="s">
        <v>1794</v>
      </c>
      <c r="F276" s="129"/>
      <c r="G276" s="161" t="s">
        <v>1795</v>
      </c>
      <c r="H276" s="167" t="s">
        <v>1796</v>
      </c>
      <c r="I276" s="143"/>
      <c r="J276" s="161" t="s">
        <v>1797</v>
      </c>
      <c r="K276" s="167" t="s">
        <v>1798</v>
      </c>
      <c r="L276" s="129"/>
      <c r="M276" s="161" t="s">
        <v>1799</v>
      </c>
      <c r="N276" s="167" t="s">
        <v>1800</v>
      </c>
    </row>
    <row r="277" spans="2:14" ht="15.75" hidden="1" customHeight="1">
      <c r="B277" s="591"/>
      <c r="C277" s="175">
        <v>50</v>
      </c>
      <c r="D277" s="167" t="s">
        <v>1801</v>
      </c>
      <c r="E277" s="167" t="s">
        <v>1802</v>
      </c>
      <c r="F277" s="129"/>
      <c r="G277" s="161" t="s">
        <v>1803</v>
      </c>
      <c r="H277" s="167" t="s">
        <v>1804</v>
      </c>
      <c r="I277" s="143"/>
      <c r="J277" s="161" t="s">
        <v>1805</v>
      </c>
      <c r="K277" s="167" t="s">
        <v>1806</v>
      </c>
      <c r="L277" s="129"/>
      <c r="M277" s="161" t="s">
        <v>1807</v>
      </c>
      <c r="N277" s="167" t="s">
        <v>1808</v>
      </c>
    </row>
    <row r="278" spans="2:14" ht="15.75" hidden="1" customHeight="1">
      <c r="B278" s="591"/>
      <c r="C278" s="175">
        <v>51</v>
      </c>
      <c r="D278" s="167" t="s">
        <v>1809</v>
      </c>
      <c r="E278" s="167" t="s">
        <v>1810</v>
      </c>
      <c r="F278" s="129"/>
      <c r="G278" s="161" t="s">
        <v>1811</v>
      </c>
      <c r="H278" s="167" t="s">
        <v>1812</v>
      </c>
      <c r="I278" s="143"/>
      <c r="J278" s="161" t="s">
        <v>1813</v>
      </c>
      <c r="K278" s="167" t="s">
        <v>1814</v>
      </c>
      <c r="L278" s="129"/>
      <c r="M278" s="161" t="s">
        <v>1815</v>
      </c>
      <c r="N278" s="167" t="s">
        <v>1816</v>
      </c>
    </row>
    <row r="279" spans="2:14" ht="15.75" hidden="1" customHeight="1">
      <c r="B279" s="592"/>
      <c r="C279" s="175">
        <v>52</v>
      </c>
      <c r="D279" s="167" t="s">
        <v>1817</v>
      </c>
      <c r="E279" s="167" t="s">
        <v>1818</v>
      </c>
      <c r="F279" s="129"/>
      <c r="G279" s="161" t="s">
        <v>1819</v>
      </c>
      <c r="H279" s="167" t="s">
        <v>1820</v>
      </c>
      <c r="I279" s="143"/>
      <c r="J279" s="161" t="s">
        <v>1821</v>
      </c>
      <c r="K279" s="167" t="s">
        <v>1822</v>
      </c>
      <c r="L279" s="129"/>
      <c r="M279" s="161" t="s">
        <v>1823</v>
      </c>
      <c r="N279" s="167" t="s">
        <v>1824</v>
      </c>
    </row>
    <row r="280" spans="2:14" ht="15.75" customHeight="1">
      <c r="B280" s="180"/>
      <c r="C280" s="180"/>
      <c r="D280" s="180"/>
      <c r="E280" s="180"/>
      <c r="F280" s="143"/>
      <c r="G280" s="143"/>
      <c r="H280" s="143"/>
      <c r="I280" s="143"/>
      <c r="J280" s="327"/>
      <c r="K280" s="327"/>
      <c r="L280" s="327"/>
      <c r="M280" s="327"/>
      <c r="N280" s="327"/>
    </row>
    <row r="281" spans="2:14" ht="15.75" customHeight="1">
      <c r="B281" s="590">
        <v>4</v>
      </c>
      <c r="C281" s="155" t="s">
        <v>150</v>
      </c>
      <c r="D281" s="156" t="s">
        <v>1825</v>
      </c>
      <c r="E281" s="156" t="s">
        <v>1826</v>
      </c>
      <c r="F281" s="129"/>
      <c r="G281" s="338" t="s">
        <v>1827</v>
      </c>
      <c r="H281" s="156" t="s">
        <v>1828</v>
      </c>
      <c r="I281" s="334"/>
      <c r="J281" s="338" t="s">
        <v>1829</v>
      </c>
      <c r="K281" s="156" t="s">
        <v>1830</v>
      </c>
      <c r="L281" s="129"/>
      <c r="M281" s="338" t="s">
        <v>1831</v>
      </c>
      <c r="N281" s="339" t="s">
        <v>1832</v>
      </c>
    </row>
    <row r="282" spans="2:14" ht="15.75" customHeight="1">
      <c r="B282" s="591"/>
      <c r="C282" s="175">
        <v>1</v>
      </c>
      <c r="D282" s="167" t="s">
        <v>2429</v>
      </c>
      <c r="E282" s="167" t="s">
        <v>860</v>
      </c>
      <c r="F282" s="129"/>
      <c r="G282" s="340" t="s">
        <v>2468</v>
      </c>
      <c r="H282" s="167" t="s">
        <v>860</v>
      </c>
      <c r="I282" s="334"/>
      <c r="J282" s="335" t="s">
        <v>2430</v>
      </c>
      <c r="K282" s="335" t="s">
        <v>2423</v>
      </c>
      <c r="L282" s="129"/>
      <c r="M282" s="341" t="s">
        <v>2424</v>
      </c>
      <c r="N282" s="341" t="s">
        <v>2424</v>
      </c>
    </row>
    <row r="283" spans="2:14" ht="15.75" customHeight="1">
      <c r="B283" s="591"/>
      <c r="C283" s="175">
        <v>2</v>
      </c>
      <c r="D283" s="167" t="s">
        <v>2429</v>
      </c>
      <c r="E283" s="167" t="s">
        <v>860</v>
      </c>
      <c r="F283" s="129"/>
      <c r="G283" s="340" t="s">
        <v>2468</v>
      </c>
      <c r="H283" s="167" t="s">
        <v>860</v>
      </c>
      <c r="I283" s="334"/>
      <c r="J283" s="335" t="s">
        <v>2430</v>
      </c>
      <c r="K283" s="335" t="s">
        <v>2423</v>
      </c>
      <c r="L283" s="129"/>
      <c r="M283" s="341" t="s">
        <v>2424</v>
      </c>
      <c r="N283" s="341" t="s">
        <v>2424</v>
      </c>
    </row>
    <row r="284" spans="2:14" ht="15.75" customHeight="1">
      <c r="B284" s="591"/>
      <c r="C284" s="175">
        <v>3</v>
      </c>
      <c r="D284" s="167" t="s">
        <v>2429</v>
      </c>
      <c r="E284" s="167" t="s">
        <v>860</v>
      </c>
      <c r="F284" s="129"/>
      <c r="G284" s="340" t="s">
        <v>2468</v>
      </c>
      <c r="H284" s="167" t="s">
        <v>860</v>
      </c>
      <c r="I284" s="334"/>
      <c r="J284" s="335" t="s">
        <v>2430</v>
      </c>
      <c r="K284" s="335" t="s">
        <v>2423</v>
      </c>
      <c r="L284" s="129"/>
      <c r="M284" s="341" t="s">
        <v>2424</v>
      </c>
      <c r="N284" s="341" t="s">
        <v>2424</v>
      </c>
    </row>
    <row r="285" spans="2:14" ht="15.75" customHeight="1">
      <c r="B285" s="591"/>
      <c r="C285" s="175">
        <v>4</v>
      </c>
      <c r="D285" s="167" t="s">
        <v>2429</v>
      </c>
      <c r="E285" s="167" t="s">
        <v>860</v>
      </c>
      <c r="F285" s="129"/>
      <c r="G285" s="340" t="s">
        <v>2468</v>
      </c>
      <c r="H285" s="167" t="s">
        <v>860</v>
      </c>
      <c r="I285" s="334"/>
      <c r="J285" s="335" t="s">
        <v>2430</v>
      </c>
      <c r="K285" s="335" t="s">
        <v>2423</v>
      </c>
      <c r="L285" s="129"/>
      <c r="M285" s="341" t="s">
        <v>2424</v>
      </c>
      <c r="N285" s="341" t="s">
        <v>2424</v>
      </c>
    </row>
    <row r="286" spans="2:14" ht="15.75" customHeight="1">
      <c r="B286" s="591"/>
      <c r="C286" s="175">
        <v>5</v>
      </c>
      <c r="D286" s="167" t="s">
        <v>2431</v>
      </c>
      <c r="E286" s="167" t="s">
        <v>860</v>
      </c>
      <c r="F286" s="129"/>
      <c r="G286" s="340" t="s">
        <v>1512</v>
      </c>
      <c r="H286" s="167" t="s">
        <v>860</v>
      </c>
      <c r="I286" s="334"/>
      <c r="J286" s="335" t="s">
        <v>85</v>
      </c>
      <c r="K286" s="335" t="s">
        <v>2423</v>
      </c>
      <c r="L286" s="129"/>
      <c r="M286" s="341" t="s">
        <v>2424</v>
      </c>
      <c r="N286" s="341" t="s">
        <v>2424</v>
      </c>
    </row>
    <row r="287" spans="2:14" ht="15.75" customHeight="1">
      <c r="B287" s="591"/>
      <c r="C287" s="175">
        <v>6</v>
      </c>
      <c r="D287" s="167" t="s">
        <v>2431</v>
      </c>
      <c r="E287" s="167" t="s">
        <v>860</v>
      </c>
      <c r="F287" s="129"/>
      <c r="G287" s="340" t="s">
        <v>1512</v>
      </c>
      <c r="H287" s="167" t="s">
        <v>860</v>
      </c>
      <c r="I287" s="334"/>
      <c r="J287" s="335" t="s">
        <v>85</v>
      </c>
      <c r="K287" s="335" t="s">
        <v>2423</v>
      </c>
      <c r="L287" s="129"/>
      <c r="M287" s="341" t="s">
        <v>2424</v>
      </c>
      <c r="N287" s="341" t="s">
        <v>2424</v>
      </c>
    </row>
    <row r="288" spans="2:14" ht="15.75" customHeight="1">
      <c r="B288" s="591"/>
      <c r="C288" s="175">
        <v>7</v>
      </c>
      <c r="D288" s="167" t="s">
        <v>2431</v>
      </c>
      <c r="E288" s="167" t="s">
        <v>860</v>
      </c>
      <c r="F288" s="129"/>
      <c r="G288" s="340" t="s">
        <v>1512</v>
      </c>
      <c r="H288" s="167" t="s">
        <v>860</v>
      </c>
      <c r="I288" s="334"/>
      <c r="J288" s="335" t="s">
        <v>85</v>
      </c>
      <c r="K288" s="335" t="s">
        <v>2423</v>
      </c>
      <c r="L288" s="129"/>
      <c r="M288" s="341" t="s">
        <v>2424</v>
      </c>
      <c r="N288" s="341" t="s">
        <v>2424</v>
      </c>
    </row>
    <row r="289" spans="2:14" ht="15.75" customHeight="1">
      <c r="B289" s="591"/>
      <c r="C289" s="175">
        <v>8</v>
      </c>
      <c r="D289" s="167" t="s">
        <v>2431</v>
      </c>
      <c r="E289" s="167" t="s">
        <v>860</v>
      </c>
      <c r="F289" s="129"/>
      <c r="G289" s="340" t="s">
        <v>1512</v>
      </c>
      <c r="H289" s="167" t="s">
        <v>860</v>
      </c>
      <c r="I289" s="334"/>
      <c r="J289" s="335" t="s">
        <v>85</v>
      </c>
      <c r="K289" s="335" t="s">
        <v>2423</v>
      </c>
      <c r="L289" s="129"/>
      <c r="M289" s="341" t="s">
        <v>2424</v>
      </c>
      <c r="N289" s="341" t="s">
        <v>2424</v>
      </c>
    </row>
    <row r="290" spans="2:14" ht="15.75" customHeight="1">
      <c r="B290" s="591"/>
      <c r="C290" s="175">
        <v>9</v>
      </c>
      <c r="D290" s="167" t="s">
        <v>95</v>
      </c>
      <c r="E290" s="167" t="s">
        <v>860</v>
      </c>
      <c r="F290" s="129"/>
      <c r="G290" s="340" t="s">
        <v>2469</v>
      </c>
      <c r="H290" s="167" t="s">
        <v>860</v>
      </c>
      <c r="I290" s="334"/>
      <c r="J290" s="167" t="s">
        <v>2473</v>
      </c>
      <c r="K290" s="335" t="s">
        <v>2423</v>
      </c>
      <c r="L290" s="129"/>
      <c r="M290" s="341" t="s">
        <v>2424</v>
      </c>
      <c r="N290" s="341" t="s">
        <v>2424</v>
      </c>
    </row>
    <row r="291" spans="2:14" ht="15.75" customHeight="1">
      <c r="B291" s="591"/>
      <c r="C291" s="175">
        <v>10</v>
      </c>
      <c r="D291" s="167" t="s">
        <v>95</v>
      </c>
      <c r="E291" s="167" t="s">
        <v>860</v>
      </c>
      <c r="F291" s="129"/>
      <c r="G291" s="340" t="s">
        <v>2469</v>
      </c>
      <c r="H291" s="167" t="s">
        <v>860</v>
      </c>
      <c r="I291" s="334"/>
      <c r="J291" s="167" t="s">
        <v>2473</v>
      </c>
      <c r="K291" s="335" t="s">
        <v>2423</v>
      </c>
      <c r="L291" s="129"/>
      <c r="M291" s="341" t="s">
        <v>2424</v>
      </c>
      <c r="N291" s="341" t="s">
        <v>2424</v>
      </c>
    </row>
    <row r="292" spans="2:14" ht="15.75" customHeight="1">
      <c r="B292" s="591"/>
      <c r="C292" s="175">
        <v>11</v>
      </c>
      <c r="D292" s="167" t="s">
        <v>95</v>
      </c>
      <c r="E292" s="167" t="s">
        <v>860</v>
      </c>
      <c r="F292" s="129"/>
      <c r="G292" s="340" t="s">
        <v>2469</v>
      </c>
      <c r="H292" s="167" t="s">
        <v>860</v>
      </c>
      <c r="I292" s="334"/>
      <c r="J292" s="167" t="s">
        <v>2473</v>
      </c>
      <c r="K292" s="335" t="s">
        <v>2417</v>
      </c>
      <c r="L292" s="129"/>
      <c r="M292" s="341" t="s">
        <v>2424</v>
      </c>
      <c r="N292" s="341" t="s">
        <v>2424</v>
      </c>
    </row>
    <row r="293" spans="2:14" ht="15.75" customHeight="1">
      <c r="B293" s="591"/>
      <c r="C293" s="175">
        <v>12</v>
      </c>
      <c r="D293" s="167" t="s">
        <v>95</v>
      </c>
      <c r="E293" s="167" t="s">
        <v>860</v>
      </c>
      <c r="F293" s="129"/>
      <c r="G293" s="340" t="s">
        <v>2469</v>
      </c>
      <c r="H293" s="167" t="s">
        <v>860</v>
      </c>
      <c r="I293" s="334"/>
      <c r="J293" s="167" t="s">
        <v>2473</v>
      </c>
      <c r="K293" s="335" t="s">
        <v>2417</v>
      </c>
      <c r="L293" s="129"/>
      <c r="M293" s="341" t="s">
        <v>2424</v>
      </c>
      <c r="N293" s="341" t="s">
        <v>2424</v>
      </c>
    </row>
    <row r="294" spans="2:14" ht="15.75" customHeight="1">
      <c r="B294" s="591"/>
      <c r="C294" s="175">
        <v>13</v>
      </c>
      <c r="D294" s="167" t="s">
        <v>859</v>
      </c>
      <c r="E294" s="167" t="s">
        <v>2433</v>
      </c>
      <c r="F294" s="129"/>
      <c r="G294" s="342" t="s">
        <v>2426</v>
      </c>
      <c r="H294" s="167" t="s">
        <v>2433</v>
      </c>
      <c r="I294" s="334"/>
      <c r="J294" s="167" t="s">
        <v>2434</v>
      </c>
      <c r="K294" s="167" t="s">
        <v>2433</v>
      </c>
      <c r="L294" s="129"/>
      <c r="M294" s="167" t="s">
        <v>2417</v>
      </c>
      <c r="N294" s="167" t="s">
        <v>2417</v>
      </c>
    </row>
    <row r="295" spans="2:14" ht="15.75" hidden="1" customHeight="1">
      <c r="B295" s="591"/>
      <c r="C295" s="175">
        <v>14</v>
      </c>
      <c r="D295" s="162" t="s">
        <v>1833</v>
      </c>
      <c r="E295" s="162" t="s">
        <v>1834</v>
      </c>
      <c r="F295" s="129"/>
      <c r="G295" s="161" t="s">
        <v>1835</v>
      </c>
      <c r="H295" s="162" t="s">
        <v>1836</v>
      </c>
      <c r="I295" s="158"/>
      <c r="J295" s="161" t="s">
        <v>1837</v>
      </c>
      <c r="K295" s="162" t="s">
        <v>1838</v>
      </c>
      <c r="L295" s="129"/>
      <c r="M295" s="161" t="s">
        <v>1839</v>
      </c>
      <c r="N295" s="162" t="s">
        <v>1840</v>
      </c>
    </row>
    <row r="296" spans="2:14" ht="15.75" hidden="1" customHeight="1">
      <c r="B296" s="591"/>
      <c r="C296" s="175">
        <v>15</v>
      </c>
      <c r="D296" s="162" t="s">
        <v>1841</v>
      </c>
      <c r="E296" s="162" t="s">
        <v>1842</v>
      </c>
      <c r="F296" s="129"/>
      <c r="G296" s="161" t="s">
        <v>1843</v>
      </c>
      <c r="H296" s="162" t="s">
        <v>1844</v>
      </c>
      <c r="I296" s="158"/>
      <c r="J296" s="161" t="s">
        <v>1845</v>
      </c>
      <c r="K296" s="162" t="s">
        <v>1846</v>
      </c>
      <c r="L296" s="129"/>
      <c r="M296" s="161" t="s">
        <v>1847</v>
      </c>
      <c r="N296" s="162" t="s">
        <v>1848</v>
      </c>
    </row>
    <row r="297" spans="2:14" ht="15.75" hidden="1" customHeight="1">
      <c r="B297" s="591"/>
      <c r="C297" s="175">
        <v>16</v>
      </c>
      <c r="D297" s="162" t="s">
        <v>1849</v>
      </c>
      <c r="E297" s="162" t="s">
        <v>1850</v>
      </c>
      <c r="F297" s="129"/>
      <c r="G297" s="161" t="s">
        <v>1851</v>
      </c>
      <c r="H297" s="162" t="s">
        <v>1852</v>
      </c>
      <c r="I297" s="158"/>
      <c r="J297" s="161" t="s">
        <v>1853</v>
      </c>
      <c r="K297" s="162" t="s">
        <v>1854</v>
      </c>
      <c r="L297" s="129"/>
      <c r="M297" s="161" t="s">
        <v>1855</v>
      </c>
      <c r="N297" s="162" t="s">
        <v>1856</v>
      </c>
    </row>
    <row r="298" spans="2:14" ht="15.75" hidden="1" customHeight="1">
      <c r="B298" s="591"/>
      <c r="C298" s="175">
        <v>17</v>
      </c>
      <c r="D298" s="162" t="s">
        <v>1857</v>
      </c>
      <c r="E298" s="162" t="s">
        <v>1858</v>
      </c>
      <c r="F298" s="129"/>
      <c r="G298" s="161" t="s">
        <v>1859</v>
      </c>
      <c r="H298" s="162" t="s">
        <v>1860</v>
      </c>
      <c r="I298" s="158"/>
      <c r="J298" s="161" t="s">
        <v>1861</v>
      </c>
      <c r="K298" s="162" t="s">
        <v>1862</v>
      </c>
      <c r="L298" s="129"/>
      <c r="M298" s="161" t="s">
        <v>1863</v>
      </c>
      <c r="N298" s="162" t="s">
        <v>1864</v>
      </c>
    </row>
    <row r="299" spans="2:14" ht="15.75" hidden="1" customHeight="1">
      <c r="B299" s="591"/>
      <c r="C299" s="175">
        <v>18</v>
      </c>
      <c r="D299" s="162" t="s">
        <v>1865</v>
      </c>
      <c r="E299" s="162" t="s">
        <v>1866</v>
      </c>
      <c r="F299" s="129"/>
      <c r="G299" s="161" t="s">
        <v>1867</v>
      </c>
      <c r="H299" s="162" t="s">
        <v>1868</v>
      </c>
      <c r="I299" s="158"/>
      <c r="J299" s="161" t="s">
        <v>1869</v>
      </c>
      <c r="K299" s="162" t="s">
        <v>1870</v>
      </c>
      <c r="L299" s="129"/>
      <c r="M299" s="161" t="s">
        <v>1871</v>
      </c>
      <c r="N299" s="162" t="s">
        <v>1872</v>
      </c>
    </row>
    <row r="300" spans="2:14" ht="15.75" hidden="1" customHeight="1">
      <c r="B300" s="591"/>
      <c r="C300" s="175">
        <v>19</v>
      </c>
      <c r="D300" s="162" t="s">
        <v>1873</v>
      </c>
      <c r="E300" s="162" t="s">
        <v>1874</v>
      </c>
      <c r="F300" s="129"/>
      <c r="G300" s="161" t="s">
        <v>1875</v>
      </c>
      <c r="H300" s="162" t="s">
        <v>1876</v>
      </c>
      <c r="I300" s="158"/>
      <c r="J300" s="161" t="s">
        <v>1877</v>
      </c>
      <c r="K300" s="162" t="s">
        <v>1878</v>
      </c>
      <c r="L300" s="129"/>
      <c r="M300" s="161" t="s">
        <v>1879</v>
      </c>
      <c r="N300" s="162" t="s">
        <v>1880</v>
      </c>
    </row>
    <row r="301" spans="2:14" ht="15.75" hidden="1" customHeight="1">
      <c r="B301" s="591"/>
      <c r="C301" s="175">
        <v>20</v>
      </c>
      <c r="D301" s="162" t="s">
        <v>1881</v>
      </c>
      <c r="E301" s="162" t="s">
        <v>1882</v>
      </c>
      <c r="F301" s="129"/>
      <c r="G301" s="161" t="s">
        <v>1883</v>
      </c>
      <c r="H301" s="162" t="s">
        <v>1884</v>
      </c>
      <c r="I301" s="158"/>
      <c r="J301" s="161" t="s">
        <v>1885</v>
      </c>
      <c r="K301" s="162" t="s">
        <v>1886</v>
      </c>
      <c r="L301" s="129"/>
      <c r="M301" s="161" t="s">
        <v>1887</v>
      </c>
      <c r="N301" s="162" t="s">
        <v>1888</v>
      </c>
    </row>
    <row r="302" spans="2:14" ht="15.75" hidden="1" customHeight="1">
      <c r="B302" s="591"/>
      <c r="C302" s="175">
        <v>21</v>
      </c>
      <c r="D302" s="162" t="s">
        <v>1889</v>
      </c>
      <c r="E302" s="162" t="s">
        <v>1890</v>
      </c>
      <c r="F302" s="129"/>
      <c r="G302" s="161" t="s">
        <v>1891</v>
      </c>
      <c r="H302" s="162" t="s">
        <v>1892</v>
      </c>
      <c r="I302" s="158"/>
      <c r="J302" s="161" t="s">
        <v>1893</v>
      </c>
      <c r="K302" s="162" t="s">
        <v>1894</v>
      </c>
      <c r="L302" s="129"/>
      <c r="M302" s="161" t="s">
        <v>1895</v>
      </c>
      <c r="N302" s="162" t="s">
        <v>1896</v>
      </c>
    </row>
    <row r="303" spans="2:14" ht="15.75" hidden="1" customHeight="1">
      <c r="B303" s="591"/>
      <c r="C303" s="175">
        <v>22</v>
      </c>
      <c r="D303" s="162" t="s">
        <v>1897</v>
      </c>
      <c r="E303" s="162" t="s">
        <v>1898</v>
      </c>
      <c r="F303" s="129"/>
      <c r="G303" s="161" t="s">
        <v>1899</v>
      </c>
      <c r="H303" s="162" t="s">
        <v>1900</v>
      </c>
      <c r="I303" s="158"/>
      <c r="J303" s="161" t="s">
        <v>1901</v>
      </c>
      <c r="K303" s="162" t="s">
        <v>1902</v>
      </c>
      <c r="L303" s="129"/>
      <c r="M303" s="161" t="s">
        <v>1903</v>
      </c>
      <c r="N303" s="162" t="s">
        <v>1904</v>
      </c>
    </row>
    <row r="304" spans="2:14" ht="15.75" hidden="1" customHeight="1">
      <c r="B304" s="591"/>
      <c r="C304" s="175">
        <v>23</v>
      </c>
      <c r="D304" s="162" t="s">
        <v>1905</v>
      </c>
      <c r="E304" s="162" t="s">
        <v>1906</v>
      </c>
      <c r="F304" s="129"/>
      <c r="G304" s="161" t="s">
        <v>1907</v>
      </c>
      <c r="H304" s="162" t="s">
        <v>1908</v>
      </c>
      <c r="I304" s="158"/>
      <c r="J304" s="161" t="s">
        <v>1909</v>
      </c>
      <c r="K304" s="162" t="s">
        <v>1910</v>
      </c>
      <c r="L304" s="129"/>
      <c r="M304" s="161" t="s">
        <v>1911</v>
      </c>
      <c r="N304" s="162" t="s">
        <v>1912</v>
      </c>
    </row>
    <row r="305" spans="2:14" ht="15.75" hidden="1" customHeight="1">
      <c r="B305" s="591"/>
      <c r="C305" s="175">
        <v>24</v>
      </c>
      <c r="D305" s="162" t="s">
        <v>1913</v>
      </c>
      <c r="E305" s="162" t="s">
        <v>1914</v>
      </c>
      <c r="F305" s="129"/>
      <c r="G305" s="161" t="s">
        <v>1915</v>
      </c>
      <c r="H305" s="162" t="s">
        <v>1916</v>
      </c>
      <c r="I305" s="158"/>
      <c r="J305" s="161" t="s">
        <v>1917</v>
      </c>
      <c r="K305" s="162" t="s">
        <v>1918</v>
      </c>
      <c r="L305" s="129"/>
      <c r="M305" s="161" t="s">
        <v>1919</v>
      </c>
      <c r="N305" s="162" t="s">
        <v>1920</v>
      </c>
    </row>
    <row r="306" spans="2:14" ht="15.75" hidden="1" customHeight="1">
      <c r="B306" s="591"/>
      <c r="C306" s="175">
        <v>25</v>
      </c>
      <c r="D306" s="162" t="s">
        <v>1921</v>
      </c>
      <c r="E306" s="162" t="s">
        <v>1922</v>
      </c>
      <c r="F306" s="129"/>
      <c r="G306" s="161" t="s">
        <v>1923</v>
      </c>
      <c r="H306" s="162" t="s">
        <v>1924</v>
      </c>
      <c r="I306" s="158"/>
      <c r="J306" s="161" t="s">
        <v>1925</v>
      </c>
      <c r="K306" s="162" t="s">
        <v>1926</v>
      </c>
      <c r="L306" s="129"/>
      <c r="M306" s="161" t="s">
        <v>1927</v>
      </c>
      <c r="N306" s="162" t="s">
        <v>1928</v>
      </c>
    </row>
    <row r="307" spans="2:14" ht="15.75" hidden="1" customHeight="1">
      <c r="B307" s="591"/>
      <c r="C307" s="175">
        <v>26</v>
      </c>
      <c r="D307" s="162" t="s">
        <v>1929</v>
      </c>
      <c r="E307" s="162" t="s">
        <v>1930</v>
      </c>
      <c r="F307" s="129"/>
      <c r="G307" s="161" t="s">
        <v>1931</v>
      </c>
      <c r="H307" s="162" t="s">
        <v>1932</v>
      </c>
      <c r="I307" s="158"/>
      <c r="J307" s="161" t="s">
        <v>1933</v>
      </c>
      <c r="K307" s="162" t="s">
        <v>1934</v>
      </c>
      <c r="L307" s="129"/>
      <c r="M307" s="161" t="s">
        <v>1935</v>
      </c>
      <c r="N307" s="162" t="s">
        <v>1936</v>
      </c>
    </row>
    <row r="308" spans="2:14" ht="15.75" hidden="1" customHeight="1">
      <c r="B308" s="591"/>
      <c r="C308" s="175">
        <v>27</v>
      </c>
      <c r="D308" s="162" t="s">
        <v>1937</v>
      </c>
      <c r="E308" s="162" t="s">
        <v>1938</v>
      </c>
      <c r="F308" s="129"/>
      <c r="G308" s="161" t="s">
        <v>1939</v>
      </c>
      <c r="H308" s="162" t="s">
        <v>1940</v>
      </c>
      <c r="I308" s="158"/>
      <c r="J308" s="161" t="s">
        <v>1941</v>
      </c>
      <c r="K308" s="162" t="s">
        <v>1942</v>
      </c>
      <c r="L308" s="129"/>
      <c r="M308" s="161" t="s">
        <v>1943</v>
      </c>
      <c r="N308" s="162" t="s">
        <v>1944</v>
      </c>
    </row>
    <row r="309" spans="2:14" ht="15.75" hidden="1" customHeight="1">
      <c r="B309" s="591"/>
      <c r="C309" s="175">
        <v>28</v>
      </c>
      <c r="D309" s="162" t="s">
        <v>1945</v>
      </c>
      <c r="E309" s="162" t="s">
        <v>1946</v>
      </c>
      <c r="F309" s="129"/>
      <c r="G309" s="161" t="s">
        <v>1947</v>
      </c>
      <c r="H309" s="162" t="s">
        <v>1948</v>
      </c>
      <c r="I309" s="158"/>
      <c r="J309" s="161" t="s">
        <v>1949</v>
      </c>
      <c r="K309" s="162" t="s">
        <v>1950</v>
      </c>
      <c r="L309" s="129"/>
      <c r="M309" s="161" t="s">
        <v>1951</v>
      </c>
      <c r="N309" s="162" t="s">
        <v>1952</v>
      </c>
    </row>
    <row r="310" spans="2:14" ht="15.75" hidden="1" customHeight="1">
      <c r="B310" s="591"/>
      <c r="C310" s="175">
        <v>29</v>
      </c>
      <c r="D310" s="162" t="s">
        <v>1953</v>
      </c>
      <c r="E310" s="162" t="s">
        <v>1954</v>
      </c>
      <c r="F310" s="129"/>
      <c r="G310" s="161" t="s">
        <v>1955</v>
      </c>
      <c r="H310" s="162" t="s">
        <v>1956</v>
      </c>
      <c r="I310" s="158"/>
      <c r="J310" s="161" t="s">
        <v>1957</v>
      </c>
      <c r="K310" s="162" t="s">
        <v>1958</v>
      </c>
      <c r="L310" s="129"/>
      <c r="M310" s="161" t="s">
        <v>1959</v>
      </c>
      <c r="N310" s="162" t="s">
        <v>1960</v>
      </c>
    </row>
    <row r="311" spans="2:14" ht="15.75" hidden="1" customHeight="1">
      <c r="B311" s="591"/>
      <c r="C311" s="175">
        <v>30</v>
      </c>
      <c r="D311" s="162" t="s">
        <v>1961</v>
      </c>
      <c r="E311" s="162" t="s">
        <v>1962</v>
      </c>
      <c r="F311" s="129"/>
      <c r="G311" s="161" t="s">
        <v>1963</v>
      </c>
      <c r="H311" s="162" t="s">
        <v>1964</v>
      </c>
      <c r="I311" s="158"/>
      <c r="J311" s="161" t="s">
        <v>1965</v>
      </c>
      <c r="K311" s="162" t="s">
        <v>1966</v>
      </c>
      <c r="L311" s="129"/>
      <c r="M311" s="161" t="s">
        <v>1967</v>
      </c>
      <c r="N311" s="162" t="s">
        <v>1968</v>
      </c>
    </row>
    <row r="312" spans="2:14" ht="15.75" hidden="1" customHeight="1">
      <c r="B312" s="591"/>
      <c r="C312" s="175">
        <v>31</v>
      </c>
      <c r="D312" s="162" t="s">
        <v>1969</v>
      </c>
      <c r="E312" s="162" t="s">
        <v>1970</v>
      </c>
      <c r="F312" s="129"/>
      <c r="G312" s="161" t="s">
        <v>1971</v>
      </c>
      <c r="H312" s="162" t="s">
        <v>1972</v>
      </c>
      <c r="I312" s="158"/>
      <c r="J312" s="161" t="s">
        <v>1973</v>
      </c>
      <c r="K312" s="162" t="s">
        <v>1974</v>
      </c>
      <c r="L312" s="129"/>
      <c r="M312" s="161" t="s">
        <v>1975</v>
      </c>
      <c r="N312" s="162" t="s">
        <v>1976</v>
      </c>
    </row>
    <row r="313" spans="2:14" ht="15.75" hidden="1" customHeight="1">
      <c r="B313" s="591"/>
      <c r="C313" s="175">
        <v>32</v>
      </c>
      <c r="D313" s="162" t="s">
        <v>1977</v>
      </c>
      <c r="E313" s="162" t="s">
        <v>1978</v>
      </c>
      <c r="F313" s="129"/>
      <c r="G313" s="161" t="s">
        <v>1979</v>
      </c>
      <c r="H313" s="162" t="s">
        <v>1980</v>
      </c>
      <c r="I313" s="158"/>
      <c r="J313" s="161" t="s">
        <v>1981</v>
      </c>
      <c r="K313" s="162" t="s">
        <v>1982</v>
      </c>
      <c r="L313" s="129"/>
      <c r="M313" s="161" t="s">
        <v>1983</v>
      </c>
      <c r="N313" s="162" t="s">
        <v>1984</v>
      </c>
    </row>
    <row r="314" spans="2:14" ht="15.75" hidden="1" customHeight="1">
      <c r="B314" s="591"/>
      <c r="C314" s="175">
        <v>33</v>
      </c>
      <c r="D314" s="162" t="s">
        <v>1985</v>
      </c>
      <c r="E314" s="162" t="s">
        <v>1986</v>
      </c>
      <c r="F314" s="129"/>
      <c r="G314" s="161" t="s">
        <v>1987</v>
      </c>
      <c r="H314" s="162" t="s">
        <v>1988</v>
      </c>
      <c r="I314" s="158"/>
      <c r="J314" s="161" t="s">
        <v>1989</v>
      </c>
      <c r="K314" s="162" t="s">
        <v>1990</v>
      </c>
      <c r="L314" s="129"/>
      <c r="M314" s="161" t="s">
        <v>1991</v>
      </c>
      <c r="N314" s="162" t="s">
        <v>1992</v>
      </c>
    </row>
    <row r="315" spans="2:14" ht="15.75" hidden="1" customHeight="1">
      <c r="B315" s="591"/>
      <c r="C315" s="175">
        <v>34</v>
      </c>
      <c r="D315" s="162" t="s">
        <v>1993</v>
      </c>
      <c r="E315" s="162" t="s">
        <v>1994</v>
      </c>
      <c r="F315" s="129"/>
      <c r="G315" s="161" t="s">
        <v>1995</v>
      </c>
      <c r="H315" s="162" t="s">
        <v>1996</v>
      </c>
      <c r="I315" s="158"/>
      <c r="J315" s="161" t="s">
        <v>1997</v>
      </c>
      <c r="K315" s="162" t="s">
        <v>1998</v>
      </c>
      <c r="L315" s="129"/>
      <c r="M315" s="161" t="s">
        <v>1999</v>
      </c>
      <c r="N315" s="162" t="s">
        <v>2000</v>
      </c>
    </row>
    <row r="316" spans="2:14" ht="15.75" hidden="1" customHeight="1">
      <c r="B316" s="591"/>
      <c r="C316" s="175">
        <v>35</v>
      </c>
      <c r="D316" s="162" t="s">
        <v>2001</v>
      </c>
      <c r="E316" s="162" t="s">
        <v>2002</v>
      </c>
      <c r="F316" s="129"/>
      <c r="G316" s="161" t="s">
        <v>2003</v>
      </c>
      <c r="H316" s="162" t="s">
        <v>2004</v>
      </c>
      <c r="I316" s="158"/>
      <c r="J316" s="161" t="s">
        <v>2005</v>
      </c>
      <c r="K316" s="162" t="s">
        <v>2006</v>
      </c>
      <c r="L316" s="129"/>
      <c r="M316" s="161" t="s">
        <v>2007</v>
      </c>
      <c r="N316" s="162" t="s">
        <v>2008</v>
      </c>
    </row>
    <row r="317" spans="2:14" ht="15.75" hidden="1" customHeight="1">
      <c r="B317" s="591"/>
      <c r="C317" s="175">
        <v>36</v>
      </c>
      <c r="D317" s="162" t="s">
        <v>2009</v>
      </c>
      <c r="E317" s="162" t="s">
        <v>2010</v>
      </c>
      <c r="F317" s="129"/>
      <c r="G317" s="161" t="s">
        <v>2011</v>
      </c>
      <c r="H317" s="162" t="s">
        <v>2012</v>
      </c>
      <c r="I317" s="158"/>
      <c r="J317" s="161" t="s">
        <v>2013</v>
      </c>
      <c r="K317" s="162" t="s">
        <v>2014</v>
      </c>
      <c r="L317" s="129"/>
      <c r="M317" s="161" t="s">
        <v>2015</v>
      </c>
      <c r="N317" s="162" t="s">
        <v>2016</v>
      </c>
    </row>
    <row r="318" spans="2:14" ht="15.75" hidden="1" customHeight="1">
      <c r="B318" s="591"/>
      <c r="C318" s="175">
        <v>37</v>
      </c>
      <c r="D318" s="162" t="s">
        <v>2017</v>
      </c>
      <c r="E318" s="162" t="s">
        <v>2018</v>
      </c>
      <c r="F318" s="129"/>
      <c r="G318" s="161" t="s">
        <v>2019</v>
      </c>
      <c r="H318" s="162" t="s">
        <v>2020</v>
      </c>
      <c r="I318" s="158"/>
      <c r="J318" s="161" t="s">
        <v>2021</v>
      </c>
      <c r="K318" s="162" t="s">
        <v>2022</v>
      </c>
      <c r="L318" s="129"/>
      <c r="M318" s="161" t="s">
        <v>2023</v>
      </c>
      <c r="N318" s="162" t="s">
        <v>2024</v>
      </c>
    </row>
    <row r="319" spans="2:14" ht="15.75" hidden="1" customHeight="1">
      <c r="B319" s="591"/>
      <c r="C319" s="175">
        <v>38</v>
      </c>
      <c r="D319" s="162" t="s">
        <v>2025</v>
      </c>
      <c r="E319" s="162" t="s">
        <v>2026</v>
      </c>
      <c r="F319" s="129"/>
      <c r="G319" s="161" t="s">
        <v>2027</v>
      </c>
      <c r="H319" s="162" t="s">
        <v>2028</v>
      </c>
      <c r="I319" s="158"/>
      <c r="J319" s="161" t="s">
        <v>2029</v>
      </c>
      <c r="K319" s="162" t="s">
        <v>2030</v>
      </c>
      <c r="L319" s="129"/>
      <c r="M319" s="161" t="s">
        <v>2031</v>
      </c>
      <c r="N319" s="162" t="s">
        <v>2032</v>
      </c>
    </row>
    <row r="320" spans="2:14" ht="15.75" hidden="1" customHeight="1">
      <c r="B320" s="591"/>
      <c r="C320" s="175">
        <v>39</v>
      </c>
      <c r="D320" s="162" t="s">
        <v>2033</v>
      </c>
      <c r="E320" s="162" t="s">
        <v>2034</v>
      </c>
      <c r="F320" s="129"/>
      <c r="G320" s="161" t="s">
        <v>2035</v>
      </c>
      <c r="H320" s="162" t="s">
        <v>2036</v>
      </c>
      <c r="I320" s="158"/>
      <c r="J320" s="161" t="s">
        <v>2037</v>
      </c>
      <c r="K320" s="162" t="s">
        <v>2038</v>
      </c>
      <c r="L320" s="129"/>
      <c r="M320" s="161" t="s">
        <v>2039</v>
      </c>
      <c r="N320" s="162" t="s">
        <v>2040</v>
      </c>
    </row>
    <row r="321" spans="2:14" ht="15.75" hidden="1" customHeight="1">
      <c r="B321" s="591"/>
      <c r="C321" s="175">
        <v>40</v>
      </c>
      <c r="D321" s="162" t="s">
        <v>2041</v>
      </c>
      <c r="E321" s="162" t="s">
        <v>2042</v>
      </c>
      <c r="F321" s="129"/>
      <c r="G321" s="161" t="s">
        <v>2043</v>
      </c>
      <c r="H321" s="162" t="s">
        <v>2044</v>
      </c>
      <c r="I321" s="158"/>
      <c r="J321" s="161" t="s">
        <v>2045</v>
      </c>
      <c r="K321" s="162" t="s">
        <v>2046</v>
      </c>
      <c r="L321" s="129"/>
      <c r="M321" s="161" t="s">
        <v>2047</v>
      </c>
      <c r="N321" s="162" t="s">
        <v>2048</v>
      </c>
    </row>
    <row r="322" spans="2:14" ht="15.75" hidden="1" customHeight="1">
      <c r="B322" s="591"/>
      <c r="C322" s="175">
        <v>41</v>
      </c>
      <c r="D322" s="162" t="s">
        <v>2049</v>
      </c>
      <c r="E322" s="162" t="s">
        <v>2050</v>
      </c>
      <c r="F322" s="129"/>
      <c r="G322" s="161" t="s">
        <v>2051</v>
      </c>
      <c r="H322" s="162" t="s">
        <v>2052</v>
      </c>
      <c r="I322" s="158"/>
      <c r="J322" s="161" t="s">
        <v>2053</v>
      </c>
      <c r="K322" s="162" t="s">
        <v>2054</v>
      </c>
      <c r="L322" s="129"/>
      <c r="M322" s="161" t="s">
        <v>2055</v>
      </c>
      <c r="N322" s="162" t="s">
        <v>2056</v>
      </c>
    </row>
    <row r="323" spans="2:14" ht="15.75" hidden="1" customHeight="1">
      <c r="B323" s="591"/>
      <c r="C323" s="175">
        <v>42</v>
      </c>
      <c r="D323" s="162" t="s">
        <v>2057</v>
      </c>
      <c r="E323" s="162" t="s">
        <v>2058</v>
      </c>
      <c r="F323" s="129"/>
      <c r="G323" s="161" t="s">
        <v>2059</v>
      </c>
      <c r="H323" s="162" t="s">
        <v>2060</v>
      </c>
      <c r="I323" s="158"/>
      <c r="J323" s="161" t="s">
        <v>2061</v>
      </c>
      <c r="K323" s="162" t="s">
        <v>2062</v>
      </c>
      <c r="L323" s="129"/>
      <c r="M323" s="161" t="s">
        <v>2063</v>
      </c>
      <c r="N323" s="162" t="s">
        <v>2064</v>
      </c>
    </row>
    <row r="324" spans="2:14" ht="15.75" hidden="1" customHeight="1">
      <c r="B324" s="591"/>
      <c r="C324" s="175">
        <v>43</v>
      </c>
      <c r="D324" s="162" t="s">
        <v>2065</v>
      </c>
      <c r="E324" s="162" t="s">
        <v>2066</v>
      </c>
      <c r="F324" s="129"/>
      <c r="G324" s="161" t="s">
        <v>2067</v>
      </c>
      <c r="H324" s="162" t="s">
        <v>2068</v>
      </c>
      <c r="I324" s="158"/>
      <c r="J324" s="161" t="s">
        <v>2069</v>
      </c>
      <c r="K324" s="162" t="s">
        <v>2070</v>
      </c>
      <c r="L324" s="129"/>
      <c r="M324" s="161" t="s">
        <v>2071</v>
      </c>
      <c r="N324" s="162" t="s">
        <v>2072</v>
      </c>
    </row>
    <row r="325" spans="2:14" ht="15.75" hidden="1" customHeight="1">
      <c r="B325" s="591"/>
      <c r="C325" s="175">
        <v>44</v>
      </c>
      <c r="D325" s="162" t="s">
        <v>2073</v>
      </c>
      <c r="E325" s="162" t="s">
        <v>2074</v>
      </c>
      <c r="F325" s="129"/>
      <c r="G325" s="161" t="s">
        <v>2075</v>
      </c>
      <c r="H325" s="162" t="s">
        <v>2076</v>
      </c>
      <c r="I325" s="158"/>
      <c r="J325" s="161" t="s">
        <v>2077</v>
      </c>
      <c r="K325" s="162" t="s">
        <v>2078</v>
      </c>
      <c r="L325" s="129"/>
      <c r="M325" s="161" t="s">
        <v>2079</v>
      </c>
      <c r="N325" s="162" t="s">
        <v>2080</v>
      </c>
    </row>
    <row r="326" spans="2:14" ht="15.75" hidden="1" customHeight="1">
      <c r="B326" s="591"/>
      <c r="C326" s="175">
        <v>45</v>
      </c>
      <c r="D326" s="162" t="s">
        <v>2081</v>
      </c>
      <c r="E326" s="162" t="s">
        <v>2082</v>
      </c>
      <c r="F326" s="129"/>
      <c r="G326" s="161" t="s">
        <v>2083</v>
      </c>
      <c r="H326" s="162" t="s">
        <v>2084</v>
      </c>
      <c r="I326" s="158"/>
      <c r="J326" s="161" t="s">
        <v>2085</v>
      </c>
      <c r="K326" s="162" t="s">
        <v>2086</v>
      </c>
      <c r="L326" s="129"/>
      <c r="M326" s="161" t="s">
        <v>2087</v>
      </c>
      <c r="N326" s="162" t="s">
        <v>2088</v>
      </c>
    </row>
    <row r="327" spans="2:14" ht="15.75" hidden="1" customHeight="1">
      <c r="B327" s="591"/>
      <c r="C327" s="175">
        <v>46</v>
      </c>
      <c r="D327" s="162" t="s">
        <v>2089</v>
      </c>
      <c r="E327" s="162" t="s">
        <v>2090</v>
      </c>
      <c r="F327" s="129"/>
      <c r="G327" s="161" t="s">
        <v>2091</v>
      </c>
      <c r="H327" s="162" t="s">
        <v>2092</v>
      </c>
      <c r="I327" s="143"/>
      <c r="J327" s="161" t="s">
        <v>2093</v>
      </c>
      <c r="K327" s="162" t="s">
        <v>2094</v>
      </c>
      <c r="L327" s="129"/>
      <c r="M327" s="161" t="s">
        <v>2095</v>
      </c>
      <c r="N327" s="162" t="s">
        <v>2096</v>
      </c>
    </row>
    <row r="328" spans="2:14" ht="15.75" hidden="1" customHeight="1">
      <c r="B328" s="591"/>
      <c r="C328" s="175">
        <v>47</v>
      </c>
      <c r="D328" s="162" t="s">
        <v>2097</v>
      </c>
      <c r="E328" s="162" t="s">
        <v>2098</v>
      </c>
      <c r="F328" s="129"/>
      <c r="G328" s="161" t="s">
        <v>2099</v>
      </c>
      <c r="H328" s="162" t="s">
        <v>2100</v>
      </c>
      <c r="I328" s="143"/>
      <c r="J328" s="161" t="s">
        <v>2101</v>
      </c>
      <c r="K328" s="162" t="s">
        <v>2102</v>
      </c>
      <c r="L328" s="129"/>
      <c r="M328" s="161" t="s">
        <v>2103</v>
      </c>
      <c r="N328" s="162" t="s">
        <v>2104</v>
      </c>
    </row>
    <row r="329" spans="2:14" ht="15.75" hidden="1" customHeight="1">
      <c r="B329" s="591"/>
      <c r="C329" s="175">
        <v>48</v>
      </c>
      <c r="D329" s="162" t="s">
        <v>2105</v>
      </c>
      <c r="E329" s="162" t="s">
        <v>2106</v>
      </c>
      <c r="F329" s="129"/>
      <c r="G329" s="161" t="s">
        <v>2107</v>
      </c>
      <c r="H329" s="162" t="s">
        <v>2108</v>
      </c>
      <c r="I329" s="143"/>
      <c r="J329" s="161" t="s">
        <v>2109</v>
      </c>
      <c r="K329" s="162" t="s">
        <v>2110</v>
      </c>
      <c r="L329" s="129"/>
      <c r="M329" s="161" t="s">
        <v>2111</v>
      </c>
      <c r="N329" s="162" t="s">
        <v>2112</v>
      </c>
    </row>
    <row r="330" spans="2:14" ht="15.75" hidden="1" customHeight="1">
      <c r="B330" s="591"/>
      <c r="C330" s="175">
        <v>49</v>
      </c>
      <c r="D330" s="162" t="s">
        <v>2113</v>
      </c>
      <c r="E330" s="162" t="s">
        <v>2114</v>
      </c>
      <c r="F330" s="129"/>
      <c r="G330" s="161" t="s">
        <v>2115</v>
      </c>
      <c r="H330" s="162" t="s">
        <v>2116</v>
      </c>
      <c r="I330" s="143"/>
      <c r="J330" s="161" t="s">
        <v>2117</v>
      </c>
      <c r="K330" s="162" t="s">
        <v>2118</v>
      </c>
      <c r="L330" s="129"/>
      <c r="M330" s="161" t="s">
        <v>2119</v>
      </c>
      <c r="N330" s="162" t="s">
        <v>2120</v>
      </c>
    </row>
    <row r="331" spans="2:14" ht="15.75" hidden="1" customHeight="1">
      <c r="B331" s="591"/>
      <c r="C331" s="175">
        <v>50</v>
      </c>
      <c r="D331" s="162" t="s">
        <v>2121</v>
      </c>
      <c r="E331" s="162" t="s">
        <v>2122</v>
      </c>
      <c r="F331" s="129"/>
      <c r="G331" s="161" t="s">
        <v>2123</v>
      </c>
      <c r="H331" s="162" t="s">
        <v>2124</v>
      </c>
      <c r="I331" s="143"/>
      <c r="J331" s="161" t="s">
        <v>2125</v>
      </c>
      <c r="K331" s="162" t="s">
        <v>2126</v>
      </c>
      <c r="L331" s="129"/>
      <c r="M331" s="161" t="s">
        <v>2127</v>
      </c>
      <c r="N331" s="162" t="s">
        <v>2128</v>
      </c>
    </row>
    <row r="332" spans="2:14" ht="15.75" hidden="1" customHeight="1">
      <c r="B332" s="591"/>
      <c r="C332" s="175">
        <v>51</v>
      </c>
      <c r="D332" s="162" t="s">
        <v>2129</v>
      </c>
      <c r="E332" s="162" t="s">
        <v>2130</v>
      </c>
      <c r="F332" s="129"/>
      <c r="G332" s="161" t="s">
        <v>2131</v>
      </c>
      <c r="H332" s="162" t="s">
        <v>2132</v>
      </c>
      <c r="I332" s="143"/>
      <c r="J332" s="161" t="s">
        <v>2133</v>
      </c>
      <c r="K332" s="162" t="s">
        <v>2134</v>
      </c>
      <c r="L332" s="129"/>
      <c r="M332" s="161" t="s">
        <v>2135</v>
      </c>
      <c r="N332" s="162" t="s">
        <v>2136</v>
      </c>
    </row>
    <row r="333" spans="2:14" ht="15.75" hidden="1" customHeight="1">
      <c r="B333" s="592"/>
      <c r="C333" s="175">
        <v>52</v>
      </c>
      <c r="D333" s="162" t="s">
        <v>2137</v>
      </c>
      <c r="E333" s="162" t="s">
        <v>2138</v>
      </c>
      <c r="F333" s="129"/>
      <c r="G333" s="161" t="s">
        <v>2139</v>
      </c>
      <c r="H333" s="162" t="s">
        <v>2140</v>
      </c>
      <c r="I333" s="143"/>
      <c r="J333" s="161" t="s">
        <v>2141</v>
      </c>
      <c r="K333" s="162" t="s">
        <v>2142</v>
      </c>
      <c r="L333" s="129"/>
      <c r="M333" s="161" t="s">
        <v>2143</v>
      </c>
      <c r="N333" s="162" t="s">
        <v>2144</v>
      </c>
    </row>
    <row r="334" spans="2:14" ht="15.75" customHeight="1">
      <c r="B334" s="143"/>
      <c r="C334" s="143"/>
      <c r="D334" s="181"/>
      <c r="E334" s="143"/>
      <c r="F334" s="142"/>
      <c r="G334" s="143"/>
      <c r="H334" s="129"/>
      <c r="I334" s="129"/>
    </row>
    <row r="335" spans="2:14" ht="16.5" customHeight="1">
      <c r="B335" s="143"/>
      <c r="C335" s="143"/>
      <c r="D335" s="181"/>
      <c r="E335" s="143"/>
      <c r="F335" s="142"/>
      <c r="G335" s="143"/>
      <c r="H335" s="129"/>
      <c r="I335" s="129"/>
    </row>
    <row r="336" spans="2:14" ht="15.75" customHeight="1">
      <c r="B336" s="143"/>
      <c r="C336" s="143"/>
      <c r="D336" s="181"/>
      <c r="E336" s="143"/>
      <c r="F336" s="142"/>
      <c r="G336" s="143"/>
      <c r="H336" s="129"/>
      <c r="I336" s="129"/>
    </row>
    <row r="337" spans="2:9" ht="15.75" customHeight="1">
      <c r="B337" s="143"/>
      <c r="C337" s="143"/>
      <c r="D337" s="181"/>
      <c r="E337" s="143"/>
      <c r="F337" s="142"/>
      <c r="G337" s="143"/>
      <c r="H337" s="129"/>
      <c r="I337" s="129"/>
    </row>
    <row r="338" spans="2:9" ht="15.75" customHeight="1">
      <c r="B338" s="143"/>
      <c r="C338" s="143"/>
      <c r="D338" s="181"/>
      <c r="E338" s="143"/>
      <c r="F338" s="142"/>
      <c r="G338" s="143"/>
      <c r="H338" s="129"/>
      <c r="I338" s="129"/>
    </row>
    <row r="339" spans="2:9" ht="15.75" customHeight="1">
      <c r="B339" s="143"/>
      <c r="C339" s="143"/>
      <c r="D339" s="181"/>
      <c r="E339" s="142"/>
      <c r="F339" s="142"/>
      <c r="G339" s="143"/>
      <c r="H339" s="129"/>
      <c r="I339" s="129"/>
    </row>
    <row r="340" spans="2:9" ht="15.75" customHeight="1">
      <c r="B340" s="143"/>
      <c r="C340" s="143"/>
      <c r="D340" s="181"/>
      <c r="E340" s="142"/>
      <c r="F340" s="142"/>
      <c r="G340" s="143"/>
      <c r="H340" s="129"/>
      <c r="I340" s="129"/>
    </row>
    <row r="341" spans="2:9" ht="15.75" customHeight="1">
      <c r="B341" s="143"/>
      <c r="C341" s="143"/>
      <c r="D341" s="181"/>
      <c r="E341" s="142"/>
      <c r="F341" s="142"/>
      <c r="G341" s="143"/>
      <c r="H341" s="129"/>
      <c r="I341" s="129"/>
    </row>
    <row r="342" spans="2:9" ht="15.75" customHeight="1">
      <c r="B342" s="143"/>
      <c r="C342" s="143"/>
      <c r="D342" s="181"/>
      <c r="E342" s="142"/>
      <c r="F342" s="142"/>
      <c r="G342" s="143"/>
      <c r="H342" s="129"/>
      <c r="I342" s="129"/>
    </row>
    <row r="343" spans="2:9" ht="15.75" customHeight="1">
      <c r="B343" s="143"/>
      <c r="C343" s="143"/>
      <c r="D343" s="181"/>
      <c r="E343" s="142"/>
      <c r="F343" s="142"/>
      <c r="G343" s="143"/>
      <c r="H343" s="129"/>
      <c r="I343" s="129"/>
    </row>
    <row r="344" spans="2:9" ht="15.75" customHeight="1">
      <c r="B344" s="143"/>
      <c r="C344" s="143"/>
      <c r="D344" s="181"/>
      <c r="E344" s="142"/>
      <c r="F344" s="142"/>
      <c r="G344" s="143"/>
      <c r="H344" s="129"/>
      <c r="I344" s="129"/>
    </row>
    <row r="345" spans="2:9" ht="15.75" customHeight="1">
      <c r="B345" s="143"/>
      <c r="C345" s="143"/>
      <c r="D345" s="181"/>
      <c r="E345" s="142"/>
      <c r="F345" s="142"/>
      <c r="G345" s="143"/>
      <c r="H345" s="129"/>
      <c r="I345" s="129"/>
    </row>
    <row r="346" spans="2:9" ht="15.75" customHeight="1">
      <c r="B346" s="143"/>
      <c r="C346" s="143"/>
      <c r="D346" s="181"/>
      <c r="E346" s="142"/>
      <c r="F346" s="142"/>
      <c r="G346" s="143"/>
      <c r="H346" s="129"/>
      <c r="I346" s="129"/>
    </row>
    <row r="347" spans="2:9" ht="15.75" customHeight="1">
      <c r="B347" s="143"/>
      <c r="C347" s="143"/>
      <c r="D347" s="181"/>
    </row>
    <row r="348" spans="2:9" ht="15.75" customHeight="1">
      <c r="B348" s="143"/>
      <c r="C348" s="143"/>
      <c r="D348" s="181"/>
    </row>
    <row r="349" spans="2:9" ht="15.75" customHeight="1">
      <c r="B349" s="143"/>
      <c r="C349" s="143"/>
      <c r="D349" s="181"/>
    </row>
    <row r="350" spans="2:9" ht="15.75" customHeight="1">
      <c r="B350" s="143"/>
      <c r="C350" s="143"/>
      <c r="D350" s="181"/>
    </row>
    <row r="351" spans="2:9" ht="15.75" customHeight="1">
      <c r="B351" s="143"/>
      <c r="C351" s="143"/>
      <c r="D351" s="181"/>
    </row>
    <row r="352" spans="2:9" ht="15.75" customHeight="1">
      <c r="B352" s="143"/>
      <c r="C352" s="143"/>
      <c r="D352" s="181"/>
    </row>
    <row r="353" spans="2:4" ht="15.75" customHeight="1">
      <c r="B353" s="143"/>
      <c r="C353" s="143"/>
      <c r="D353" s="181"/>
    </row>
    <row r="354" spans="2:4" ht="15.75" customHeight="1">
      <c r="B354" s="143"/>
      <c r="C354" s="143"/>
      <c r="D354" s="181"/>
    </row>
    <row r="355" spans="2:4" ht="15.75" customHeight="1">
      <c r="B355" s="143"/>
      <c r="C355" s="143"/>
      <c r="D355" s="181"/>
    </row>
    <row r="356" spans="2:4" ht="15.75" customHeight="1">
      <c r="B356" s="143"/>
      <c r="C356" s="143"/>
      <c r="D356" s="181"/>
    </row>
    <row r="357" spans="2:4" ht="15.75" customHeight="1">
      <c r="B357" s="143"/>
      <c r="C357" s="143"/>
      <c r="D357" s="181"/>
    </row>
    <row r="358" spans="2:4" ht="15.75" customHeight="1">
      <c r="B358" s="143"/>
      <c r="C358" s="143"/>
      <c r="D358" s="181"/>
    </row>
    <row r="359" spans="2:4" ht="15.75" customHeight="1">
      <c r="B359" s="143"/>
      <c r="C359" s="143"/>
      <c r="D359" s="181"/>
    </row>
    <row r="360" spans="2:4" ht="15.75" customHeight="1">
      <c r="B360" s="143"/>
      <c r="C360" s="143"/>
      <c r="D360" s="181"/>
    </row>
    <row r="361" spans="2:4" ht="15.75" customHeight="1">
      <c r="B361" s="143"/>
      <c r="C361" s="143"/>
      <c r="D361" s="181"/>
    </row>
    <row r="362" spans="2:4" ht="15.75" customHeight="1">
      <c r="B362" s="143"/>
      <c r="C362" s="143"/>
      <c r="D362" s="181"/>
    </row>
    <row r="363" spans="2:4" ht="15.75" customHeight="1">
      <c r="B363" s="143"/>
      <c r="C363" s="143"/>
      <c r="D363" s="181"/>
    </row>
    <row r="364" spans="2:4" ht="15.75" customHeight="1">
      <c r="B364" s="143"/>
      <c r="C364" s="143"/>
      <c r="D364" s="181"/>
    </row>
    <row r="365" spans="2:4" ht="15.75" customHeight="1">
      <c r="B365" s="143"/>
      <c r="C365" s="143"/>
      <c r="D365" s="181"/>
    </row>
    <row r="366" spans="2:4" ht="15.75" customHeight="1">
      <c r="B366" s="143"/>
      <c r="C366" s="143"/>
      <c r="D366" s="181"/>
    </row>
    <row r="367" spans="2:4" ht="15.75" customHeight="1">
      <c r="B367" s="143"/>
      <c r="C367" s="143"/>
      <c r="D367" s="181"/>
    </row>
    <row r="368" spans="2:4" ht="15.75" customHeight="1">
      <c r="B368" s="143"/>
      <c r="C368" s="143"/>
      <c r="D368" s="181"/>
    </row>
    <row r="369" spans="2:4" ht="15.75" customHeight="1">
      <c r="B369" s="143"/>
      <c r="C369" s="143"/>
      <c r="D369" s="181"/>
    </row>
    <row r="370" spans="2:4" ht="15.75" customHeight="1">
      <c r="B370" s="143"/>
      <c r="C370" s="143"/>
      <c r="D370" s="181"/>
    </row>
    <row r="371" spans="2:4" ht="15.75" customHeight="1">
      <c r="B371" s="143"/>
      <c r="C371" s="143"/>
      <c r="D371" s="181"/>
    </row>
    <row r="372" spans="2:4" ht="15.75" customHeight="1">
      <c r="B372" s="143"/>
      <c r="C372" s="143"/>
      <c r="D372" s="181"/>
    </row>
    <row r="373" spans="2:4" ht="15.75" customHeight="1">
      <c r="B373" s="143"/>
      <c r="C373" s="143"/>
      <c r="D373" s="181"/>
    </row>
    <row r="374" spans="2:4" ht="15.75" customHeight="1">
      <c r="B374" s="143"/>
      <c r="C374" s="143"/>
      <c r="D374" s="181"/>
    </row>
    <row r="375" spans="2:4" ht="15.75" customHeight="1">
      <c r="B375" s="143"/>
      <c r="C375" s="143"/>
      <c r="D375" s="181"/>
    </row>
    <row r="376" spans="2:4" ht="15.75" customHeight="1">
      <c r="B376" s="143"/>
      <c r="C376" s="143"/>
      <c r="D376" s="181"/>
    </row>
    <row r="377" spans="2:4" ht="15.75" customHeight="1">
      <c r="B377" s="143"/>
      <c r="C377" s="143"/>
      <c r="D377" s="181"/>
    </row>
    <row r="378" spans="2:4" ht="15.75" customHeight="1">
      <c r="B378" s="143"/>
      <c r="C378" s="143"/>
      <c r="D378" s="181"/>
    </row>
    <row r="379" spans="2:4" ht="15.75" customHeight="1">
      <c r="B379" s="143"/>
      <c r="C379" s="143"/>
      <c r="D379" s="181"/>
    </row>
    <row r="380" spans="2:4" ht="15.75" customHeight="1">
      <c r="B380" s="143"/>
      <c r="C380" s="143"/>
      <c r="D380" s="181"/>
    </row>
    <row r="381" spans="2:4" ht="15.75" customHeight="1">
      <c r="B381" s="143"/>
      <c r="C381" s="143"/>
      <c r="D381" s="181"/>
    </row>
    <row r="382" spans="2:4" ht="15.75" customHeight="1">
      <c r="B382" s="143"/>
      <c r="C382" s="143"/>
      <c r="D382" s="181"/>
    </row>
    <row r="383" spans="2:4" ht="15.75" customHeight="1">
      <c r="B383" s="143"/>
      <c r="C383" s="143"/>
      <c r="D383" s="181"/>
    </row>
    <row r="384" spans="2:4" ht="15.75" customHeight="1">
      <c r="B384" s="143"/>
      <c r="C384" s="143"/>
      <c r="D384" s="181"/>
    </row>
    <row r="385" spans="2:4" ht="15.75" customHeight="1">
      <c r="B385" s="143"/>
      <c r="C385" s="143"/>
      <c r="D385" s="181"/>
    </row>
    <row r="386" spans="2:4" ht="15.75" customHeight="1">
      <c r="B386" s="143"/>
      <c r="C386" s="143"/>
      <c r="D386" s="181"/>
    </row>
    <row r="387" spans="2:4" ht="15.75" customHeight="1">
      <c r="B387" s="143"/>
      <c r="C387" s="143"/>
      <c r="D387" s="181"/>
    </row>
    <row r="388" spans="2:4" ht="15.75" customHeight="1"/>
    <row r="389" spans="2:4" ht="15.75" customHeight="1"/>
    <row r="390" spans="2:4" ht="15.75" customHeight="1"/>
    <row r="391" spans="2:4" ht="15.75" customHeight="1"/>
    <row r="392" spans="2:4" ht="15.75" customHeight="1"/>
    <row r="393" spans="2:4" ht="15.75" customHeight="1"/>
    <row r="394" spans="2:4" ht="15.75" customHeight="1"/>
    <row r="395" spans="2:4" ht="15.75" customHeight="1"/>
    <row r="396" spans="2:4" ht="15.75" customHeight="1"/>
    <row r="397" spans="2:4" ht="15.75" customHeight="1"/>
    <row r="398" spans="2:4" ht="15.75" customHeight="1"/>
    <row r="399" spans="2:4" ht="15.75" customHeight="1"/>
    <row r="400" spans="2:4"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algorithmName="SHA-512" hashValue="nPZnKC3fP+1HhvHWK64o2tsdL4fbq0B/1KLYOR3/8y6PnC5P6a64EegS5HjvyouB2zjBgKFL3Q32++CNw08V2Q==" saltValue="pcoBp/ZcmnW446I3EalAXQ==" spinCount="100000" sheet="1" objects="1" scenarios="1"/>
  <mergeCells count="5">
    <mergeCell ref="B281:B333"/>
    <mergeCell ref="B115:N115"/>
    <mergeCell ref="B117:B169"/>
    <mergeCell ref="B172:B224"/>
    <mergeCell ref="B227:B279"/>
  </mergeCells>
  <dataValidations count="1">
    <dataValidation type="list" allowBlank="1" showErrorMessage="1" sqref="C2 C56" xr:uid="{00000000-0002-0000-0700-000000000000}">
      <formula1>listExerciseType</formula1>
    </dataValidation>
  </dataValidation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90909"/>
  </sheetPr>
  <dimension ref="A1:K1000"/>
  <sheetViews>
    <sheetView showGridLines="0" workbookViewId="0">
      <pane ySplit="1" topLeftCell="A2" activePane="bottomLeft" state="frozen"/>
      <selection pane="bottomLeft" activeCell="B3" sqref="B3"/>
    </sheetView>
  </sheetViews>
  <sheetFormatPr baseColWidth="10" defaultColWidth="11.1640625" defaultRowHeight="15" customHeight="1" outlineLevelRow="1"/>
  <cols>
    <col min="1" max="1" width="25.83203125" customWidth="1"/>
    <col min="2" max="11" width="13.83203125" customWidth="1"/>
    <col min="12" max="26" width="11" customWidth="1"/>
  </cols>
  <sheetData>
    <row r="1" spans="1:11" ht="99.75" customHeight="1">
      <c r="A1" s="2" t="s">
        <v>0</v>
      </c>
    </row>
    <row r="2" spans="1:11" ht="30" customHeight="1">
      <c r="A2" s="396" t="s">
        <v>1</v>
      </c>
      <c r="B2" s="397"/>
      <c r="C2" s="397"/>
      <c r="D2" s="397"/>
      <c r="E2" s="397"/>
      <c r="F2" s="397"/>
      <c r="G2" s="397"/>
      <c r="H2" s="397"/>
      <c r="I2" s="397"/>
      <c r="J2" s="397"/>
      <c r="K2" s="398"/>
    </row>
    <row r="3" spans="1:11" ht="30" customHeight="1" outlineLevel="1">
      <c r="A3" s="3" t="s">
        <v>2</v>
      </c>
      <c r="B3" s="399" t="s">
        <v>3</v>
      </c>
      <c r="C3" s="394"/>
      <c r="D3" s="394"/>
      <c r="E3" s="394"/>
      <c r="F3" s="394"/>
      <c r="G3" s="394"/>
      <c r="H3" s="394"/>
      <c r="I3" s="394"/>
      <c r="J3" s="394"/>
      <c r="K3" s="395"/>
    </row>
    <row r="4" spans="1:11" ht="408.75" customHeight="1" outlineLevel="1">
      <c r="A4" s="4" t="s">
        <v>4</v>
      </c>
      <c r="B4" s="400" t="s">
        <v>5</v>
      </c>
      <c r="C4" s="394"/>
      <c r="D4" s="394"/>
      <c r="E4" s="394"/>
      <c r="F4" s="394"/>
      <c r="G4" s="394"/>
      <c r="H4" s="394"/>
      <c r="I4" s="394"/>
      <c r="J4" s="394"/>
      <c r="K4" s="395"/>
    </row>
    <row r="5" spans="1:11" ht="408.75" customHeight="1" outlineLevel="1">
      <c r="A5" s="4" t="s">
        <v>6</v>
      </c>
      <c r="B5" s="400" t="s">
        <v>7</v>
      </c>
      <c r="C5" s="394"/>
      <c r="D5" s="394"/>
      <c r="E5" s="394"/>
      <c r="F5" s="394"/>
      <c r="G5" s="394"/>
      <c r="H5" s="394"/>
      <c r="I5" s="394"/>
      <c r="J5" s="394"/>
      <c r="K5" s="395"/>
    </row>
    <row r="6" spans="1:11" ht="408.75" customHeight="1" outlineLevel="1">
      <c r="A6" s="4" t="s">
        <v>8</v>
      </c>
      <c r="B6" s="400" t="s">
        <v>9</v>
      </c>
      <c r="C6" s="394"/>
      <c r="D6" s="394"/>
      <c r="E6" s="394"/>
      <c r="F6" s="394"/>
      <c r="G6" s="394"/>
      <c r="H6" s="394"/>
      <c r="I6" s="394"/>
      <c r="J6" s="394"/>
      <c r="K6" s="395"/>
    </row>
    <row r="7" spans="1:11" ht="408.75" customHeight="1" outlineLevel="1">
      <c r="A7" s="4" t="s">
        <v>10</v>
      </c>
      <c r="B7" s="400" t="s">
        <v>11</v>
      </c>
      <c r="C7" s="394"/>
      <c r="D7" s="394"/>
      <c r="E7" s="394"/>
      <c r="F7" s="394"/>
      <c r="G7" s="394"/>
      <c r="H7" s="394"/>
      <c r="I7" s="394"/>
      <c r="J7" s="394"/>
      <c r="K7" s="395"/>
    </row>
    <row r="8" spans="1:11" ht="408.75" customHeight="1" outlineLevel="1">
      <c r="A8" s="4" t="s">
        <v>12</v>
      </c>
      <c r="B8" s="400" t="s">
        <v>13</v>
      </c>
      <c r="C8" s="394"/>
      <c r="D8" s="394"/>
      <c r="E8" s="394"/>
      <c r="F8" s="394"/>
      <c r="G8" s="394"/>
      <c r="H8" s="394"/>
      <c r="I8" s="394"/>
      <c r="J8" s="394"/>
      <c r="K8" s="395"/>
    </row>
    <row r="9" spans="1:11" ht="408.75" customHeight="1" outlineLevel="1">
      <c r="A9" s="4" t="s">
        <v>14</v>
      </c>
      <c r="B9" s="400" t="s">
        <v>15</v>
      </c>
      <c r="C9" s="394"/>
      <c r="D9" s="394"/>
      <c r="E9" s="394"/>
      <c r="F9" s="394"/>
      <c r="G9" s="394"/>
      <c r="H9" s="394"/>
      <c r="I9" s="394"/>
      <c r="J9" s="394"/>
      <c r="K9" s="395"/>
    </row>
    <row r="10" spans="1:11" ht="408.75" customHeight="1" outlineLevel="1">
      <c r="A10" s="4" t="s">
        <v>17</v>
      </c>
      <c r="B10" s="400" t="s">
        <v>18</v>
      </c>
      <c r="C10" s="394"/>
      <c r="D10" s="394"/>
      <c r="E10" s="394"/>
      <c r="F10" s="394"/>
      <c r="G10" s="394"/>
      <c r="H10" s="394"/>
      <c r="I10" s="394"/>
      <c r="J10" s="394"/>
      <c r="K10" s="395"/>
    </row>
    <row r="11" spans="1:11" ht="408.75" customHeight="1" outlineLevel="1">
      <c r="A11" s="4" t="s">
        <v>19</v>
      </c>
      <c r="B11" s="400" t="s">
        <v>20</v>
      </c>
      <c r="C11" s="394"/>
      <c r="D11" s="394"/>
      <c r="E11" s="394"/>
      <c r="F11" s="394"/>
      <c r="G11" s="394"/>
      <c r="H11" s="394"/>
      <c r="I11" s="394"/>
      <c r="J11" s="394"/>
      <c r="K11" s="395"/>
    </row>
    <row r="12" spans="1:11" ht="34.5" customHeight="1" outlineLevel="1">
      <c r="A12" s="13"/>
      <c r="B12" s="14" t="s">
        <v>23</v>
      </c>
      <c r="C12" s="14"/>
      <c r="D12" s="14"/>
      <c r="E12" s="14"/>
      <c r="F12" s="14"/>
      <c r="G12" s="14"/>
      <c r="H12" s="14"/>
      <c r="I12" s="14"/>
      <c r="J12" s="14"/>
      <c r="K12" s="20"/>
    </row>
    <row r="13" spans="1:11" ht="15.75" customHeight="1"/>
    <row r="14" spans="1:11" ht="30" customHeight="1">
      <c r="A14" s="30" t="s">
        <v>26</v>
      </c>
      <c r="B14" s="31"/>
    </row>
    <row r="15" spans="1:11" ht="30" customHeight="1" outlineLevel="1">
      <c r="A15" s="33" t="s">
        <v>27</v>
      </c>
      <c r="B15" s="33" t="s">
        <v>28</v>
      </c>
    </row>
    <row r="16" spans="1:11" ht="30" customHeight="1" outlineLevel="1">
      <c r="A16" s="35">
        <v>1</v>
      </c>
      <c r="B16" s="37">
        <v>5.0000000000000001E-4</v>
      </c>
    </row>
    <row r="17" spans="1:11" ht="30" customHeight="1" outlineLevel="1">
      <c r="A17" s="38">
        <v>2</v>
      </c>
      <c r="B17" s="39">
        <v>-3.4200000000000001E-2</v>
      </c>
    </row>
    <row r="18" spans="1:11" ht="30" customHeight="1" outlineLevel="1">
      <c r="A18" s="40">
        <v>3</v>
      </c>
      <c r="B18" s="41">
        <v>1.0249999999999999</v>
      </c>
    </row>
    <row r="19" spans="1:11" ht="15.75" customHeight="1"/>
    <row r="20" spans="1:11" ht="30" customHeight="1">
      <c r="A20" s="393" t="s">
        <v>30</v>
      </c>
      <c r="B20" s="394"/>
      <c r="C20" s="394"/>
      <c r="D20" s="394"/>
      <c r="E20" s="394"/>
      <c r="F20" s="394"/>
      <c r="G20" s="394"/>
      <c r="H20" s="394"/>
      <c r="I20" s="394"/>
      <c r="J20" s="394"/>
      <c r="K20" s="395"/>
    </row>
    <row r="21" spans="1:11" ht="30" customHeight="1" outlineLevel="1">
      <c r="A21" s="33"/>
      <c r="B21" s="33" t="s">
        <v>32</v>
      </c>
      <c r="C21" s="33" t="s">
        <v>33</v>
      </c>
      <c r="D21" s="33" t="s">
        <v>34</v>
      </c>
      <c r="E21" s="33" t="s">
        <v>35</v>
      </c>
      <c r="F21" s="33" t="s">
        <v>36</v>
      </c>
      <c r="G21" s="33" t="s">
        <v>37</v>
      </c>
      <c r="H21" s="33" t="s">
        <v>38</v>
      </c>
      <c r="I21" s="33" t="s">
        <v>39</v>
      </c>
      <c r="J21" s="33" t="s">
        <v>40</v>
      </c>
      <c r="K21" s="33" t="s">
        <v>41</v>
      </c>
    </row>
    <row r="22" spans="1:11" ht="30" customHeight="1" outlineLevel="1">
      <c r="A22" s="35" t="s">
        <v>42</v>
      </c>
      <c r="B22" s="44">
        <v>1</v>
      </c>
      <c r="C22" s="44">
        <v>0.95499999999999996</v>
      </c>
      <c r="D22" s="44">
        <v>0.92200000000000004</v>
      </c>
      <c r="E22" s="44">
        <v>0.89200000000000002</v>
      </c>
      <c r="F22" s="44">
        <v>0.86299999999999999</v>
      </c>
      <c r="G22" s="44">
        <v>0.83699999999999997</v>
      </c>
      <c r="H22" s="44">
        <v>0.81100000000000005</v>
      </c>
      <c r="I22" s="44">
        <v>0.78600000000000003</v>
      </c>
      <c r="J22" s="44">
        <v>0.76200000000000001</v>
      </c>
      <c r="K22" s="44">
        <v>0.73899999999999999</v>
      </c>
    </row>
    <row r="23" spans="1:11" ht="30" customHeight="1" outlineLevel="1">
      <c r="A23" s="45" t="s">
        <v>43</v>
      </c>
      <c r="B23" s="47">
        <v>0.97799999999999998</v>
      </c>
      <c r="C23" s="47">
        <v>0.93899999999999995</v>
      </c>
      <c r="D23" s="47">
        <v>0.90700000000000003</v>
      </c>
      <c r="E23" s="47">
        <v>0.878</v>
      </c>
      <c r="F23" s="47">
        <v>0.85</v>
      </c>
      <c r="G23" s="47">
        <v>0.82399999999999995</v>
      </c>
      <c r="H23" s="47">
        <v>0.79900000000000004</v>
      </c>
      <c r="I23" s="47">
        <v>0.77400000000000002</v>
      </c>
      <c r="J23" s="47">
        <v>0.751</v>
      </c>
      <c r="K23" s="47">
        <v>0.72299999999999998</v>
      </c>
    </row>
    <row r="24" spans="1:11" ht="30" customHeight="1" outlineLevel="1">
      <c r="A24" s="45" t="s">
        <v>45</v>
      </c>
      <c r="B24" s="47">
        <v>0.95499999999999996</v>
      </c>
      <c r="C24" s="47">
        <v>0.92200000000000004</v>
      </c>
      <c r="D24" s="47">
        <v>0.89200000000000002</v>
      </c>
      <c r="E24" s="47">
        <v>0.86299999999999999</v>
      </c>
      <c r="F24" s="47">
        <v>0.83699999999999997</v>
      </c>
      <c r="G24" s="47">
        <v>0.81100000000000005</v>
      </c>
      <c r="H24" s="47">
        <v>0.78600000000000003</v>
      </c>
      <c r="I24" s="47">
        <v>0.76200000000000001</v>
      </c>
      <c r="J24" s="47">
        <v>0.73899999999999999</v>
      </c>
      <c r="K24" s="47">
        <v>0.70699999999999996</v>
      </c>
    </row>
    <row r="25" spans="1:11" ht="30" customHeight="1" outlineLevel="1">
      <c r="A25" s="45" t="s">
        <v>46</v>
      </c>
      <c r="B25" s="47">
        <v>0.93899999999999995</v>
      </c>
      <c r="C25" s="47">
        <v>0.90700000000000003</v>
      </c>
      <c r="D25" s="47">
        <v>0.878</v>
      </c>
      <c r="E25" s="47">
        <v>0.85</v>
      </c>
      <c r="F25" s="47">
        <v>0.82399999999999995</v>
      </c>
      <c r="G25" s="47">
        <v>0.79900000000000004</v>
      </c>
      <c r="H25" s="47">
        <v>0.77400000000000002</v>
      </c>
      <c r="I25" s="47">
        <v>0.751</v>
      </c>
      <c r="J25" s="47">
        <v>0.72299999999999998</v>
      </c>
      <c r="K25" s="47">
        <v>0.69399999999999995</v>
      </c>
    </row>
    <row r="26" spans="1:11" ht="30" customHeight="1" outlineLevel="1">
      <c r="A26" s="45" t="s">
        <v>47</v>
      </c>
      <c r="B26" s="47">
        <v>0.92200000000000004</v>
      </c>
      <c r="C26" s="47">
        <v>0.89200000000000002</v>
      </c>
      <c r="D26" s="47">
        <v>0.86299999999999999</v>
      </c>
      <c r="E26" s="47">
        <v>0.83699999999999997</v>
      </c>
      <c r="F26" s="47">
        <v>0.81100000000000005</v>
      </c>
      <c r="G26" s="47">
        <v>0.78600000000000003</v>
      </c>
      <c r="H26" s="47">
        <v>0.76200000000000001</v>
      </c>
      <c r="I26" s="47">
        <v>0.73899999999999999</v>
      </c>
      <c r="J26" s="47">
        <v>0.70699999999999996</v>
      </c>
      <c r="K26" s="47">
        <v>0.68</v>
      </c>
    </row>
    <row r="27" spans="1:11" ht="30" customHeight="1" outlineLevel="1">
      <c r="A27" s="45" t="s">
        <v>48</v>
      </c>
      <c r="B27" s="47">
        <v>0.90700000000000003</v>
      </c>
      <c r="C27" s="47">
        <v>0.878</v>
      </c>
      <c r="D27" s="47">
        <v>0.85</v>
      </c>
      <c r="E27" s="47">
        <v>0.82399999999999995</v>
      </c>
      <c r="F27" s="47">
        <v>0.79900000000000004</v>
      </c>
      <c r="G27" s="47">
        <v>0.77400000000000002</v>
      </c>
      <c r="H27" s="47">
        <v>0.751</v>
      </c>
      <c r="I27" s="47">
        <v>0.72299999999999998</v>
      </c>
      <c r="J27" s="47">
        <v>0.69399999999999995</v>
      </c>
      <c r="K27" s="47">
        <v>0.66700000000000004</v>
      </c>
    </row>
    <row r="28" spans="1:11" ht="30" customHeight="1" outlineLevel="1">
      <c r="A28" s="45" t="s">
        <v>49</v>
      </c>
      <c r="B28" s="47">
        <v>0.89200000000000002</v>
      </c>
      <c r="C28" s="47">
        <v>0.86299999999999999</v>
      </c>
      <c r="D28" s="47">
        <v>0.83699999999999997</v>
      </c>
      <c r="E28" s="47">
        <v>0.81100000000000005</v>
      </c>
      <c r="F28" s="47">
        <v>0.78600000000000003</v>
      </c>
      <c r="G28" s="47">
        <v>0.76200000000000001</v>
      </c>
      <c r="H28" s="47">
        <v>0.73899999999999999</v>
      </c>
      <c r="I28" s="47">
        <v>0.70699999999999996</v>
      </c>
      <c r="J28" s="47">
        <v>0.68</v>
      </c>
      <c r="K28" s="47">
        <v>0.65300000000000002</v>
      </c>
    </row>
    <row r="29" spans="1:11" ht="30" customHeight="1" outlineLevel="1">
      <c r="A29" s="40" t="s">
        <v>50</v>
      </c>
      <c r="B29" s="51">
        <v>0.878</v>
      </c>
      <c r="C29" s="51">
        <v>0.85</v>
      </c>
      <c r="D29" s="51">
        <v>0.82399999999999995</v>
      </c>
      <c r="E29" s="51">
        <v>0.79900000000000004</v>
      </c>
      <c r="F29" s="51">
        <v>0.77400000000000002</v>
      </c>
      <c r="G29" s="51">
        <v>0.751</v>
      </c>
      <c r="H29" s="51">
        <v>0.72299999999999998</v>
      </c>
      <c r="I29" s="51">
        <v>0.69399999999999995</v>
      </c>
      <c r="J29" s="51">
        <v>0.66700000000000004</v>
      </c>
      <c r="K29" s="51">
        <v>0.64</v>
      </c>
    </row>
    <row r="30" spans="1:11" ht="15.75" customHeight="1"/>
    <row r="31" spans="1:11" ht="15.75" customHeight="1"/>
    <row r="32" spans="1: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A20:K20"/>
    <mergeCell ref="A2:K2"/>
    <mergeCell ref="B3:K3"/>
    <mergeCell ref="B9:K9"/>
    <mergeCell ref="B5:K5"/>
    <mergeCell ref="B6:K6"/>
    <mergeCell ref="B7:K7"/>
    <mergeCell ref="B8:K8"/>
    <mergeCell ref="B10:K10"/>
    <mergeCell ref="B11:K11"/>
    <mergeCell ref="B4:K4"/>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00F20"/>
  </sheetPr>
  <dimension ref="A1:H1000"/>
  <sheetViews>
    <sheetView showGridLines="0" workbookViewId="0"/>
  </sheetViews>
  <sheetFormatPr baseColWidth="10" defaultColWidth="11.1640625" defaultRowHeight="15" customHeight="1"/>
  <cols>
    <col min="1" max="3" width="2.83203125" customWidth="1"/>
    <col min="4" max="4" width="20.83203125" customWidth="1"/>
    <col min="5" max="5" width="120.83203125" customWidth="1"/>
    <col min="6" max="8" width="2.83203125" customWidth="1"/>
    <col min="9" max="26" width="10.83203125" customWidth="1"/>
  </cols>
  <sheetData>
    <row r="1" spans="1:8" ht="99.75" customHeight="1">
      <c r="A1" s="1"/>
      <c r="B1" s="1"/>
      <c r="C1" s="1"/>
      <c r="D1" s="1"/>
      <c r="E1" s="1"/>
      <c r="F1" s="9"/>
      <c r="G1" s="1"/>
      <c r="H1" s="1"/>
    </row>
    <row r="2" spans="1:8" ht="15.75" customHeight="1"/>
    <row r="3" spans="1:8" ht="55.5" customHeight="1">
      <c r="B3" s="46"/>
      <c r="C3" s="403" t="s">
        <v>44</v>
      </c>
      <c r="D3" s="397"/>
      <c r="E3" s="397"/>
      <c r="F3" s="404"/>
      <c r="G3" s="54"/>
    </row>
    <row r="4" spans="1:8" ht="19.5" customHeight="1">
      <c r="B4" s="12"/>
      <c r="C4" s="24"/>
      <c r="D4" s="55"/>
      <c r="E4" s="55"/>
      <c r="F4" s="55"/>
      <c r="G4" s="56"/>
    </row>
    <row r="5" spans="1:8" ht="22.5" customHeight="1">
      <c r="B5" s="12"/>
      <c r="C5" s="24"/>
      <c r="D5" s="25"/>
      <c r="E5" s="25"/>
      <c r="F5" s="25"/>
      <c r="G5" s="56"/>
    </row>
    <row r="6" spans="1:8" ht="22.5" customHeight="1">
      <c r="B6" s="12"/>
      <c r="C6" s="28"/>
      <c r="D6" s="29"/>
      <c r="E6" s="29"/>
      <c r="F6" s="32"/>
      <c r="G6" s="56"/>
    </row>
    <row r="7" spans="1:8" ht="79.5" customHeight="1">
      <c r="B7" s="12"/>
      <c r="C7" s="58"/>
      <c r="D7" s="60" t="s">
        <v>55</v>
      </c>
      <c r="E7" s="60" t="s">
        <v>56</v>
      </c>
      <c r="F7" s="65"/>
      <c r="G7" s="56"/>
    </row>
    <row r="8" spans="1:8" ht="22.5" customHeight="1">
      <c r="B8" s="12"/>
      <c r="C8" s="58"/>
      <c r="D8" s="53"/>
      <c r="E8" s="53"/>
      <c r="F8" s="65"/>
      <c r="G8" s="56"/>
    </row>
    <row r="9" spans="1:8" ht="39.75" customHeight="1">
      <c r="B9" s="12"/>
      <c r="C9" s="36"/>
      <c r="D9" s="401" t="s">
        <v>58</v>
      </c>
      <c r="E9" s="402"/>
      <c r="F9" s="42"/>
      <c r="G9" s="56"/>
    </row>
    <row r="10" spans="1:8" ht="39.75" customHeight="1">
      <c r="B10" s="12"/>
      <c r="C10" s="36"/>
      <c r="D10" s="67" t="s">
        <v>60</v>
      </c>
      <c r="E10" s="68" t="s">
        <v>63</v>
      </c>
      <c r="F10" s="42"/>
      <c r="G10" s="56"/>
    </row>
    <row r="11" spans="1:8" ht="39.75" customHeight="1">
      <c r="B11" s="12"/>
      <c r="C11" s="36"/>
      <c r="D11" s="69" t="s">
        <v>60</v>
      </c>
      <c r="E11" s="68" t="s">
        <v>64</v>
      </c>
      <c r="F11" s="42"/>
      <c r="G11" s="56"/>
    </row>
    <row r="12" spans="1:8" ht="39.75" customHeight="1">
      <c r="B12" s="12"/>
      <c r="C12" s="36"/>
      <c r="D12" s="70"/>
      <c r="E12" s="71"/>
      <c r="F12" s="42"/>
      <c r="G12" s="56"/>
    </row>
    <row r="13" spans="1:8" ht="39.75" customHeight="1">
      <c r="B13" s="12"/>
      <c r="C13" s="36"/>
      <c r="D13" s="72"/>
      <c r="E13" s="72"/>
      <c r="F13" s="42"/>
      <c r="G13" s="56"/>
    </row>
    <row r="14" spans="1:8" ht="39.75" customHeight="1">
      <c r="B14" s="12"/>
      <c r="C14" s="36"/>
      <c r="D14" s="401" t="s">
        <v>66</v>
      </c>
      <c r="E14" s="402"/>
      <c r="F14" s="42"/>
      <c r="G14" s="56"/>
    </row>
    <row r="15" spans="1:8" ht="39.75" customHeight="1">
      <c r="B15" s="12"/>
      <c r="C15" s="36"/>
      <c r="D15" s="67" t="s">
        <v>60</v>
      </c>
      <c r="E15" s="73" t="s">
        <v>68</v>
      </c>
      <c r="F15" s="42"/>
      <c r="G15" s="56"/>
    </row>
    <row r="16" spans="1:8" ht="39.75" customHeight="1">
      <c r="B16" s="12"/>
      <c r="C16" s="36"/>
      <c r="D16" s="69" t="s">
        <v>60</v>
      </c>
      <c r="E16" s="68" t="s">
        <v>69</v>
      </c>
      <c r="F16" s="42"/>
      <c r="G16" s="56"/>
    </row>
    <row r="17" spans="2:7" ht="39.75" customHeight="1">
      <c r="B17" s="12"/>
      <c r="C17" s="36"/>
      <c r="D17" s="69" t="s">
        <v>60</v>
      </c>
      <c r="E17" s="68" t="s">
        <v>70</v>
      </c>
      <c r="F17" s="42"/>
      <c r="G17" s="56"/>
    </row>
    <row r="18" spans="2:7" ht="39.75" customHeight="1">
      <c r="B18" s="12"/>
      <c r="C18" s="36"/>
      <c r="D18" s="69" t="s">
        <v>60</v>
      </c>
      <c r="E18" s="68" t="s">
        <v>71</v>
      </c>
      <c r="F18" s="42"/>
      <c r="G18" s="56"/>
    </row>
    <row r="19" spans="2:7" ht="39.75" customHeight="1">
      <c r="B19" s="12"/>
      <c r="C19" s="36"/>
      <c r="D19" s="69" t="s">
        <v>60</v>
      </c>
      <c r="E19" s="68" t="s">
        <v>72</v>
      </c>
      <c r="F19" s="42"/>
      <c r="G19" s="56"/>
    </row>
    <row r="20" spans="2:7" ht="39.75" customHeight="1">
      <c r="B20" s="12"/>
      <c r="C20" s="36"/>
      <c r="D20" s="69" t="s">
        <v>60</v>
      </c>
      <c r="E20" s="68" t="s">
        <v>73</v>
      </c>
      <c r="F20" s="42"/>
      <c r="G20" s="56"/>
    </row>
    <row r="21" spans="2:7" ht="39.75" customHeight="1">
      <c r="B21" s="12"/>
      <c r="C21" s="36"/>
      <c r="D21" s="69" t="s">
        <v>60</v>
      </c>
      <c r="E21" s="68" t="s">
        <v>74</v>
      </c>
      <c r="F21" s="42"/>
      <c r="G21" s="56"/>
    </row>
    <row r="22" spans="2:7" ht="39.75" customHeight="1">
      <c r="B22" s="12"/>
      <c r="C22" s="36"/>
      <c r="D22" s="69" t="s">
        <v>60</v>
      </c>
      <c r="E22" s="68" t="s">
        <v>75</v>
      </c>
      <c r="F22" s="42"/>
      <c r="G22" s="56"/>
    </row>
    <row r="23" spans="2:7" ht="39.75" customHeight="1">
      <c r="B23" s="12"/>
      <c r="C23" s="36"/>
      <c r="D23" s="69" t="s">
        <v>60</v>
      </c>
      <c r="E23" s="68" t="s">
        <v>76</v>
      </c>
      <c r="F23" s="42"/>
      <c r="G23" s="56"/>
    </row>
    <row r="24" spans="2:7" ht="39.75" customHeight="1">
      <c r="B24" s="12"/>
      <c r="C24" s="36"/>
      <c r="D24" s="69" t="s">
        <v>60</v>
      </c>
      <c r="E24" s="68" t="s">
        <v>77</v>
      </c>
      <c r="F24" s="42"/>
      <c r="G24" s="56"/>
    </row>
    <row r="25" spans="2:7" ht="39.75" customHeight="1">
      <c r="B25" s="12"/>
      <c r="C25" s="36"/>
      <c r="D25" s="69" t="s">
        <v>60</v>
      </c>
      <c r="E25" s="68" t="s">
        <v>78</v>
      </c>
      <c r="F25" s="42"/>
      <c r="G25" s="56"/>
    </row>
    <row r="26" spans="2:7" ht="39.75" customHeight="1">
      <c r="B26" s="12"/>
      <c r="C26" s="36"/>
      <c r="D26" s="70"/>
      <c r="E26" s="71"/>
      <c r="F26" s="42"/>
      <c r="G26" s="56"/>
    </row>
    <row r="27" spans="2:7" ht="39.75" customHeight="1">
      <c r="B27" s="12"/>
      <c r="C27" s="36"/>
      <c r="D27" s="72"/>
      <c r="E27" s="72"/>
      <c r="F27" s="42"/>
      <c r="G27" s="56"/>
    </row>
    <row r="28" spans="2:7" ht="39.75" customHeight="1">
      <c r="B28" s="12"/>
      <c r="C28" s="36"/>
      <c r="D28" s="401" t="s">
        <v>79</v>
      </c>
      <c r="E28" s="402"/>
      <c r="F28" s="42"/>
      <c r="G28" s="56"/>
    </row>
    <row r="29" spans="2:7" ht="39.75" customHeight="1">
      <c r="B29" s="12"/>
      <c r="C29" s="36"/>
      <c r="D29" s="67" t="s">
        <v>60</v>
      </c>
      <c r="E29" s="68" t="s">
        <v>81</v>
      </c>
      <c r="F29" s="42"/>
      <c r="G29" s="56"/>
    </row>
    <row r="30" spans="2:7" ht="39.75" customHeight="1">
      <c r="B30" s="12"/>
      <c r="C30" s="36"/>
      <c r="D30" s="69" t="s">
        <v>60</v>
      </c>
      <c r="E30" s="68" t="s">
        <v>82</v>
      </c>
      <c r="F30" s="42"/>
      <c r="G30" s="56"/>
    </row>
    <row r="31" spans="2:7" ht="39.75" customHeight="1">
      <c r="B31" s="12"/>
      <c r="C31" s="36"/>
      <c r="D31" s="69" t="s">
        <v>60</v>
      </c>
      <c r="E31" s="68" t="s">
        <v>83</v>
      </c>
      <c r="F31" s="42"/>
      <c r="G31" s="56"/>
    </row>
    <row r="32" spans="2:7" ht="39.75" customHeight="1">
      <c r="B32" s="12"/>
      <c r="C32" s="36"/>
      <c r="D32" s="69" t="s">
        <v>60</v>
      </c>
      <c r="E32" s="68" t="s">
        <v>84</v>
      </c>
      <c r="F32" s="42"/>
      <c r="G32" s="56"/>
    </row>
    <row r="33" spans="2:7" ht="39.75" customHeight="1">
      <c r="B33" s="12"/>
      <c r="C33" s="36"/>
      <c r="D33" s="69" t="s">
        <v>60</v>
      </c>
      <c r="E33" s="68" t="s">
        <v>85</v>
      </c>
      <c r="F33" s="42"/>
      <c r="G33" s="56"/>
    </row>
    <row r="34" spans="2:7" ht="39.75" customHeight="1">
      <c r="B34" s="12"/>
      <c r="C34" s="36"/>
      <c r="D34" s="69" t="s">
        <v>60</v>
      </c>
      <c r="E34" s="68" t="s">
        <v>86</v>
      </c>
      <c r="F34" s="42"/>
      <c r="G34" s="56"/>
    </row>
    <row r="35" spans="2:7" ht="39" customHeight="1">
      <c r="B35" s="12"/>
      <c r="C35" s="36"/>
      <c r="D35" s="69" t="s">
        <v>60</v>
      </c>
      <c r="E35" s="68" t="s">
        <v>88</v>
      </c>
      <c r="F35" s="42"/>
      <c r="G35" s="56"/>
    </row>
    <row r="36" spans="2:7" ht="39.75" customHeight="1">
      <c r="B36" s="12"/>
      <c r="C36" s="36"/>
      <c r="D36" s="69" t="s">
        <v>60</v>
      </c>
      <c r="E36" s="68" t="s">
        <v>89</v>
      </c>
      <c r="F36" s="42"/>
      <c r="G36" s="56"/>
    </row>
    <row r="37" spans="2:7" ht="39.75" customHeight="1">
      <c r="B37" s="12"/>
      <c r="C37" s="36"/>
      <c r="D37" s="70"/>
      <c r="E37" s="71"/>
      <c r="F37" s="42"/>
      <c r="G37" s="56"/>
    </row>
    <row r="38" spans="2:7" ht="39.75" customHeight="1">
      <c r="B38" s="12"/>
      <c r="C38" s="36"/>
      <c r="D38" s="72"/>
      <c r="E38" s="72"/>
      <c r="F38" s="42"/>
      <c r="G38" s="56"/>
    </row>
    <row r="39" spans="2:7" ht="39.75" customHeight="1">
      <c r="B39" s="12"/>
      <c r="C39" s="36"/>
      <c r="D39" s="401" t="s">
        <v>90</v>
      </c>
      <c r="E39" s="402"/>
      <c r="F39" s="42"/>
      <c r="G39" s="56"/>
    </row>
    <row r="40" spans="2:7" ht="39.75" customHeight="1">
      <c r="B40" s="12"/>
      <c r="C40" s="36"/>
      <c r="D40" s="67" t="s">
        <v>60</v>
      </c>
      <c r="E40" s="68" t="s">
        <v>91</v>
      </c>
      <c r="F40" s="42"/>
      <c r="G40" s="56"/>
    </row>
    <row r="41" spans="2:7" ht="39.75" customHeight="1">
      <c r="B41" s="12"/>
      <c r="C41" s="36"/>
      <c r="D41" s="69" t="s">
        <v>60</v>
      </c>
      <c r="E41" s="68" t="s">
        <v>92</v>
      </c>
      <c r="F41" s="42"/>
      <c r="G41" s="56"/>
    </row>
    <row r="42" spans="2:7" ht="39.75" customHeight="1">
      <c r="B42" s="12"/>
      <c r="C42" s="36"/>
      <c r="D42" s="69" t="s">
        <v>60</v>
      </c>
      <c r="E42" s="68" t="s">
        <v>93</v>
      </c>
      <c r="F42" s="42"/>
      <c r="G42" s="56"/>
    </row>
    <row r="43" spans="2:7" ht="39.75" customHeight="1">
      <c r="B43" s="12"/>
      <c r="C43" s="36"/>
      <c r="D43" s="69" t="s">
        <v>60</v>
      </c>
      <c r="E43" s="68" t="s">
        <v>94</v>
      </c>
      <c r="F43" s="42"/>
      <c r="G43" s="56"/>
    </row>
    <row r="44" spans="2:7" ht="39.75" customHeight="1">
      <c r="B44" s="12"/>
      <c r="C44" s="36"/>
      <c r="D44" s="69" t="s">
        <v>60</v>
      </c>
      <c r="E44" s="68" t="s">
        <v>95</v>
      </c>
      <c r="F44" s="42"/>
      <c r="G44" s="56"/>
    </row>
    <row r="45" spans="2:7" ht="39.75" customHeight="1">
      <c r="B45" s="12"/>
      <c r="C45" s="36"/>
      <c r="D45" s="69" t="s">
        <v>60</v>
      </c>
      <c r="E45" s="68" t="s">
        <v>96</v>
      </c>
      <c r="F45" s="42"/>
      <c r="G45" s="56"/>
    </row>
    <row r="46" spans="2:7" ht="39.75" customHeight="1">
      <c r="B46" s="12"/>
      <c r="C46" s="36"/>
      <c r="D46" s="70"/>
      <c r="E46" s="71"/>
      <c r="F46" s="42"/>
      <c r="G46" s="56"/>
    </row>
    <row r="47" spans="2:7" ht="39.75" customHeight="1">
      <c r="B47" s="12"/>
      <c r="C47" s="36"/>
      <c r="D47" s="72"/>
      <c r="E47" s="72"/>
      <c r="F47" s="42"/>
      <c r="G47" s="56"/>
    </row>
    <row r="48" spans="2:7" ht="39.75" customHeight="1">
      <c r="B48" s="12"/>
      <c r="C48" s="36"/>
      <c r="D48" s="401" t="s">
        <v>97</v>
      </c>
      <c r="E48" s="402"/>
      <c r="F48" s="42"/>
      <c r="G48" s="56"/>
    </row>
    <row r="49" spans="2:7" ht="39.75" customHeight="1">
      <c r="B49" s="12"/>
      <c r="C49" s="36"/>
      <c r="D49" s="67" t="s">
        <v>60</v>
      </c>
      <c r="E49" s="68" t="s">
        <v>98</v>
      </c>
      <c r="F49" s="42"/>
      <c r="G49" s="56"/>
    </row>
    <row r="50" spans="2:7" ht="39.75" customHeight="1">
      <c r="B50" s="12"/>
      <c r="C50" s="36"/>
      <c r="D50" s="69" t="s">
        <v>60</v>
      </c>
      <c r="E50" s="68" t="s">
        <v>100</v>
      </c>
      <c r="F50" s="42"/>
      <c r="G50" s="56"/>
    </row>
    <row r="51" spans="2:7" ht="39.75" customHeight="1">
      <c r="B51" s="12"/>
      <c r="C51" s="36"/>
      <c r="D51" s="69" t="s">
        <v>60</v>
      </c>
      <c r="E51" s="68" t="s">
        <v>102</v>
      </c>
      <c r="F51" s="42"/>
      <c r="G51" s="56"/>
    </row>
    <row r="52" spans="2:7" ht="39.75" customHeight="1">
      <c r="B52" s="12"/>
      <c r="C52" s="36"/>
      <c r="D52" s="69" t="s">
        <v>60</v>
      </c>
      <c r="E52" s="68" t="s">
        <v>103</v>
      </c>
      <c r="F52" s="42"/>
      <c r="G52" s="56"/>
    </row>
    <row r="53" spans="2:7" ht="39.75" customHeight="1">
      <c r="B53" s="12"/>
      <c r="C53" s="36"/>
      <c r="D53" s="69" t="s">
        <v>60</v>
      </c>
      <c r="E53" s="68" t="s">
        <v>104</v>
      </c>
      <c r="F53" s="42"/>
      <c r="G53" s="56"/>
    </row>
    <row r="54" spans="2:7" ht="39.75" customHeight="1">
      <c r="B54" s="12"/>
      <c r="C54" s="36"/>
      <c r="D54" s="70"/>
      <c r="E54" s="71"/>
      <c r="F54" s="42"/>
      <c r="G54" s="56"/>
    </row>
    <row r="55" spans="2:7" ht="39.75" customHeight="1">
      <c r="B55" s="12"/>
      <c r="C55" s="36"/>
      <c r="D55" s="72"/>
      <c r="E55" s="72"/>
      <c r="F55" s="42"/>
      <c r="G55" s="56"/>
    </row>
    <row r="56" spans="2:7" ht="39.75" customHeight="1">
      <c r="B56" s="12"/>
      <c r="C56" s="36"/>
      <c r="D56" s="401" t="s">
        <v>105</v>
      </c>
      <c r="E56" s="402"/>
      <c r="F56" s="42"/>
      <c r="G56" s="56"/>
    </row>
    <row r="57" spans="2:7" ht="39.75" customHeight="1">
      <c r="B57" s="12"/>
      <c r="C57" s="36"/>
      <c r="D57" s="67" t="s">
        <v>60</v>
      </c>
      <c r="E57" s="68" t="s">
        <v>106</v>
      </c>
      <c r="F57" s="42"/>
      <c r="G57" s="56"/>
    </row>
    <row r="58" spans="2:7" ht="39.75" customHeight="1">
      <c r="B58" s="12"/>
      <c r="C58" s="36"/>
      <c r="D58" s="69" t="s">
        <v>60</v>
      </c>
      <c r="E58" s="68" t="s">
        <v>107</v>
      </c>
      <c r="F58" s="42"/>
      <c r="G58" s="56"/>
    </row>
    <row r="59" spans="2:7" ht="39.75" customHeight="1">
      <c r="B59" s="12"/>
      <c r="C59" s="36"/>
      <c r="D59" s="70"/>
      <c r="E59" s="71"/>
      <c r="F59" s="42"/>
      <c r="G59" s="56"/>
    </row>
    <row r="60" spans="2:7" ht="39.75" customHeight="1">
      <c r="B60" s="12"/>
      <c r="C60" s="36"/>
      <c r="D60" s="72"/>
      <c r="E60" s="72"/>
      <c r="F60" s="42"/>
      <c r="G60" s="56"/>
    </row>
    <row r="61" spans="2:7" ht="39.75" customHeight="1">
      <c r="B61" s="12"/>
      <c r="C61" s="36"/>
      <c r="D61" s="401" t="s">
        <v>108</v>
      </c>
      <c r="E61" s="402"/>
      <c r="F61" s="42"/>
      <c r="G61" s="56"/>
    </row>
    <row r="62" spans="2:7" ht="39.75" customHeight="1">
      <c r="B62" s="12"/>
      <c r="C62" s="36"/>
      <c r="D62" s="67" t="s">
        <v>60</v>
      </c>
      <c r="E62" s="68" t="s">
        <v>109</v>
      </c>
      <c r="F62" s="42"/>
      <c r="G62" s="56"/>
    </row>
    <row r="63" spans="2:7" ht="39.75" customHeight="1">
      <c r="B63" s="12"/>
      <c r="C63" s="36"/>
      <c r="D63" s="69" t="s">
        <v>60</v>
      </c>
      <c r="E63" s="68" t="s">
        <v>110</v>
      </c>
      <c r="F63" s="42"/>
      <c r="G63" s="56"/>
    </row>
    <row r="64" spans="2:7" ht="39.75" customHeight="1">
      <c r="B64" s="12"/>
      <c r="C64" s="36"/>
      <c r="D64" s="69" t="s">
        <v>60</v>
      </c>
      <c r="E64" s="68" t="s">
        <v>111</v>
      </c>
      <c r="F64" s="42"/>
      <c r="G64" s="56"/>
    </row>
    <row r="65" spans="2:7" ht="39.75" customHeight="1">
      <c r="B65" s="12"/>
      <c r="C65" s="36"/>
      <c r="D65" s="69" t="s">
        <v>60</v>
      </c>
      <c r="E65" s="68" t="s">
        <v>112</v>
      </c>
      <c r="F65" s="42"/>
      <c r="G65" s="56"/>
    </row>
    <row r="66" spans="2:7" ht="39.75" customHeight="1">
      <c r="B66" s="12"/>
      <c r="C66" s="36"/>
      <c r="D66" s="70"/>
      <c r="E66" s="71"/>
      <c r="F66" s="42"/>
      <c r="G66" s="56"/>
    </row>
    <row r="67" spans="2:7" ht="39.75" customHeight="1">
      <c r="B67" s="12"/>
      <c r="C67" s="36"/>
      <c r="D67" s="72"/>
      <c r="E67" s="72"/>
      <c r="F67" s="42"/>
      <c r="G67" s="56"/>
    </row>
    <row r="68" spans="2:7" ht="39.75" customHeight="1">
      <c r="B68" s="12"/>
      <c r="C68" s="36"/>
      <c r="D68" s="401" t="s">
        <v>113</v>
      </c>
      <c r="E68" s="402"/>
      <c r="F68" s="42"/>
      <c r="G68" s="56"/>
    </row>
    <row r="69" spans="2:7" ht="39.75" customHeight="1">
      <c r="B69" s="12"/>
      <c r="C69" s="36"/>
      <c r="D69" s="67" t="s">
        <v>60</v>
      </c>
      <c r="E69" s="68" t="s">
        <v>114</v>
      </c>
      <c r="F69" s="42"/>
      <c r="G69" s="56"/>
    </row>
    <row r="70" spans="2:7" ht="39.75" customHeight="1">
      <c r="B70" s="12"/>
      <c r="C70" s="36"/>
      <c r="D70" s="70"/>
      <c r="E70" s="71"/>
      <c r="F70" s="42"/>
      <c r="G70" s="56"/>
    </row>
    <row r="71" spans="2:7" ht="60" customHeight="1">
      <c r="B71" s="12"/>
      <c r="C71" s="48"/>
      <c r="D71" s="49"/>
      <c r="E71" s="49"/>
      <c r="F71" s="50"/>
      <c r="G71" s="56"/>
    </row>
    <row r="72" spans="2:7" ht="22.5" customHeight="1">
      <c r="B72" s="17"/>
      <c r="C72" s="88"/>
      <c r="D72" s="89"/>
      <c r="E72" s="89"/>
      <c r="F72" s="89"/>
      <c r="G72" s="90"/>
    </row>
    <row r="73" spans="2:7" ht="34.5" customHeight="1"/>
    <row r="74" spans="2:7" ht="15.75" customHeight="1"/>
    <row r="75" spans="2:7" ht="15.75" customHeight="1"/>
    <row r="76" spans="2:7" ht="15.75" customHeight="1"/>
    <row r="77" spans="2:7" ht="15.75" customHeight="1"/>
    <row r="78" spans="2:7" ht="15.75" customHeight="1"/>
    <row r="79" spans="2:7" ht="15.75" customHeight="1"/>
    <row r="80" spans="2:7"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D56:E56"/>
    <mergeCell ref="D61:E61"/>
    <mergeCell ref="D68:E68"/>
    <mergeCell ref="C3:F3"/>
    <mergeCell ref="D39:E39"/>
    <mergeCell ref="D28:E28"/>
    <mergeCell ref="D48:E48"/>
    <mergeCell ref="D14:E14"/>
    <mergeCell ref="D9:E9"/>
  </mergeCells>
  <hyperlinks>
    <hyperlink ref="E10" r:id="rId1" xr:uid="{00000000-0004-0000-0300-000000000000}"/>
    <hyperlink ref="E11" r:id="rId2" xr:uid="{00000000-0004-0000-0300-000001000000}"/>
    <hyperlink ref="E15" r:id="rId3" xr:uid="{00000000-0004-0000-0300-000002000000}"/>
    <hyperlink ref="E16" r:id="rId4" xr:uid="{00000000-0004-0000-0300-000003000000}"/>
    <hyperlink ref="E17" r:id="rId5" xr:uid="{00000000-0004-0000-0300-000004000000}"/>
    <hyperlink ref="E18" r:id="rId6" xr:uid="{00000000-0004-0000-0300-000005000000}"/>
    <hyperlink ref="E19" r:id="rId7" xr:uid="{00000000-0004-0000-0300-000006000000}"/>
    <hyperlink ref="E20" r:id="rId8" xr:uid="{00000000-0004-0000-0300-000007000000}"/>
    <hyperlink ref="E21" r:id="rId9" xr:uid="{00000000-0004-0000-0300-000008000000}"/>
    <hyperlink ref="E22" r:id="rId10" xr:uid="{00000000-0004-0000-0300-000009000000}"/>
    <hyperlink ref="E23" r:id="rId11" xr:uid="{00000000-0004-0000-0300-00000A000000}"/>
    <hyperlink ref="E24" r:id="rId12" xr:uid="{00000000-0004-0000-0300-00000B000000}"/>
    <hyperlink ref="E25" r:id="rId13" xr:uid="{00000000-0004-0000-0300-00000C000000}"/>
    <hyperlink ref="E29" r:id="rId14" xr:uid="{00000000-0004-0000-0300-00000D000000}"/>
    <hyperlink ref="E30" r:id="rId15" xr:uid="{00000000-0004-0000-0300-00000E000000}"/>
    <hyperlink ref="E31" r:id="rId16" xr:uid="{00000000-0004-0000-0300-00000F000000}"/>
    <hyperlink ref="E32" r:id="rId17" xr:uid="{00000000-0004-0000-0300-000010000000}"/>
    <hyperlink ref="E33" r:id="rId18" xr:uid="{00000000-0004-0000-0300-000011000000}"/>
    <hyperlink ref="E34" r:id="rId19" xr:uid="{00000000-0004-0000-0300-000012000000}"/>
    <hyperlink ref="E35" r:id="rId20" xr:uid="{00000000-0004-0000-0300-000013000000}"/>
    <hyperlink ref="E36" r:id="rId21" xr:uid="{00000000-0004-0000-0300-000014000000}"/>
    <hyperlink ref="E40" r:id="rId22" xr:uid="{00000000-0004-0000-0300-000015000000}"/>
    <hyperlink ref="E41" r:id="rId23" xr:uid="{00000000-0004-0000-0300-000016000000}"/>
    <hyperlink ref="E42" r:id="rId24" xr:uid="{00000000-0004-0000-0300-000017000000}"/>
    <hyperlink ref="E43" r:id="rId25" xr:uid="{00000000-0004-0000-0300-000018000000}"/>
    <hyperlink ref="E44" r:id="rId26" xr:uid="{00000000-0004-0000-0300-000019000000}"/>
    <hyperlink ref="E45" r:id="rId27" xr:uid="{00000000-0004-0000-0300-00001A000000}"/>
    <hyperlink ref="E49" r:id="rId28" xr:uid="{00000000-0004-0000-0300-00001B000000}"/>
    <hyperlink ref="E50" r:id="rId29" xr:uid="{00000000-0004-0000-0300-00001C000000}"/>
    <hyperlink ref="E51" r:id="rId30" xr:uid="{00000000-0004-0000-0300-00001D000000}"/>
    <hyperlink ref="E52" r:id="rId31" xr:uid="{00000000-0004-0000-0300-00001E000000}"/>
    <hyperlink ref="E53" r:id="rId32" xr:uid="{00000000-0004-0000-0300-00001F000000}"/>
    <hyperlink ref="E57" r:id="rId33" xr:uid="{00000000-0004-0000-0300-000020000000}"/>
    <hyperlink ref="E58" r:id="rId34" xr:uid="{00000000-0004-0000-0300-000021000000}"/>
    <hyperlink ref="E62" r:id="rId35" xr:uid="{00000000-0004-0000-0300-000022000000}"/>
    <hyperlink ref="E63" r:id="rId36" xr:uid="{00000000-0004-0000-0300-000023000000}"/>
    <hyperlink ref="E64" r:id="rId37" xr:uid="{00000000-0004-0000-0300-000024000000}"/>
    <hyperlink ref="E65" r:id="rId38" xr:uid="{00000000-0004-0000-0300-000025000000}"/>
    <hyperlink ref="E69" r:id="rId39" xr:uid="{00000000-0004-0000-0300-000026000000}"/>
  </hyperlinks>
  <printOptions horizontalCentered="1"/>
  <pageMargins left="0.25" right="0.25" top="0.25" bottom="0.25" header="0" footer="0"/>
  <pageSetup orientation="landscape"/>
  <drawing r:id="rId4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00F20"/>
  </sheetPr>
  <dimension ref="A1:AH1001"/>
  <sheetViews>
    <sheetView showGridLines="0" workbookViewId="0">
      <selection activeCell="AL17" sqref="AL17"/>
    </sheetView>
  </sheetViews>
  <sheetFormatPr baseColWidth="10" defaultColWidth="11.1640625" defaultRowHeight="15" customHeight="1"/>
  <cols>
    <col min="1" max="1" width="2.83203125" customWidth="1"/>
    <col min="2" max="4" width="8.83203125" customWidth="1"/>
    <col min="5" max="14" width="12.83203125" customWidth="1"/>
    <col min="15" max="15" width="2.83203125" customWidth="1"/>
    <col min="16" max="34" width="7.83203125" hidden="1" customWidth="1"/>
  </cols>
  <sheetData>
    <row r="1" spans="1:34" ht="99.75" customHeight="1">
      <c r="A1" s="1"/>
      <c r="B1" s="419"/>
      <c r="C1" s="385"/>
      <c r="D1" s="385"/>
      <c r="E1" s="385"/>
      <c r="F1" s="385"/>
      <c r="G1" s="386"/>
      <c r="H1" s="415" t="s">
        <v>80</v>
      </c>
      <c r="I1" s="385"/>
      <c r="J1" s="385"/>
      <c r="K1" s="385"/>
      <c r="L1" s="385"/>
      <c r="M1" s="385"/>
      <c r="N1" s="386"/>
      <c r="O1" s="9"/>
      <c r="P1" s="9"/>
      <c r="Q1" s="9"/>
      <c r="R1" s="9"/>
      <c r="S1" s="9"/>
      <c r="T1" s="80"/>
      <c r="U1" s="80"/>
      <c r="V1" s="80"/>
      <c r="W1" s="80"/>
      <c r="X1" s="80"/>
      <c r="Y1" s="80"/>
      <c r="Z1" s="80"/>
      <c r="AA1" s="80"/>
      <c r="AB1" s="80"/>
      <c r="AC1" s="80"/>
      <c r="AD1" s="80"/>
      <c r="AE1" s="80"/>
      <c r="AF1" s="80"/>
      <c r="AG1" s="80"/>
      <c r="AH1" s="80"/>
    </row>
    <row r="2" spans="1:34" ht="34.5" customHeight="1">
      <c r="B2" s="416"/>
      <c r="C2" s="417"/>
      <c r="D2" s="417"/>
      <c r="E2" s="417"/>
      <c r="F2" s="417"/>
      <c r="G2" s="418"/>
      <c r="H2" s="416"/>
      <c r="I2" s="417"/>
      <c r="J2" s="417"/>
      <c r="K2" s="417"/>
      <c r="L2" s="417"/>
      <c r="M2" s="417"/>
      <c r="N2" s="418"/>
      <c r="O2" s="80"/>
      <c r="P2" s="80"/>
      <c r="Q2" s="80"/>
      <c r="R2" s="80"/>
      <c r="S2" s="80"/>
      <c r="T2" s="80"/>
      <c r="U2" s="80"/>
      <c r="V2" s="80"/>
      <c r="W2" s="80"/>
      <c r="X2" s="80"/>
      <c r="Y2" s="80"/>
      <c r="Z2" s="80"/>
      <c r="AA2" s="80"/>
      <c r="AB2" s="80"/>
      <c r="AC2" s="80"/>
      <c r="AD2" s="80"/>
      <c r="AE2" s="80"/>
      <c r="AF2" s="80"/>
      <c r="AG2" s="80"/>
      <c r="AH2" s="80"/>
    </row>
    <row r="3" spans="1:34" ht="79.5" customHeight="1">
      <c r="B3" s="82" t="s">
        <v>101</v>
      </c>
      <c r="C3" s="83"/>
      <c r="D3" s="83"/>
      <c r="E3" s="84"/>
      <c r="F3" s="84"/>
      <c r="G3" s="84"/>
      <c r="H3" s="84"/>
      <c r="I3" s="84"/>
      <c r="J3" s="84"/>
      <c r="K3" s="84"/>
      <c r="L3" s="84"/>
      <c r="M3" s="84"/>
      <c r="N3" s="86"/>
    </row>
    <row r="4" spans="1:34" ht="219.75" customHeight="1">
      <c r="B4" s="420" t="s">
        <v>115</v>
      </c>
      <c r="C4" s="410"/>
      <c r="D4" s="410"/>
      <c r="E4" s="410"/>
      <c r="F4" s="410"/>
      <c r="G4" s="410"/>
      <c r="H4" s="410"/>
      <c r="I4" s="410"/>
      <c r="J4" s="410"/>
      <c r="K4" s="410"/>
      <c r="L4" s="410"/>
      <c r="M4" s="410"/>
      <c r="N4" s="411"/>
    </row>
    <row r="5" spans="1:34" ht="60" customHeight="1">
      <c r="B5" s="412"/>
      <c r="C5" s="413"/>
      <c r="D5" s="414"/>
      <c r="E5" s="100" t="s">
        <v>32</v>
      </c>
      <c r="F5" s="100" t="s">
        <v>33</v>
      </c>
      <c r="G5" s="100" t="s">
        <v>34</v>
      </c>
      <c r="H5" s="100" t="s">
        <v>35</v>
      </c>
      <c r="I5" s="100" t="s">
        <v>36</v>
      </c>
      <c r="J5" s="100" t="s">
        <v>37</v>
      </c>
      <c r="K5" s="100" t="s">
        <v>38</v>
      </c>
      <c r="L5" s="100" t="s">
        <v>39</v>
      </c>
      <c r="M5" s="100" t="s">
        <v>40</v>
      </c>
      <c r="N5" s="103" t="s">
        <v>41</v>
      </c>
    </row>
    <row r="6" spans="1:34" ht="69.75" customHeight="1">
      <c r="B6" s="431" t="s">
        <v>116</v>
      </c>
      <c r="C6" s="422"/>
      <c r="D6" s="423"/>
      <c r="E6" s="299"/>
      <c r="F6" s="300"/>
      <c r="G6" s="300"/>
      <c r="H6" s="300"/>
      <c r="I6" s="300"/>
      <c r="J6" s="300"/>
      <c r="K6" s="300"/>
      <c r="L6" s="300"/>
      <c r="M6" s="300"/>
      <c r="N6" s="301"/>
    </row>
    <row r="7" spans="1:34" ht="69.75" customHeight="1">
      <c r="B7" s="430" t="s">
        <v>118</v>
      </c>
      <c r="C7" s="406"/>
      <c r="D7" s="407"/>
      <c r="E7" s="302"/>
      <c r="F7" s="303"/>
      <c r="G7" s="303"/>
      <c r="H7" s="303"/>
      <c r="I7" s="303"/>
      <c r="J7" s="303"/>
      <c r="K7" s="303"/>
      <c r="L7" s="303"/>
      <c r="M7" s="303"/>
      <c r="N7" s="304"/>
    </row>
    <row r="8" spans="1:34" ht="69.75" customHeight="1">
      <c r="B8" s="424" t="s">
        <v>130</v>
      </c>
      <c r="C8" s="425"/>
      <c r="D8" s="426"/>
      <c r="E8" s="305"/>
      <c r="F8" s="306"/>
      <c r="G8" s="306"/>
      <c r="H8" s="306"/>
      <c r="I8" s="306"/>
      <c r="J8" s="306"/>
      <c r="K8" s="306"/>
      <c r="L8" s="306"/>
      <c r="M8" s="306"/>
      <c r="N8" s="307"/>
    </row>
    <row r="9" spans="1:34" ht="69.75" customHeight="1">
      <c r="B9" s="427" t="s">
        <v>131</v>
      </c>
      <c r="C9" s="428"/>
      <c r="D9" s="429"/>
      <c r="E9" s="308">
        <f>MAX(E6/1,E7/0.955,E8/0.922)</f>
        <v>0</v>
      </c>
      <c r="F9" s="309">
        <f>MAX(F6/0.955,F7/0.922,F8/0.892)</f>
        <v>0</v>
      </c>
      <c r="G9" s="309">
        <f>MAX(G6/0.922,G7/0.892,G8/0.863)</f>
        <v>0</v>
      </c>
      <c r="H9" s="309">
        <f>MAX(H6/0.892,H7/0.863,H8/0.837)</f>
        <v>0</v>
      </c>
      <c r="I9" s="309">
        <f>MAX(I6/0.863,I7/0.835,I8/0.81)</f>
        <v>0</v>
      </c>
      <c r="J9" s="309">
        <f>MAX(J6/0.837,J7/0.811,J8/0.786)</f>
        <v>0</v>
      </c>
      <c r="K9" s="309">
        <f>MAX(K6/0.811,K7/0.786,K8/0.762)</f>
        <v>0</v>
      </c>
      <c r="L9" s="309">
        <f>MAX(L6/0.786,L7/0.762,L8/0.739)</f>
        <v>0</v>
      </c>
      <c r="M9" s="309">
        <f>MAX(M6/0.762,M7/0.739,M8/0.707)</f>
        <v>0</v>
      </c>
      <c r="N9" s="310">
        <f>MAX(N6/0.739,N7/0.707,N8/0.68)</f>
        <v>0</v>
      </c>
    </row>
    <row r="10" spans="1:34" s="267" customFormat="1" ht="69.75" customHeight="1">
      <c r="B10" s="435" t="s">
        <v>2401</v>
      </c>
      <c r="C10" s="436"/>
      <c r="D10" s="436"/>
      <c r="E10" s="436"/>
      <c r="F10" s="436"/>
      <c r="G10" s="436"/>
      <c r="H10" s="436"/>
      <c r="I10" s="436"/>
      <c r="J10" s="436"/>
      <c r="K10" s="436"/>
      <c r="L10" s="436"/>
      <c r="M10" s="436"/>
      <c r="N10" s="436"/>
    </row>
    <row r="11" spans="1:34" ht="69.75" customHeight="1">
      <c r="B11" s="432">
        <f>MAX(E9:N9)</f>
        <v>0</v>
      </c>
      <c r="C11" s="433"/>
      <c r="D11" s="433"/>
      <c r="E11" s="433"/>
      <c r="F11" s="433"/>
      <c r="G11" s="433"/>
      <c r="H11" s="433"/>
      <c r="I11" s="433"/>
      <c r="J11" s="433"/>
      <c r="K11" s="433"/>
      <c r="L11" s="433"/>
      <c r="M11" s="433"/>
      <c r="N11" s="434"/>
    </row>
    <row r="12" spans="1:34" ht="69.75" customHeight="1"/>
    <row r="13" spans="1:34" ht="79.5" customHeight="1">
      <c r="B13" s="118" t="s">
        <v>139</v>
      </c>
      <c r="C13" s="119"/>
      <c r="D13" s="119"/>
      <c r="E13" s="120"/>
      <c r="F13" s="120"/>
      <c r="G13" s="120"/>
      <c r="H13" s="120"/>
      <c r="I13" s="120"/>
      <c r="J13" s="120"/>
      <c r="K13" s="120"/>
      <c r="L13" s="120"/>
      <c r="M13" s="120"/>
      <c r="N13" s="121"/>
    </row>
    <row r="14" spans="1:34" ht="132" customHeight="1">
      <c r="B14" s="420" t="s">
        <v>140</v>
      </c>
      <c r="C14" s="410"/>
      <c r="D14" s="410"/>
      <c r="E14" s="410"/>
      <c r="F14" s="410"/>
      <c r="G14" s="410"/>
      <c r="H14" s="410"/>
      <c r="I14" s="410"/>
      <c r="J14" s="410"/>
      <c r="K14" s="410"/>
      <c r="L14" s="410"/>
      <c r="M14" s="410"/>
      <c r="N14" s="411"/>
    </row>
    <row r="15" spans="1:34" ht="60" customHeight="1">
      <c r="B15" s="412"/>
      <c r="C15" s="413"/>
      <c r="D15" s="414"/>
      <c r="E15" s="100" t="s">
        <v>32</v>
      </c>
      <c r="F15" s="100" t="s">
        <v>33</v>
      </c>
      <c r="G15" s="100" t="s">
        <v>34</v>
      </c>
      <c r="H15" s="100" t="s">
        <v>35</v>
      </c>
      <c r="I15" s="100" t="s">
        <v>36</v>
      </c>
      <c r="J15" s="100" t="s">
        <v>37</v>
      </c>
      <c r="K15" s="100" t="s">
        <v>38</v>
      </c>
      <c r="L15" s="100" t="s">
        <v>39</v>
      </c>
      <c r="M15" s="100" t="s">
        <v>40</v>
      </c>
      <c r="N15" s="103" t="s">
        <v>41</v>
      </c>
    </row>
    <row r="16" spans="1:34" ht="60" customHeight="1">
      <c r="B16" s="421" t="s">
        <v>42</v>
      </c>
      <c r="C16" s="422"/>
      <c r="D16" s="423"/>
      <c r="E16" s="299">
        <f t="shared" ref="E16:N23" si="0">oneRepMax*VLOOKUP($B16,tblRPEPercentageWithoutColumnHeaders,MATCH(E$15,tblRPEPercentageColumnHeaders,0),0)</f>
        <v>0</v>
      </c>
      <c r="F16" s="300">
        <f t="shared" si="0"/>
        <v>0</v>
      </c>
      <c r="G16" s="300">
        <f t="shared" si="0"/>
        <v>0</v>
      </c>
      <c r="H16" s="300">
        <f t="shared" si="0"/>
        <v>0</v>
      </c>
      <c r="I16" s="300">
        <f t="shared" si="0"/>
        <v>0</v>
      </c>
      <c r="J16" s="300">
        <f t="shared" si="0"/>
        <v>0</v>
      </c>
      <c r="K16" s="300">
        <f t="shared" si="0"/>
        <v>0</v>
      </c>
      <c r="L16" s="311">
        <f t="shared" si="0"/>
        <v>0</v>
      </c>
      <c r="M16" s="300">
        <f t="shared" si="0"/>
        <v>0</v>
      </c>
      <c r="N16" s="301">
        <f t="shared" si="0"/>
        <v>0</v>
      </c>
    </row>
    <row r="17" spans="2:14" ht="60" customHeight="1">
      <c r="B17" s="405" t="s">
        <v>43</v>
      </c>
      <c r="C17" s="406"/>
      <c r="D17" s="407"/>
      <c r="E17" s="312">
        <f t="shared" si="0"/>
        <v>0</v>
      </c>
      <c r="F17" s="313">
        <f t="shared" si="0"/>
        <v>0</v>
      </c>
      <c r="G17" s="313">
        <f t="shared" si="0"/>
        <v>0</v>
      </c>
      <c r="H17" s="313">
        <f t="shared" si="0"/>
        <v>0</v>
      </c>
      <c r="I17" s="313">
        <f t="shared" si="0"/>
        <v>0</v>
      </c>
      <c r="J17" s="313">
        <f t="shared" si="0"/>
        <v>0</v>
      </c>
      <c r="K17" s="313">
        <f t="shared" si="0"/>
        <v>0</v>
      </c>
      <c r="L17" s="314">
        <f t="shared" si="0"/>
        <v>0</v>
      </c>
      <c r="M17" s="313">
        <f t="shared" si="0"/>
        <v>0</v>
      </c>
      <c r="N17" s="315">
        <f t="shared" si="0"/>
        <v>0</v>
      </c>
    </row>
    <row r="18" spans="2:14" ht="60" customHeight="1">
      <c r="B18" s="408" t="s">
        <v>45</v>
      </c>
      <c r="C18" s="406"/>
      <c r="D18" s="407"/>
      <c r="E18" s="316">
        <f t="shared" si="0"/>
        <v>0</v>
      </c>
      <c r="F18" s="314">
        <f t="shared" si="0"/>
        <v>0</v>
      </c>
      <c r="G18" s="314">
        <f t="shared" si="0"/>
        <v>0</v>
      </c>
      <c r="H18" s="314">
        <f t="shared" si="0"/>
        <v>0</v>
      </c>
      <c r="I18" s="314">
        <f t="shared" si="0"/>
        <v>0</v>
      </c>
      <c r="J18" s="314">
        <f t="shared" si="0"/>
        <v>0</v>
      </c>
      <c r="K18" s="314">
        <f t="shared" si="0"/>
        <v>0</v>
      </c>
      <c r="L18" s="317">
        <f t="shared" si="0"/>
        <v>0</v>
      </c>
      <c r="M18" s="303">
        <f t="shared" si="0"/>
        <v>0</v>
      </c>
      <c r="N18" s="304">
        <f t="shared" si="0"/>
        <v>0</v>
      </c>
    </row>
    <row r="19" spans="2:14" ht="60" customHeight="1">
      <c r="B19" s="405" t="s">
        <v>46</v>
      </c>
      <c r="C19" s="406"/>
      <c r="D19" s="407"/>
      <c r="E19" s="312">
        <f t="shared" si="0"/>
        <v>0</v>
      </c>
      <c r="F19" s="313">
        <f t="shared" si="0"/>
        <v>0</v>
      </c>
      <c r="G19" s="313">
        <f t="shared" si="0"/>
        <v>0</v>
      </c>
      <c r="H19" s="313">
        <f t="shared" si="0"/>
        <v>0</v>
      </c>
      <c r="I19" s="313">
        <f t="shared" si="0"/>
        <v>0</v>
      </c>
      <c r="J19" s="313">
        <f t="shared" si="0"/>
        <v>0</v>
      </c>
      <c r="K19" s="313">
        <f t="shared" si="0"/>
        <v>0</v>
      </c>
      <c r="L19" s="313">
        <f t="shared" si="0"/>
        <v>0</v>
      </c>
      <c r="M19" s="313">
        <f t="shared" si="0"/>
        <v>0</v>
      </c>
      <c r="N19" s="315">
        <f t="shared" si="0"/>
        <v>0</v>
      </c>
    </row>
    <row r="20" spans="2:14" ht="60" customHeight="1">
      <c r="B20" s="408" t="s">
        <v>47</v>
      </c>
      <c r="C20" s="406"/>
      <c r="D20" s="407"/>
      <c r="E20" s="302">
        <f t="shared" si="0"/>
        <v>0</v>
      </c>
      <c r="F20" s="303">
        <f t="shared" si="0"/>
        <v>0</v>
      </c>
      <c r="G20" s="303">
        <f t="shared" si="0"/>
        <v>0</v>
      </c>
      <c r="H20" s="303">
        <f t="shared" si="0"/>
        <v>0</v>
      </c>
      <c r="I20" s="303">
        <f t="shared" si="0"/>
        <v>0</v>
      </c>
      <c r="J20" s="303">
        <f t="shared" si="0"/>
        <v>0</v>
      </c>
      <c r="K20" s="303">
        <f t="shared" si="0"/>
        <v>0</v>
      </c>
      <c r="L20" s="303">
        <f t="shared" si="0"/>
        <v>0</v>
      </c>
      <c r="M20" s="303">
        <f t="shared" si="0"/>
        <v>0</v>
      </c>
      <c r="N20" s="304">
        <f t="shared" si="0"/>
        <v>0</v>
      </c>
    </row>
    <row r="21" spans="2:14" ht="60" customHeight="1">
      <c r="B21" s="405" t="s">
        <v>48</v>
      </c>
      <c r="C21" s="406"/>
      <c r="D21" s="407"/>
      <c r="E21" s="312">
        <f t="shared" si="0"/>
        <v>0</v>
      </c>
      <c r="F21" s="313">
        <f t="shared" si="0"/>
        <v>0</v>
      </c>
      <c r="G21" s="313">
        <f t="shared" si="0"/>
        <v>0</v>
      </c>
      <c r="H21" s="313">
        <f t="shared" si="0"/>
        <v>0</v>
      </c>
      <c r="I21" s="313">
        <f t="shared" si="0"/>
        <v>0</v>
      </c>
      <c r="J21" s="313">
        <f t="shared" si="0"/>
        <v>0</v>
      </c>
      <c r="K21" s="313">
        <f t="shared" si="0"/>
        <v>0</v>
      </c>
      <c r="L21" s="313">
        <f t="shared" si="0"/>
        <v>0</v>
      </c>
      <c r="M21" s="313">
        <f t="shared" si="0"/>
        <v>0</v>
      </c>
      <c r="N21" s="315">
        <f t="shared" si="0"/>
        <v>0</v>
      </c>
    </row>
    <row r="22" spans="2:14" ht="60" customHeight="1">
      <c r="B22" s="408" t="s">
        <v>49</v>
      </c>
      <c r="C22" s="406"/>
      <c r="D22" s="407"/>
      <c r="E22" s="302">
        <f t="shared" si="0"/>
        <v>0</v>
      </c>
      <c r="F22" s="303">
        <f t="shared" si="0"/>
        <v>0</v>
      </c>
      <c r="G22" s="303">
        <f t="shared" si="0"/>
        <v>0</v>
      </c>
      <c r="H22" s="303">
        <f t="shared" si="0"/>
        <v>0</v>
      </c>
      <c r="I22" s="303">
        <f t="shared" si="0"/>
        <v>0</v>
      </c>
      <c r="J22" s="303">
        <f t="shared" si="0"/>
        <v>0</v>
      </c>
      <c r="K22" s="303">
        <f t="shared" si="0"/>
        <v>0</v>
      </c>
      <c r="L22" s="303">
        <f t="shared" si="0"/>
        <v>0</v>
      </c>
      <c r="M22" s="303">
        <f t="shared" si="0"/>
        <v>0</v>
      </c>
      <c r="N22" s="304">
        <f t="shared" si="0"/>
        <v>0</v>
      </c>
    </row>
    <row r="23" spans="2:14" ht="60" customHeight="1">
      <c r="B23" s="409" t="s">
        <v>50</v>
      </c>
      <c r="C23" s="410"/>
      <c r="D23" s="411"/>
      <c r="E23" s="318">
        <f t="shared" si="0"/>
        <v>0</v>
      </c>
      <c r="F23" s="319">
        <f t="shared" si="0"/>
        <v>0</v>
      </c>
      <c r="G23" s="319">
        <f t="shared" si="0"/>
        <v>0</v>
      </c>
      <c r="H23" s="319">
        <f t="shared" si="0"/>
        <v>0</v>
      </c>
      <c r="I23" s="319">
        <f t="shared" si="0"/>
        <v>0</v>
      </c>
      <c r="J23" s="319">
        <f t="shared" si="0"/>
        <v>0</v>
      </c>
      <c r="K23" s="319">
        <f t="shared" si="0"/>
        <v>0</v>
      </c>
      <c r="L23" s="319">
        <f t="shared" si="0"/>
        <v>0</v>
      </c>
      <c r="M23" s="319">
        <f t="shared" si="0"/>
        <v>0</v>
      </c>
      <c r="N23" s="320">
        <f t="shared" si="0"/>
        <v>0</v>
      </c>
    </row>
    <row r="24" spans="2:14" ht="15.75" customHeight="1"/>
    <row r="25" spans="2:14" ht="15.75" customHeight="1"/>
    <row r="26" spans="2:14" ht="15.75" customHeight="1"/>
    <row r="27" spans="2:14" ht="15.75" customHeight="1"/>
    <row r="28" spans="2:14" ht="15.75" customHeight="1"/>
    <row r="29" spans="2:14" ht="15.75" customHeight="1"/>
    <row r="30" spans="2:14" ht="15.75" customHeight="1"/>
    <row r="31" spans="2:14" ht="15.75" customHeight="1"/>
    <row r="32" spans="2: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20">
    <mergeCell ref="B17:D17"/>
    <mergeCell ref="B18:D18"/>
    <mergeCell ref="B5:D5"/>
    <mergeCell ref="H1:N2"/>
    <mergeCell ref="B1:G2"/>
    <mergeCell ref="B4:N4"/>
    <mergeCell ref="B16:D16"/>
    <mergeCell ref="B15:D15"/>
    <mergeCell ref="B8:D8"/>
    <mergeCell ref="B9:D9"/>
    <mergeCell ref="B7:D7"/>
    <mergeCell ref="B6:D6"/>
    <mergeCell ref="B11:N11"/>
    <mergeCell ref="B14:N14"/>
    <mergeCell ref="B10:N10"/>
    <mergeCell ref="B19:D19"/>
    <mergeCell ref="B20:D20"/>
    <mergeCell ref="B21:D21"/>
    <mergeCell ref="B22:D22"/>
    <mergeCell ref="B23:D23"/>
  </mergeCells>
  <conditionalFormatting sqref="E7:K7 L6">
    <cfRule type="cellIs" dxfId="899" priority="1" operator="equal">
      <formula>""</formula>
    </cfRule>
  </conditionalFormatting>
  <conditionalFormatting sqref="L7">
    <cfRule type="cellIs" dxfId="898" priority="2" operator="equal">
      <formula>""</formula>
    </cfRule>
  </conditionalFormatting>
  <dataValidations count="2">
    <dataValidation type="decimal" operator="greaterThanOrEqual" allowBlank="1" showInputMessage="1" showErrorMessage="1" sqref="E9:N9" xr:uid="{00000000-0002-0000-0400-000000000000}">
      <formula1>0</formula1>
    </dataValidation>
    <dataValidation operator="greaterThanOrEqual" allowBlank="1" showInputMessage="1" showErrorMessage="1" prompt="Enter kilos (kg)_x000a_" sqref="E6:N8" xr:uid="{F09679AC-241D-2A4D-B29C-3AB291308445}"/>
  </dataValidations>
  <printOptions horizontalCentered="1"/>
  <pageMargins left="0.25" right="0.25" top="0.25" bottom="0.25"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00F20"/>
  </sheetPr>
  <dimension ref="B1:AH1000"/>
  <sheetViews>
    <sheetView showGridLines="0" workbookViewId="0"/>
  </sheetViews>
  <sheetFormatPr baseColWidth="10" defaultColWidth="11.1640625" defaultRowHeight="15" customHeight="1"/>
  <cols>
    <col min="1" max="1" width="5.83203125" customWidth="1"/>
    <col min="2" max="2" width="10.83203125" customWidth="1"/>
    <col min="3" max="3" width="21.6640625" customWidth="1"/>
    <col min="4" max="4" width="13.6640625" customWidth="1"/>
    <col min="5" max="5" width="6.83203125" customWidth="1"/>
    <col min="6" max="6" width="6.5" customWidth="1"/>
    <col min="7" max="7" width="18.6640625" customWidth="1"/>
    <col min="8" max="8" width="10.5" customWidth="1"/>
    <col min="9" max="9" width="14.6640625" customWidth="1"/>
    <col min="10" max="10" width="19.33203125" customWidth="1"/>
    <col min="11" max="11" width="29.5" customWidth="1"/>
    <col min="12" max="12" width="5.83203125" customWidth="1"/>
    <col min="13" max="13" width="10.83203125" customWidth="1"/>
    <col min="14" max="14" width="21.6640625" customWidth="1"/>
    <col min="15" max="15" width="13.6640625" customWidth="1"/>
    <col min="16" max="16" width="6.83203125" customWidth="1"/>
    <col min="17" max="17" width="6.5" customWidth="1"/>
    <col min="18" max="18" width="18.6640625" customWidth="1"/>
    <col min="19" max="19" width="10.5" customWidth="1"/>
    <col min="20" max="20" width="14.6640625" customWidth="1"/>
    <col min="21" max="21" width="19.33203125" customWidth="1"/>
    <col min="22" max="22" width="29.5" customWidth="1"/>
    <col min="23" max="23" width="5.83203125" customWidth="1"/>
    <col min="24" max="24" width="10.5" customWidth="1"/>
    <col min="25" max="25" width="21.6640625" customWidth="1"/>
    <col min="26" max="26" width="13.6640625" customWidth="1"/>
    <col min="27" max="27" width="6.83203125" customWidth="1"/>
    <col min="28" max="28" width="6.5" customWidth="1"/>
    <col min="29" max="29" width="18.6640625" customWidth="1"/>
    <col min="30" max="30" width="10.5" customWidth="1"/>
    <col min="31" max="31" width="14.6640625" customWidth="1"/>
    <col min="32" max="32" width="19.33203125" customWidth="1"/>
    <col min="33" max="33" width="29.5" customWidth="1"/>
    <col min="34" max="34" width="10.5" customWidth="1"/>
  </cols>
  <sheetData>
    <row r="1" spans="2:33" ht="9.75" customHeight="1"/>
    <row r="2" spans="2:33" ht="99.75" customHeight="1">
      <c r="B2" s="440" t="s">
        <v>117</v>
      </c>
      <c r="C2" s="438"/>
      <c r="D2" s="438"/>
      <c r="E2" s="438"/>
      <c r="F2" s="438"/>
      <c r="G2" s="438"/>
      <c r="H2" s="438"/>
      <c r="I2" s="438"/>
      <c r="J2" s="438"/>
      <c r="K2" s="439"/>
      <c r="M2" s="440" t="s">
        <v>119</v>
      </c>
      <c r="N2" s="438"/>
      <c r="O2" s="438"/>
      <c r="P2" s="438"/>
      <c r="Q2" s="438"/>
      <c r="R2" s="438"/>
      <c r="S2" s="438"/>
      <c r="T2" s="438"/>
      <c r="U2" s="438"/>
      <c r="V2" s="439"/>
      <c r="X2" s="440" t="s">
        <v>120</v>
      </c>
      <c r="Y2" s="438"/>
      <c r="Z2" s="438"/>
      <c r="AA2" s="438"/>
      <c r="AB2" s="438"/>
      <c r="AC2" s="438"/>
      <c r="AD2" s="438"/>
      <c r="AE2" s="438"/>
      <c r="AF2" s="438"/>
      <c r="AG2" s="439"/>
    </row>
    <row r="3" spans="2:33" ht="9.75" customHeight="1">
      <c r="B3" s="105" t="s">
        <v>24</v>
      </c>
      <c r="C3" s="105" t="s">
        <v>121</v>
      </c>
      <c r="D3" s="105" t="s">
        <v>122</v>
      </c>
      <c r="E3" s="105" t="s">
        <v>123</v>
      </c>
      <c r="F3" s="105" t="s">
        <v>124</v>
      </c>
      <c r="G3" s="105" t="s">
        <v>125</v>
      </c>
      <c r="H3" s="105" t="s">
        <v>126</v>
      </c>
      <c r="I3" s="105" t="s">
        <v>127</v>
      </c>
      <c r="J3" s="105" t="s">
        <v>128</v>
      </c>
      <c r="K3" s="105" t="s">
        <v>129</v>
      </c>
      <c r="L3" s="106"/>
      <c r="M3" s="105" t="s">
        <v>24</v>
      </c>
      <c r="N3" s="105" t="s">
        <v>121</v>
      </c>
      <c r="O3" s="105" t="s">
        <v>122</v>
      </c>
      <c r="P3" s="105" t="s">
        <v>123</v>
      </c>
      <c r="Q3" s="105" t="s">
        <v>124</v>
      </c>
      <c r="R3" s="105" t="s">
        <v>125</v>
      </c>
      <c r="S3" s="105" t="s">
        <v>126</v>
      </c>
      <c r="T3" s="105" t="s">
        <v>127</v>
      </c>
      <c r="U3" s="105" t="s">
        <v>128</v>
      </c>
      <c r="V3" s="105" t="s">
        <v>129</v>
      </c>
      <c r="W3" s="106"/>
      <c r="X3" s="105" t="s">
        <v>24</v>
      </c>
      <c r="Y3" s="105" t="s">
        <v>121</v>
      </c>
      <c r="Z3" s="105" t="s">
        <v>122</v>
      </c>
      <c r="AA3" s="105" t="s">
        <v>123</v>
      </c>
      <c r="AB3" s="105" t="s">
        <v>124</v>
      </c>
      <c r="AC3" s="105" t="s">
        <v>125</v>
      </c>
      <c r="AD3" s="105" t="s">
        <v>126</v>
      </c>
      <c r="AE3" s="105" t="s">
        <v>127</v>
      </c>
      <c r="AF3" s="105" t="s">
        <v>128</v>
      </c>
      <c r="AG3" s="105" t="s">
        <v>129</v>
      </c>
    </row>
    <row r="4" spans="2:33" ht="49.5" customHeight="1">
      <c r="B4" s="107" t="s">
        <v>24</v>
      </c>
      <c r="C4" s="108" t="s">
        <v>121</v>
      </c>
      <c r="D4" s="108" t="s">
        <v>122</v>
      </c>
      <c r="E4" s="108" t="s">
        <v>123</v>
      </c>
      <c r="F4" s="108" t="s">
        <v>124</v>
      </c>
      <c r="G4" s="108" t="s">
        <v>125</v>
      </c>
      <c r="H4" s="108" t="s">
        <v>126</v>
      </c>
      <c r="I4" s="108" t="s">
        <v>127</v>
      </c>
      <c r="J4" s="108" t="s">
        <v>128</v>
      </c>
      <c r="K4" s="109" t="s">
        <v>129</v>
      </c>
      <c r="L4" s="106"/>
      <c r="M4" s="107" t="s">
        <v>24</v>
      </c>
      <c r="N4" s="108" t="s">
        <v>121</v>
      </c>
      <c r="O4" s="108" t="s">
        <v>122</v>
      </c>
      <c r="P4" s="108" t="s">
        <v>123</v>
      </c>
      <c r="Q4" s="108" t="s">
        <v>124</v>
      </c>
      <c r="R4" s="108" t="s">
        <v>125</v>
      </c>
      <c r="S4" s="108" t="s">
        <v>126</v>
      </c>
      <c r="T4" s="108" t="s">
        <v>127</v>
      </c>
      <c r="U4" s="108" t="s">
        <v>128</v>
      </c>
      <c r="V4" s="109" t="s">
        <v>129</v>
      </c>
      <c r="W4" s="106"/>
      <c r="X4" s="107" t="s">
        <v>24</v>
      </c>
      <c r="Y4" s="108" t="s">
        <v>121</v>
      </c>
      <c r="Z4" s="108" t="s">
        <v>122</v>
      </c>
      <c r="AA4" s="108" t="s">
        <v>123</v>
      </c>
      <c r="AB4" s="108" t="s">
        <v>124</v>
      </c>
      <c r="AC4" s="108" t="s">
        <v>125</v>
      </c>
      <c r="AD4" s="108" t="s">
        <v>126</v>
      </c>
      <c r="AE4" s="108" t="s">
        <v>127</v>
      </c>
      <c r="AF4" s="108" t="s">
        <v>128</v>
      </c>
      <c r="AG4" s="109" t="s">
        <v>129</v>
      </c>
    </row>
    <row r="5" spans="2:33" ht="19.5" customHeight="1">
      <c r="B5" s="110">
        <v>43435</v>
      </c>
      <c r="C5" s="111" t="s">
        <v>132</v>
      </c>
      <c r="D5" s="112"/>
      <c r="E5" s="111"/>
      <c r="F5" s="111"/>
      <c r="G5" s="111"/>
      <c r="H5" s="111">
        <f t="shared" ref="H5:H35" si="0">(E5*9)+(F5*4)+(G5*4)</f>
        <v>0</v>
      </c>
      <c r="I5" s="111">
        <f t="shared" ref="I5:I35" si="1">D5/2.204</f>
        <v>0</v>
      </c>
      <c r="J5" s="111"/>
      <c r="K5" s="113"/>
      <c r="L5" s="106"/>
      <c r="M5" s="110">
        <v>43466</v>
      </c>
      <c r="N5" s="114" t="s">
        <v>133</v>
      </c>
      <c r="O5" s="112"/>
      <c r="P5" s="111"/>
      <c r="Q5" s="111"/>
      <c r="R5" s="111"/>
      <c r="S5" s="111">
        <f t="shared" ref="S5:S35" si="2">(P5*9)+(Q5*4)+(R5*4)</f>
        <v>0</v>
      </c>
      <c r="T5" s="111">
        <f t="shared" ref="T5:T35" si="3">O5/2.204</f>
        <v>0</v>
      </c>
      <c r="U5" s="111"/>
      <c r="V5" s="113"/>
      <c r="W5" s="106"/>
      <c r="X5" s="110">
        <v>43497</v>
      </c>
      <c r="Y5" s="111" t="s">
        <v>134</v>
      </c>
      <c r="Z5" s="112"/>
      <c r="AA5" s="111"/>
      <c r="AB5" s="111"/>
      <c r="AC5" s="111"/>
      <c r="AD5" s="111">
        <f t="shared" ref="AD5:AD32" si="4">(AA5*9)+(AB5*4)+(AC5*4)</f>
        <v>0</v>
      </c>
      <c r="AE5" s="111">
        <f t="shared" ref="AE5:AE32" si="5">Z5/2.204</f>
        <v>0</v>
      </c>
      <c r="AF5" s="111"/>
      <c r="AG5" s="113"/>
    </row>
    <row r="6" spans="2:33" ht="19.5" customHeight="1">
      <c r="B6" s="115">
        <v>43436</v>
      </c>
      <c r="C6" s="114" t="s">
        <v>135</v>
      </c>
      <c r="D6" s="116"/>
      <c r="E6" s="114"/>
      <c r="F6" s="114"/>
      <c r="G6" s="114"/>
      <c r="H6" s="114">
        <f t="shared" si="0"/>
        <v>0</v>
      </c>
      <c r="I6" s="114">
        <f t="shared" si="1"/>
        <v>0</v>
      </c>
      <c r="J6" s="114"/>
      <c r="K6" s="117"/>
      <c r="L6" s="106"/>
      <c r="M6" s="115">
        <v>43467</v>
      </c>
      <c r="N6" s="114" t="s">
        <v>136</v>
      </c>
      <c r="O6" s="116"/>
      <c r="P6" s="114"/>
      <c r="Q6" s="114"/>
      <c r="R6" s="114"/>
      <c r="S6" s="114">
        <f t="shared" si="2"/>
        <v>0</v>
      </c>
      <c r="T6" s="114">
        <f t="shared" si="3"/>
        <v>0</v>
      </c>
      <c r="U6" s="114"/>
      <c r="V6" s="117"/>
      <c r="W6" s="106"/>
      <c r="X6" s="115">
        <v>43498</v>
      </c>
      <c r="Y6" s="114" t="s">
        <v>132</v>
      </c>
      <c r="Z6" s="116"/>
      <c r="AA6" s="114"/>
      <c r="AB6" s="114"/>
      <c r="AC6" s="114"/>
      <c r="AD6" s="114">
        <f t="shared" si="4"/>
        <v>0</v>
      </c>
      <c r="AE6" s="114">
        <f t="shared" si="5"/>
        <v>0</v>
      </c>
      <c r="AF6" s="114"/>
      <c r="AG6" s="117"/>
    </row>
    <row r="7" spans="2:33" ht="19.5" customHeight="1">
      <c r="B7" s="115">
        <v>43437</v>
      </c>
      <c r="C7" s="114" t="s">
        <v>137</v>
      </c>
      <c r="D7" s="116"/>
      <c r="E7" s="114"/>
      <c r="F7" s="114"/>
      <c r="G7" s="114"/>
      <c r="H7" s="114">
        <f t="shared" si="0"/>
        <v>0</v>
      </c>
      <c r="I7" s="114">
        <f t="shared" si="1"/>
        <v>0</v>
      </c>
      <c r="J7" s="114"/>
      <c r="K7" s="117"/>
      <c r="L7" s="106"/>
      <c r="M7" s="115">
        <v>43468</v>
      </c>
      <c r="N7" s="114" t="s">
        <v>138</v>
      </c>
      <c r="O7" s="116"/>
      <c r="P7" s="114"/>
      <c r="Q7" s="114"/>
      <c r="R7" s="114"/>
      <c r="S7" s="114">
        <f t="shared" si="2"/>
        <v>0</v>
      </c>
      <c r="T7" s="114">
        <f t="shared" si="3"/>
        <v>0</v>
      </c>
      <c r="U7" s="114"/>
      <c r="V7" s="117"/>
      <c r="W7" s="106"/>
      <c r="X7" s="115">
        <v>43499</v>
      </c>
      <c r="Y7" s="114" t="s">
        <v>135</v>
      </c>
      <c r="Z7" s="116"/>
      <c r="AA7" s="114"/>
      <c r="AB7" s="114"/>
      <c r="AC7" s="114"/>
      <c r="AD7" s="114">
        <f t="shared" si="4"/>
        <v>0</v>
      </c>
      <c r="AE7" s="114">
        <f t="shared" si="5"/>
        <v>0</v>
      </c>
      <c r="AF7" s="114"/>
      <c r="AG7" s="117"/>
    </row>
    <row r="8" spans="2:33" ht="19.5" customHeight="1">
      <c r="B8" s="115">
        <v>43438</v>
      </c>
      <c r="C8" s="114" t="s">
        <v>133</v>
      </c>
      <c r="D8" s="116"/>
      <c r="E8" s="114"/>
      <c r="F8" s="114"/>
      <c r="G8" s="114"/>
      <c r="H8" s="114">
        <f t="shared" si="0"/>
        <v>0</v>
      </c>
      <c r="I8" s="114">
        <f t="shared" si="1"/>
        <v>0</v>
      </c>
      <c r="J8" s="114"/>
      <c r="K8" s="117"/>
      <c r="L8" s="106"/>
      <c r="M8" s="115">
        <v>43469</v>
      </c>
      <c r="N8" s="114" t="s">
        <v>134</v>
      </c>
      <c r="O8" s="116"/>
      <c r="P8" s="114"/>
      <c r="Q8" s="114"/>
      <c r="R8" s="114"/>
      <c r="S8" s="114">
        <f t="shared" si="2"/>
        <v>0</v>
      </c>
      <c r="T8" s="114">
        <f t="shared" si="3"/>
        <v>0</v>
      </c>
      <c r="U8" s="114"/>
      <c r="V8" s="117"/>
      <c r="W8" s="106"/>
      <c r="X8" s="115">
        <v>43500</v>
      </c>
      <c r="Y8" s="114" t="s">
        <v>137</v>
      </c>
      <c r="Z8" s="116"/>
      <c r="AA8" s="114"/>
      <c r="AB8" s="114"/>
      <c r="AC8" s="114"/>
      <c r="AD8" s="114">
        <f t="shared" si="4"/>
        <v>0</v>
      </c>
      <c r="AE8" s="114">
        <f t="shared" si="5"/>
        <v>0</v>
      </c>
      <c r="AF8" s="114"/>
      <c r="AG8" s="117"/>
    </row>
    <row r="9" spans="2:33" ht="19.5" customHeight="1">
      <c r="B9" s="115">
        <v>43439</v>
      </c>
      <c r="C9" s="114" t="s">
        <v>136</v>
      </c>
      <c r="D9" s="116"/>
      <c r="E9" s="114"/>
      <c r="F9" s="114"/>
      <c r="G9" s="114"/>
      <c r="H9" s="114">
        <f t="shared" si="0"/>
        <v>0</v>
      </c>
      <c r="I9" s="114">
        <f t="shared" si="1"/>
        <v>0</v>
      </c>
      <c r="J9" s="114"/>
      <c r="K9" s="117"/>
      <c r="L9" s="106"/>
      <c r="M9" s="115">
        <v>43470</v>
      </c>
      <c r="N9" s="114" t="s">
        <v>132</v>
      </c>
      <c r="O9" s="116"/>
      <c r="P9" s="114"/>
      <c r="Q9" s="114"/>
      <c r="R9" s="114"/>
      <c r="S9" s="114">
        <f t="shared" si="2"/>
        <v>0</v>
      </c>
      <c r="T9" s="114">
        <f t="shared" si="3"/>
        <v>0</v>
      </c>
      <c r="U9" s="114"/>
      <c r="V9" s="117"/>
      <c r="W9" s="106"/>
      <c r="X9" s="115">
        <v>43501</v>
      </c>
      <c r="Y9" s="114" t="s">
        <v>133</v>
      </c>
      <c r="Z9" s="116"/>
      <c r="AA9" s="114"/>
      <c r="AB9" s="114"/>
      <c r="AC9" s="114"/>
      <c r="AD9" s="114">
        <f t="shared" si="4"/>
        <v>0</v>
      </c>
      <c r="AE9" s="114">
        <f t="shared" si="5"/>
        <v>0</v>
      </c>
      <c r="AF9" s="114"/>
      <c r="AG9" s="117"/>
    </row>
    <row r="10" spans="2:33" ht="19.5" customHeight="1">
      <c r="B10" s="115">
        <v>43440</v>
      </c>
      <c r="C10" s="114" t="s">
        <v>138</v>
      </c>
      <c r="D10" s="116"/>
      <c r="E10" s="114"/>
      <c r="F10" s="114"/>
      <c r="G10" s="114"/>
      <c r="H10" s="114">
        <f t="shared" si="0"/>
        <v>0</v>
      </c>
      <c r="I10" s="114">
        <f t="shared" si="1"/>
        <v>0</v>
      </c>
      <c r="J10" s="114"/>
      <c r="K10" s="117"/>
      <c r="L10" s="106"/>
      <c r="M10" s="115">
        <v>43471</v>
      </c>
      <c r="N10" s="114" t="s">
        <v>135</v>
      </c>
      <c r="O10" s="116"/>
      <c r="P10" s="114"/>
      <c r="Q10" s="114"/>
      <c r="R10" s="114"/>
      <c r="S10" s="114">
        <f t="shared" si="2"/>
        <v>0</v>
      </c>
      <c r="T10" s="114">
        <f t="shared" si="3"/>
        <v>0</v>
      </c>
      <c r="U10" s="114"/>
      <c r="V10" s="117"/>
      <c r="W10" s="106"/>
      <c r="X10" s="115">
        <v>43502</v>
      </c>
      <c r="Y10" s="114" t="s">
        <v>136</v>
      </c>
      <c r="Z10" s="116"/>
      <c r="AA10" s="114"/>
      <c r="AB10" s="114"/>
      <c r="AC10" s="114"/>
      <c r="AD10" s="114">
        <f t="shared" si="4"/>
        <v>0</v>
      </c>
      <c r="AE10" s="114">
        <f t="shared" si="5"/>
        <v>0</v>
      </c>
      <c r="AF10" s="114"/>
      <c r="AG10" s="117"/>
    </row>
    <row r="11" spans="2:33" ht="19.5" customHeight="1">
      <c r="B11" s="115">
        <v>43441</v>
      </c>
      <c r="C11" s="114" t="s">
        <v>134</v>
      </c>
      <c r="D11" s="116"/>
      <c r="E11" s="114"/>
      <c r="F11" s="114"/>
      <c r="G11" s="114"/>
      <c r="H11" s="114">
        <f t="shared" si="0"/>
        <v>0</v>
      </c>
      <c r="I11" s="114">
        <f t="shared" si="1"/>
        <v>0</v>
      </c>
      <c r="J11" s="114">
        <f>AVERAGE(I5:I11)</f>
        <v>0</v>
      </c>
      <c r="K11" s="117"/>
      <c r="L11" s="106"/>
      <c r="M11" s="115">
        <v>43472</v>
      </c>
      <c r="N11" s="114" t="s">
        <v>137</v>
      </c>
      <c r="O11" s="116"/>
      <c r="P11" s="114"/>
      <c r="Q11" s="114"/>
      <c r="R11" s="114"/>
      <c r="S11" s="114">
        <f t="shared" si="2"/>
        <v>0</v>
      </c>
      <c r="T11" s="114">
        <f t="shared" si="3"/>
        <v>0</v>
      </c>
      <c r="U11" s="114">
        <f>AVERAGE(T5:T11)</f>
        <v>0</v>
      </c>
      <c r="V11" s="117"/>
      <c r="W11" s="106"/>
      <c r="X11" s="115">
        <v>43503</v>
      </c>
      <c r="Y11" s="114" t="s">
        <v>138</v>
      </c>
      <c r="Z11" s="116"/>
      <c r="AA11" s="114"/>
      <c r="AB11" s="114"/>
      <c r="AC11" s="114"/>
      <c r="AD11" s="114">
        <f t="shared" si="4"/>
        <v>0</v>
      </c>
      <c r="AE11" s="114">
        <f t="shared" si="5"/>
        <v>0</v>
      </c>
      <c r="AF11" s="114">
        <f>AVERAGE(AE5:AE11)</f>
        <v>0</v>
      </c>
      <c r="AG11" s="117"/>
    </row>
    <row r="12" spans="2:33" ht="19.5" customHeight="1">
      <c r="B12" s="115">
        <v>43442</v>
      </c>
      <c r="C12" s="114" t="s">
        <v>132</v>
      </c>
      <c r="D12" s="116"/>
      <c r="E12" s="114"/>
      <c r="F12" s="114"/>
      <c r="G12" s="114"/>
      <c r="H12" s="114">
        <f t="shared" si="0"/>
        <v>0</v>
      </c>
      <c r="I12" s="114">
        <f t="shared" si="1"/>
        <v>0</v>
      </c>
      <c r="J12" s="114"/>
      <c r="K12" s="117"/>
      <c r="L12" s="106"/>
      <c r="M12" s="115">
        <v>43473</v>
      </c>
      <c r="N12" s="114" t="s">
        <v>133</v>
      </c>
      <c r="O12" s="116"/>
      <c r="P12" s="114"/>
      <c r="Q12" s="114"/>
      <c r="R12" s="114"/>
      <c r="S12" s="114">
        <f t="shared" si="2"/>
        <v>0</v>
      </c>
      <c r="T12" s="114">
        <f t="shared" si="3"/>
        <v>0</v>
      </c>
      <c r="U12" s="114"/>
      <c r="V12" s="117"/>
      <c r="W12" s="106"/>
      <c r="X12" s="115">
        <v>43504</v>
      </c>
      <c r="Y12" s="114" t="s">
        <v>134</v>
      </c>
      <c r="Z12" s="116"/>
      <c r="AA12" s="114"/>
      <c r="AB12" s="114"/>
      <c r="AC12" s="114"/>
      <c r="AD12" s="114">
        <f t="shared" si="4"/>
        <v>0</v>
      </c>
      <c r="AE12" s="114">
        <f t="shared" si="5"/>
        <v>0</v>
      </c>
      <c r="AF12" s="114"/>
      <c r="AG12" s="117"/>
    </row>
    <row r="13" spans="2:33" ht="19.5" customHeight="1">
      <c r="B13" s="115">
        <v>43443</v>
      </c>
      <c r="C13" s="114" t="s">
        <v>135</v>
      </c>
      <c r="D13" s="116"/>
      <c r="E13" s="114"/>
      <c r="F13" s="114"/>
      <c r="G13" s="114"/>
      <c r="H13" s="114">
        <f t="shared" si="0"/>
        <v>0</v>
      </c>
      <c r="I13" s="114">
        <f t="shared" si="1"/>
        <v>0</v>
      </c>
      <c r="J13" s="114"/>
      <c r="K13" s="117"/>
      <c r="L13" s="106"/>
      <c r="M13" s="115">
        <v>43474</v>
      </c>
      <c r="N13" s="114" t="s">
        <v>136</v>
      </c>
      <c r="O13" s="116"/>
      <c r="P13" s="114"/>
      <c r="Q13" s="114"/>
      <c r="R13" s="114"/>
      <c r="S13" s="114">
        <f t="shared" si="2"/>
        <v>0</v>
      </c>
      <c r="T13" s="114">
        <f t="shared" si="3"/>
        <v>0</v>
      </c>
      <c r="U13" s="114"/>
      <c r="V13" s="117"/>
      <c r="W13" s="106"/>
      <c r="X13" s="115">
        <v>43505</v>
      </c>
      <c r="Y13" s="114" t="s">
        <v>132</v>
      </c>
      <c r="Z13" s="116"/>
      <c r="AA13" s="114"/>
      <c r="AB13" s="114"/>
      <c r="AC13" s="114"/>
      <c r="AD13" s="114">
        <f t="shared" si="4"/>
        <v>0</v>
      </c>
      <c r="AE13" s="114">
        <f t="shared" si="5"/>
        <v>0</v>
      </c>
      <c r="AF13" s="114"/>
      <c r="AG13" s="117"/>
    </row>
    <row r="14" spans="2:33" ht="19.5" customHeight="1">
      <c r="B14" s="115">
        <v>43444</v>
      </c>
      <c r="C14" s="114" t="s">
        <v>137</v>
      </c>
      <c r="D14" s="116"/>
      <c r="E14" s="114"/>
      <c r="F14" s="114"/>
      <c r="G14" s="114"/>
      <c r="H14" s="114">
        <f t="shared" si="0"/>
        <v>0</v>
      </c>
      <c r="I14" s="114">
        <f t="shared" si="1"/>
        <v>0</v>
      </c>
      <c r="J14" s="114"/>
      <c r="K14" s="117"/>
      <c r="L14" s="106"/>
      <c r="M14" s="115">
        <v>43475</v>
      </c>
      <c r="N14" s="114" t="s">
        <v>138</v>
      </c>
      <c r="O14" s="116"/>
      <c r="P14" s="114"/>
      <c r="Q14" s="114"/>
      <c r="R14" s="114"/>
      <c r="S14" s="114">
        <f t="shared" si="2"/>
        <v>0</v>
      </c>
      <c r="T14" s="114">
        <f t="shared" si="3"/>
        <v>0</v>
      </c>
      <c r="U14" s="114"/>
      <c r="V14" s="117"/>
      <c r="W14" s="106"/>
      <c r="X14" s="115">
        <v>43506</v>
      </c>
      <c r="Y14" s="114" t="s">
        <v>135</v>
      </c>
      <c r="Z14" s="116"/>
      <c r="AA14" s="114"/>
      <c r="AB14" s="114"/>
      <c r="AC14" s="114"/>
      <c r="AD14" s="114">
        <f t="shared" si="4"/>
        <v>0</v>
      </c>
      <c r="AE14" s="114">
        <f t="shared" si="5"/>
        <v>0</v>
      </c>
      <c r="AF14" s="114"/>
      <c r="AG14" s="117"/>
    </row>
    <row r="15" spans="2:33" ht="19.5" customHeight="1">
      <c r="B15" s="115">
        <v>43445</v>
      </c>
      <c r="C15" s="114" t="s">
        <v>133</v>
      </c>
      <c r="D15" s="116"/>
      <c r="E15" s="114"/>
      <c r="F15" s="114"/>
      <c r="G15" s="114"/>
      <c r="H15" s="114">
        <f t="shared" si="0"/>
        <v>0</v>
      </c>
      <c r="I15" s="114">
        <f t="shared" si="1"/>
        <v>0</v>
      </c>
      <c r="J15" s="114"/>
      <c r="K15" s="117"/>
      <c r="L15" s="106"/>
      <c r="M15" s="115">
        <v>43476</v>
      </c>
      <c r="N15" s="114" t="s">
        <v>134</v>
      </c>
      <c r="O15" s="116"/>
      <c r="P15" s="114"/>
      <c r="Q15" s="114"/>
      <c r="R15" s="114"/>
      <c r="S15" s="114">
        <f t="shared" si="2"/>
        <v>0</v>
      </c>
      <c r="T15" s="114">
        <f t="shared" si="3"/>
        <v>0</v>
      </c>
      <c r="U15" s="114"/>
      <c r="V15" s="117"/>
      <c r="W15" s="106"/>
      <c r="X15" s="115">
        <v>43507</v>
      </c>
      <c r="Y15" s="114" t="s">
        <v>137</v>
      </c>
      <c r="Z15" s="116"/>
      <c r="AA15" s="114"/>
      <c r="AB15" s="114"/>
      <c r="AC15" s="114"/>
      <c r="AD15" s="114">
        <f t="shared" si="4"/>
        <v>0</v>
      </c>
      <c r="AE15" s="114">
        <f t="shared" si="5"/>
        <v>0</v>
      </c>
      <c r="AF15" s="114"/>
      <c r="AG15" s="117"/>
    </row>
    <row r="16" spans="2:33" ht="19.5" customHeight="1">
      <c r="B16" s="115">
        <v>43446</v>
      </c>
      <c r="C16" s="114" t="s">
        <v>136</v>
      </c>
      <c r="D16" s="116"/>
      <c r="E16" s="114"/>
      <c r="F16" s="114"/>
      <c r="G16" s="114"/>
      <c r="H16" s="114">
        <f t="shared" si="0"/>
        <v>0</v>
      </c>
      <c r="I16" s="114">
        <f t="shared" si="1"/>
        <v>0</v>
      </c>
      <c r="J16" s="114"/>
      <c r="K16" s="117"/>
      <c r="L16" s="106"/>
      <c r="M16" s="115">
        <v>43477</v>
      </c>
      <c r="N16" s="114" t="s">
        <v>132</v>
      </c>
      <c r="O16" s="116"/>
      <c r="P16" s="114"/>
      <c r="Q16" s="114"/>
      <c r="R16" s="114"/>
      <c r="S16" s="114">
        <f t="shared" si="2"/>
        <v>0</v>
      </c>
      <c r="T16" s="114">
        <f t="shared" si="3"/>
        <v>0</v>
      </c>
      <c r="U16" s="114"/>
      <c r="V16" s="117"/>
      <c r="W16" s="106"/>
      <c r="X16" s="115">
        <v>43508</v>
      </c>
      <c r="Y16" s="114" t="s">
        <v>133</v>
      </c>
      <c r="Z16" s="116"/>
      <c r="AA16" s="114"/>
      <c r="AB16" s="114"/>
      <c r="AC16" s="114"/>
      <c r="AD16" s="114">
        <f t="shared" si="4"/>
        <v>0</v>
      </c>
      <c r="AE16" s="114">
        <f t="shared" si="5"/>
        <v>0</v>
      </c>
      <c r="AF16" s="114"/>
      <c r="AG16" s="117"/>
    </row>
    <row r="17" spans="2:33" ht="19.5" customHeight="1">
      <c r="B17" s="115">
        <v>43447</v>
      </c>
      <c r="C17" s="114" t="s">
        <v>138</v>
      </c>
      <c r="D17" s="116"/>
      <c r="E17" s="114"/>
      <c r="F17" s="114"/>
      <c r="G17" s="114"/>
      <c r="H17" s="114">
        <f t="shared" si="0"/>
        <v>0</v>
      </c>
      <c r="I17" s="114">
        <f t="shared" si="1"/>
        <v>0</v>
      </c>
      <c r="J17" s="114"/>
      <c r="K17" s="117"/>
      <c r="L17" s="106"/>
      <c r="M17" s="115">
        <v>43478</v>
      </c>
      <c r="N17" s="114" t="s">
        <v>135</v>
      </c>
      <c r="O17" s="116"/>
      <c r="P17" s="114"/>
      <c r="Q17" s="114"/>
      <c r="R17" s="114"/>
      <c r="S17" s="114">
        <f t="shared" si="2"/>
        <v>0</v>
      </c>
      <c r="T17" s="114">
        <f t="shared" si="3"/>
        <v>0</v>
      </c>
      <c r="U17" s="114"/>
      <c r="V17" s="117"/>
      <c r="W17" s="106"/>
      <c r="X17" s="115">
        <v>43509</v>
      </c>
      <c r="Y17" s="114" t="s">
        <v>136</v>
      </c>
      <c r="Z17" s="116"/>
      <c r="AA17" s="114"/>
      <c r="AB17" s="114"/>
      <c r="AC17" s="114"/>
      <c r="AD17" s="114">
        <f t="shared" si="4"/>
        <v>0</v>
      </c>
      <c r="AE17" s="114">
        <f t="shared" si="5"/>
        <v>0</v>
      </c>
      <c r="AF17" s="114"/>
      <c r="AG17" s="117"/>
    </row>
    <row r="18" spans="2:33" ht="19.5" customHeight="1">
      <c r="B18" s="115">
        <v>43448</v>
      </c>
      <c r="C18" s="114" t="s">
        <v>134</v>
      </c>
      <c r="D18" s="116"/>
      <c r="E18" s="114"/>
      <c r="F18" s="114"/>
      <c r="G18" s="114"/>
      <c r="H18" s="114">
        <f t="shared" si="0"/>
        <v>0</v>
      </c>
      <c r="I18" s="114">
        <f t="shared" si="1"/>
        <v>0</v>
      </c>
      <c r="J18" s="114">
        <f>AVERAGE(I12:I18)</f>
        <v>0</v>
      </c>
      <c r="K18" s="117"/>
      <c r="L18" s="106"/>
      <c r="M18" s="115">
        <v>43479</v>
      </c>
      <c r="N18" s="114" t="s">
        <v>137</v>
      </c>
      <c r="O18" s="116"/>
      <c r="P18" s="114"/>
      <c r="Q18" s="114"/>
      <c r="R18" s="114"/>
      <c r="S18" s="114">
        <f t="shared" si="2"/>
        <v>0</v>
      </c>
      <c r="T18" s="114">
        <f t="shared" si="3"/>
        <v>0</v>
      </c>
      <c r="U18" s="114">
        <f>AVERAGE(T12:T18)</f>
        <v>0</v>
      </c>
      <c r="V18" s="117"/>
      <c r="W18" s="106"/>
      <c r="X18" s="115">
        <v>43510</v>
      </c>
      <c r="Y18" s="114" t="s">
        <v>138</v>
      </c>
      <c r="Z18" s="116"/>
      <c r="AA18" s="114"/>
      <c r="AB18" s="114"/>
      <c r="AC18" s="114"/>
      <c r="AD18" s="114">
        <f t="shared" si="4"/>
        <v>0</v>
      </c>
      <c r="AE18" s="114">
        <f t="shared" si="5"/>
        <v>0</v>
      </c>
      <c r="AF18" s="114">
        <f>AVERAGE(AE12:AE18)</f>
        <v>0</v>
      </c>
      <c r="AG18" s="117"/>
    </row>
    <row r="19" spans="2:33" ht="19.5" customHeight="1">
      <c r="B19" s="115">
        <v>43449</v>
      </c>
      <c r="C19" s="114" t="s">
        <v>132</v>
      </c>
      <c r="D19" s="116"/>
      <c r="E19" s="114"/>
      <c r="F19" s="114"/>
      <c r="G19" s="114"/>
      <c r="H19" s="114">
        <f t="shared" si="0"/>
        <v>0</v>
      </c>
      <c r="I19" s="114">
        <f t="shared" si="1"/>
        <v>0</v>
      </c>
      <c r="J19" s="114"/>
      <c r="K19" s="117"/>
      <c r="L19" s="106"/>
      <c r="M19" s="115">
        <v>43480</v>
      </c>
      <c r="N19" s="114" t="s">
        <v>133</v>
      </c>
      <c r="O19" s="116"/>
      <c r="P19" s="114"/>
      <c r="Q19" s="114"/>
      <c r="R19" s="114"/>
      <c r="S19" s="114">
        <f t="shared" si="2"/>
        <v>0</v>
      </c>
      <c r="T19" s="114">
        <f t="shared" si="3"/>
        <v>0</v>
      </c>
      <c r="U19" s="114"/>
      <c r="V19" s="117"/>
      <c r="W19" s="106"/>
      <c r="X19" s="115">
        <v>43511</v>
      </c>
      <c r="Y19" s="114" t="s">
        <v>134</v>
      </c>
      <c r="Z19" s="116"/>
      <c r="AA19" s="114"/>
      <c r="AB19" s="114"/>
      <c r="AC19" s="114"/>
      <c r="AD19" s="114">
        <f t="shared" si="4"/>
        <v>0</v>
      </c>
      <c r="AE19" s="114">
        <f t="shared" si="5"/>
        <v>0</v>
      </c>
      <c r="AF19" s="114"/>
      <c r="AG19" s="117"/>
    </row>
    <row r="20" spans="2:33" ht="19.5" customHeight="1">
      <c r="B20" s="115">
        <v>43450</v>
      </c>
      <c r="C20" s="114" t="s">
        <v>135</v>
      </c>
      <c r="D20" s="116"/>
      <c r="E20" s="114"/>
      <c r="F20" s="114"/>
      <c r="G20" s="114"/>
      <c r="H20" s="114">
        <f t="shared" si="0"/>
        <v>0</v>
      </c>
      <c r="I20" s="114">
        <f t="shared" si="1"/>
        <v>0</v>
      </c>
      <c r="J20" s="114"/>
      <c r="K20" s="117"/>
      <c r="L20" s="106"/>
      <c r="M20" s="115">
        <v>43481</v>
      </c>
      <c r="N20" s="114" t="s">
        <v>136</v>
      </c>
      <c r="O20" s="116"/>
      <c r="P20" s="114"/>
      <c r="Q20" s="114"/>
      <c r="R20" s="114"/>
      <c r="S20" s="114">
        <f t="shared" si="2"/>
        <v>0</v>
      </c>
      <c r="T20" s="114">
        <f t="shared" si="3"/>
        <v>0</v>
      </c>
      <c r="U20" s="114"/>
      <c r="V20" s="117"/>
      <c r="W20" s="106"/>
      <c r="X20" s="115">
        <v>43512</v>
      </c>
      <c r="Y20" s="114" t="s">
        <v>132</v>
      </c>
      <c r="Z20" s="116"/>
      <c r="AA20" s="114"/>
      <c r="AB20" s="114"/>
      <c r="AC20" s="114"/>
      <c r="AD20" s="114">
        <f t="shared" si="4"/>
        <v>0</v>
      </c>
      <c r="AE20" s="114">
        <f t="shared" si="5"/>
        <v>0</v>
      </c>
      <c r="AF20" s="114"/>
      <c r="AG20" s="117"/>
    </row>
    <row r="21" spans="2:33" ht="19.5" customHeight="1">
      <c r="B21" s="115">
        <v>43451</v>
      </c>
      <c r="C21" s="114" t="s">
        <v>137</v>
      </c>
      <c r="D21" s="116"/>
      <c r="E21" s="114"/>
      <c r="F21" s="114"/>
      <c r="G21" s="114"/>
      <c r="H21" s="114">
        <f t="shared" si="0"/>
        <v>0</v>
      </c>
      <c r="I21" s="114">
        <f t="shared" si="1"/>
        <v>0</v>
      </c>
      <c r="J21" s="114"/>
      <c r="K21" s="117"/>
      <c r="L21" s="106"/>
      <c r="M21" s="115">
        <v>43482</v>
      </c>
      <c r="N21" s="114" t="s">
        <v>138</v>
      </c>
      <c r="O21" s="116"/>
      <c r="P21" s="114"/>
      <c r="Q21" s="114"/>
      <c r="R21" s="114"/>
      <c r="S21" s="114">
        <f t="shared" si="2"/>
        <v>0</v>
      </c>
      <c r="T21" s="114">
        <f t="shared" si="3"/>
        <v>0</v>
      </c>
      <c r="U21" s="114"/>
      <c r="V21" s="117"/>
      <c r="W21" s="106"/>
      <c r="X21" s="115">
        <v>43513</v>
      </c>
      <c r="Y21" s="114" t="s">
        <v>135</v>
      </c>
      <c r="Z21" s="116"/>
      <c r="AA21" s="114"/>
      <c r="AB21" s="114"/>
      <c r="AC21" s="114"/>
      <c r="AD21" s="114">
        <f t="shared" si="4"/>
        <v>0</v>
      </c>
      <c r="AE21" s="114">
        <f t="shared" si="5"/>
        <v>0</v>
      </c>
      <c r="AF21" s="114"/>
      <c r="AG21" s="117"/>
    </row>
    <row r="22" spans="2:33" ht="19.5" customHeight="1">
      <c r="B22" s="115">
        <v>43452</v>
      </c>
      <c r="C22" s="114" t="s">
        <v>133</v>
      </c>
      <c r="D22" s="116"/>
      <c r="E22" s="114"/>
      <c r="F22" s="114"/>
      <c r="G22" s="114"/>
      <c r="H22" s="114">
        <f t="shared" si="0"/>
        <v>0</v>
      </c>
      <c r="I22" s="114">
        <f t="shared" si="1"/>
        <v>0</v>
      </c>
      <c r="J22" s="114"/>
      <c r="K22" s="117"/>
      <c r="L22" s="106"/>
      <c r="M22" s="115">
        <v>43483</v>
      </c>
      <c r="N22" s="114" t="s">
        <v>134</v>
      </c>
      <c r="O22" s="116"/>
      <c r="P22" s="114"/>
      <c r="Q22" s="114"/>
      <c r="R22" s="114"/>
      <c r="S22" s="114">
        <f t="shared" si="2"/>
        <v>0</v>
      </c>
      <c r="T22" s="114">
        <f t="shared" si="3"/>
        <v>0</v>
      </c>
      <c r="U22" s="114"/>
      <c r="V22" s="117"/>
      <c r="W22" s="106"/>
      <c r="X22" s="115">
        <v>43514</v>
      </c>
      <c r="Y22" s="114" t="s">
        <v>137</v>
      </c>
      <c r="Z22" s="116"/>
      <c r="AA22" s="114"/>
      <c r="AB22" s="114"/>
      <c r="AC22" s="114"/>
      <c r="AD22" s="114">
        <f t="shared" si="4"/>
        <v>0</v>
      </c>
      <c r="AE22" s="114">
        <f t="shared" si="5"/>
        <v>0</v>
      </c>
      <c r="AF22" s="114"/>
      <c r="AG22" s="117"/>
    </row>
    <row r="23" spans="2:33" ht="19.5" customHeight="1">
      <c r="B23" s="115">
        <v>43453</v>
      </c>
      <c r="C23" s="114" t="s">
        <v>136</v>
      </c>
      <c r="D23" s="116"/>
      <c r="E23" s="114"/>
      <c r="F23" s="114"/>
      <c r="G23" s="114"/>
      <c r="H23" s="114">
        <f t="shared" si="0"/>
        <v>0</v>
      </c>
      <c r="I23" s="114">
        <f t="shared" si="1"/>
        <v>0</v>
      </c>
      <c r="J23" s="114"/>
      <c r="K23" s="117"/>
      <c r="L23" s="106"/>
      <c r="M23" s="115">
        <v>43484</v>
      </c>
      <c r="N23" s="114" t="s">
        <v>132</v>
      </c>
      <c r="O23" s="116"/>
      <c r="P23" s="114"/>
      <c r="Q23" s="114"/>
      <c r="R23" s="114"/>
      <c r="S23" s="114">
        <f t="shared" si="2"/>
        <v>0</v>
      </c>
      <c r="T23" s="114">
        <f t="shared" si="3"/>
        <v>0</v>
      </c>
      <c r="U23" s="114"/>
      <c r="V23" s="117"/>
      <c r="W23" s="106"/>
      <c r="X23" s="115">
        <v>43515</v>
      </c>
      <c r="Y23" s="114" t="s">
        <v>133</v>
      </c>
      <c r="Z23" s="116"/>
      <c r="AA23" s="114"/>
      <c r="AB23" s="114"/>
      <c r="AC23" s="114"/>
      <c r="AD23" s="114">
        <f t="shared" si="4"/>
        <v>0</v>
      </c>
      <c r="AE23" s="114">
        <f t="shared" si="5"/>
        <v>0</v>
      </c>
      <c r="AF23" s="114"/>
      <c r="AG23" s="117"/>
    </row>
    <row r="24" spans="2:33" ht="19.5" customHeight="1">
      <c r="B24" s="115">
        <v>43454</v>
      </c>
      <c r="C24" s="114" t="s">
        <v>138</v>
      </c>
      <c r="D24" s="116"/>
      <c r="E24" s="114"/>
      <c r="F24" s="114"/>
      <c r="G24" s="114"/>
      <c r="H24" s="114">
        <f t="shared" si="0"/>
        <v>0</v>
      </c>
      <c r="I24" s="114">
        <f t="shared" si="1"/>
        <v>0</v>
      </c>
      <c r="J24" s="114"/>
      <c r="K24" s="117"/>
      <c r="L24" s="106"/>
      <c r="M24" s="115">
        <v>43485</v>
      </c>
      <c r="N24" s="114" t="s">
        <v>135</v>
      </c>
      <c r="O24" s="116"/>
      <c r="P24" s="114"/>
      <c r="Q24" s="114"/>
      <c r="R24" s="114"/>
      <c r="S24" s="114">
        <f t="shared" si="2"/>
        <v>0</v>
      </c>
      <c r="T24" s="114">
        <f t="shared" si="3"/>
        <v>0</v>
      </c>
      <c r="U24" s="114"/>
      <c r="V24" s="117"/>
      <c r="W24" s="106"/>
      <c r="X24" s="115">
        <v>43516</v>
      </c>
      <c r="Y24" s="114" t="s">
        <v>136</v>
      </c>
      <c r="Z24" s="116"/>
      <c r="AA24" s="114"/>
      <c r="AB24" s="114"/>
      <c r="AC24" s="114"/>
      <c r="AD24" s="114">
        <f t="shared" si="4"/>
        <v>0</v>
      </c>
      <c r="AE24" s="114">
        <f t="shared" si="5"/>
        <v>0</v>
      </c>
      <c r="AF24" s="114"/>
      <c r="AG24" s="117"/>
    </row>
    <row r="25" spans="2:33" ht="19.5" customHeight="1">
      <c r="B25" s="115">
        <v>43455</v>
      </c>
      <c r="C25" s="114" t="s">
        <v>134</v>
      </c>
      <c r="D25" s="116"/>
      <c r="E25" s="114"/>
      <c r="F25" s="114"/>
      <c r="G25" s="114"/>
      <c r="H25" s="114">
        <f t="shared" si="0"/>
        <v>0</v>
      </c>
      <c r="I25" s="114">
        <f t="shared" si="1"/>
        <v>0</v>
      </c>
      <c r="J25" s="114">
        <f>AVERAGE(I19:I25)</f>
        <v>0</v>
      </c>
      <c r="K25" s="117"/>
      <c r="L25" s="106"/>
      <c r="M25" s="115">
        <v>43486</v>
      </c>
      <c r="N25" s="114" t="s">
        <v>137</v>
      </c>
      <c r="O25" s="116"/>
      <c r="P25" s="114"/>
      <c r="Q25" s="114"/>
      <c r="R25" s="114"/>
      <c r="S25" s="114">
        <f t="shared" si="2"/>
        <v>0</v>
      </c>
      <c r="T25" s="114">
        <f t="shared" si="3"/>
        <v>0</v>
      </c>
      <c r="U25" s="114">
        <f>AVERAGE(T19:T25)</f>
        <v>0</v>
      </c>
      <c r="V25" s="117"/>
      <c r="W25" s="106"/>
      <c r="X25" s="115">
        <v>43517</v>
      </c>
      <c r="Y25" s="114" t="s">
        <v>138</v>
      </c>
      <c r="Z25" s="116"/>
      <c r="AA25" s="114"/>
      <c r="AB25" s="114"/>
      <c r="AC25" s="114"/>
      <c r="AD25" s="114">
        <f t="shared" si="4"/>
        <v>0</v>
      </c>
      <c r="AE25" s="114">
        <f t="shared" si="5"/>
        <v>0</v>
      </c>
      <c r="AF25" s="114">
        <f>AVERAGE(AE19:AE25)</f>
        <v>0</v>
      </c>
      <c r="AG25" s="117"/>
    </row>
    <row r="26" spans="2:33" ht="19.5" customHeight="1">
      <c r="B26" s="115">
        <v>43456</v>
      </c>
      <c r="C26" s="114" t="s">
        <v>132</v>
      </c>
      <c r="D26" s="116"/>
      <c r="E26" s="114"/>
      <c r="F26" s="114"/>
      <c r="G26" s="114"/>
      <c r="H26" s="114">
        <f t="shared" si="0"/>
        <v>0</v>
      </c>
      <c r="I26" s="114">
        <f t="shared" si="1"/>
        <v>0</v>
      </c>
      <c r="J26" s="114"/>
      <c r="K26" s="117"/>
      <c r="L26" s="106"/>
      <c r="M26" s="115">
        <v>43487</v>
      </c>
      <c r="N26" s="114" t="s">
        <v>133</v>
      </c>
      <c r="O26" s="116"/>
      <c r="P26" s="114"/>
      <c r="Q26" s="114"/>
      <c r="R26" s="114"/>
      <c r="S26" s="114">
        <f t="shared" si="2"/>
        <v>0</v>
      </c>
      <c r="T26" s="114">
        <f t="shared" si="3"/>
        <v>0</v>
      </c>
      <c r="U26" s="114"/>
      <c r="V26" s="117"/>
      <c r="W26" s="106"/>
      <c r="X26" s="115">
        <v>43518</v>
      </c>
      <c r="Y26" s="114" t="s">
        <v>134</v>
      </c>
      <c r="Z26" s="116"/>
      <c r="AA26" s="114"/>
      <c r="AB26" s="114"/>
      <c r="AC26" s="114"/>
      <c r="AD26" s="114">
        <f t="shared" si="4"/>
        <v>0</v>
      </c>
      <c r="AE26" s="114">
        <f t="shared" si="5"/>
        <v>0</v>
      </c>
      <c r="AF26" s="114"/>
      <c r="AG26" s="117"/>
    </row>
    <row r="27" spans="2:33" ht="19.5" customHeight="1">
      <c r="B27" s="115">
        <v>43457</v>
      </c>
      <c r="C27" s="114" t="s">
        <v>135</v>
      </c>
      <c r="D27" s="116"/>
      <c r="E27" s="114"/>
      <c r="F27" s="114"/>
      <c r="G27" s="114"/>
      <c r="H27" s="114">
        <f t="shared" si="0"/>
        <v>0</v>
      </c>
      <c r="I27" s="114">
        <f t="shared" si="1"/>
        <v>0</v>
      </c>
      <c r="J27" s="114"/>
      <c r="K27" s="117"/>
      <c r="L27" s="106"/>
      <c r="M27" s="115">
        <v>43488</v>
      </c>
      <c r="N27" s="114" t="s">
        <v>136</v>
      </c>
      <c r="O27" s="116"/>
      <c r="P27" s="114"/>
      <c r="Q27" s="114"/>
      <c r="R27" s="114"/>
      <c r="S27" s="114">
        <f t="shared" si="2"/>
        <v>0</v>
      </c>
      <c r="T27" s="114">
        <f t="shared" si="3"/>
        <v>0</v>
      </c>
      <c r="U27" s="114"/>
      <c r="V27" s="117"/>
      <c r="W27" s="106"/>
      <c r="X27" s="115">
        <v>43519</v>
      </c>
      <c r="Y27" s="114" t="s">
        <v>132</v>
      </c>
      <c r="Z27" s="116"/>
      <c r="AA27" s="114"/>
      <c r="AB27" s="114"/>
      <c r="AC27" s="114"/>
      <c r="AD27" s="114">
        <f t="shared" si="4"/>
        <v>0</v>
      </c>
      <c r="AE27" s="114">
        <f t="shared" si="5"/>
        <v>0</v>
      </c>
      <c r="AF27" s="114"/>
      <c r="AG27" s="117"/>
    </row>
    <row r="28" spans="2:33" ht="19.5" customHeight="1">
      <c r="B28" s="115">
        <v>43458</v>
      </c>
      <c r="C28" s="114" t="s">
        <v>137</v>
      </c>
      <c r="D28" s="116"/>
      <c r="E28" s="114"/>
      <c r="F28" s="114"/>
      <c r="G28" s="114"/>
      <c r="H28" s="114">
        <f t="shared" si="0"/>
        <v>0</v>
      </c>
      <c r="I28" s="114">
        <f t="shared" si="1"/>
        <v>0</v>
      </c>
      <c r="J28" s="114"/>
      <c r="K28" s="117"/>
      <c r="L28" s="106"/>
      <c r="M28" s="115">
        <v>43489</v>
      </c>
      <c r="N28" s="114" t="s">
        <v>138</v>
      </c>
      <c r="O28" s="116"/>
      <c r="P28" s="114"/>
      <c r="Q28" s="114"/>
      <c r="R28" s="114"/>
      <c r="S28" s="114">
        <f t="shared" si="2"/>
        <v>0</v>
      </c>
      <c r="T28" s="114">
        <f t="shared" si="3"/>
        <v>0</v>
      </c>
      <c r="U28" s="114"/>
      <c r="V28" s="117"/>
      <c r="W28" s="106"/>
      <c r="X28" s="115">
        <v>43520</v>
      </c>
      <c r="Y28" s="114" t="s">
        <v>135</v>
      </c>
      <c r="Z28" s="116"/>
      <c r="AA28" s="114"/>
      <c r="AB28" s="114"/>
      <c r="AC28" s="114"/>
      <c r="AD28" s="114">
        <f t="shared" si="4"/>
        <v>0</v>
      </c>
      <c r="AE28" s="114">
        <f t="shared" si="5"/>
        <v>0</v>
      </c>
      <c r="AF28" s="114"/>
      <c r="AG28" s="117"/>
    </row>
    <row r="29" spans="2:33" ht="19.5" customHeight="1">
      <c r="B29" s="115">
        <v>43459</v>
      </c>
      <c r="C29" s="114" t="s">
        <v>133</v>
      </c>
      <c r="D29" s="116"/>
      <c r="E29" s="114"/>
      <c r="F29" s="114"/>
      <c r="G29" s="114"/>
      <c r="H29" s="114">
        <f t="shared" si="0"/>
        <v>0</v>
      </c>
      <c r="I29" s="114">
        <f t="shared" si="1"/>
        <v>0</v>
      </c>
      <c r="J29" s="114"/>
      <c r="K29" s="117"/>
      <c r="L29" s="106"/>
      <c r="M29" s="115">
        <v>43490</v>
      </c>
      <c r="N29" s="114" t="s">
        <v>134</v>
      </c>
      <c r="O29" s="116"/>
      <c r="P29" s="114"/>
      <c r="Q29" s="114"/>
      <c r="R29" s="114"/>
      <c r="S29" s="114">
        <f t="shared" si="2"/>
        <v>0</v>
      </c>
      <c r="T29" s="114">
        <f t="shared" si="3"/>
        <v>0</v>
      </c>
      <c r="U29" s="114"/>
      <c r="V29" s="117"/>
      <c r="W29" s="106"/>
      <c r="X29" s="115">
        <v>43521</v>
      </c>
      <c r="Y29" s="114" t="s">
        <v>137</v>
      </c>
      <c r="Z29" s="116"/>
      <c r="AA29" s="114"/>
      <c r="AB29" s="114"/>
      <c r="AC29" s="114"/>
      <c r="AD29" s="114">
        <f t="shared" si="4"/>
        <v>0</v>
      </c>
      <c r="AE29" s="114">
        <f t="shared" si="5"/>
        <v>0</v>
      </c>
      <c r="AF29" s="114"/>
      <c r="AG29" s="117"/>
    </row>
    <row r="30" spans="2:33" ht="19.5" customHeight="1">
      <c r="B30" s="115">
        <v>43460</v>
      </c>
      <c r="C30" s="114" t="s">
        <v>136</v>
      </c>
      <c r="D30" s="116"/>
      <c r="E30" s="114"/>
      <c r="F30" s="114"/>
      <c r="G30" s="114"/>
      <c r="H30" s="114">
        <f t="shared" si="0"/>
        <v>0</v>
      </c>
      <c r="I30" s="114">
        <f t="shared" si="1"/>
        <v>0</v>
      </c>
      <c r="J30" s="114"/>
      <c r="K30" s="117"/>
      <c r="L30" s="106"/>
      <c r="M30" s="115">
        <v>43491</v>
      </c>
      <c r="N30" s="114" t="s">
        <v>132</v>
      </c>
      <c r="O30" s="116"/>
      <c r="P30" s="114"/>
      <c r="Q30" s="114"/>
      <c r="R30" s="114"/>
      <c r="S30" s="114">
        <f t="shared" si="2"/>
        <v>0</v>
      </c>
      <c r="T30" s="114">
        <f t="shared" si="3"/>
        <v>0</v>
      </c>
      <c r="U30" s="114"/>
      <c r="V30" s="117"/>
      <c r="W30" s="106"/>
      <c r="X30" s="115">
        <v>43522</v>
      </c>
      <c r="Y30" s="114" t="s">
        <v>133</v>
      </c>
      <c r="Z30" s="116"/>
      <c r="AA30" s="114"/>
      <c r="AB30" s="114"/>
      <c r="AC30" s="114"/>
      <c r="AD30" s="114">
        <f t="shared" si="4"/>
        <v>0</v>
      </c>
      <c r="AE30" s="114">
        <f t="shared" si="5"/>
        <v>0</v>
      </c>
      <c r="AF30" s="114"/>
      <c r="AG30" s="117"/>
    </row>
    <row r="31" spans="2:33" ht="19.5" customHeight="1">
      <c r="B31" s="115">
        <v>43461</v>
      </c>
      <c r="C31" s="114" t="s">
        <v>138</v>
      </c>
      <c r="D31" s="116"/>
      <c r="E31" s="114"/>
      <c r="F31" s="114"/>
      <c r="G31" s="114"/>
      <c r="H31" s="114">
        <f t="shared" si="0"/>
        <v>0</v>
      </c>
      <c r="I31" s="114">
        <f t="shared" si="1"/>
        <v>0</v>
      </c>
      <c r="J31" s="114"/>
      <c r="K31" s="117"/>
      <c r="L31" s="106"/>
      <c r="M31" s="115">
        <v>43492</v>
      </c>
      <c r="N31" s="114" t="s">
        <v>135</v>
      </c>
      <c r="O31" s="116"/>
      <c r="P31" s="114"/>
      <c r="Q31" s="114"/>
      <c r="R31" s="114"/>
      <c r="S31" s="114">
        <f t="shared" si="2"/>
        <v>0</v>
      </c>
      <c r="T31" s="114">
        <f t="shared" si="3"/>
        <v>0</v>
      </c>
      <c r="U31" s="114"/>
      <c r="V31" s="117"/>
      <c r="W31" s="106"/>
      <c r="X31" s="115">
        <v>43523</v>
      </c>
      <c r="Y31" s="114" t="s">
        <v>136</v>
      </c>
      <c r="Z31" s="116"/>
      <c r="AA31" s="114"/>
      <c r="AB31" s="114"/>
      <c r="AC31" s="114"/>
      <c r="AD31" s="114">
        <f t="shared" si="4"/>
        <v>0</v>
      </c>
      <c r="AE31" s="114">
        <f t="shared" si="5"/>
        <v>0</v>
      </c>
      <c r="AF31" s="114"/>
      <c r="AG31" s="117"/>
    </row>
    <row r="32" spans="2:33" ht="19.5" customHeight="1">
      <c r="B32" s="115">
        <v>43462</v>
      </c>
      <c r="C32" s="114" t="s">
        <v>134</v>
      </c>
      <c r="D32" s="116"/>
      <c r="E32" s="114"/>
      <c r="F32" s="114"/>
      <c r="G32" s="114"/>
      <c r="H32" s="114">
        <f t="shared" si="0"/>
        <v>0</v>
      </c>
      <c r="I32" s="114">
        <f t="shared" si="1"/>
        <v>0</v>
      </c>
      <c r="J32" s="114">
        <f>AVERAGE(I26:I32)</f>
        <v>0</v>
      </c>
      <c r="K32" s="117"/>
      <c r="L32" s="106"/>
      <c r="M32" s="115">
        <v>43493</v>
      </c>
      <c r="N32" s="114" t="s">
        <v>137</v>
      </c>
      <c r="O32" s="116"/>
      <c r="P32" s="114"/>
      <c r="Q32" s="114"/>
      <c r="R32" s="114"/>
      <c r="S32" s="114">
        <f t="shared" si="2"/>
        <v>0</v>
      </c>
      <c r="T32" s="114">
        <f t="shared" si="3"/>
        <v>0</v>
      </c>
      <c r="U32" s="114">
        <f>AVERAGE(T26:T32)</f>
        <v>0</v>
      </c>
      <c r="V32" s="117"/>
      <c r="W32" s="106"/>
      <c r="X32" s="115">
        <v>43524</v>
      </c>
      <c r="Y32" s="114" t="s">
        <v>138</v>
      </c>
      <c r="Z32" s="116"/>
      <c r="AA32" s="114"/>
      <c r="AB32" s="114"/>
      <c r="AC32" s="114"/>
      <c r="AD32" s="114">
        <f t="shared" si="4"/>
        <v>0</v>
      </c>
      <c r="AE32" s="114">
        <f t="shared" si="5"/>
        <v>0</v>
      </c>
      <c r="AF32" s="114">
        <f>AVERAGE(AE26:AE32)</f>
        <v>0</v>
      </c>
      <c r="AG32" s="117"/>
    </row>
    <row r="33" spans="2:33" ht="19.5" customHeight="1">
      <c r="B33" s="115">
        <v>43463</v>
      </c>
      <c r="C33" s="114" t="s">
        <v>132</v>
      </c>
      <c r="D33" s="116"/>
      <c r="E33" s="114"/>
      <c r="F33" s="114"/>
      <c r="G33" s="114"/>
      <c r="H33" s="114">
        <f t="shared" si="0"/>
        <v>0</v>
      </c>
      <c r="I33" s="114">
        <f t="shared" si="1"/>
        <v>0</v>
      </c>
      <c r="J33" s="114"/>
      <c r="K33" s="117"/>
      <c r="L33" s="106"/>
      <c r="M33" s="115">
        <v>43494</v>
      </c>
      <c r="N33" s="114" t="s">
        <v>133</v>
      </c>
      <c r="O33" s="116"/>
      <c r="P33" s="114"/>
      <c r="Q33" s="114"/>
      <c r="R33" s="114"/>
      <c r="S33" s="114">
        <f t="shared" si="2"/>
        <v>0</v>
      </c>
      <c r="T33" s="114">
        <f t="shared" si="3"/>
        <v>0</v>
      </c>
      <c r="U33" s="114"/>
      <c r="V33" s="117"/>
      <c r="W33" s="106"/>
      <c r="X33" s="115"/>
      <c r="Y33" s="114"/>
      <c r="Z33" s="116"/>
      <c r="AA33" s="114"/>
      <c r="AB33" s="114"/>
      <c r="AC33" s="114"/>
      <c r="AD33" s="114"/>
      <c r="AE33" s="114"/>
      <c r="AF33" s="114"/>
      <c r="AG33" s="117"/>
    </row>
    <row r="34" spans="2:33" ht="19.5" customHeight="1">
      <c r="B34" s="115">
        <v>43464</v>
      </c>
      <c r="C34" s="114" t="s">
        <v>135</v>
      </c>
      <c r="D34" s="116"/>
      <c r="E34" s="114"/>
      <c r="F34" s="114"/>
      <c r="G34" s="114"/>
      <c r="H34" s="114">
        <f t="shared" si="0"/>
        <v>0</v>
      </c>
      <c r="I34" s="114">
        <f t="shared" si="1"/>
        <v>0</v>
      </c>
      <c r="J34" s="114"/>
      <c r="K34" s="117"/>
      <c r="L34" s="106"/>
      <c r="M34" s="115">
        <v>43495</v>
      </c>
      <c r="N34" s="114" t="s">
        <v>136</v>
      </c>
      <c r="O34" s="116"/>
      <c r="P34" s="114"/>
      <c r="Q34" s="114"/>
      <c r="R34" s="114"/>
      <c r="S34" s="114">
        <f t="shared" si="2"/>
        <v>0</v>
      </c>
      <c r="T34" s="114">
        <f t="shared" si="3"/>
        <v>0</v>
      </c>
      <c r="U34" s="114"/>
      <c r="V34" s="117"/>
      <c r="W34" s="106"/>
      <c r="X34" s="115"/>
      <c r="Y34" s="114"/>
      <c r="Z34" s="116"/>
      <c r="AA34" s="114"/>
      <c r="AB34" s="114"/>
      <c r="AC34" s="114"/>
      <c r="AD34" s="114"/>
      <c r="AE34" s="114"/>
      <c r="AF34" s="114"/>
      <c r="AG34" s="117"/>
    </row>
    <row r="35" spans="2:33" ht="19.5" customHeight="1">
      <c r="B35" s="115">
        <v>43465</v>
      </c>
      <c r="C35" s="114" t="s">
        <v>137</v>
      </c>
      <c r="D35" s="116"/>
      <c r="E35" s="114"/>
      <c r="F35" s="114"/>
      <c r="G35" s="114"/>
      <c r="H35" s="114">
        <f t="shared" si="0"/>
        <v>0</v>
      </c>
      <c r="I35" s="114">
        <f t="shared" si="1"/>
        <v>0</v>
      </c>
      <c r="J35" s="114"/>
      <c r="K35" s="117"/>
      <c r="L35" s="106"/>
      <c r="M35" s="115">
        <v>43496</v>
      </c>
      <c r="N35" s="114" t="s">
        <v>138</v>
      </c>
      <c r="O35" s="116"/>
      <c r="P35" s="114"/>
      <c r="Q35" s="114"/>
      <c r="R35" s="114"/>
      <c r="S35" s="114">
        <f t="shared" si="2"/>
        <v>0</v>
      </c>
      <c r="T35" s="114">
        <f t="shared" si="3"/>
        <v>0</v>
      </c>
      <c r="U35" s="114"/>
      <c r="V35" s="117"/>
      <c r="W35" s="106"/>
      <c r="X35" s="115"/>
      <c r="Y35" s="114"/>
      <c r="Z35" s="116"/>
      <c r="AA35" s="114"/>
      <c r="AB35" s="114"/>
      <c r="AC35" s="114"/>
      <c r="AD35" s="114"/>
      <c r="AE35" s="114"/>
      <c r="AF35" s="114"/>
      <c r="AG35" s="117"/>
    </row>
    <row r="36" spans="2:33" ht="19.5" customHeight="1">
      <c r="B36" s="115"/>
      <c r="C36" s="122" t="s">
        <v>141</v>
      </c>
      <c r="D36" s="123" t="e">
        <f>AVERAGE(D5:D35)</f>
        <v>#DIV/0!</v>
      </c>
      <c r="E36" s="124"/>
      <c r="F36" s="114"/>
      <c r="G36" s="122" t="s">
        <v>142</v>
      </c>
      <c r="H36" s="123">
        <f>AVERAGE(H5:H35)</f>
        <v>0</v>
      </c>
      <c r="I36" s="114"/>
      <c r="J36" s="114"/>
      <c r="K36" s="117"/>
      <c r="L36" s="106"/>
      <c r="M36" s="115"/>
      <c r="N36" s="122" t="s">
        <v>141</v>
      </c>
      <c r="O36" s="123" t="e">
        <f>AVERAGE(O5:O35)</f>
        <v>#DIV/0!</v>
      </c>
      <c r="P36" s="124" t="e">
        <f>D36</f>
        <v>#DIV/0!</v>
      </c>
      <c r="Q36" s="114"/>
      <c r="R36" s="122" t="s">
        <v>142</v>
      </c>
      <c r="S36" s="123">
        <f>AVERAGE(S5:S35)</f>
        <v>0</v>
      </c>
      <c r="T36" s="114"/>
      <c r="U36" s="114"/>
      <c r="V36" s="117"/>
      <c r="W36" s="106"/>
      <c r="X36" s="115"/>
      <c r="Y36" s="122" t="s">
        <v>141</v>
      </c>
      <c r="Z36" s="123" t="e">
        <f>AVERAGE(Z5:Z35)</f>
        <v>#DIV/0!</v>
      </c>
      <c r="AA36" s="124" t="e">
        <f>O36</f>
        <v>#DIV/0!</v>
      </c>
      <c r="AB36" s="114"/>
      <c r="AC36" s="122" t="s">
        <v>142</v>
      </c>
      <c r="AD36" s="123">
        <f>AVERAGE(AD5:AD35)</f>
        <v>0</v>
      </c>
      <c r="AE36" s="114"/>
      <c r="AF36" s="114"/>
      <c r="AG36" s="117"/>
    </row>
    <row r="37" spans="2:33" ht="19.5" customHeight="1">
      <c r="B37" s="125"/>
      <c r="C37" s="126"/>
      <c r="D37" s="126"/>
      <c r="E37" s="126"/>
      <c r="F37" s="126"/>
      <c r="G37" s="126"/>
      <c r="H37" s="126"/>
      <c r="I37" s="126"/>
      <c r="J37" s="126"/>
      <c r="K37" s="127"/>
      <c r="L37" s="106"/>
      <c r="M37" s="125"/>
      <c r="N37" s="126"/>
      <c r="O37" s="126"/>
      <c r="P37" s="126" t="s">
        <v>143</v>
      </c>
      <c r="Q37" s="126"/>
      <c r="R37" s="126"/>
      <c r="S37" s="126"/>
      <c r="T37" s="126"/>
      <c r="U37" s="126"/>
      <c r="V37" s="127"/>
      <c r="W37" s="106"/>
      <c r="X37" s="125"/>
      <c r="Y37" s="126"/>
      <c r="Z37" s="126"/>
      <c r="AA37" s="126" t="s">
        <v>143</v>
      </c>
      <c r="AB37" s="126"/>
      <c r="AC37" s="126"/>
      <c r="AD37" s="126"/>
      <c r="AE37" s="126"/>
      <c r="AF37" s="126"/>
      <c r="AG37" s="127"/>
    </row>
    <row r="38" spans="2:33" ht="19.5" customHeight="1">
      <c r="B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row>
    <row r="39" spans="2:33" ht="99.75" customHeight="1">
      <c r="B39" s="437" t="s">
        <v>144</v>
      </c>
      <c r="C39" s="438"/>
      <c r="D39" s="438"/>
      <c r="E39" s="438"/>
      <c r="F39" s="438"/>
      <c r="G39" s="438"/>
      <c r="H39" s="438"/>
      <c r="I39" s="438"/>
      <c r="J39" s="438"/>
      <c r="K39" s="439"/>
      <c r="L39" s="106"/>
      <c r="M39" s="437" t="s">
        <v>145</v>
      </c>
      <c r="N39" s="438"/>
      <c r="O39" s="438"/>
      <c r="P39" s="438"/>
      <c r="Q39" s="438"/>
      <c r="R39" s="438"/>
      <c r="S39" s="438"/>
      <c r="T39" s="438"/>
      <c r="U39" s="438"/>
      <c r="V39" s="439"/>
      <c r="W39" s="106"/>
      <c r="X39" s="437" t="s">
        <v>146</v>
      </c>
      <c r="Y39" s="438"/>
      <c r="Z39" s="438"/>
      <c r="AA39" s="438"/>
      <c r="AB39" s="438"/>
      <c r="AC39" s="438"/>
      <c r="AD39" s="438"/>
      <c r="AE39" s="438"/>
      <c r="AF39" s="438"/>
      <c r="AG39" s="439"/>
    </row>
    <row r="40" spans="2:33" ht="19.5" customHeight="1">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row>
    <row r="41" spans="2:33" ht="49.5" customHeight="1">
      <c r="B41" s="107" t="s">
        <v>24</v>
      </c>
      <c r="C41" s="108" t="s">
        <v>121</v>
      </c>
      <c r="D41" s="108" t="s">
        <v>122</v>
      </c>
      <c r="E41" s="108" t="s">
        <v>123</v>
      </c>
      <c r="F41" s="108" t="s">
        <v>124</v>
      </c>
      <c r="G41" s="108" t="s">
        <v>125</v>
      </c>
      <c r="H41" s="108" t="s">
        <v>126</v>
      </c>
      <c r="I41" s="108" t="s">
        <v>127</v>
      </c>
      <c r="J41" s="108" t="s">
        <v>128</v>
      </c>
      <c r="K41" s="109" t="s">
        <v>129</v>
      </c>
      <c r="L41" s="106"/>
      <c r="M41" s="107" t="s">
        <v>24</v>
      </c>
      <c r="N41" s="108" t="s">
        <v>121</v>
      </c>
      <c r="O41" s="108" t="s">
        <v>122</v>
      </c>
      <c r="P41" s="108" t="s">
        <v>123</v>
      </c>
      <c r="Q41" s="108" t="s">
        <v>124</v>
      </c>
      <c r="R41" s="108" t="s">
        <v>125</v>
      </c>
      <c r="S41" s="108" t="s">
        <v>126</v>
      </c>
      <c r="T41" s="108" t="s">
        <v>127</v>
      </c>
      <c r="U41" s="108" t="s">
        <v>128</v>
      </c>
      <c r="V41" s="109" t="s">
        <v>129</v>
      </c>
      <c r="W41" s="106"/>
      <c r="X41" s="107" t="s">
        <v>24</v>
      </c>
      <c r="Y41" s="108" t="s">
        <v>121</v>
      </c>
      <c r="Z41" s="108" t="s">
        <v>122</v>
      </c>
      <c r="AA41" s="108" t="s">
        <v>123</v>
      </c>
      <c r="AB41" s="108" t="s">
        <v>124</v>
      </c>
      <c r="AC41" s="108" t="s">
        <v>125</v>
      </c>
      <c r="AD41" s="108" t="s">
        <v>126</v>
      </c>
      <c r="AE41" s="108" t="s">
        <v>127</v>
      </c>
      <c r="AF41" s="108" t="s">
        <v>128</v>
      </c>
      <c r="AG41" s="109" t="s">
        <v>129</v>
      </c>
    </row>
    <row r="42" spans="2:33" ht="19.5" customHeight="1">
      <c r="B42" s="128">
        <v>43525</v>
      </c>
      <c r="C42" s="114" t="s">
        <v>134</v>
      </c>
      <c r="D42" s="112"/>
      <c r="E42" s="111"/>
      <c r="F42" s="111"/>
      <c r="G42" s="111"/>
      <c r="H42" s="111">
        <f t="shared" ref="H42:H72" si="6">(E42*9)+(F42*4)+(G42*4)</f>
        <v>0</v>
      </c>
      <c r="I42" s="111">
        <f t="shared" ref="I42:I72" si="7">D42/2.204</f>
        <v>0</v>
      </c>
      <c r="J42" s="111"/>
      <c r="K42" s="113"/>
      <c r="L42" s="106"/>
      <c r="M42" s="128">
        <v>43556</v>
      </c>
      <c r="N42" s="114" t="s">
        <v>137</v>
      </c>
      <c r="O42" s="112"/>
      <c r="P42" s="111"/>
      <c r="Q42" s="111"/>
      <c r="R42" s="111"/>
      <c r="S42" s="111">
        <f t="shared" ref="S42:S72" si="8">(P42*9)+(Q42*4)+(R42*4)</f>
        <v>0</v>
      </c>
      <c r="T42" s="111">
        <f t="shared" ref="T42:T72" si="9">O42/2.204</f>
        <v>0</v>
      </c>
      <c r="U42" s="111"/>
      <c r="V42" s="113"/>
      <c r="W42" s="106"/>
      <c r="X42" s="128">
        <v>43586</v>
      </c>
      <c r="Y42" s="114" t="s">
        <v>136</v>
      </c>
      <c r="Z42" s="112"/>
      <c r="AA42" s="111"/>
      <c r="AB42" s="111"/>
      <c r="AC42" s="111"/>
      <c r="AD42" s="111">
        <f t="shared" ref="AD42:AD72" si="10">(AA42*9)+(AB42*4)+(AC42*4)</f>
        <v>0</v>
      </c>
      <c r="AE42" s="111">
        <f t="shared" ref="AE42:AE72" si="11">Z42/2.204</f>
        <v>0</v>
      </c>
      <c r="AF42" s="111"/>
      <c r="AG42" s="113"/>
    </row>
    <row r="43" spans="2:33" ht="19.5" customHeight="1">
      <c r="B43" s="128">
        <v>43526</v>
      </c>
      <c r="C43" s="114" t="s">
        <v>132</v>
      </c>
      <c r="D43" s="116"/>
      <c r="E43" s="114"/>
      <c r="F43" s="114"/>
      <c r="G43" s="114"/>
      <c r="H43" s="114">
        <f t="shared" si="6"/>
        <v>0</v>
      </c>
      <c r="I43" s="114">
        <f t="shared" si="7"/>
        <v>0</v>
      </c>
      <c r="J43" s="114"/>
      <c r="K43" s="117"/>
      <c r="L43" s="106"/>
      <c r="M43" s="128">
        <v>43557</v>
      </c>
      <c r="N43" s="114" t="s">
        <v>133</v>
      </c>
      <c r="O43" s="116"/>
      <c r="P43" s="114"/>
      <c r="Q43" s="114"/>
      <c r="R43" s="114"/>
      <c r="S43" s="114">
        <f t="shared" si="8"/>
        <v>0</v>
      </c>
      <c r="T43" s="114">
        <f t="shared" si="9"/>
        <v>0</v>
      </c>
      <c r="U43" s="114"/>
      <c r="V43" s="117"/>
      <c r="W43" s="106"/>
      <c r="X43" s="128">
        <v>43587</v>
      </c>
      <c r="Y43" s="114" t="s">
        <v>138</v>
      </c>
      <c r="Z43" s="116"/>
      <c r="AA43" s="114"/>
      <c r="AB43" s="114"/>
      <c r="AC43" s="114"/>
      <c r="AD43" s="114">
        <f t="shared" si="10"/>
        <v>0</v>
      </c>
      <c r="AE43" s="114">
        <f t="shared" si="11"/>
        <v>0</v>
      </c>
      <c r="AF43" s="114"/>
      <c r="AG43" s="117"/>
    </row>
    <row r="44" spans="2:33" ht="19.5" customHeight="1">
      <c r="B44" s="128">
        <v>43527</v>
      </c>
      <c r="C44" s="114" t="s">
        <v>135</v>
      </c>
      <c r="D44" s="116"/>
      <c r="E44" s="114"/>
      <c r="F44" s="114"/>
      <c r="G44" s="114"/>
      <c r="H44" s="114">
        <f t="shared" si="6"/>
        <v>0</v>
      </c>
      <c r="I44" s="114">
        <f t="shared" si="7"/>
        <v>0</v>
      </c>
      <c r="J44" s="114"/>
      <c r="K44" s="117"/>
      <c r="L44" s="106"/>
      <c r="M44" s="128">
        <v>43558</v>
      </c>
      <c r="N44" s="114" t="s">
        <v>136</v>
      </c>
      <c r="O44" s="116"/>
      <c r="P44" s="114"/>
      <c r="Q44" s="114"/>
      <c r="R44" s="114"/>
      <c r="S44" s="114">
        <f t="shared" si="8"/>
        <v>0</v>
      </c>
      <c r="T44" s="114">
        <f t="shared" si="9"/>
        <v>0</v>
      </c>
      <c r="U44" s="114"/>
      <c r="V44" s="117"/>
      <c r="W44" s="106"/>
      <c r="X44" s="128">
        <v>43588</v>
      </c>
      <c r="Y44" s="114" t="s">
        <v>134</v>
      </c>
      <c r="Z44" s="116"/>
      <c r="AA44" s="114"/>
      <c r="AB44" s="114"/>
      <c r="AC44" s="114"/>
      <c r="AD44" s="114">
        <f t="shared" si="10"/>
        <v>0</v>
      </c>
      <c r="AE44" s="114">
        <f t="shared" si="11"/>
        <v>0</v>
      </c>
      <c r="AF44" s="114"/>
      <c r="AG44" s="117"/>
    </row>
    <row r="45" spans="2:33" ht="19.5" customHeight="1">
      <c r="B45" s="128">
        <v>43528</v>
      </c>
      <c r="C45" s="114" t="s">
        <v>137</v>
      </c>
      <c r="D45" s="116"/>
      <c r="E45" s="114"/>
      <c r="F45" s="114"/>
      <c r="G45" s="114"/>
      <c r="H45" s="114">
        <f t="shared" si="6"/>
        <v>0</v>
      </c>
      <c r="I45" s="114">
        <f t="shared" si="7"/>
        <v>0</v>
      </c>
      <c r="J45" s="114"/>
      <c r="K45" s="117"/>
      <c r="L45" s="106"/>
      <c r="M45" s="128">
        <v>43559</v>
      </c>
      <c r="N45" s="114" t="s">
        <v>138</v>
      </c>
      <c r="O45" s="116"/>
      <c r="P45" s="114"/>
      <c r="Q45" s="114"/>
      <c r="R45" s="114"/>
      <c r="S45" s="114">
        <f t="shared" si="8"/>
        <v>0</v>
      </c>
      <c r="T45" s="114">
        <f t="shared" si="9"/>
        <v>0</v>
      </c>
      <c r="U45" s="114"/>
      <c r="V45" s="117"/>
      <c r="W45" s="106"/>
      <c r="X45" s="128">
        <v>43589</v>
      </c>
      <c r="Y45" s="114" t="s">
        <v>132</v>
      </c>
      <c r="Z45" s="116"/>
      <c r="AA45" s="114"/>
      <c r="AB45" s="114"/>
      <c r="AC45" s="114"/>
      <c r="AD45" s="114">
        <f t="shared" si="10"/>
        <v>0</v>
      </c>
      <c r="AE45" s="114">
        <f t="shared" si="11"/>
        <v>0</v>
      </c>
      <c r="AF45" s="114"/>
      <c r="AG45" s="117"/>
    </row>
    <row r="46" spans="2:33" ht="19.5" customHeight="1">
      <c r="B46" s="128">
        <v>43529</v>
      </c>
      <c r="C46" s="114" t="s">
        <v>133</v>
      </c>
      <c r="D46" s="116"/>
      <c r="E46" s="114"/>
      <c r="F46" s="114"/>
      <c r="G46" s="114"/>
      <c r="H46" s="114">
        <f t="shared" si="6"/>
        <v>0</v>
      </c>
      <c r="I46" s="114">
        <f t="shared" si="7"/>
        <v>0</v>
      </c>
      <c r="J46" s="114"/>
      <c r="K46" s="117"/>
      <c r="L46" s="106"/>
      <c r="M46" s="128">
        <v>43560</v>
      </c>
      <c r="N46" s="114" t="s">
        <v>134</v>
      </c>
      <c r="O46" s="116"/>
      <c r="P46" s="114"/>
      <c r="Q46" s="114"/>
      <c r="R46" s="114"/>
      <c r="S46" s="114">
        <f t="shared" si="8"/>
        <v>0</v>
      </c>
      <c r="T46" s="114">
        <f t="shared" si="9"/>
        <v>0</v>
      </c>
      <c r="U46" s="114"/>
      <c r="V46" s="117"/>
      <c r="W46" s="106"/>
      <c r="X46" s="128">
        <v>43590</v>
      </c>
      <c r="Y46" s="114" t="s">
        <v>135</v>
      </c>
      <c r="Z46" s="116"/>
      <c r="AA46" s="114"/>
      <c r="AB46" s="114"/>
      <c r="AC46" s="114"/>
      <c r="AD46" s="114">
        <f t="shared" si="10"/>
        <v>0</v>
      </c>
      <c r="AE46" s="114">
        <f t="shared" si="11"/>
        <v>0</v>
      </c>
      <c r="AF46" s="114"/>
      <c r="AG46" s="117"/>
    </row>
    <row r="47" spans="2:33" ht="19.5" customHeight="1">
      <c r="B47" s="128">
        <v>43530</v>
      </c>
      <c r="C47" s="114" t="s">
        <v>136</v>
      </c>
      <c r="D47" s="116"/>
      <c r="E47" s="114"/>
      <c r="F47" s="114"/>
      <c r="G47" s="114"/>
      <c r="H47" s="114">
        <f t="shared" si="6"/>
        <v>0</v>
      </c>
      <c r="I47" s="114">
        <f t="shared" si="7"/>
        <v>0</v>
      </c>
      <c r="J47" s="114"/>
      <c r="K47" s="117"/>
      <c r="L47" s="106"/>
      <c r="M47" s="128">
        <v>43561</v>
      </c>
      <c r="N47" s="114" t="s">
        <v>132</v>
      </c>
      <c r="O47" s="116"/>
      <c r="P47" s="114"/>
      <c r="Q47" s="114"/>
      <c r="R47" s="114"/>
      <c r="S47" s="114">
        <f t="shared" si="8"/>
        <v>0</v>
      </c>
      <c r="T47" s="114">
        <f t="shared" si="9"/>
        <v>0</v>
      </c>
      <c r="U47" s="114"/>
      <c r="V47" s="117"/>
      <c r="W47" s="106"/>
      <c r="X47" s="128">
        <v>43591</v>
      </c>
      <c r="Y47" s="114" t="s">
        <v>137</v>
      </c>
      <c r="Z47" s="116"/>
      <c r="AA47" s="114"/>
      <c r="AB47" s="114"/>
      <c r="AC47" s="114"/>
      <c r="AD47" s="114">
        <f t="shared" si="10"/>
        <v>0</v>
      </c>
      <c r="AE47" s="114">
        <f t="shared" si="11"/>
        <v>0</v>
      </c>
      <c r="AF47" s="114"/>
      <c r="AG47" s="117"/>
    </row>
    <row r="48" spans="2:33" ht="19.5" customHeight="1">
      <c r="B48" s="128">
        <v>43531</v>
      </c>
      <c r="C48" s="114" t="s">
        <v>138</v>
      </c>
      <c r="D48" s="116"/>
      <c r="E48" s="114"/>
      <c r="F48" s="114"/>
      <c r="G48" s="114"/>
      <c r="H48" s="114">
        <f t="shared" si="6"/>
        <v>0</v>
      </c>
      <c r="I48" s="114">
        <f t="shared" si="7"/>
        <v>0</v>
      </c>
      <c r="J48" s="114">
        <f>AVERAGE(I42:I48)</f>
        <v>0</v>
      </c>
      <c r="K48" s="117"/>
      <c r="L48" s="106"/>
      <c r="M48" s="128">
        <v>43562</v>
      </c>
      <c r="N48" s="114" t="s">
        <v>135</v>
      </c>
      <c r="O48" s="116"/>
      <c r="P48" s="114"/>
      <c r="Q48" s="114"/>
      <c r="R48" s="114"/>
      <c r="S48" s="114">
        <f t="shared" si="8"/>
        <v>0</v>
      </c>
      <c r="T48" s="114">
        <f t="shared" si="9"/>
        <v>0</v>
      </c>
      <c r="U48" s="114">
        <f>AVERAGE(T42:T48)</f>
        <v>0</v>
      </c>
      <c r="V48" s="117"/>
      <c r="W48" s="106"/>
      <c r="X48" s="128">
        <v>43592</v>
      </c>
      <c r="Y48" s="114" t="s">
        <v>133</v>
      </c>
      <c r="Z48" s="116"/>
      <c r="AA48" s="114"/>
      <c r="AB48" s="114"/>
      <c r="AC48" s="114"/>
      <c r="AD48" s="114">
        <f t="shared" si="10"/>
        <v>0</v>
      </c>
      <c r="AE48" s="114">
        <f t="shared" si="11"/>
        <v>0</v>
      </c>
      <c r="AF48" s="114">
        <f>AVERAGE(AE42:AE48)</f>
        <v>0</v>
      </c>
      <c r="AG48" s="117"/>
    </row>
    <row r="49" spans="2:33" ht="19.5" customHeight="1">
      <c r="B49" s="128">
        <v>43532</v>
      </c>
      <c r="C49" s="114" t="s">
        <v>134</v>
      </c>
      <c r="D49" s="116"/>
      <c r="E49" s="114"/>
      <c r="F49" s="114"/>
      <c r="G49" s="114"/>
      <c r="H49" s="114">
        <f t="shared" si="6"/>
        <v>0</v>
      </c>
      <c r="I49" s="114">
        <f t="shared" si="7"/>
        <v>0</v>
      </c>
      <c r="J49" s="114"/>
      <c r="K49" s="117"/>
      <c r="L49" s="106"/>
      <c r="M49" s="128">
        <v>43563</v>
      </c>
      <c r="N49" s="114" t="s">
        <v>137</v>
      </c>
      <c r="O49" s="116"/>
      <c r="P49" s="114"/>
      <c r="Q49" s="114"/>
      <c r="R49" s="114"/>
      <c r="S49" s="114">
        <f t="shared" si="8"/>
        <v>0</v>
      </c>
      <c r="T49" s="114">
        <f t="shared" si="9"/>
        <v>0</v>
      </c>
      <c r="U49" s="114"/>
      <c r="V49" s="117"/>
      <c r="W49" s="106"/>
      <c r="X49" s="128">
        <v>43593</v>
      </c>
      <c r="Y49" s="114" t="s">
        <v>136</v>
      </c>
      <c r="Z49" s="116"/>
      <c r="AA49" s="114"/>
      <c r="AB49" s="114"/>
      <c r="AC49" s="114"/>
      <c r="AD49" s="114">
        <f t="shared" si="10"/>
        <v>0</v>
      </c>
      <c r="AE49" s="114">
        <f t="shared" si="11"/>
        <v>0</v>
      </c>
      <c r="AF49" s="114"/>
      <c r="AG49" s="117"/>
    </row>
    <row r="50" spans="2:33" ht="19.5" customHeight="1">
      <c r="B50" s="128">
        <v>43533</v>
      </c>
      <c r="C50" s="114" t="s">
        <v>132</v>
      </c>
      <c r="D50" s="116"/>
      <c r="E50" s="114"/>
      <c r="F50" s="114"/>
      <c r="G50" s="114"/>
      <c r="H50" s="114">
        <f t="shared" si="6"/>
        <v>0</v>
      </c>
      <c r="I50" s="114">
        <f t="shared" si="7"/>
        <v>0</v>
      </c>
      <c r="J50" s="114"/>
      <c r="K50" s="117"/>
      <c r="L50" s="106"/>
      <c r="M50" s="128">
        <v>43564</v>
      </c>
      <c r="N50" s="114" t="s">
        <v>133</v>
      </c>
      <c r="O50" s="116"/>
      <c r="P50" s="114"/>
      <c r="Q50" s="114"/>
      <c r="R50" s="114"/>
      <c r="S50" s="114">
        <f t="shared" si="8"/>
        <v>0</v>
      </c>
      <c r="T50" s="114">
        <f t="shared" si="9"/>
        <v>0</v>
      </c>
      <c r="U50" s="114"/>
      <c r="V50" s="117"/>
      <c r="W50" s="106"/>
      <c r="X50" s="128">
        <v>43594</v>
      </c>
      <c r="Y50" s="114" t="s">
        <v>138</v>
      </c>
      <c r="Z50" s="116"/>
      <c r="AA50" s="114"/>
      <c r="AB50" s="114"/>
      <c r="AC50" s="114"/>
      <c r="AD50" s="114">
        <f t="shared" si="10"/>
        <v>0</v>
      </c>
      <c r="AE50" s="114">
        <f t="shared" si="11"/>
        <v>0</v>
      </c>
      <c r="AF50" s="114"/>
      <c r="AG50" s="117"/>
    </row>
    <row r="51" spans="2:33" ht="19.5" customHeight="1">
      <c r="B51" s="128">
        <v>43534</v>
      </c>
      <c r="C51" s="114" t="s">
        <v>135</v>
      </c>
      <c r="D51" s="116"/>
      <c r="E51" s="114"/>
      <c r="F51" s="114"/>
      <c r="G51" s="114"/>
      <c r="H51" s="114">
        <f t="shared" si="6"/>
        <v>0</v>
      </c>
      <c r="I51" s="114">
        <f t="shared" si="7"/>
        <v>0</v>
      </c>
      <c r="J51" s="114"/>
      <c r="K51" s="117"/>
      <c r="L51" s="106"/>
      <c r="M51" s="128">
        <v>43565</v>
      </c>
      <c r="N51" s="114" t="s">
        <v>136</v>
      </c>
      <c r="O51" s="116"/>
      <c r="P51" s="114"/>
      <c r="Q51" s="114"/>
      <c r="R51" s="114"/>
      <c r="S51" s="114">
        <f t="shared" si="8"/>
        <v>0</v>
      </c>
      <c r="T51" s="114">
        <f t="shared" si="9"/>
        <v>0</v>
      </c>
      <c r="U51" s="114"/>
      <c r="V51" s="117"/>
      <c r="W51" s="106"/>
      <c r="X51" s="128">
        <v>43595</v>
      </c>
      <c r="Y51" s="114" t="s">
        <v>134</v>
      </c>
      <c r="Z51" s="116"/>
      <c r="AA51" s="114"/>
      <c r="AB51" s="114"/>
      <c r="AC51" s="114"/>
      <c r="AD51" s="114">
        <f t="shared" si="10"/>
        <v>0</v>
      </c>
      <c r="AE51" s="114">
        <f t="shared" si="11"/>
        <v>0</v>
      </c>
      <c r="AF51" s="114"/>
      <c r="AG51" s="117"/>
    </row>
    <row r="52" spans="2:33" ht="19.5" customHeight="1">
      <c r="B52" s="128">
        <v>43535</v>
      </c>
      <c r="C52" s="114" t="s">
        <v>137</v>
      </c>
      <c r="D52" s="116"/>
      <c r="E52" s="114"/>
      <c r="F52" s="114"/>
      <c r="G52" s="114"/>
      <c r="H52" s="114">
        <f t="shared" si="6"/>
        <v>0</v>
      </c>
      <c r="I52" s="114">
        <f t="shared" si="7"/>
        <v>0</v>
      </c>
      <c r="J52" s="114"/>
      <c r="K52" s="117"/>
      <c r="L52" s="106"/>
      <c r="M52" s="128">
        <v>43566</v>
      </c>
      <c r="N52" s="114" t="s">
        <v>138</v>
      </c>
      <c r="O52" s="116"/>
      <c r="P52" s="114"/>
      <c r="Q52" s="114"/>
      <c r="R52" s="114"/>
      <c r="S52" s="114">
        <f t="shared" si="8"/>
        <v>0</v>
      </c>
      <c r="T52" s="114">
        <f t="shared" si="9"/>
        <v>0</v>
      </c>
      <c r="U52" s="114"/>
      <c r="V52" s="117"/>
      <c r="W52" s="106"/>
      <c r="X52" s="128">
        <v>43596</v>
      </c>
      <c r="Y52" s="114" t="s">
        <v>132</v>
      </c>
      <c r="Z52" s="116"/>
      <c r="AA52" s="114"/>
      <c r="AB52" s="114"/>
      <c r="AC52" s="114"/>
      <c r="AD52" s="114">
        <f t="shared" si="10"/>
        <v>0</v>
      </c>
      <c r="AE52" s="114">
        <f t="shared" si="11"/>
        <v>0</v>
      </c>
      <c r="AF52" s="114"/>
      <c r="AG52" s="117"/>
    </row>
    <row r="53" spans="2:33" ht="19.5" customHeight="1">
      <c r="B53" s="128">
        <v>43536</v>
      </c>
      <c r="C53" s="114" t="s">
        <v>133</v>
      </c>
      <c r="D53" s="116"/>
      <c r="E53" s="114"/>
      <c r="F53" s="114"/>
      <c r="G53" s="114"/>
      <c r="H53" s="114">
        <f t="shared" si="6"/>
        <v>0</v>
      </c>
      <c r="I53" s="114">
        <f t="shared" si="7"/>
        <v>0</v>
      </c>
      <c r="J53" s="114"/>
      <c r="K53" s="117"/>
      <c r="L53" s="106"/>
      <c r="M53" s="128">
        <v>43567</v>
      </c>
      <c r="N53" s="114" t="s">
        <v>134</v>
      </c>
      <c r="O53" s="116"/>
      <c r="P53" s="114"/>
      <c r="Q53" s="114"/>
      <c r="R53" s="114"/>
      <c r="S53" s="114">
        <f t="shared" si="8"/>
        <v>0</v>
      </c>
      <c r="T53" s="114">
        <f t="shared" si="9"/>
        <v>0</v>
      </c>
      <c r="U53" s="114"/>
      <c r="V53" s="117"/>
      <c r="W53" s="106"/>
      <c r="X53" s="128">
        <v>43597</v>
      </c>
      <c r="Y53" s="114" t="s">
        <v>135</v>
      </c>
      <c r="Z53" s="116"/>
      <c r="AA53" s="114"/>
      <c r="AB53" s="114"/>
      <c r="AC53" s="114"/>
      <c r="AD53" s="114">
        <f t="shared" si="10"/>
        <v>0</v>
      </c>
      <c r="AE53" s="114">
        <f t="shared" si="11"/>
        <v>0</v>
      </c>
      <c r="AF53" s="114"/>
      <c r="AG53" s="117"/>
    </row>
    <row r="54" spans="2:33" ht="19.5" customHeight="1">
      <c r="B54" s="128">
        <v>43537</v>
      </c>
      <c r="C54" s="114" t="s">
        <v>136</v>
      </c>
      <c r="D54" s="116"/>
      <c r="E54" s="114"/>
      <c r="F54" s="114"/>
      <c r="G54" s="114"/>
      <c r="H54" s="114">
        <f t="shared" si="6"/>
        <v>0</v>
      </c>
      <c r="I54" s="114">
        <f t="shared" si="7"/>
        <v>0</v>
      </c>
      <c r="J54" s="114"/>
      <c r="K54" s="117"/>
      <c r="L54" s="106"/>
      <c r="M54" s="128">
        <v>43568</v>
      </c>
      <c r="N54" s="114" t="s">
        <v>132</v>
      </c>
      <c r="O54" s="116"/>
      <c r="P54" s="114"/>
      <c r="Q54" s="114"/>
      <c r="R54" s="114"/>
      <c r="S54" s="114">
        <f t="shared" si="8"/>
        <v>0</v>
      </c>
      <c r="T54" s="114">
        <f t="shared" si="9"/>
        <v>0</v>
      </c>
      <c r="U54" s="114"/>
      <c r="V54" s="117"/>
      <c r="W54" s="106"/>
      <c r="X54" s="128">
        <v>43598</v>
      </c>
      <c r="Y54" s="114" t="s">
        <v>137</v>
      </c>
      <c r="Z54" s="116"/>
      <c r="AA54" s="114"/>
      <c r="AB54" s="114"/>
      <c r="AC54" s="114"/>
      <c r="AD54" s="114">
        <f t="shared" si="10"/>
        <v>0</v>
      </c>
      <c r="AE54" s="114">
        <f t="shared" si="11"/>
        <v>0</v>
      </c>
      <c r="AF54" s="114"/>
      <c r="AG54" s="117"/>
    </row>
    <row r="55" spans="2:33" ht="19.5" customHeight="1">
      <c r="B55" s="128">
        <v>43538</v>
      </c>
      <c r="C55" s="114" t="s">
        <v>138</v>
      </c>
      <c r="D55" s="116"/>
      <c r="E55" s="114"/>
      <c r="F55" s="114"/>
      <c r="G55" s="114"/>
      <c r="H55" s="114">
        <f t="shared" si="6"/>
        <v>0</v>
      </c>
      <c r="I55" s="114">
        <f t="shared" si="7"/>
        <v>0</v>
      </c>
      <c r="J55" s="114">
        <f>AVERAGE(I49:I55)</f>
        <v>0</v>
      </c>
      <c r="K55" s="117"/>
      <c r="L55" s="106"/>
      <c r="M55" s="128">
        <v>43569</v>
      </c>
      <c r="N55" s="114" t="s">
        <v>135</v>
      </c>
      <c r="O55" s="116"/>
      <c r="P55" s="114"/>
      <c r="Q55" s="114"/>
      <c r="R55" s="114"/>
      <c r="S55" s="114">
        <f t="shared" si="8"/>
        <v>0</v>
      </c>
      <c r="T55" s="114">
        <f t="shared" si="9"/>
        <v>0</v>
      </c>
      <c r="U55" s="114">
        <f>AVERAGE(T49:T55)</f>
        <v>0</v>
      </c>
      <c r="V55" s="117"/>
      <c r="W55" s="106"/>
      <c r="X55" s="128">
        <v>43599</v>
      </c>
      <c r="Y55" s="114" t="s">
        <v>133</v>
      </c>
      <c r="Z55" s="116"/>
      <c r="AA55" s="114"/>
      <c r="AB55" s="114"/>
      <c r="AC55" s="114"/>
      <c r="AD55" s="114">
        <f t="shared" si="10"/>
        <v>0</v>
      </c>
      <c r="AE55" s="114">
        <f t="shared" si="11"/>
        <v>0</v>
      </c>
      <c r="AF55" s="114">
        <f>AVERAGE(AE49:AE55)</f>
        <v>0</v>
      </c>
      <c r="AG55" s="117"/>
    </row>
    <row r="56" spans="2:33" ht="19.5" customHeight="1">
      <c r="B56" s="128">
        <v>43539</v>
      </c>
      <c r="C56" s="114" t="s">
        <v>134</v>
      </c>
      <c r="D56" s="116"/>
      <c r="E56" s="114"/>
      <c r="F56" s="114"/>
      <c r="G56" s="114"/>
      <c r="H56" s="114">
        <f t="shared" si="6"/>
        <v>0</v>
      </c>
      <c r="I56" s="114">
        <f t="shared" si="7"/>
        <v>0</v>
      </c>
      <c r="J56" s="114"/>
      <c r="K56" s="117"/>
      <c r="L56" s="106"/>
      <c r="M56" s="128">
        <v>43570</v>
      </c>
      <c r="N56" s="114" t="s">
        <v>137</v>
      </c>
      <c r="O56" s="116"/>
      <c r="P56" s="114"/>
      <c r="Q56" s="114"/>
      <c r="R56" s="114"/>
      <c r="S56" s="114">
        <f t="shared" si="8"/>
        <v>0</v>
      </c>
      <c r="T56" s="114">
        <f t="shared" si="9"/>
        <v>0</v>
      </c>
      <c r="U56" s="114"/>
      <c r="V56" s="117"/>
      <c r="W56" s="106"/>
      <c r="X56" s="128">
        <v>43600</v>
      </c>
      <c r="Y56" s="114" t="s">
        <v>136</v>
      </c>
      <c r="Z56" s="116"/>
      <c r="AA56" s="114"/>
      <c r="AB56" s="114"/>
      <c r="AC56" s="114"/>
      <c r="AD56" s="114">
        <f t="shared" si="10"/>
        <v>0</v>
      </c>
      <c r="AE56" s="114">
        <f t="shared" si="11"/>
        <v>0</v>
      </c>
      <c r="AF56" s="114"/>
      <c r="AG56" s="117"/>
    </row>
    <row r="57" spans="2:33" ht="19.5" customHeight="1">
      <c r="B57" s="128">
        <v>43540</v>
      </c>
      <c r="C57" s="114" t="s">
        <v>132</v>
      </c>
      <c r="D57" s="116"/>
      <c r="E57" s="114"/>
      <c r="F57" s="114"/>
      <c r="G57" s="114"/>
      <c r="H57" s="114">
        <f t="shared" si="6"/>
        <v>0</v>
      </c>
      <c r="I57" s="114">
        <f t="shared" si="7"/>
        <v>0</v>
      </c>
      <c r="J57" s="114"/>
      <c r="K57" s="117"/>
      <c r="L57" s="106"/>
      <c r="M57" s="128">
        <v>43571</v>
      </c>
      <c r="N57" s="114" t="s">
        <v>133</v>
      </c>
      <c r="O57" s="116"/>
      <c r="P57" s="114"/>
      <c r="Q57" s="114"/>
      <c r="R57" s="114"/>
      <c r="S57" s="114">
        <f t="shared" si="8"/>
        <v>0</v>
      </c>
      <c r="T57" s="114">
        <f t="shared" si="9"/>
        <v>0</v>
      </c>
      <c r="U57" s="114"/>
      <c r="V57" s="117"/>
      <c r="W57" s="106"/>
      <c r="X57" s="128">
        <v>43601</v>
      </c>
      <c r="Y57" s="114" t="s">
        <v>138</v>
      </c>
      <c r="Z57" s="116"/>
      <c r="AA57" s="114"/>
      <c r="AB57" s="114"/>
      <c r="AC57" s="114"/>
      <c r="AD57" s="114">
        <f t="shared" si="10"/>
        <v>0</v>
      </c>
      <c r="AE57" s="114">
        <f t="shared" si="11"/>
        <v>0</v>
      </c>
      <c r="AF57" s="114"/>
      <c r="AG57" s="117"/>
    </row>
    <row r="58" spans="2:33" ht="19.5" customHeight="1">
      <c r="B58" s="128">
        <v>43541</v>
      </c>
      <c r="C58" s="114" t="s">
        <v>135</v>
      </c>
      <c r="D58" s="116"/>
      <c r="E58" s="114"/>
      <c r="F58" s="114"/>
      <c r="G58" s="114"/>
      <c r="H58" s="114">
        <f t="shared" si="6"/>
        <v>0</v>
      </c>
      <c r="I58" s="114">
        <f t="shared" si="7"/>
        <v>0</v>
      </c>
      <c r="J58" s="114"/>
      <c r="K58" s="117"/>
      <c r="L58" s="106"/>
      <c r="M58" s="128">
        <v>43572</v>
      </c>
      <c r="N58" s="114" t="s">
        <v>136</v>
      </c>
      <c r="O58" s="116"/>
      <c r="P58" s="114"/>
      <c r="Q58" s="114"/>
      <c r="R58" s="114"/>
      <c r="S58" s="114">
        <f t="shared" si="8"/>
        <v>0</v>
      </c>
      <c r="T58" s="114">
        <f t="shared" si="9"/>
        <v>0</v>
      </c>
      <c r="U58" s="114"/>
      <c r="V58" s="117"/>
      <c r="W58" s="106"/>
      <c r="X58" s="128">
        <v>43602</v>
      </c>
      <c r="Y58" s="114" t="s">
        <v>134</v>
      </c>
      <c r="Z58" s="116"/>
      <c r="AA58" s="114"/>
      <c r="AB58" s="114"/>
      <c r="AC58" s="114"/>
      <c r="AD58" s="114">
        <f t="shared" si="10"/>
        <v>0</v>
      </c>
      <c r="AE58" s="114">
        <f t="shared" si="11"/>
        <v>0</v>
      </c>
      <c r="AF58" s="114"/>
      <c r="AG58" s="117"/>
    </row>
    <row r="59" spans="2:33" ht="19.5" customHeight="1">
      <c r="B59" s="128">
        <v>43542</v>
      </c>
      <c r="C59" s="114" t="s">
        <v>137</v>
      </c>
      <c r="D59" s="116"/>
      <c r="E59" s="114"/>
      <c r="F59" s="114"/>
      <c r="G59" s="114"/>
      <c r="H59" s="114">
        <f t="shared" si="6"/>
        <v>0</v>
      </c>
      <c r="I59" s="114">
        <f t="shared" si="7"/>
        <v>0</v>
      </c>
      <c r="J59" s="114"/>
      <c r="K59" s="117"/>
      <c r="L59" s="106"/>
      <c r="M59" s="128">
        <v>43573</v>
      </c>
      <c r="N59" s="114" t="s">
        <v>138</v>
      </c>
      <c r="O59" s="116"/>
      <c r="P59" s="114"/>
      <c r="Q59" s="114"/>
      <c r="R59" s="114"/>
      <c r="S59" s="114">
        <f t="shared" si="8"/>
        <v>0</v>
      </c>
      <c r="T59" s="114">
        <f t="shared" si="9"/>
        <v>0</v>
      </c>
      <c r="U59" s="114"/>
      <c r="V59" s="117"/>
      <c r="W59" s="106"/>
      <c r="X59" s="128">
        <v>43603</v>
      </c>
      <c r="Y59" s="114" t="s">
        <v>132</v>
      </c>
      <c r="Z59" s="116"/>
      <c r="AA59" s="114"/>
      <c r="AB59" s="114"/>
      <c r="AC59" s="114"/>
      <c r="AD59" s="114">
        <f t="shared" si="10"/>
        <v>0</v>
      </c>
      <c r="AE59" s="114">
        <f t="shared" si="11"/>
        <v>0</v>
      </c>
      <c r="AF59" s="114"/>
      <c r="AG59" s="117"/>
    </row>
    <row r="60" spans="2:33" ht="19.5" customHeight="1">
      <c r="B60" s="128">
        <v>43543</v>
      </c>
      <c r="C60" s="114" t="s">
        <v>133</v>
      </c>
      <c r="D60" s="116"/>
      <c r="E60" s="114"/>
      <c r="F60" s="114"/>
      <c r="G60" s="114"/>
      <c r="H60" s="114">
        <f t="shared" si="6"/>
        <v>0</v>
      </c>
      <c r="I60" s="114">
        <f t="shared" si="7"/>
        <v>0</v>
      </c>
      <c r="J60" s="114"/>
      <c r="K60" s="117"/>
      <c r="L60" s="106"/>
      <c r="M60" s="128">
        <v>43574</v>
      </c>
      <c r="N60" s="114" t="s">
        <v>134</v>
      </c>
      <c r="O60" s="116"/>
      <c r="P60" s="114"/>
      <c r="Q60" s="114"/>
      <c r="R60" s="114"/>
      <c r="S60" s="114">
        <f t="shared" si="8"/>
        <v>0</v>
      </c>
      <c r="T60" s="114">
        <f t="shared" si="9"/>
        <v>0</v>
      </c>
      <c r="U60" s="114"/>
      <c r="V60" s="117"/>
      <c r="W60" s="106"/>
      <c r="X60" s="128">
        <v>43604</v>
      </c>
      <c r="Y60" s="114" t="s">
        <v>135</v>
      </c>
      <c r="Z60" s="116"/>
      <c r="AA60" s="114"/>
      <c r="AB60" s="114"/>
      <c r="AC60" s="114"/>
      <c r="AD60" s="114">
        <f t="shared" si="10"/>
        <v>0</v>
      </c>
      <c r="AE60" s="114">
        <f t="shared" si="11"/>
        <v>0</v>
      </c>
      <c r="AF60" s="114"/>
      <c r="AG60" s="117"/>
    </row>
    <row r="61" spans="2:33" ht="19.5" customHeight="1">
      <c r="B61" s="128">
        <v>43544</v>
      </c>
      <c r="C61" s="114" t="s">
        <v>136</v>
      </c>
      <c r="D61" s="116"/>
      <c r="E61" s="114"/>
      <c r="F61" s="114"/>
      <c r="G61" s="114"/>
      <c r="H61" s="114">
        <f t="shared" si="6"/>
        <v>0</v>
      </c>
      <c r="I61" s="114">
        <f t="shared" si="7"/>
        <v>0</v>
      </c>
      <c r="J61" s="114"/>
      <c r="K61" s="117"/>
      <c r="L61" s="106"/>
      <c r="M61" s="128">
        <v>43575</v>
      </c>
      <c r="N61" s="114" t="s">
        <v>132</v>
      </c>
      <c r="O61" s="116"/>
      <c r="P61" s="114"/>
      <c r="Q61" s="114"/>
      <c r="R61" s="114"/>
      <c r="S61" s="114">
        <f t="shared" si="8"/>
        <v>0</v>
      </c>
      <c r="T61" s="114">
        <f t="shared" si="9"/>
        <v>0</v>
      </c>
      <c r="U61" s="114"/>
      <c r="V61" s="117"/>
      <c r="W61" s="106"/>
      <c r="X61" s="128">
        <v>43605</v>
      </c>
      <c r="Y61" s="114" t="s">
        <v>137</v>
      </c>
      <c r="Z61" s="116"/>
      <c r="AA61" s="114"/>
      <c r="AB61" s="114"/>
      <c r="AC61" s="114"/>
      <c r="AD61" s="114">
        <f t="shared" si="10"/>
        <v>0</v>
      </c>
      <c r="AE61" s="114">
        <f t="shared" si="11"/>
        <v>0</v>
      </c>
      <c r="AF61" s="114"/>
      <c r="AG61" s="117"/>
    </row>
    <row r="62" spans="2:33" ht="19.5" customHeight="1">
      <c r="B62" s="128">
        <v>43545</v>
      </c>
      <c r="C62" s="114" t="s">
        <v>138</v>
      </c>
      <c r="D62" s="116"/>
      <c r="E62" s="114"/>
      <c r="F62" s="114"/>
      <c r="G62" s="114"/>
      <c r="H62" s="114">
        <f t="shared" si="6"/>
        <v>0</v>
      </c>
      <c r="I62" s="114">
        <f t="shared" si="7"/>
        <v>0</v>
      </c>
      <c r="J62" s="114">
        <f>AVERAGE(I56:I62)</f>
        <v>0</v>
      </c>
      <c r="K62" s="117"/>
      <c r="L62" s="106"/>
      <c r="M62" s="128">
        <v>43576</v>
      </c>
      <c r="N62" s="114" t="s">
        <v>135</v>
      </c>
      <c r="O62" s="116"/>
      <c r="P62" s="114"/>
      <c r="Q62" s="114"/>
      <c r="R62" s="114"/>
      <c r="S62" s="114">
        <f t="shared" si="8"/>
        <v>0</v>
      </c>
      <c r="T62" s="114">
        <f t="shared" si="9"/>
        <v>0</v>
      </c>
      <c r="U62" s="114">
        <f>AVERAGE(T56:T62)</f>
        <v>0</v>
      </c>
      <c r="V62" s="117"/>
      <c r="W62" s="106"/>
      <c r="X62" s="128">
        <v>43606</v>
      </c>
      <c r="Y62" s="114" t="s">
        <v>133</v>
      </c>
      <c r="Z62" s="116"/>
      <c r="AA62" s="114"/>
      <c r="AB62" s="114"/>
      <c r="AC62" s="114"/>
      <c r="AD62" s="114">
        <f t="shared" si="10"/>
        <v>0</v>
      </c>
      <c r="AE62" s="114">
        <f t="shared" si="11"/>
        <v>0</v>
      </c>
      <c r="AF62" s="114">
        <f>AVERAGE(AE56:AE62)</f>
        <v>0</v>
      </c>
      <c r="AG62" s="117"/>
    </row>
    <row r="63" spans="2:33" ht="19.5" customHeight="1">
      <c r="B63" s="128">
        <v>43546</v>
      </c>
      <c r="C63" s="114" t="s">
        <v>134</v>
      </c>
      <c r="D63" s="116"/>
      <c r="E63" s="114"/>
      <c r="F63" s="114"/>
      <c r="G63" s="114"/>
      <c r="H63" s="114">
        <f t="shared" si="6"/>
        <v>0</v>
      </c>
      <c r="I63" s="114">
        <f t="shared" si="7"/>
        <v>0</v>
      </c>
      <c r="J63" s="114"/>
      <c r="K63" s="117"/>
      <c r="L63" s="106"/>
      <c r="M63" s="128">
        <v>43577</v>
      </c>
      <c r="N63" s="114" t="s">
        <v>137</v>
      </c>
      <c r="O63" s="116"/>
      <c r="P63" s="114"/>
      <c r="Q63" s="114"/>
      <c r="R63" s="114"/>
      <c r="S63" s="114">
        <f t="shared" si="8"/>
        <v>0</v>
      </c>
      <c r="T63" s="114">
        <f t="shared" si="9"/>
        <v>0</v>
      </c>
      <c r="U63" s="114"/>
      <c r="V63" s="117"/>
      <c r="W63" s="106"/>
      <c r="X63" s="128">
        <v>43607</v>
      </c>
      <c r="Y63" s="114" t="s">
        <v>136</v>
      </c>
      <c r="Z63" s="116"/>
      <c r="AA63" s="114"/>
      <c r="AB63" s="114"/>
      <c r="AC63" s="114"/>
      <c r="AD63" s="114">
        <f t="shared" si="10"/>
        <v>0</v>
      </c>
      <c r="AE63" s="114">
        <f t="shared" si="11"/>
        <v>0</v>
      </c>
      <c r="AF63" s="114"/>
      <c r="AG63" s="117"/>
    </row>
    <row r="64" spans="2:33" ht="19.5" customHeight="1">
      <c r="B64" s="128">
        <v>43547</v>
      </c>
      <c r="C64" s="114" t="s">
        <v>132</v>
      </c>
      <c r="D64" s="116"/>
      <c r="E64" s="114"/>
      <c r="F64" s="114"/>
      <c r="G64" s="114"/>
      <c r="H64" s="114">
        <f t="shared" si="6"/>
        <v>0</v>
      </c>
      <c r="I64" s="114">
        <f t="shared" si="7"/>
        <v>0</v>
      </c>
      <c r="J64" s="114"/>
      <c r="K64" s="117"/>
      <c r="L64" s="106"/>
      <c r="M64" s="128">
        <v>43578</v>
      </c>
      <c r="N64" s="114" t="s">
        <v>133</v>
      </c>
      <c r="O64" s="116"/>
      <c r="P64" s="114"/>
      <c r="Q64" s="114"/>
      <c r="R64" s="114"/>
      <c r="S64" s="114">
        <f t="shared" si="8"/>
        <v>0</v>
      </c>
      <c r="T64" s="114">
        <f t="shared" si="9"/>
        <v>0</v>
      </c>
      <c r="U64" s="114"/>
      <c r="V64" s="117"/>
      <c r="W64" s="106"/>
      <c r="X64" s="128">
        <v>43608</v>
      </c>
      <c r="Y64" s="114" t="s">
        <v>138</v>
      </c>
      <c r="Z64" s="116"/>
      <c r="AA64" s="114"/>
      <c r="AB64" s="114"/>
      <c r="AC64" s="114"/>
      <c r="AD64" s="114">
        <f t="shared" si="10"/>
        <v>0</v>
      </c>
      <c r="AE64" s="114">
        <f t="shared" si="11"/>
        <v>0</v>
      </c>
      <c r="AF64" s="114"/>
      <c r="AG64" s="117"/>
    </row>
    <row r="65" spans="2:33" ht="19.5" customHeight="1">
      <c r="B65" s="128">
        <v>43548</v>
      </c>
      <c r="C65" s="114" t="s">
        <v>135</v>
      </c>
      <c r="D65" s="116"/>
      <c r="E65" s="114"/>
      <c r="F65" s="114"/>
      <c r="G65" s="114"/>
      <c r="H65" s="114">
        <f t="shared" si="6"/>
        <v>0</v>
      </c>
      <c r="I65" s="114">
        <f t="shared" si="7"/>
        <v>0</v>
      </c>
      <c r="J65" s="114"/>
      <c r="K65" s="117"/>
      <c r="L65" s="106"/>
      <c r="M65" s="128">
        <v>43579</v>
      </c>
      <c r="N65" s="114" t="s">
        <v>136</v>
      </c>
      <c r="O65" s="116"/>
      <c r="P65" s="114"/>
      <c r="Q65" s="114"/>
      <c r="R65" s="114"/>
      <c r="S65" s="114">
        <f t="shared" si="8"/>
        <v>0</v>
      </c>
      <c r="T65" s="114">
        <f t="shared" si="9"/>
        <v>0</v>
      </c>
      <c r="U65" s="114"/>
      <c r="V65" s="117"/>
      <c r="W65" s="106"/>
      <c r="X65" s="128">
        <v>43609</v>
      </c>
      <c r="Y65" s="114" t="s">
        <v>134</v>
      </c>
      <c r="Z65" s="116"/>
      <c r="AA65" s="114"/>
      <c r="AB65" s="114"/>
      <c r="AC65" s="114"/>
      <c r="AD65" s="114">
        <f t="shared" si="10"/>
        <v>0</v>
      </c>
      <c r="AE65" s="114">
        <f t="shared" si="11"/>
        <v>0</v>
      </c>
      <c r="AF65" s="114"/>
      <c r="AG65" s="117"/>
    </row>
    <row r="66" spans="2:33" ht="19.5" customHeight="1">
      <c r="B66" s="128">
        <v>43549</v>
      </c>
      <c r="C66" s="114" t="s">
        <v>137</v>
      </c>
      <c r="D66" s="116"/>
      <c r="E66" s="114"/>
      <c r="F66" s="114"/>
      <c r="G66" s="114"/>
      <c r="H66" s="114">
        <f t="shared" si="6"/>
        <v>0</v>
      </c>
      <c r="I66" s="114">
        <f t="shared" si="7"/>
        <v>0</v>
      </c>
      <c r="J66" s="114"/>
      <c r="K66" s="117"/>
      <c r="L66" s="106"/>
      <c r="M66" s="128">
        <v>43580</v>
      </c>
      <c r="N66" s="114" t="s">
        <v>138</v>
      </c>
      <c r="O66" s="116"/>
      <c r="P66" s="114"/>
      <c r="Q66" s="114"/>
      <c r="R66" s="114"/>
      <c r="S66" s="114">
        <f t="shared" si="8"/>
        <v>0</v>
      </c>
      <c r="T66" s="114">
        <f t="shared" si="9"/>
        <v>0</v>
      </c>
      <c r="U66" s="114"/>
      <c r="V66" s="117"/>
      <c r="W66" s="106"/>
      <c r="X66" s="128">
        <v>43610</v>
      </c>
      <c r="Y66" s="114" t="s">
        <v>132</v>
      </c>
      <c r="Z66" s="116"/>
      <c r="AA66" s="114"/>
      <c r="AB66" s="114"/>
      <c r="AC66" s="114"/>
      <c r="AD66" s="114">
        <f t="shared" si="10"/>
        <v>0</v>
      </c>
      <c r="AE66" s="114">
        <f t="shared" si="11"/>
        <v>0</v>
      </c>
      <c r="AF66" s="114"/>
      <c r="AG66" s="117"/>
    </row>
    <row r="67" spans="2:33" ht="19.5" customHeight="1">
      <c r="B67" s="128">
        <v>43550</v>
      </c>
      <c r="C67" s="114" t="s">
        <v>133</v>
      </c>
      <c r="D67" s="116"/>
      <c r="E67" s="114"/>
      <c r="F67" s="114"/>
      <c r="G67" s="114"/>
      <c r="H67" s="114">
        <f t="shared" si="6"/>
        <v>0</v>
      </c>
      <c r="I67" s="114">
        <f t="shared" si="7"/>
        <v>0</v>
      </c>
      <c r="J67" s="114"/>
      <c r="K67" s="117"/>
      <c r="L67" s="106"/>
      <c r="M67" s="128">
        <v>43581</v>
      </c>
      <c r="N67" s="114" t="s">
        <v>134</v>
      </c>
      <c r="O67" s="116"/>
      <c r="P67" s="114"/>
      <c r="Q67" s="114"/>
      <c r="R67" s="114"/>
      <c r="S67" s="114">
        <f t="shared" si="8"/>
        <v>0</v>
      </c>
      <c r="T67" s="114">
        <f t="shared" si="9"/>
        <v>0</v>
      </c>
      <c r="U67" s="114"/>
      <c r="V67" s="117"/>
      <c r="W67" s="106"/>
      <c r="X67" s="128">
        <v>43611</v>
      </c>
      <c r="Y67" s="114" t="s">
        <v>135</v>
      </c>
      <c r="Z67" s="116"/>
      <c r="AA67" s="114"/>
      <c r="AB67" s="114"/>
      <c r="AC67" s="114"/>
      <c r="AD67" s="114">
        <f t="shared" si="10"/>
        <v>0</v>
      </c>
      <c r="AE67" s="114">
        <f t="shared" si="11"/>
        <v>0</v>
      </c>
      <c r="AF67" s="114"/>
      <c r="AG67" s="117"/>
    </row>
    <row r="68" spans="2:33" ht="19.5" customHeight="1">
      <c r="B68" s="128">
        <v>43551</v>
      </c>
      <c r="C68" s="114" t="s">
        <v>136</v>
      </c>
      <c r="D68" s="116"/>
      <c r="E68" s="114"/>
      <c r="F68" s="114"/>
      <c r="G68" s="114"/>
      <c r="H68" s="114">
        <f t="shared" si="6"/>
        <v>0</v>
      </c>
      <c r="I68" s="114">
        <f t="shared" si="7"/>
        <v>0</v>
      </c>
      <c r="J68" s="114"/>
      <c r="K68" s="117"/>
      <c r="L68" s="106"/>
      <c r="M68" s="128">
        <v>43582</v>
      </c>
      <c r="N68" s="114" t="s">
        <v>132</v>
      </c>
      <c r="O68" s="116"/>
      <c r="P68" s="114"/>
      <c r="Q68" s="114"/>
      <c r="R68" s="114"/>
      <c r="S68" s="114">
        <f t="shared" si="8"/>
        <v>0</v>
      </c>
      <c r="T68" s="114">
        <f t="shared" si="9"/>
        <v>0</v>
      </c>
      <c r="U68" s="114"/>
      <c r="V68" s="117"/>
      <c r="W68" s="106"/>
      <c r="X68" s="128">
        <v>43612</v>
      </c>
      <c r="Y68" s="114" t="s">
        <v>137</v>
      </c>
      <c r="Z68" s="116"/>
      <c r="AA68" s="114"/>
      <c r="AB68" s="114"/>
      <c r="AC68" s="114"/>
      <c r="AD68" s="114">
        <f t="shared" si="10"/>
        <v>0</v>
      </c>
      <c r="AE68" s="114">
        <f t="shared" si="11"/>
        <v>0</v>
      </c>
      <c r="AF68" s="114"/>
      <c r="AG68" s="117"/>
    </row>
    <row r="69" spans="2:33" ht="19.5" customHeight="1">
      <c r="B69" s="128">
        <v>43552</v>
      </c>
      <c r="C69" s="114" t="s">
        <v>138</v>
      </c>
      <c r="D69" s="116"/>
      <c r="E69" s="114"/>
      <c r="F69" s="114"/>
      <c r="G69" s="114"/>
      <c r="H69" s="114">
        <f t="shared" si="6"/>
        <v>0</v>
      </c>
      <c r="I69" s="114">
        <f t="shared" si="7"/>
        <v>0</v>
      </c>
      <c r="J69" s="114">
        <f>AVERAGE(I63:I69)</f>
        <v>0</v>
      </c>
      <c r="K69" s="117"/>
      <c r="L69" s="106"/>
      <c r="M69" s="128">
        <v>43583</v>
      </c>
      <c r="N69" s="114" t="s">
        <v>135</v>
      </c>
      <c r="O69" s="116"/>
      <c r="P69" s="114"/>
      <c r="Q69" s="114"/>
      <c r="R69" s="114"/>
      <c r="S69" s="114">
        <f t="shared" si="8"/>
        <v>0</v>
      </c>
      <c r="T69" s="114">
        <f t="shared" si="9"/>
        <v>0</v>
      </c>
      <c r="U69" s="114">
        <f>AVERAGE(T63:T69)</f>
        <v>0</v>
      </c>
      <c r="V69" s="117"/>
      <c r="W69" s="106"/>
      <c r="X69" s="128">
        <v>43613</v>
      </c>
      <c r="Y69" s="114" t="s">
        <v>133</v>
      </c>
      <c r="Z69" s="116"/>
      <c r="AA69" s="114"/>
      <c r="AB69" s="114"/>
      <c r="AC69" s="114"/>
      <c r="AD69" s="114">
        <f t="shared" si="10"/>
        <v>0</v>
      </c>
      <c r="AE69" s="114">
        <f t="shared" si="11"/>
        <v>0</v>
      </c>
      <c r="AF69" s="114">
        <f>AVERAGE(AE63:AE69)</f>
        <v>0</v>
      </c>
      <c r="AG69" s="117"/>
    </row>
    <row r="70" spans="2:33" ht="19.5" customHeight="1">
      <c r="B70" s="128">
        <v>43553</v>
      </c>
      <c r="C70" s="114" t="s">
        <v>134</v>
      </c>
      <c r="D70" s="116"/>
      <c r="E70" s="114"/>
      <c r="F70" s="114"/>
      <c r="G70" s="114"/>
      <c r="H70" s="114">
        <f t="shared" si="6"/>
        <v>0</v>
      </c>
      <c r="I70" s="114">
        <f t="shared" si="7"/>
        <v>0</v>
      </c>
      <c r="J70" s="114"/>
      <c r="K70" s="117"/>
      <c r="L70" s="106"/>
      <c r="M70" s="128">
        <v>43584</v>
      </c>
      <c r="N70" s="114" t="s">
        <v>137</v>
      </c>
      <c r="O70" s="116"/>
      <c r="P70" s="114"/>
      <c r="Q70" s="114"/>
      <c r="R70" s="114"/>
      <c r="S70" s="114">
        <f t="shared" si="8"/>
        <v>0</v>
      </c>
      <c r="T70" s="114">
        <f t="shared" si="9"/>
        <v>0</v>
      </c>
      <c r="U70" s="114"/>
      <c r="V70" s="117"/>
      <c r="W70" s="106"/>
      <c r="X70" s="128">
        <v>43614</v>
      </c>
      <c r="Y70" s="114" t="s">
        <v>136</v>
      </c>
      <c r="Z70" s="116"/>
      <c r="AA70" s="114"/>
      <c r="AB70" s="114"/>
      <c r="AC70" s="114"/>
      <c r="AD70" s="114">
        <f t="shared" si="10"/>
        <v>0</v>
      </c>
      <c r="AE70" s="114">
        <f t="shared" si="11"/>
        <v>0</v>
      </c>
      <c r="AF70" s="114"/>
      <c r="AG70" s="117"/>
    </row>
    <row r="71" spans="2:33" ht="19.5" customHeight="1">
      <c r="B71" s="128">
        <v>43554</v>
      </c>
      <c r="C71" s="114" t="s">
        <v>132</v>
      </c>
      <c r="D71" s="116"/>
      <c r="E71" s="114"/>
      <c r="F71" s="114"/>
      <c r="G71" s="114"/>
      <c r="H71" s="114">
        <f t="shared" si="6"/>
        <v>0</v>
      </c>
      <c r="I71" s="114">
        <f t="shared" si="7"/>
        <v>0</v>
      </c>
      <c r="J71" s="114"/>
      <c r="K71" s="117"/>
      <c r="L71" s="106"/>
      <c r="M71" s="128">
        <v>43585</v>
      </c>
      <c r="N71" s="114" t="s">
        <v>133</v>
      </c>
      <c r="O71" s="116"/>
      <c r="P71" s="114"/>
      <c r="Q71" s="114"/>
      <c r="R71" s="114"/>
      <c r="S71" s="114">
        <f t="shared" si="8"/>
        <v>0</v>
      </c>
      <c r="T71" s="114">
        <f t="shared" si="9"/>
        <v>0</v>
      </c>
      <c r="U71" s="114"/>
      <c r="V71" s="117"/>
      <c r="W71" s="106"/>
      <c r="X71" s="128">
        <v>43615</v>
      </c>
      <c r="Y71" s="114" t="s">
        <v>138</v>
      </c>
      <c r="Z71" s="116"/>
      <c r="AA71" s="114"/>
      <c r="AB71" s="114"/>
      <c r="AC71" s="114"/>
      <c r="AD71" s="114">
        <f t="shared" si="10"/>
        <v>0</v>
      </c>
      <c r="AE71" s="114">
        <f t="shared" si="11"/>
        <v>0</v>
      </c>
      <c r="AF71" s="114"/>
      <c r="AG71" s="117"/>
    </row>
    <row r="72" spans="2:33" ht="19.5" customHeight="1">
      <c r="B72" s="128">
        <v>43555</v>
      </c>
      <c r="C72" s="114" t="s">
        <v>135</v>
      </c>
      <c r="D72" s="116"/>
      <c r="E72" s="114"/>
      <c r="F72" s="114"/>
      <c r="G72" s="114"/>
      <c r="H72" s="114">
        <f t="shared" si="6"/>
        <v>0</v>
      </c>
      <c r="I72" s="114">
        <f t="shared" si="7"/>
        <v>0</v>
      </c>
      <c r="J72" s="114"/>
      <c r="K72" s="117"/>
      <c r="L72" s="106"/>
      <c r="M72" s="128"/>
      <c r="N72" s="114"/>
      <c r="O72" s="116"/>
      <c r="P72" s="114"/>
      <c r="Q72" s="114"/>
      <c r="R72" s="114"/>
      <c r="S72" s="114">
        <f t="shared" si="8"/>
        <v>0</v>
      </c>
      <c r="T72" s="114">
        <f t="shared" si="9"/>
        <v>0</v>
      </c>
      <c r="U72" s="114"/>
      <c r="V72" s="117"/>
      <c r="W72" s="106"/>
      <c r="X72" s="128">
        <v>43616</v>
      </c>
      <c r="Y72" s="114" t="s">
        <v>134</v>
      </c>
      <c r="Z72" s="116"/>
      <c r="AA72" s="114"/>
      <c r="AB72" s="114"/>
      <c r="AC72" s="114"/>
      <c r="AD72" s="114">
        <f t="shared" si="10"/>
        <v>0</v>
      </c>
      <c r="AE72" s="114">
        <f t="shared" si="11"/>
        <v>0</v>
      </c>
      <c r="AF72" s="114"/>
      <c r="AG72" s="117"/>
    </row>
    <row r="73" spans="2:33" ht="19.5" customHeight="1">
      <c r="B73" s="115"/>
      <c r="C73" s="122" t="s">
        <v>141</v>
      </c>
      <c r="D73" s="123" t="e">
        <f>AVERAGE(D42:D72)</f>
        <v>#DIV/0!</v>
      </c>
      <c r="E73" s="124" t="e">
        <f>Z36</f>
        <v>#DIV/0!</v>
      </c>
      <c r="F73" s="114"/>
      <c r="G73" s="122" t="s">
        <v>142</v>
      </c>
      <c r="H73" s="123">
        <f>AVERAGE(H42:H72)</f>
        <v>0</v>
      </c>
      <c r="I73" s="114"/>
      <c r="J73" s="114"/>
      <c r="K73" s="117"/>
      <c r="L73" s="106"/>
      <c r="M73" s="115"/>
      <c r="N73" s="122" t="s">
        <v>141</v>
      </c>
      <c r="O73" s="123" t="e">
        <f>AVERAGE(O42:O72)</f>
        <v>#DIV/0!</v>
      </c>
      <c r="P73" s="124" t="e">
        <f>D73</f>
        <v>#DIV/0!</v>
      </c>
      <c r="Q73" s="114"/>
      <c r="R73" s="122" t="s">
        <v>142</v>
      </c>
      <c r="S73" s="123">
        <f>AVERAGE(S42:S72)</f>
        <v>0</v>
      </c>
      <c r="T73" s="114"/>
      <c r="U73" s="114"/>
      <c r="V73" s="117"/>
      <c r="W73" s="106"/>
      <c r="X73" s="115"/>
      <c r="Y73" s="122" t="s">
        <v>141</v>
      </c>
      <c r="Z73" s="123" t="e">
        <f>AVERAGE(Z42:Z72)</f>
        <v>#DIV/0!</v>
      </c>
      <c r="AA73" s="124" t="e">
        <f>O73</f>
        <v>#DIV/0!</v>
      </c>
      <c r="AB73" s="114"/>
      <c r="AC73" s="122" t="s">
        <v>142</v>
      </c>
      <c r="AD73" s="123">
        <f>AVERAGE(AD42:AD72)</f>
        <v>0</v>
      </c>
      <c r="AE73" s="114"/>
      <c r="AF73" s="114"/>
      <c r="AG73" s="117"/>
    </row>
    <row r="74" spans="2:33" ht="19.5" customHeight="1">
      <c r="B74" s="125"/>
      <c r="C74" s="126"/>
      <c r="D74" s="126"/>
      <c r="E74" s="126" t="s">
        <v>143</v>
      </c>
      <c r="F74" s="126"/>
      <c r="G74" s="126"/>
      <c r="H74" s="126"/>
      <c r="I74" s="126"/>
      <c r="J74" s="126"/>
      <c r="K74" s="127"/>
      <c r="L74" s="106"/>
      <c r="M74" s="125"/>
      <c r="N74" s="126"/>
      <c r="O74" s="126"/>
      <c r="P74" s="126" t="s">
        <v>143</v>
      </c>
      <c r="Q74" s="126"/>
      <c r="R74" s="126"/>
      <c r="S74" s="126"/>
      <c r="T74" s="126"/>
      <c r="U74" s="126"/>
      <c r="V74" s="127"/>
      <c r="W74" s="106"/>
      <c r="X74" s="125"/>
      <c r="Y74" s="126"/>
      <c r="Z74" s="126"/>
      <c r="AA74" s="126" t="s">
        <v>143</v>
      </c>
      <c r="AB74" s="126"/>
      <c r="AC74" s="126"/>
      <c r="AD74" s="126"/>
      <c r="AE74" s="126"/>
      <c r="AF74" s="126"/>
      <c r="AG74" s="127"/>
    </row>
    <row r="75" spans="2:33" ht="15.75" customHeight="1">
      <c r="B75" s="106"/>
      <c r="C75" s="106"/>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106"/>
      <c r="AC75" s="106"/>
      <c r="AD75" s="106"/>
      <c r="AE75" s="106"/>
      <c r="AF75" s="106"/>
      <c r="AG75" s="106"/>
    </row>
    <row r="76" spans="2:33" ht="99.75" customHeight="1">
      <c r="B76" s="437" t="s">
        <v>147</v>
      </c>
      <c r="C76" s="438"/>
      <c r="D76" s="438"/>
      <c r="E76" s="438"/>
      <c r="F76" s="438"/>
      <c r="G76" s="438"/>
      <c r="H76" s="438"/>
      <c r="I76" s="438"/>
      <c r="J76" s="438"/>
      <c r="K76" s="439"/>
      <c r="L76" s="106"/>
      <c r="M76" s="437" t="s">
        <v>148</v>
      </c>
      <c r="N76" s="438"/>
      <c r="O76" s="438"/>
      <c r="P76" s="438"/>
      <c r="Q76" s="438"/>
      <c r="R76" s="438"/>
      <c r="S76" s="438"/>
      <c r="T76" s="438"/>
      <c r="U76" s="438"/>
      <c r="V76" s="439"/>
      <c r="W76" s="106"/>
      <c r="X76" s="437" t="s">
        <v>149</v>
      </c>
      <c r="Y76" s="438"/>
      <c r="Z76" s="438"/>
      <c r="AA76" s="438"/>
      <c r="AB76" s="438"/>
      <c r="AC76" s="438"/>
      <c r="AD76" s="438"/>
      <c r="AE76" s="438"/>
      <c r="AF76" s="438"/>
      <c r="AG76" s="439"/>
    </row>
    <row r="77" spans="2:33" ht="15.75" customHeight="1">
      <c r="B77" s="106"/>
      <c r="C77" s="106"/>
      <c r="D77" s="106"/>
      <c r="E77" s="106"/>
      <c r="F77" s="106"/>
      <c r="G77" s="106"/>
      <c r="H77" s="106"/>
      <c r="I77" s="106"/>
      <c r="J77" s="106"/>
      <c r="K77" s="106"/>
      <c r="L77" s="106"/>
      <c r="M77" s="106"/>
      <c r="N77" s="106"/>
      <c r="O77" s="106"/>
      <c r="P77" s="106"/>
      <c r="Q77" s="106"/>
      <c r="R77" s="106"/>
      <c r="S77" s="106"/>
      <c r="T77" s="106"/>
      <c r="U77" s="106"/>
      <c r="V77" s="106"/>
      <c r="W77" s="106"/>
      <c r="X77" s="106"/>
      <c r="Y77" s="106"/>
      <c r="Z77" s="106"/>
      <c r="AA77" s="106"/>
      <c r="AB77" s="106"/>
      <c r="AC77" s="106"/>
      <c r="AD77" s="106"/>
      <c r="AE77" s="106"/>
      <c r="AF77" s="106"/>
      <c r="AG77" s="106"/>
    </row>
    <row r="78" spans="2:33" ht="49.5" customHeight="1">
      <c r="B78" s="107" t="s">
        <v>24</v>
      </c>
      <c r="C78" s="108" t="s">
        <v>121</v>
      </c>
      <c r="D78" s="108" t="s">
        <v>122</v>
      </c>
      <c r="E78" s="108" t="s">
        <v>123</v>
      </c>
      <c r="F78" s="108" t="s">
        <v>124</v>
      </c>
      <c r="G78" s="108" t="s">
        <v>125</v>
      </c>
      <c r="H78" s="108" t="s">
        <v>126</v>
      </c>
      <c r="I78" s="108" t="s">
        <v>127</v>
      </c>
      <c r="J78" s="108" t="s">
        <v>128</v>
      </c>
      <c r="K78" s="109" t="s">
        <v>129</v>
      </c>
      <c r="L78" s="106"/>
      <c r="M78" s="107" t="s">
        <v>24</v>
      </c>
      <c r="N78" s="108" t="s">
        <v>121</v>
      </c>
      <c r="O78" s="108" t="s">
        <v>122</v>
      </c>
      <c r="P78" s="108" t="s">
        <v>123</v>
      </c>
      <c r="Q78" s="108" t="s">
        <v>124</v>
      </c>
      <c r="R78" s="108" t="s">
        <v>125</v>
      </c>
      <c r="S78" s="108" t="s">
        <v>126</v>
      </c>
      <c r="T78" s="108" t="s">
        <v>127</v>
      </c>
      <c r="U78" s="108" t="s">
        <v>128</v>
      </c>
      <c r="V78" s="109" t="s">
        <v>129</v>
      </c>
      <c r="W78" s="106"/>
      <c r="X78" s="107" t="s">
        <v>24</v>
      </c>
      <c r="Y78" s="108" t="s">
        <v>121</v>
      </c>
      <c r="Z78" s="108" t="s">
        <v>122</v>
      </c>
      <c r="AA78" s="108" t="s">
        <v>123</v>
      </c>
      <c r="AB78" s="108" t="s">
        <v>124</v>
      </c>
      <c r="AC78" s="108" t="s">
        <v>125</v>
      </c>
      <c r="AD78" s="108" t="s">
        <v>126</v>
      </c>
      <c r="AE78" s="108" t="s">
        <v>127</v>
      </c>
      <c r="AF78" s="108" t="s">
        <v>128</v>
      </c>
      <c r="AG78" s="109" t="s">
        <v>129</v>
      </c>
    </row>
    <row r="79" spans="2:33" ht="19.5" customHeight="1">
      <c r="B79" s="128">
        <v>43617</v>
      </c>
      <c r="C79" s="114" t="s">
        <v>132</v>
      </c>
      <c r="D79" s="112"/>
      <c r="E79" s="111"/>
      <c r="F79" s="111"/>
      <c r="G79" s="111"/>
      <c r="H79" s="111">
        <f t="shared" ref="H79:H109" si="12">(E79*9)+(F79*4)+(G79*4)</f>
        <v>0</v>
      </c>
      <c r="I79" s="111">
        <f t="shared" ref="I79:I109" si="13">D79/2.204</f>
        <v>0</v>
      </c>
      <c r="J79" s="111"/>
      <c r="K79" s="113"/>
      <c r="L79" s="106"/>
      <c r="M79" s="128">
        <v>43647</v>
      </c>
      <c r="N79" s="114" t="s">
        <v>137</v>
      </c>
      <c r="O79" s="112"/>
      <c r="P79" s="111"/>
      <c r="Q79" s="111"/>
      <c r="R79" s="111"/>
      <c r="S79" s="111">
        <f t="shared" ref="S79:S109" si="14">(P79*9)+(Q79*4)+(R79*4)</f>
        <v>0</v>
      </c>
      <c r="T79" s="111">
        <f t="shared" ref="T79:T109" si="15">O79/2.204</f>
        <v>0</v>
      </c>
      <c r="U79" s="111"/>
      <c r="V79" s="113"/>
      <c r="W79" s="106"/>
      <c r="X79" s="128">
        <v>43678</v>
      </c>
      <c r="Y79" s="114" t="s">
        <v>138</v>
      </c>
      <c r="Z79" s="112"/>
      <c r="AA79" s="111"/>
      <c r="AB79" s="111"/>
      <c r="AC79" s="111"/>
      <c r="AD79" s="111">
        <f t="shared" ref="AD79:AD109" si="16">(AA79*9)+(AB79*4)+(AC79*4)</f>
        <v>0</v>
      </c>
      <c r="AE79" s="111">
        <f t="shared" ref="AE79:AE109" si="17">Z79/2.204</f>
        <v>0</v>
      </c>
      <c r="AF79" s="111"/>
      <c r="AG79" s="113"/>
    </row>
    <row r="80" spans="2:33" ht="19.5" customHeight="1">
      <c r="B80" s="128">
        <v>43618</v>
      </c>
      <c r="C80" s="114" t="s">
        <v>135</v>
      </c>
      <c r="D80" s="116"/>
      <c r="E80" s="114"/>
      <c r="F80" s="114"/>
      <c r="G80" s="114"/>
      <c r="H80" s="114">
        <f t="shared" si="12"/>
        <v>0</v>
      </c>
      <c r="I80" s="114">
        <f t="shared" si="13"/>
        <v>0</v>
      </c>
      <c r="J80" s="114"/>
      <c r="K80" s="117"/>
      <c r="L80" s="106"/>
      <c r="M80" s="128">
        <v>43648</v>
      </c>
      <c r="N80" s="114" t="s">
        <v>133</v>
      </c>
      <c r="O80" s="116"/>
      <c r="P80" s="114"/>
      <c r="Q80" s="114"/>
      <c r="R80" s="114"/>
      <c r="S80" s="114">
        <f t="shared" si="14"/>
        <v>0</v>
      </c>
      <c r="T80" s="114">
        <f t="shared" si="15"/>
        <v>0</v>
      </c>
      <c r="U80" s="114"/>
      <c r="V80" s="117"/>
      <c r="W80" s="106"/>
      <c r="X80" s="128">
        <v>43679</v>
      </c>
      <c r="Y80" s="114" t="s">
        <v>134</v>
      </c>
      <c r="Z80" s="116"/>
      <c r="AA80" s="114"/>
      <c r="AB80" s="114"/>
      <c r="AC80" s="114"/>
      <c r="AD80" s="114">
        <f t="shared" si="16"/>
        <v>0</v>
      </c>
      <c r="AE80" s="114">
        <f t="shared" si="17"/>
        <v>0</v>
      </c>
      <c r="AF80" s="114"/>
      <c r="AG80" s="117"/>
    </row>
    <row r="81" spans="2:33" ht="19.5" customHeight="1">
      <c r="B81" s="128">
        <v>43619</v>
      </c>
      <c r="C81" s="114" t="s">
        <v>137</v>
      </c>
      <c r="D81" s="116"/>
      <c r="E81" s="114"/>
      <c r="F81" s="114"/>
      <c r="G81" s="114"/>
      <c r="H81" s="114">
        <f t="shared" si="12"/>
        <v>0</v>
      </c>
      <c r="I81" s="114">
        <f t="shared" si="13"/>
        <v>0</v>
      </c>
      <c r="J81" s="114"/>
      <c r="K81" s="117"/>
      <c r="L81" s="106"/>
      <c r="M81" s="128">
        <v>43649</v>
      </c>
      <c r="N81" s="114" t="s">
        <v>136</v>
      </c>
      <c r="O81" s="116"/>
      <c r="P81" s="114"/>
      <c r="Q81" s="114"/>
      <c r="R81" s="114"/>
      <c r="S81" s="114">
        <f t="shared" si="14"/>
        <v>0</v>
      </c>
      <c r="T81" s="114">
        <f t="shared" si="15"/>
        <v>0</v>
      </c>
      <c r="U81" s="114"/>
      <c r="V81" s="117"/>
      <c r="W81" s="106"/>
      <c r="X81" s="128">
        <v>43680</v>
      </c>
      <c r="Y81" s="114" t="s">
        <v>132</v>
      </c>
      <c r="Z81" s="116"/>
      <c r="AA81" s="114"/>
      <c r="AB81" s="114"/>
      <c r="AC81" s="114"/>
      <c r="AD81" s="114">
        <f t="shared" si="16"/>
        <v>0</v>
      </c>
      <c r="AE81" s="114">
        <f t="shared" si="17"/>
        <v>0</v>
      </c>
      <c r="AF81" s="114"/>
      <c r="AG81" s="117"/>
    </row>
    <row r="82" spans="2:33" ht="19.5" customHeight="1">
      <c r="B82" s="128">
        <v>43620</v>
      </c>
      <c r="C82" s="114" t="s">
        <v>133</v>
      </c>
      <c r="D82" s="116"/>
      <c r="E82" s="114"/>
      <c r="F82" s="114"/>
      <c r="G82" s="114"/>
      <c r="H82" s="114">
        <f t="shared" si="12"/>
        <v>0</v>
      </c>
      <c r="I82" s="114">
        <f t="shared" si="13"/>
        <v>0</v>
      </c>
      <c r="J82" s="114"/>
      <c r="K82" s="117"/>
      <c r="L82" s="106"/>
      <c r="M82" s="128">
        <v>43650</v>
      </c>
      <c r="N82" s="114" t="s">
        <v>138</v>
      </c>
      <c r="O82" s="116"/>
      <c r="P82" s="114"/>
      <c r="Q82" s="114"/>
      <c r="R82" s="114"/>
      <c r="S82" s="114">
        <f t="shared" si="14"/>
        <v>0</v>
      </c>
      <c r="T82" s="114">
        <f t="shared" si="15"/>
        <v>0</v>
      </c>
      <c r="U82" s="114"/>
      <c r="V82" s="117"/>
      <c r="W82" s="106"/>
      <c r="X82" s="128">
        <v>43681</v>
      </c>
      <c r="Y82" s="114" t="s">
        <v>135</v>
      </c>
      <c r="Z82" s="116"/>
      <c r="AA82" s="114"/>
      <c r="AB82" s="114"/>
      <c r="AC82" s="114"/>
      <c r="AD82" s="114">
        <f t="shared" si="16"/>
        <v>0</v>
      </c>
      <c r="AE82" s="114">
        <f t="shared" si="17"/>
        <v>0</v>
      </c>
      <c r="AF82" s="114"/>
      <c r="AG82" s="117"/>
    </row>
    <row r="83" spans="2:33" ht="19.5" customHeight="1">
      <c r="B83" s="128">
        <v>43621</v>
      </c>
      <c r="C83" s="114" t="s">
        <v>136</v>
      </c>
      <c r="D83" s="116"/>
      <c r="E83" s="114"/>
      <c r="F83" s="114"/>
      <c r="G83" s="114"/>
      <c r="H83" s="114">
        <f t="shared" si="12"/>
        <v>0</v>
      </c>
      <c r="I83" s="114">
        <f t="shared" si="13"/>
        <v>0</v>
      </c>
      <c r="J83" s="114"/>
      <c r="K83" s="117"/>
      <c r="L83" s="106"/>
      <c r="M83" s="128">
        <v>43651</v>
      </c>
      <c r="N83" s="114" t="s">
        <v>134</v>
      </c>
      <c r="O83" s="116"/>
      <c r="P83" s="114"/>
      <c r="Q83" s="114"/>
      <c r="R83" s="114"/>
      <c r="S83" s="114">
        <f t="shared" si="14"/>
        <v>0</v>
      </c>
      <c r="T83" s="114">
        <f t="shared" si="15"/>
        <v>0</v>
      </c>
      <c r="U83" s="114"/>
      <c r="V83" s="117"/>
      <c r="W83" s="106"/>
      <c r="X83" s="128">
        <v>43682</v>
      </c>
      <c r="Y83" s="114" t="s">
        <v>137</v>
      </c>
      <c r="Z83" s="116"/>
      <c r="AA83" s="114"/>
      <c r="AB83" s="114"/>
      <c r="AC83" s="114"/>
      <c r="AD83" s="114">
        <f t="shared" si="16"/>
        <v>0</v>
      </c>
      <c r="AE83" s="114">
        <f t="shared" si="17"/>
        <v>0</v>
      </c>
      <c r="AF83" s="114"/>
      <c r="AG83" s="117"/>
    </row>
    <row r="84" spans="2:33" ht="19.5" customHeight="1">
      <c r="B84" s="128">
        <v>43622</v>
      </c>
      <c r="C84" s="114" t="s">
        <v>138</v>
      </c>
      <c r="D84" s="116"/>
      <c r="E84" s="114"/>
      <c r="F84" s="114"/>
      <c r="G84" s="114"/>
      <c r="H84" s="114">
        <f t="shared" si="12"/>
        <v>0</v>
      </c>
      <c r="I84" s="114">
        <f t="shared" si="13"/>
        <v>0</v>
      </c>
      <c r="J84" s="114"/>
      <c r="K84" s="117"/>
      <c r="L84" s="106"/>
      <c r="M84" s="128">
        <v>43652</v>
      </c>
      <c r="N84" s="114" t="s">
        <v>132</v>
      </c>
      <c r="O84" s="116"/>
      <c r="P84" s="114"/>
      <c r="Q84" s="114"/>
      <c r="R84" s="114"/>
      <c r="S84" s="114">
        <f t="shared" si="14"/>
        <v>0</v>
      </c>
      <c r="T84" s="114">
        <f t="shared" si="15"/>
        <v>0</v>
      </c>
      <c r="U84" s="114"/>
      <c r="V84" s="117"/>
      <c r="W84" s="106"/>
      <c r="X84" s="128">
        <v>43683</v>
      </c>
      <c r="Y84" s="114" t="s">
        <v>133</v>
      </c>
      <c r="Z84" s="116"/>
      <c r="AA84" s="114"/>
      <c r="AB84" s="114"/>
      <c r="AC84" s="114"/>
      <c r="AD84" s="114">
        <f t="shared" si="16"/>
        <v>0</v>
      </c>
      <c r="AE84" s="114">
        <f t="shared" si="17"/>
        <v>0</v>
      </c>
      <c r="AF84" s="114"/>
      <c r="AG84" s="117"/>
    </row>
    <row r="85" spans="2:33" ht="19.5" customHeight="1">
      <c r="B85" s="128">
        <v>43623</v>
      </c>
      <c r="C85" s="114" t="s">
        <v>134</v>
      </c>
      <c r="D85" s="116"/>
      <c r="E85" s="114"/>
      <c r="F85" s="114"/>
      <c r="G85" s="114"/>
      <c r="H85" s="114">
        <f t="shared" si="12"/>
        <v>0</v>
      </c>
      <c r="I85" s="114">
        <f t="shared" si="13"/>
        <v>0</v>
      </c>
      <c r="J85" s="114">
        <f>AVERAGE(I79:I85)</f>
        <v>0</v>
      </c>
      <c r="K85" s="117"/>
      <c r="L85" s="106"/>
      <c r="M85" s="128">
        <v>43653</v>
      </c>
      <c r="N85" s="114" t="s">
        <v>135</v>
      </c>
      <c r="O85" s="116"/>
      <c r="P85" s="114"/>
      <c r="Q85" s="114"/>
      <c r="R85" s="114"/>
      <c r="S85" s="114">
        <f t="shared" si="14"/>
        <v>0</v>
      </c>
      <c r="T85" s="114">
        <f t="shared" si="15"/>
        <v>0</v>
      </c>
      <c r="U85" s="114">
        <f>AVERAGE(T79:T85)</f>
        <v>0</v>
      </c>
      <c r="V85" s="117"/>
      <c r="W85" s="106"/>
      <c r="X85" s="128">
        <v>43684</v>
      </c>
      <c r="Y85" s="114" t="s">
        <v>136</v>
      </c>
      <c r="Z85" s="116"/>
      <c r="AA85" s="114"/>
      <c r="AB85" s="114"/>
      <c r="AC85" s="114"/>
      <c r="AD85" s="114">
        <f t="shared" si="16"/>
        <v>0</v>
      </c>
      <c r="AE85" s="114">
        <f t="shared" si="17"/>
        <v>0</v>
      </c>
      <c r="AF85" s="114">
        <f>AVERAGE(AE79:AE85)</f>
        <v>0</v>
      </c>
      <c r="AG85" s="117"/>
    </row>
    <row r="86" spans="2:33" ht="19.5" customHeight="1">
      <c r="B86" s="128">
        <v>43624</v>
      </c>
      <c r="C86" s="114" t="s">
        <v>132</v>
      </c>
      <c r="D86" s="116"/>
      <c r="E86" s="114"/>
      <c r="F86" s="114"/>
      <c r="G86" s="114"/>
      <c r="H86" s="114">
        <f t="shared" si="12"/>
        <v>0</v>
      </c>
      <c r="I86" s="114">
        <f t="shared" si="13"/>
        <v>0</v>
      </c>
      <c r="J86" s="114"/>
      <c r="K86" s="117"/>
      <c r="L86" s="106"/>
      <c r="M86" s="128">
        <v>43654</v>
      </c>
      <c r="N86" s="114" t="s">
        <v>137</v>
      </c>
      <c r="O86" s="116"/>
      <c r="P86" s="114"/>
      <c r="Q86" s="114"/>
      <c r="R86" s="114"/>
      <c r="S86" s="114">
        <f t="shared" si="14"/>
        <v>0</v>
      </c>
      <c r="T86" s="114">
        <f t="shared" si="15"/>
        <v>0</v>
      </c>
      <c r="U86" s="114"/>
      <c r="V86" s="117"/>
      <c r="W86" s="106"/>
      <c r="X86" s="128">
        <v>43685</v>
      </c>
      <c r="Y86" s="114" t="s">
        <v>138</v>
      </c>
      <c r="Z86" s="116"/>
      <c r="AA86" s="114"/>
      <c r="AB86" s="114"/>
      <c r="AC86" s="114"/>
      <c r="AD86" s="114">
        <f t="shared" si="16"/>
        <v>0</v>
      </c>
      <c r="AE86" s="114">
        <f t="shared" si="17"/>
        <v>0</v>
      </c>
      <c r="AF86" s="114"/>
      <c r="AG86" s="117"/>
    </row>
    <row r="87" spans="2:33" ht="19.5" customHeight="1">
      <c r="B87" s="128">
        <v>43625</v>
      </c>
      <c r="C87" s="114" t="s">
        <v>135</v>
      </c>
      <c r="D87" s="116"/>
      <c r="E87" s="114"/>
      <c r="F87" s="114"/>
      <c r="G87" s="114"/>
      <c r="H87" s="114">
        <f t="shared" si="12"/>
        <v>0</v>
      </c>
      <c r="I87" s="114">
        <f t="shared" si="13"/>
        <v>0</v>
      </c>
      <c r="J87" s="114"/>
      <c r="K87" s="117"/>
      <c r="L87" s="106"/>
      <c r="M87" s="128">
        <v>43655</v>
      </c>
      <c r="N87" s="114" t="s">
        <v>133</v>
      </c>
      <c r="O87" s="116"/>
      <c r="P87" s="114"/>
      <c r="Q87" s="114"/>
      <c r="R87" s="114"/>
      <c r="S87" s="114">
        <f t="shared" si="14"/>
        <v>0</v>
      </c>
      <c r="T87" s="114">
        <f t="shared" si="15"/>
        <v>0</v>
      </c>
      <c r="U87" s="114"/>
      <c r="V87" s="117"/>
      <c r="W87" s="106"/>
      <c r="X87" s="128">
        <v>43686</v>
      </c>
      <c r="Y87" s="114" t="s">
        <v>134</v>
      </c>
      <c r="Z87" s="116"/>
      <c r="AA87" s="114"/>
      <c r="AB87" s="114"/>
      <c r="AC87" s="114"/>
      <c r="AD87" s="114">
        <f t="shared" si="16"/>
        <v>0</v>
      </c>
      <c r="AE87" s="114">
        <f t="shared" si="17"/>
        <v>0</v>
      </c>
      <c r="AF87" s="114"/>
      <c r="AG87" s="117"/>
    </row>
    <row r="88" spans="2:33" ht="19.5" customHeight="1">
      <c r="B88" s="128">
        <v>43626</v>
      </c>
      <c r="C88" s="114" t="s">
        <v>137</v>
      </c>
      <c r="D88" s="116"/>
      <c r="E88" s="114"/>
      <c r="F88" s="114"/>
      <c r="G88" s="114"/>
      <c r="H88" s="114">
        <f t="shared" si="12"/>
        <v>0</v>
      </c>
      <c r="I88" s="114">
        <f t="shared" si="13"/>
        <v>0</v>
      </c>
      <c r="J88" s="114"/>
      <c r="K88" s="117"/>
      <c r="L88" s="106"/>
      <c r="M88" s="128">
        <v>43656</v>
      </c>
      <c r="N88" s="114" t="s">
        <v>136</v>
      </c>
      <c r="O88" s="116"/>
      <c r="P88" s="114"/>
      <c r="Q88" s="114"/>
      <c r="R88" s="114"/>
      <c r="S88" s="114">
        <f t="shared" si="14"/>
        <v>0</v>
      </c>
      <c r="T88" s="114">
        <f t="shared" si="15"/>
        <v>0</v>
      </c>
      <c r="U88" s="114"/>
      <c r="V88" s="117"/>
      <c r="W88" s="106"/>
      <c r="X88" s="128">
        <v>43687</v>
      </c>
      <c r="Y88" s="114" t="s">
        <v>132</v>
      </c>
      <c r="Z88" s="116"/>
      <c r="AA88" s="114"/>
      <c r="AB88" s="114"/>
      <c r="AC88" s="114"/>
      <c r="AD88" s="114">
        <f t="shared" si="16"/>
        <v>0</v>
      </c>
      <c r="AE88" s="114">
        <f t="shared" si="17"/>
        <v>0</v>
      </c>
      <c r="AF88" s="114"/>
      <c r="AG88" s="117"/>
    </row>
    <row r="89" spans="2:33" ht="19.5" customHeight="1">
      <c r="B89" s="128">
        <v>43627</v>
      </c>
      <c r="C89" s="114" t="s">
        <v>133</v>
      </c>
      <c r="D89" s="116"/>
      <c r="E89" s="114"/>
      <c r="F89" s="114"/>
      <c r="G89" s="114"/>
      <c r="H89" s="114">
        <f t="shared" si="12"/>
        <v>0</v>
      </c>
      <c r="I89" s="114">
        <f t="shared" si="13"/>
        <v>0</v>
      </c>
      <c r="J89" s="114"/>
      <c r="K89" s="117"/>
      <c r="L89" s="106"/>
      <c r="M89" s="128">
        <v>43657</v>
      </c>
      <c r="N89" s="114" t="s">
        <v>138</v>
      </c>
      <c r="O89" s="116"/>
      <c r="P89" s="114"/>
      <c r="Q89" s="114"/>
      <c r="R89" s="114"/>
      <c r="S89" s="114">
        <f t="shared" si="14"/>
        <v>0</v>
      </c>
      <c r="T89" s="114">
        <f t="shared" si="15"/>
        <v>0</v>
      </c>
      <c r="U89" s="114"/>
      <c r="V89" s="117"/>
      <c r="W89" s="106"/>
      <c r="X89" s="128">
        <v>43688</v>
      </c>
      <c r="Y89" s="114" t="s">
        <v>135</v>
      </c>
      <c r="Z89" s="116"/>
      <c r="AA89" s="114"/>
      <c r="AB89" s="114"/>
      <c r="AC89" s="114"/>
      <c r="AD89" s="114">
        <f t="shared" si="16"/>
        <v>0</v>
      </c>
      <c r="AE89" s="114">
        <f t="shared" si="17"/>
        <v>0</v>
      </c>
      <c r="AF89" s="114"/>
      <c r="AG89" s="117"/>
    </row>
    <row r="90" spans="2:33" ht="19.5" customHeight="1">
      <c r="B90" s="128">
        <v>43628</v>
      </c>
      <c r="C90" s="114" t="s">
        <v>136</v>
      </c>
      <c r="D90" s="116"/>
      <c r="E90" s="114"/>
      <c r="F90" s="114"/>
      <c r="G90" s="114"/>
      <c r="H90" s="114">
        <f t="shared" si="12"/>
        <v>0</v>
      </c>
      <c r="I90" s="114">
        <f t="shared" si="13"/>
        <v>0</v>
      </c>
      <c r="J90" s="114"/>
      <c r="K90" s="117"/>
      <c r="L90" s="106"/>
      <c r="M90" s="128">
        <v>43658</v>
      </c>
      <c r="N90" s="114" t="s">
        <v>134</v>
      </c>
      <c r="O90" s="116"/>
      <c r="P90" s="114"/>
      <c r="Q90" s="114"/>
      <c r="R90" s="114"/>
      <c r="S90" s="114">
        <f t="shared" si="14"/>
        <v>0</v>
      </c>
      <c r="T90" s="114">
        <f t="shared" si="15"/>
        <v>0</v>
      </c>
      <c r="U90" s="114"/>
      <c r="V90" s="117"/>
      <c r="W90" s="106"/>
      <c r="X90" s="128">
        <v>43689</v>
      </c>
      <c r="Y90" s="114" t="s">
        <v>137</v>
      </c>
      <c r="Z90" s="116"/>
      <c r="AA90" s="114"/>
      <c r="AB90" s="114"/>
      <c r="AC90" s="114"/>
      <c r="AD90" s="114">
        <f t="shared" si="16"/>
        <v>0</v>
      </c>
      <c r="AE90" s="114">
        <f t="shared" si="17"/>
        <v>0</v>
      </c>
      <c r="AF90" s="114"/>
      <c r="AG90" s="117"/>
    </row>
    <row r="91" spans="2:33" ht="19.5" customHeight="1">
      <c r="B91" s="128">
        <v>43629</v>
      </c>
      <c r="C91" s="114" t="s">
        <v>138</v>
      </c>
      <c r="D91" s="116"/>
      <c r="E91" s="114"/>
      <c r="F91" s="114"/>
      <c r="G91" s="114"/>
      <c r="H91" s="114">
        <f t="shared" si="12"/>
        <v>0</v>
      </c>
      <c r="I91" s="114">
        <f t="shared" si="13"/>
        <v>0</v>
      </c>
      <c r="J91" s="114"/>
      <c r="K91" s="117"/>
      <c r="L91" s="106"/>
      <c r="M91" s="128">
        <v>43659</v>
      </c>
      <c r="N91" s="114" t="s">
        <v>132</v>
      </c>
      <c r="O91" s="116"/>
      <c r="P91" s="114"/>
      <c r="Q91" s="114"/>
      <c r="R91" s="114"/>
      <c r="S91" s="114">
        <f t="shared" si="14"/>
        <v>0</v>
      </c>
      <c r="T91" s="114">
        <f t="shared" si="15"/>
        <v>0</v>
      </c>
      <c r="U91" s="114"/>
      <c r="V91" s="117"/>
      <c r="W91" s="106"/>
      <c r="X91" s="128">
        <v>43690</v>
      </c>
      <c r="Y91" s="114" t="s">
        <v>133</v>
      </c>
      <c r="Z91" s="116"/>
      <c r="AA91" s="114"/>
      <c r="AB91" s="114"/>
      <c r="AC91" s="114"/>
      <c r="AD91" s="114">
        <f t="shared" si="16"/>
        <v>0</v>
      </c>
      <c r="AE91" s="114">
        <f t="shared" si="17"/>
        <v>0</v>
      </c>
      <c r="AF91" s="114"/>
      <c r="AG91" s="117"/>
    </row>
    <row r="92" spans="2:33" ht="19.5" customHeight="1">
      <c r="B92" s="128">
        <v>43630</v>
      </c>
      <c r="C92" s="114" t="s">
        <v>134</v>
      </c>
      <c r="D92" s="116"/>
      <c r="E92" s="114"/>
      <c r="F92" s="114"/>
      <c r="G92" s="114"/>
      <c r="H92" s="114">
        <f t="shared" si="12"/>
        <v>0</v>
      </c>
      <c r="I92" s="114">
        <f t="shared" si="13"/>
        <v>0</v>
      </c>
      <c r="J92" s="114">
        <f>AVERAGE(I86:I92)</f>
        <v>0</v>
      </c>
      <c r="K92" s="117"/>
      <c r="L92" s="106"/>
      <c r="M92" s="128">
        <v>43660</v>
      </c>
      <c r="N92" s="114" t="s">
        <v>135</v>
      </c>
      <c r="O92" s="116"/>
      <c r="P92" s="114"/>
      <c r="Q92" s="114"/>
      <c r="R92" s="114"/>
      <c r="S92" s="114">
        <f t="shared" si="14"/>
        <v>0</v>
      </c>
      <c r="T92" s="114">
        <f t="shared" si="15"/>
        <v>0</v>
      </c>
      <c r="U92" s="114">
        <f>AVERAGE(T86:T92)</f>
        <v>0</v>
      </c>
      <c r="V92" s="117"/>
      <c r="W92" s="106"/>
      <c r="X92" s="128">
        <v>43691</v>
      </c>
      <c r="Y92" s="114" t="s">
        <v>136</v>
      </c>
      <c r="Z92" s="116"/>
      <c r="AA92" s="114"/>
      <c r="AB92" s="114"/>
      <c r="AC92" s="114"/>
      <c r="AD92" s="114">
        <f t="shared" si="16"/>
        <v>0</v>
      </c>
      <c r="AE92" s="114">
        <f t="shared" si="17"/>
        <v>0</v>
      </c>
      <c r="AF92" s="114">
        <f>AVERAGE(AE86:AE92)</f>
        <v>0</v>
      </c>
      <c r="AG92" s="117"/>
    </row>
    <row r="93" spans="2:33" ht="19.5" customHeight="1">
      <c r="B93" s="128">
        <v>43631</v>
      </c>
      <c r="C93" s="114" t="s">
        <v>132</v>
      </c>
      <c r="D93" s="116"/>
      <c r="E93" s="114"/>
      <c r="F93" s="114"/>
      <c r="G93" s="114"/>
      <c r="H93" s="114">
        <f t="shared" si="12"/>
        <v>0</v>
      </c>
      <c r="I93" s="114">
        <f t="shared" si="13"/>
        <v>0</v>
      </c>
      <c r="J93" s="114"/>
      <c r="K93" s="117"/>
      <c r="L93" s="106"/>
      <c r="M93" s="128">
        <v>43661</v>
      </c>
      <c r="N93" s="114" t="s">
        <v>137</v>
      </c>
      <c r="O93" s="116"/>
      <c r="P93" s="114"/>
      <c r="Q93" s="114"/>
      <c r="R93" s="114"/>
      <c r="S93" s="114">
        <f t="shared" si="14"/>
        <v>0</v>
      </c>
      <c r="T93" s="114">
        <f t="shared" si="15"/>
        <v>0</v>
      </c>
      <c r="U93" s="114"/>
      <c r="V93" s="117"/>
      <c r="W93" s="106"/>
      <c r="X93" s="128">
        <v>43692</v>
      </c>
      <c r="Y93" s="114" t="s">
        <v>138</v>
      </c>
      <c r="Z93" s="116"/>
      <c r="AA93" s="114"/>
      <c r="AB93" s="114"/>
      <c r="AC93" s="114"/>
      <c r="AD93" s="114">
        <f t="shared" si="16"/>
        <v>0</v>
      </c>
      <c r="AE93" s="114">
        <f t="shared" si="17"/>
        <v>0</v>
      </c>
      <c r="AF93" s="114"/>
      <c r="AG93" s="117"/>
    </row>
    <row r="94" spans="2:33" ht="19.5" customHeight="1">
      <c r="B94" s="128">
        <v>43632</v>
      </c>
      <c r="C94" s="114" t="s">
        <v>135</v>
      </c>
      <c r="D94" s="116"/>
      <c r="E94" s="114"/>
      <c r="F94" s="114"/>
      <c r="G94" s="114"/>
      <c r="H94" s="114">
        <f t="shared" si="12"/>
        <v>0</v>
      </c>
      <c r="I94" s="114">
        <f t="shared" si="13"/>
        <v>0</v>
      </c>
      <c r="J94" s="114"/>
      <c r="K94" s="117"/>
      <c r="L94" s="106"/>
      <c r="M94" s="128">
        <v>43662</v>
      </c>
      <c r="N94" s="114" t="s">
        <v>133</v>
      </c>
      <c r="O94" s="116"/>
      <c r="P94" s="114"/>
      <c r="Q94" s="114"/>
      <c r="R94" s="114"/>
      <c r="S94" s="114">
        <f t="shared" si="14"/>
        <v>0</v>
      </c>
      <c r="T94" s="114">
        <f t="shared" si="15"/>
        <v>0</v>
      </c>
      <c r="U94" s="114"/>
      <c r="V94" s="117"/>
      <c r="W94" s="106"/>
      <c r="X94" s="128">
        <v>43693</v>
      </c>
      <c r="Y94" s="114" t="s">
        <v>134</v>
      </c>
      <c r="Z94" s="116"/>
      <c r="AA94" s="114"/>
      <c r="AB94" s="114"/>
      <c r="AC94" s="114"/>
      <c r="AD94" s="114">
        <f t="shared" si="16"/>
        <v>0</v>
      </c>
      <c r="AE94" s="114">
        <f t="shared" si="17"/>
        <v>0</v>
      </c>
      <c r="AF94" s="114"/>
      <c r="AG94" s="117"/>
    </row>
    <row r="95" spans="2:33" ht="19.5" customHeight="1">
      <c r="B95" s="128">
        <v>43633</v>
      </c>
      <c r="C95" s="114" t="s">
        <v>137</v>
      </c>
      <c r="D95" s="116"/>
      <c r="E95" s="114"/>
      <c r="F95" s="114"/>
      <c r="G95" s="114"/>
      <c r="H95" s="114">
        <f t="shared" si="12"/>
        <v>0</v>
      </c>
      <c r="I95" s="114">
        <f t="shared" si="13"/>
        <v>0</v>
      </c>
      <c r="J95" s="114"/>
      <c r="K95" s="117"/>
      <c r="L95" s="106"/>
      <c r="M95" s="128">
        <v>43663</v>
      </c>
      <c r="N95" s="114" t="s">
        <v>136</v>
      </c>
      <c r="O95" s="116"/>
      <c r="P95" s="114"/>
      <c r="Q95" s="114"/>
      <c r="R95" s="114"/>
      <c r="S95" s="114">
        <f t="shared" si="14"/>
        <v>0</v>
      </c>
      <c r="T95" s="114">
        <f t="shared" si="15"/>
        <v>0</v>
      </c>
      <c r="U95" s="114"/>
      <c r="V95" s="117"/>
      <c r="W95" s="106"/>
      <c r="X95" s="128">
        <v>43694</v>
      </c>
      <c r="Y95" s="114" t="s">
        <v>132</v>
      </c>
      <c r="Z95" s="116"/>
      <c r="AA95" s="114"/>
      <c r="AB95" s="114"/>
      <c r="AC95" s="114"/>
      <c r="AD95" s="114">
        <f t="shared" si="16"/>
        <v>0</v>
      </c>
      <c r="AE95" s="114">
        <f t="shared" si="17"/>
        <v>0</v>
      </c>
      <c r="AF95" s="114"/>
      <c r="AG95" s="117"/>
    </row>
    <row r="96" spans="2:33" ht="19.5" customHeight="1">
      <c r="B96" s="128">
        <v>43634</v>
      </c>
      <c r="C96" s="114" t="s">
        <v>133</v>
      </c>
      <c r="D96" s="116"/>
      <c r="E96" s="114"/>
      <c r="F96" s="114"/>
      <c r="G96" s="114"/>
      <c r="H96" s="114">
        <f t="shared" si="12"/>
        <v>0</v>
      </c>
      <c r="I96" s="114">
        <f t="shared" si="13"/>
        <v>0</v>
      </c>
      <c r="J96" s="114"/>
      <c r="K96" s="117"/>
      <c r="L96" s="106"/>
      <c r="M96" s="128">
        <v>43664</v>
      </c>
      <c r="N96" s="114" t="s">
        <v>138</v>
      </c>
      <c r="O96" s="116"/>
      <c r="P96" s="114"/>
      <c r="Q96" s="114"/>
      <c r="R96" s="114"/>
      <c r="S96" s="114">
        <f t="shared" si="14"/>
        <v>0</v>
      </c>
      <c r="T96" s="114">
        <f t="shared" si="15"/>
        <v>0</v>
      </c>
      <c r="U96" s="114"/>
      <c r="V96" s="117"/>
      <c r="W96" s="106"/>
      <c r="X96" s="128">
        <v>43695</v>
      </c>
      <c r="Y96" s="114" t="s">
        <v>135</v>
      </c>
      <c r="Z96" s="116"/>
      <c r="AA96" s="114"/>
      <c r="AB96" s="114"/>
      <c r="AC96" s="114"/>
      <c r="AD96" s="114">
        <f t="shared" si="16"/>
        <v>0</v>
      </c>
      <c r="AE96" s="114">
        <f t="shared" si="17"/>
        <v>0</v>
      </c>
      <c r="AF96" s="114"/>
      <c r="AG96" s="117"/>
    </row>
    <row r="97" spans="2:33" ht="19.5" customHeight="1">
      <c r="B97" s="128">
        <v>43635</v>
      </c>
      <c r="C97" s="114" t="s">
        <v>136</v>
      </c>
      <c r="D97" s="116"/>
      <c r="E97" s="114"/>
      <c r="F97" s="114"/>
      <c r="G97" s="114"/>
      <c r="H97" s="114">
        <f t="shared" si="12"/>
        <v>0</v>
      </c>
      <c r="I97" s="114">
        <f t="shared" si="13"/>
        <v>0</v>
      </c>
      <c r="J97" s="114"/>
      <c r="K97" s="117"/>
      <c r="L97" s="106"/>
      <c r="M97" s="128">
        <v>43665</v>
      </c>
      <c r="N97" s="114" t="s">
        <v>134</v>
      </c>
      <c r="O97" s="116"/>
      <c r="P97" s="114"/>
      <c r="Q97" s="114"/>
      <c r="R97" s="114"/>
      <c r="S97" s="114">
        <f t="shared" si="14"/>
        <v>0</v>
      </c>
      <c r="T97" s="114">
        <f t="shared" si="15"/>
        <v>0</v>
      </c>
      <c r="U97" s="114"/>
      <c r="V97" s="117"/>
      <c r="W97" s="106"/>
      <c r="X97" s="128">
        <v>43696</v>
      </c>
      <c r="Y97" s="114" t="s">
        <v>137</v>
      </c>
      <c r="Z97" s="116"/>
      <c r="AA97" s="114"/>
      <c r="AB97" s="114"/>
      <c r="AC97" s="114"/>
      <c r="AD97" s="114">
        <f t="shared" si="16"/>
        <v>0</v>
      </c>
      <c r="AE97" s="114">
        <f t="shared" si="17"/>
        <v>0</v>
      </c>
      <c r="AF97" s="114"/>
      <c r="AG97" s="117"/>
    </row>
    <row r="98" spans="2:33" ht="19.5" customHeight="1">
      <c r="B98" s="128">
        <v>43636</v>
      </c>
      <c r="C98" s="114" t="s">
        <v>138</v>
      </c>
      <c r="D98" s="116"/>
      <c r="E98" s="114"/>
      <c r="F98" s="114"/>
      <c r="G98" s="114"/>
      <c r="H98" s="114">
        <f t="shared" si="12"/>
        <v>0</v>
      </c>
      <c r="I98" s="114">
        <f t="shared" si="13"/>
        <v>0</v>
      </c>
      <c r="J98" s="114"/>
      <c r="K98" s="117"/>
      <c r="L98" s="106"/>
      <c r="M98" s="128">
        <v>43666</v>
      </c>
      <c r="N98" s="114" t="s">
        <v>132</v>
      </c>
      <c r="O98" s="116"/>
      <c r="P98" s="114"/>
      <c r="Q98" s="114"/>
      <c r="R98" s="114"/>
      <c r="S98" s="114">
        <f t="shared" si="14"/>
        <v>0</v>
      </c>
      <c r="T98" s="114">
        <f t="shared" si="15"/>
        <v>0</v>
      </c>
      <c r="U98" s="114"/>
      <c r="V98" s="117"/>
      <c r="W98" s="106"/>
      <c r="X98" s="128">
        <v>43697</v>
      </c>
      <c r="Y98" s="114" t="s">
        <v>133</v>
      </c>
      <c r="Z98" s="116"/>
      <c r="AA98" s="114"/>
      <c r="AB98" s="114"/>
      <c r="AC98" s="114"/>
      <c r="AD98" s="114">
        <f t="shared" si="16"/>
        <v>0</v>
      </c>
      <c r="AE98" s="114">
        <f t="shared" si="17"/>
        <v>0</v>
      </c>
      <c r="AF98" s="114"/>
      <c r="AG98" s="117"/>
    </row>
    <row r="99" spans="2:33" ht="19.5" customHeight="1">
      <c r="B99" s="128">
        <v>43637</v>
      </c>
      <c r="C99" s="114" t="s">
        <v>134</v>
      </c>
      <c r="D99" s="116"/>
      <c r="E99" s="114"/>
      <c r="F99" s="114"/>
      <c r="G99" s="114"/>
      <c r="H99" s="114">
        <f t="shared" si="12"/>
        <v>0</v>
      </c>
      <c r="I99" s="114">
        <f t="shared" si="13"/>
        <v>0</v>
      </c>
      <c r="J99" s="114">
        <f>AVERAGE(I93:I99)</f>
        <v>0</v>
      </c>
      <c r="K99" s="117"/>
      <c r="L99" s="106"/>
      <c r="M99" s="128">
        <v>43667</v>
      </c>
      <c r="N99" s="114" t="s">
        <v>135</v>
      </c>
      <c r="O99" s="116"/>
      <c r="P99" s="114"/>
      <c r="Q99" s="114"/>
      <c r="R99" s="114"/>
      <c r="S99" s="114">
        <f t="shared" si="14"/>
        <v>0</v>
      </c>
      <c r="T99" s="114">
        <f t="shared" si="15"/>
        <v>0</v>
      </c>
      <c r="U99" s="114">
        <f>AVERAGE(T93:T99)</f>
        <v>0</v>
      </c>
      <c r="V99" s="117"/>
      <c r="W99" s="106"/>
      <c r="X99" s="128">
        <v>43698</v>
      </c>
      <c r="Y99" s="114" t="s">
        <v>136</v>
      </c>
      <c r="Z99" s="116"/>
      <c r="AA99" s="114"/>
      <c r="AB99" s="114"/>
      <c r="AC99" s="114"/>
      <c r="AD99" s="114">
        <f t="shared" si="16"/>
        <v>0</v>
      </c>
      <c r="AE99" s="114">
        <f t="shared" si="17"/>
        <v>0</v>
      </c>
      <c r="AF99" s="114">
        <f>AVERAGE(AE93:AE99)</f>
        <v>0</v>
      </c>
      <c r="AG99" s="117"/>
    </row>
    <row r="100" spans="2:33" ht="19.5" customHeight="1">
      <c r="B100" s="128">
        <v>43638</v>
      </c>
      <c r="C100" s="114" t="s">
        <v>132</v>
      </c>
      <c r="D100" s="116"/>
      <c r="E100" s="114"/>
      <c r="F100" s="114"/>
      <c r="G100" s="114"/>
      <c r="H100" s="114">
        <f t="shared" si="12"/>
        <v>0</v>
      </c>
      <c r="I100" s="114">
        <f t="shared" si="13"/>
        <v>0</v>
      </c>
      <c r="J100" s="114"/>
      <c r="K100" s="117"/>
      <c r="L100" s="106"/>
      <c r="M100" s="128">
        <v>43668</v>
      </c>
      <c r="N100" s="114" t="s">
        <v>137</v>
      </c>
      <c r="O100" s="116"/>
      <c r="P100" s="114"/>
      <c r="Q100" s="114"/>
      <c r="R100" s="114"/>
      <c r="S100" s="114">
        <f t="shared" si="14"/>
        <v>0</v>
      </c>
      <c r="T100" s="114">
        <f t="shared" si="15"/>
        <v>0</v>
      </c>
      <c r="U100" s="114"/>
      <c r="V100" s="117"/>
      <c r="W100" s="106"/>
      <c r="X100" s="128">
        <v>43699</v>
      </c>
      <c r="Y100" s="114" t="s">
        <v>138</v>
      </c>
      <c r="Z100" s="116"/>
      <c r="AA100" s="114"/>
      <c r="AB100" s="114"/>
      <c r="AC100" s="114"/>
      <c r="AD100" s="114">
        <f t="shared" si="16"/>
        <v>0</v>
      </c>
      <c r="AE100" s="114">
        <f t="shared" si="17"/>
        <v>0</v>
      </c>
      <c r="AF100" s="114"/>
      <c r="AG100" s="117"/>
    </row>
    <row r="101" spans="2:33" ht="19.5" customHeight="1">
      <c r="B101" s="128">
        <v>43639</v>
      </c>
      <c r="C101" s="114" t="s">
        <v>135</v>
      </c>
      <c r="D101" s="116"/>
      <c r="E101" s="114"/>
      <c r="F101" s="114"/>
      <c r="G101" s="114"/>
      <c r="H101" s="114">
        <f t="shared" si="12"/>
        <v>0</v>
      </c>
      <c r="I101" s="114">
        <f t="shared" si="13"/>
        <v>0</v>
      </c>
      <c r="J101" s="114"/>
      <c r="K101" s="117"/>
      <c r="L101" s="106"/>
      <c r="M101" s="128">
        <v>43669</v>
      </c>
      <c r="N101" s="114" t="s">
        <v>133</v>
      </c>
      <c r="O101" s="116"/>
      <c r="P101" s="114"/>
      <c r="Q101" s="114"/>
      <c r="R101" s="114"/>
      <c r="S101" s="114">
        <f t="shared" si="14"/>
        <v>0</v>
      </c>
      <c r="T101" s="114">
        <f t="shared" si="15"/>
        <v>0</v>
      </c>
      <c r="U101" s="114"/>
      <c r="V101" s="117"/>
      <c r="W101" s="106"/>
      <c r="X101" s="128">
        <v>43700</v>
      </c>
      <c r="Y101" s="114" t="s">
        <v>134</v>
      </c>
      <c r="Z101" s="116"/>
      <c r="AA101" s="114"/>
      <c r="AB101" s="114"/>
      <c r="AC101" s="114"/>
      <c r="AD101" s="114">
        <f t="shared" si="16"/>
        <v>0</v>
      </c>
      <c r="AE101" s="114">
        <f t="shared" si="17"/>
        <v>0</v>
      </c>
      <c r="AF101" s="114"/>
      <c r="AG101" s="117"/>
    </row>
    <row r="102" spans="2:33" ht="19.5" customHeight="1">
      <c r="B102" s="128">
        <v>43640</v>
      </c>
      <c r="C102" s="114" t="s">
        <v>137</v>
      </c>
      <c r="D102" s="116"/>
      <c r="E102" s="114"/>
      <c r="F102" s="114"/>
      <c r="G102" s="114"/>
      <c r="H102" s="114">
        <f t="shared" si="12"/>
        <v>0</v>
      </c>
      <c r="I102" s="114">
        <f t="shared" si="13"/>
        <v>0</v>
      </c>
      <c r="J102" s="114"/>
      <c r="K102" s="117"/>
      <c r="L102" s="106"/>
      <c r="M102" s="128">
        <v>43670</v>
      </c>
      <c r="N102" s="114" t="s">
        <v>136</v>
      </c>
      <c r="O102" s="116"/>
      <c r="P102" s="114"/>
      <c r="Q102" s="114"/>
      <c r="R102" s="114"/>
      <c r="S102" s="114">
        <f t="shared" si="14"/>
        <v>0</v>
      </c>
      <c r="T102" s="114">
        <f t="shared" si="15"/>
        <v>0</v>
      </c>
      <c r="U102" s="114"/>
      <c r="V102" s="117"/>
      <c r="W102" s="106"/>
      <c r="X102" s="128">
        <v>43701</v>
      </c>
      <c r="Y102" s="114" t="s">
        <v>132</v>
      </c>
      <c r="Z102" s="116"/>
      <c r="AA102" s="114"/>
      <c r="AB102" s="114"/>
      <c r="AC102" s="114"/>
      <c r="AD102" s="114">
        <f t="shared" si="16"/>
        <v>0</v>
      </c>
      <c r="AE102" s="114">
        <f t="shared" si="17"/>
        <v>0</v>
      </c>
      <c r="AF102" s="114"/>
      <c r="AG102" s="117"/>
    </row>
    <row r="103" spans="2:33" ht="19.5" customHeight="1">
      <c r="B103" s="128">
        <v>43641</v>
      </c>
      <c r="C103" s="114" t="s">
        <v>133</v>
      </c>
      <c r="D103" s="116"/>
      <c r="E103" s="114"/>
      <c r="F103" s="114"/>
      <c r="G103" s="114"/>
      <c r="H103" s="114">
        <f t="shared" si="12"/>
        <v>0</v>
      </c>
      <c r="I103" s="114">
        <f t="shared" si="13"/>
        <v>0</v>
      </c>
      <c r="J103" s="114"/>
      <c r="K103" s="117"/>
      <c r="L103" s="106"/>
      <c r="M103" s="128">
        <v>43671</v>
      </c>
      <c r="N103" s="114" t="s">
        <v>138</v>
      </c>
      <c r="O103" s="116"/>
      <c r="P103" s="114"/>
      <c r="Q103" s="114"/>
      <c r="R103" s="114"/>
      <c r="S103" s="114">
        <f t="shared" si="14"/>
        <v>0</v>
      </c>
      <c r="T103" s="114">
        <f t="shared" si="15"/>
        <v>0</v>
      </c>
      <c r="U103" s="114"/>
      <c r="V103" s="117"/>
      <c r="W103" s="106"/>
      <c r="X103" s="128">
        <v>43702</v>
      </c>
      <c r="Y103" s="114" t="s">
        <v>135</v>
      </c>
      <c r="Z103" s="116"/>
      <c r="AA103" s="114"/>
      <c r="AB103" s="114"/>
      <c r="AC103" s="114"/>
      <c r="AD103" s="114">
        <f t="shared" si="16"/>
        <v>0</v>
      </c>
      <c r="AE103" s="114">
        <f t="shared" si="17"/>
        <v>0</v>
      </c>
      <c r="AF103" s="114"/>
      <c r="AG103" s="117"/>
    </row>
    <row r="104" spans="2:33" ht="19.5" customHeight="1">
      <c r="B104" s="128">
        <v>43642</v>
      </c>
      <c r="C104" s="114" t="s">
        <v>136</v>
      </c>
      <c r="D104" s="116"/>
      <c r="E104" s="114"/>
      <c r="F104" s="114"/>
      <c r="G104" s="114"/>
      <c r="H104" s="114">
        <f t="shared" si="12"/>
        <v>0</v>
      </c>
      <c r="I104" s="114">
        <f t="shared" si="13"/>
        <v>0</v>
      </c>
      <c r="J104" s="114"/>
      <c r="K104" s="117"/>
      <c r="L104" s="106"/>
      <c r="M104" s="128">
        <v>43672</v>
      </c>
      <c r="N104" s="114" t="s">
        <v>134</v>
      </c>
      <c r="O104" s="116"/>
      <c r="P104" s="114"/>
      <c r="Q104" s="114"/>
      <c r="R104" s="114"/>
      <c r="S104" s="114">
        <f t="shared" si="14"/>
        <v>0</v>
      </c>
      <c r="T104" s="114">
        <f t="shared" si="15"/>
        <v>0</v>
      </c>
      <c r="U104" s="114"/>
      <c r="V104" s="117"/>
      <c r="W104" s="106"/>
      <c r="X104" s="128">
        <v>43703</v>
      </c>
      <c r="Y104" s="114" t="s">
        <v>137</v>
      </c>
      <c r="Z104" s="116"/>
      <c r="AA104" s="114"/>
      <c r="AB104" s="114"/>
      <c r="AC104" s="114"/>
      <c r="AD104" s="114">
        <f t="shared" si="16"/>
        <v>0</v>
      </c>
      <c r="AE104" s="114">
        <f t="shared" si="17"/>
        <v>0</v>
      </c>
      <c r="AF104" s="114"/>
      <c r="AG104" s="117"/>
    </row>
    <row r="105" spans="2:33" ht="19.5" customHeight="1">
      <c r="B105" s="128">
        <v>43643</v>
      </c>
      <c r="C105" s="114" t="s">
        <v>138</v>
      </c>
      <c r="D105" s="116"/>
      <c r="E105" s="114"/>
      <c r="F105" s="114"/>
      <c r="G105" s="114"/>
      <c r="H105" s="114">
        <f t="shared" si="12"/>
        <v>0</v>
      </c>
      <c r="I105" s="114">
        <f t="shared" si="13"/>
        <v>0</v>
      </c>
      <c r="J105" s="114"/>
      <c r="K105" s="117"/>
      <c r="L105" s="106"/>
      <c r="M105" s="128">
        <v>43673</v>
      </c>
      <c r="N105" s="114" t="s">
        <v>132</v>
      </c>
      <c r="O105" s="116"/>
      <c r="P105" s="114"/>
      <c r="Q105" s="114"/>
      <c r="R105" s="114"/>
      <c r="S105" s="114">
        <f t="shared" si="14"/>
        <v>0</v>
      </c>
      <c r="T105" s="114">
        <f t="shared" si="15"/>
        <v>0</v>
      </c>
      <c r="U105" s="114"/>
      <c r="V105" s="117"/>
      <c r="W105" s="106"/>
      <c r="X105" s="128">
        <v>43704</v>
      </c>
      <c r="Y105" s="114" t="s">
        <v>133</v>
      </c>
      <c r="Z105" s="116"/>
      <c r="AA105" s="114"/>
      <c r="AB105" s="114"/>
      <c r="AC105" s="114"/>
      <c r="AD105" s="114">
        <f t="shared" si="16"/>
        <v>0</v>
      </c>
      <c r="AE105" s="114">
        <f t="shared" si="17"/>
        <v>0</v>
      </c>
      <c r="AF105" s="114"/>
      <c r="AG105" s="117"/>
    </row>
    <row r="106" spans="2:33" ht="19.5" customHeight="1">
      <c r="B106" s="128">
        <v>43644</v>
      </c>
      <c r="C106" s="114" t="s">
        <v>134</v>
      </c>
      <c r="D106" s="116"/>
      <c r="E106" s="114"/>
      <c r="F106" s="114"/>
      <c r="G106" s="114"/>
      <c r="H106" s="114">
        <f t="shared" si="12"/>
        <v>0</v>
      </c>
      <c r="I106" s="114">
        <f t="shared" si="13"/>
        <v>0</v>
      </c>
      <c r="J106" s="114">
        <f>AVERAGE(I100:I106)</f>
        <v>0</v>
      </c>
      <c r="K106" s="117"/>
      <c r="L106" s="106"/>
      <c r="M106" s="128">
        <v>43674</v>
      </c>
      <c r="N106" s="114" t="s">
        <v>135</v>
      </c>
      <c r="O106" s="116"/>
      <c r="P106" s="114"/>
      <c r="Q106" s="114"/>
      <c r="R106" s="114"/>
      <c r="S106" s="114">
        <f t="shared" si="14"/>
        <v>0</v>
      </c>
      <c r="T106" s="114">
        <f t="shared" si="15"/>
        <v>0</v>
      </c>
      <c r="U106" s="114">
        <f>AVERAGE(T100:T106)</f>
        <v>0</v>
      </c>
      <c r="V106" s="117"/>
      <c r="W106" s="106"/>
      <c r="X106" s="128">
        <v>43705</v>
      </c>
      <c r="Y106" s="114" t="s">
        <v>136</v>
      </c>
      <c r="Z106" s="116"/>
      <c r="AA106" s="114"/>
      <c r="AB106" s="114"/>
      <c r="AC106" s="114"/>
      <c r="AD106" s="114">
        <f t="shared" si="16"/>
        <v>0</v>
      </c>
      <c r="AE106" s="114">
        <f t="shared" si="17"/>
        <v>0</v>
      </c>
      <c r="AF106" s="114">
        <f>AVERAGE(AE100:AE106)</f>
        <v>0</v>
      </c>
      <c r="AG106" s="117"/>
    </row>
    <row r="107" spans="2:33" ht="19.5" customHeight="1">
      <c r="B107" s="128">
        <v>43645</v>
      </c>
      <c r="C107" s="114" t="s">
        <v>132</v>
      </c>
      <c r="D107" s="116"/>
      <c r="E107" s="114"/>
      <c r="F107" s="114"/>
      <c r="G107" s="114"/>
      <c r="H107" s="114">
        <f t="shared" si="12"/>
        <v>0</v>
      </c>
      <c r="I107" s="114">
        <f t="shared" si="13"/>
        <v>0</v>
      </c>
      <c r="J107" s="114"/>
      <c r="K107" s="117"/>
      <c r="L107" s="106"/>
      <c r="M107" s="128">
        <v>43675</v>
      </c>
      <c r="N107" s="114" t="s">
        <v>137</v>
      </c>
      <c r="O107" s="116"/>
      <c r="P107" s="114"/>
      <c r="Q107" s="114"/>
      <c r="R107" s="114"/>
      <c r="S107" s="114">
        <f t="shared" si="14"/>
        <v>0</v>
      </c>
      <c r="T107" s="114">
        <f t="shared" si="15"/>
        <v>0</v>
      </c>
      <c r="U107" s="114"/>
      <c r="V107" s="117"/>
      <c r="W107" s="106"/>
      <c r="X107" s="128">
        <v>43706</v>
      </c>
      <c r="Y107" s="114" t="s">
        <v>138</v>
      </c>
      <c r="Z107" s="116"/>
      <c r="AA107" s="114"/>
      <c r="AB107" s="114"/>
      <c r="AC107" s="114"/>
      <c r="AD107" s="114">
        <f t="shared" si="16"/>
        <v>0</v>
      </c>
      <c r="AE107" s="114">
        <f t="shared" si="17"/>
        <v>0</v>
      </c>
      <c r="AF107" s="114"/>
      <c r="AG107" s="117"/>
    </row>
    <row r="108" spans="2:33" ht="19.5" customHeight="1">
      <c r="B108" s="128">
        <v>43646</v>
      </c>
      <c r="C108" s="114" t="s">
        <v>135</v>
      </c>
      <c r="D108" s="116"/>
      <c r="E108" s="114"/>
      <c r="F108" s="114"/>
      <c r="G108" s="114"/>
      <c r="H108" s="114">
        <f t="shared" si="12"/>
        <v>0</v>
      </c>
      <c r="I108" s="114">
        <f t="shared" si="13"/>
        <v>0</v>
      </c>
      <c r="J108" s="114"/>
      <c r="K108" s="117"/>
      <c r="L108" s="106"/>
      <c r="M108" s="128">
        <v>43676</v>
      </c>
      <c r="N108" s="114" t="s">
        <v>133</v>
      </c>
      <c r="O108" s="116"/>
      <c r="P108" s="114"/>
      <c r="Q108" s="114"/>
      <c r="R108" s="114"/>
      <c r="S108" s="114">
        <f t="shared" si="14"/>
        <v>0</v>
      </c>
      <c r="T108" s="114">
        <f t="shared" si="15"/>
        <v>0</v>
      </c>
      <c r="U108" s="114"/>
      <c r="V108" s="117"/>
      <c r="W108" s="106"/>
      <c r="X108" s="128">
        <v>43707</v>
      </c>
      <c r="Y108" s="114" t="s">
        <v>134</v>
      </c>
      <c r="Z108" s="116"/>
      <c r="AA108" s="114"/>
      <c r="AB108" s="114"/>
      <c r="AC108" s="114"/>
      <c r="AD108" s="114">
        <f t="shared" si="16"/>
        <v>0</v>
      </c>
      <c r="AE108" s="114">
        <f t="shared" si="17"/>
        <v>0</v>
      </c>
      <c r="AF108" s="114"/>
      <c r="AG108" s="117"/>
    </row>
    <row r="109" spans="2:33" ht="19.5" customHeight="1">
      <c r="B109" s="128"/>
      <c r="C109" s="114"/>
      <c r="D109" s="116"/>
      <c r="E109" s="114"/>
      <c r="F109" s="114"/>
      <c r="G109" s="114"/>
      <c r="H109" s="114">
        <f t="shared" si="12"/>
        <v>0</v>
      </c>
      <c r="I109" s="114">
        <f t="shared" si="13"/>
        <v>0</v>
      </c>
      <c r="J109" s="114"/>
      <c r="K109" s="117"/>
      <c r="L109" s="106"/>
      <c r="M109" s="128">
        <v>43677</v>
      </c>
      <c r="N109" s="114" t="s">
        <v>136</v>
      </c>
      <c r="O109" s="116"/>
      <c r="P109" s="114"/>
      <c r="Q109" s="114"/>
      <c r="R109" s="114"/>
      <c r="S109" s="114">
        <f t="shared" si="14"/>
        <v>0</v>
      </c>
      <c r="T109" s="114">
        <f t="shared" si="15"/>
        <v>0</v>
      </c>
      <c r="U109" s="114"/>
      <c r="V109" s="117"/>
      <c r="W109" s="106"/>
      <c r="X109" s="128">
        <v>43708</v>
      </c>
      <c r="Y109" s="114" t="s">
        <v>132</v>
      </c>
      <c r="Z109" s="116"/>
      <c r="AA109" s="114"/>
      <c r="AB109" s="114"/>
      <c r="AC109" s="114"/>
      <c r="AD109" s="114">
        <f t="shared" si="16"/>
        <v>0</v>
      </c>
      <c r="AE109" s="114">
        <f t="shared" si="17"/>
        <v>0</v>
      </c>
      <c r="AF109" s="114"/>
      <c r="AG109" s="117"/>
    </row>
    <row r="110" spans="2:33" ht="19.5" customHeight="1">
      <c r="B110" s="115"/>
      <c r="C110" s="122" t="s">
        <v>141</v>
      </c>
      <c r="D110" s="123" t="e">
        <f>AVERAGE(D79:D109)</f>
        <v>#DIV/0!</v>
      </c>
      <c r="E110" s="124" t="e">
        <f>Z73</f>
        <v>#DIV/0!</v>
      </c>
      <c r="F110" s="114"/>
      <c r="G110" s="122" t="s">
        <v>142</v>
      </c>
      <c r="H110" s="123">
        <f>AVERAGE(H79:H109)</f>
        <v>0</v>
      </c>
      <c r="I110" s="114"/>
      <c r="J110" s="114"/>
      <c r="K110" s="117"/>
      <c r="L110" s="106"/>
      <c r="M110" s="115"/>
      <c r="N110" s="122" t="s">
        <v>141</v>
      </c>
      <c r="O110" s="123" t="e">
        <f>AVERAGE(O79:O109)</f>
        <v>#DIV/0!</v>
      </c>
      <c r="P110" s="124" t="e">
        <f>D110</f>
        <v>#DIV/0!</v>
      </c>
      <c r="Q110" s="114"/>
      <c r="R110" s="122" t="s">
        <v>142</v>
      </c>
      <c r="S110" s="123">
        <f>AVERAGE(S79:S109)</f>
        <v>0</v>
      </c>
      <c r="T110" s="114"/>
      <c r="U110" s="114"/>
      <c r="V110" s="117"/>
      <c r="W110" s="106"/>
      <c r="X110" s="115"/>
      <c r="Y110" s="122" t="s">
        <v>141</v>
      </c>
      <c r="Z110" s="123" t="e">
        <f>AVERAGE(Z79:Z109)</f>
        <v>#DIV/0!</v>
      </c>
      <c r="AA110" s="124" t="e">
        <f>O110</f>
        <v>#DIV/0!</v>
      </c>
      <c r="AB110" s="114"/>
      <c r="AC110" s="122" t="s">
        <v>142</v>
      </c>
      <c r="AD110" s="123">
        <f>AVERAGE(AD79:AD109)</f>
        <v>0</v>
      </c>
      <c r="AE110" s="114"/>
      <c r="AF110" s="114"/>
      <c r="AG110" s="117"/>
    </row>
    <row r="111" spans="2:33" ht="19.5" customHeight="1">
      <c r="B111" s="125"/>
      <c r="C111" s="126"/>
      <c r="D111" s="126"/>
      <c r="E111" s="126" t="s">
        <v>143</v>
      </c>
      <c r="F111" s="126"/>
      <c r="G111" s="126"/>
      <c r="H111" s="126"/>
      <c r="I111" s="126"/>
      <c r="J111" s="126"/>
      <c r="K111" s="127"/>
      <c r="L111" s="106"/>
      <c r="M111" s="125"/>
      <c r="N111" s="126"/>
      <c r="O111" s="126"/>
      <c r="P111" s="126" t="s">
        <v>143</v>
      </c>
      <c r="Q111" s="126"/>
      <c r="R111" s="126"/>
      <c r="S111" s="126"/>
      <c r="T111" s="126"/>
      <c r="U111" s="126"/>
      <c r="V111" s="127"/>
      <c r="W111" s="106"/>
      <c r="X111" s="125"/>
      <c r="Y111" s="126"/>
      <c r="Z111" s="126"/>
      <c r="AA111" s="126" t="s">
        <v>143</v>
      </c>
      <c r="AB111" s="126"/>
      <c r="AC111" s="126"/>
      <c r="AD111" s="126"/>
      <c r="AE111" s="126"/>
      <c r="AF111" s="126"/>
      <c r="AG111" s="127"/>
    </row>
    <row r="112" spans="2:33" ht="19.5" customHeight="1">
      <c r="B112" s="106"/>
      <c r="C112" s="106"/>
      <c r="D112" s="106"/>
      <c r="E112" s="106"/>
      <c r="F112" s="106"/>
      <c r="G112" s="106"/>
      <c r="H112" s="106"/>
      <c r="I112" s="106"/>
      <c r="J112" s="106"/>
      <c r="K112" s="106"/>
      <c r="L112" s="106"/>
      <c r="M112" s="106"/>
      <c r="N112" s="106"/>
      <c r="O112" s="106"/>
      <c r="P112" s="106"/>
      <c r="Q112" s="106"/>
      <c r="R112" s="106"/>
      <c r="S112" s="106"/>
      <c r="T112" s="106"/>
      <c r="U112" s="106"/>
      <c r="V112" s="106"/>
      <c r="W112" s="106"/>
      <c r="X112" s="106"/>
      <c r="Y112" s="106"/>
      <c r="Z112" s="106"/>
      <c r="AA112" s="106"/>
      <c r="AB112" s="106"/>
      <c r="AC112" s="106"/>
      <c r="AD112" s="106"/>
      <c r="AE112" s="106"/>
      <c r="AF112" s="106"/>
      <c r="AG112" s="106"/>
    </row>
    <row r="113" spans="2:33" ht="99.75" customHeight="1">
      <c r="B113" s="437" t="s">
        <v>163</v>
      </c>
      <c r="C113" s="438"/>
      <c r="D113" s="438"/>
      <c r="E113" s="438"/>
      <c r="F113" s="438"/>
      <c r="G113" s="438"/>
      <c r="H113" s="438"/>
      <c r="I113" s="438"/>
      <c r="J113" s="438"/>
      <c r="K113" s="439"/>
      <c r="L113" s="106"/>
      <c r="M113" s="437" t="s">
        <v>164</v>
      </c>
      <c r="N113" s="438"/>
      <c r="O113" s="438"/>
      <c r="P113" s="438"/>
      <c r="Q113" s="438"/>
      <c r="R113" s="438"/>
      <c r="S113" s="438"/>
      <c r="T113" s="438"/>
      <c r="U113" s="438"/>
      <c r="V113" s="439"/>
      <c r="W113" s="106"/>
      <c r="X113" s="437" t="s">
        <v>165</v>
      </c>
      <c r="Y113" s="438"/>
      <c r="Z113" s="438"/>
      <c r="AA113" s="438"/>
      <c r="AB113" s="438"/>
      <c r="AC113" s="438"/>
      <c r="AD113" s="438"/>
      <c r="AE113" s="438"/>
      <c r="AF113" s="438"/>
      <c r="AG113" s="439"/>
    </row>
    <row r="114" spans="2:33" ht="15.75" customHeight="1">
      <c r="B114" s="106"/>
      <c r="C114" s="106"/>
      <c r="D114" s="106"/>
      <c r="E114" s="106"/>
      <c r="F114" s="106"/>
      <c r="G114" s="106"/>
      <c r="H114" s="106"/>
      <c r="I114" s="106"/>
      <c r="J114" s="106"/>
      <c r="K114" s="106"/>
      <c r="L114" s="106"/>
      <c r="M114" s="106"/>
      <c r="N114" s="106"/>
      <c r="O114" s="106"/>
      <c r="P114" s="106"/>
      <c r="Q114" s="106"/>
      <c r="R114" s="106"/>
      <c r="S114" s="106"/>
      <c r="T114" s="106"/>
      <c r="U114" s="106"/>
      <c r="V114" s="106"/>
      <c r="W114" s="106"/>
      <c r="X114" s="106"/>
      <c r="Y114" s="106"/>
      <c r="Z114" s="106"/>
      <c r="AA114" s="106"/>
      <c r="AB114" s="106"/>
      <c r="AC114" s="106"/>
      <c r="AD114" s="106"/>
      <c r="AE114" s="106"/>
      <c r="AF114" s="106"/>
      <c r="AG114" s="106"/>
    </row>
    <row r="115" spans="2:33" ht="49.5" customHeight="1">
      <c r="B115" s="107" t="s">
        <v>24</v>
      </c>
      <c r="C115" s="108" t="s">
        <v>121</v>
      </c>
      <c r="D115" s="108" t="s">
        <v>122</v>
      </c>
      <c r="E115" s="108" t="s">
        <v>123</v>
      </c>
      <c r="F115" s="108" t="s">
        <v>124</v>
      </c>
      <c r="G115" s="108" t="s">
        <v>125</v>
      </c>
      <c r="H115" s="108" t="s">
        <v>126</v>
      </c>
      <c r="I115" s="108" t="s">
        <v>127</v>
      </c>
      <c r="J115" s="108" t="s">
        <v>128</v>
      </c>
      <c r="K115" s="109" t="s">
        <v>129</v>
      </c>
      <c r="L115" s="106"/>
      <c r="M115" s="107" t="s">
        <v>24</v>
      </c>
      <c r="N115" s="108" t="s">
        <v>121</v>
      </c>
      <c r="O115" s="108" t="s">
        <v>122</v>
      </c>
      <c r="P115" s="108" t="s">
        <v>123</v>
      </c>
      <c r="Q115" s="108" t="s">
        <v>124</v>
      </c>
      <c r="R115" s="108" t="s">
        <v>125</v>
      </c>
      <c r="S115" s="108" t="s">
        <v>126</v>
      </c>
      <c r="T115" s="108" t="s">
        <v>127</v>
      </c>
      <c r="U115" s="108" t="s">
        <v>128</v>
      </c>
      <c r="V115" s="109" t="s">
        <v>129</v>
      </c>
      <c r="W115" s="106"/>
      <c r="X115" s="107" t="s">
        <v>24</v>
      </c>
      <c r="Y115" s="108" t="s">
        <v>121</v>
      </c>
      <c r="Z115" s="108" t="s">
        <v>122</v>
      </c>
      <c r="AA115" s="108" t="s">
        <v>123</v>
      </c>
      <c r="AB115" s="108" t="s">
        <v>124</v>
      </c>
      <c r="AC115" s="108" t="s">
        <v>125</v>
      </c>
      <c r="AD115" s="108" t="s">
        <v>126</v>
      </c>
      <c r="AE115" s="108" t="s">
        <v>127</v>
      </c>
      <c r="AF115" s="108" t="s">
        <v>128</v>
      </c>
      <c r="AG115" s="109" t="s">
        <v>129</v>
      </c>
    </row>
    <row r="116" spans="2:33" ht="19.5" customHeight="1">
      <c r="B116" s="128">
        <v>43709</v>
      </c>
      <c r="C116" s="114" t="s">
        <v>135</v>
      </c>
      <c r="D116" s="112"/>
      <c r="E116" s="111"/>
      <c r="F116" s="111"/>
      <c r="G116" s="111"/>
      <c r="H116" s="111">
        <f t="shared" ref="H116:H146" si="18">(E116*9)+(F116*4)+(G116*4)</f>
        <v>0</v>
      </c>
      <c r="I116" s="111">
        <f t="shared" ref="I116:I146" si="19">D116/2.204</f>
        <v>0</v>
      </c>
      <c r="J116" s="111"/>
      <c r="K116" s="113"/>
      <c r="L116" s="106"/>
      <c r="M116" s="128">
        <v>43739</v>
      </c>
      <c r="N116" s="114" t="s">
        <v>133</v>
      </c>
      <c r="O116" s="112"/>
      <c r="P116" s="111"/>
      <c r="Q116" s="111"/>
      <c r="R116" s="111"/>
      <c r="S116" s="111">
        <f t="shared" ref="S116:S146" si="20">(P116*9)+(Q116*4)+(R116*4)</f>
        <v>0</v>
      </c>
      <c r="T116" s="111">
        <f t="shared" ref="T116:T146" si="21">O116/2.204</f>
        <v>0</v>
      </c>
      <c r="U116" s="111"/>
      <c r="V116" s="113"/>
      <c r="W116" s="106"/>
      <c r="X116" s="128">
        <v>43770</v>
      </c>
      <c r="Y116" s="114" t="s">
        <v>134</v>
      </c>
      <c r="Z116" s="112"/>
      <c r="AA116" s="111"/>
      <c r="AB116" s="111"/>
      <c r="AC116" s="111"/>
      <c r="AD116" s="111">
        <f t="shared" ref="AD116:AD146" si="22">(AA116*9)+(AB116*4)+(AC116*4)</f>
        <v>0</v>
      </c>
      <c r="AE116" s="111">
        <f t="shared" ref="AE116:AE146" si="23">Z116/2.204</f>
        <v>0</v>
      </c>
      <c r="AF116" s="111"/>
      <c r="AG116" s="113"/>
    </row>
    <row r="117" spans="2:33" ht="19.5" customHeight="1">
      <c r="B117" s="128">
        <v>43710</v>
      </c>
      <c r="C117" s="114" t="s">
        <v>137</v>
      </c>
      <c r="D117" s="116"/>
      <c r="E117" s="114"/>
      <c r="F117" s="114"/>
      <c r="G117" s="114"/>
      <c r="H117" s="114">
        <f t="shared" si="18"/>
        <v>0</v>
      </c>
      <c r="I117" s="114">
        <f t="shared" si="19"/>
        <v>0</v>
      </c>
      <c r="J117" s="114"/>
      <c r="K117" s="117"/>
      <c r="L117" s="106"/>
      <c r="M117" s="128">
        <v>43740</v>
      </c>
      <c r="N117" s="114" t="s">
        <v>136</v>
      </c>
      <c r="O117" s="116"/>
      <c r="P117" s="114"/>
      <c r="Q117" s="114"/>
      <c r="R117" s="114"/>
      <c r="S117" s="114">
        <f t="shared" si="20"/>
        <v>0</v>
      </c>
      <c r="T117" s="114">
        <f t="shared" si="21"/>
        <v>0</v>
      </c>
      <c r="U117" s="114"/>
      <c r="V117" s="117"/>
      <c r="W117" s="106"/>
      <c r="X117" s="128">
        <v>43771</v>
      </c>
      <c r="Y117" s="114" t="s">
        <v>132</v>
      </c>
      <c r="Z117" s="116"/>
      <c r="AA117" s="114"/>
      <c r="AB117" s="114"/>
      <c r="AC117" s="114"/>
      <c r="AD117" s="114">
        <f t="shared" si="22"/>
        <v>0</v>
      </c>
      <c r="AE117" s="114">
        <f t="shared" si="23"/>
        <v>0</v>
      </c>
      <c r="AF117" s="114"/>
      <c r="AG117" s="117"/>
    </row>
    <row r="118" spans="2:33" ht="19.5" customHeight="1">
      <c r="B118" s="128">
        <v>43711</v>
      </c>
      <c r="C118" s="114" t="s">
        <v>133</v>
      </c>
      <c r="D118" s="116"/>
      <c r="E118" s="114"/>
      <c r="F118" s="114"/>
      <c r="G118" s="114"/>
      <c r="H118" s="114">
        <f t="shared" si="18"/>
        <v>0</v>
      </c>
      <c r="I118" s="114">
        <f t="shared" si="19"/>
        <v>0</v>
      </c>
      <c r="J118" s="114"/>
      <c r="K118" s="117"/>
      <c r="L118" s="106"/>
      <c r="M118" s="128">
        <v>43741</v>
      </c>
      <c r="N118" s="114" t="s">
        <v>138</v>
      </c>
      <c r="O118" s="116"/>
      <c r="P118" s="114"/>
      <c r="Q118" s="114"/>
      <c r="R118" s="114"/>
      <c r="S118" s="114">
        <f t="shared" si="20"/>
        <v>0</v>
      </c>
      <c r="T118" s="114">
        <f t="shared" si="21"/>
        <v>0</v>
      </c>
      <c r="U118" s="114"/>
      <c r="V118" s="117"/>
      <c r="W118" s="106"/>
      <c r="X118" s="128">
        <v>43772</v>
      </c>
      <c r="Y118" s="114" t="s">
        <v>135</v>
      </c>
      <c r="Z118" s="116"/>
      <c r="AA118" s="114"/>
      <c r="AB118" s="114"/>
      <c r="AC118" s="114"/>
      <c r="AD118" s="114">
        <f t="shared" si="22"/>
        <v>0</v>
      </c>
      <c r="AE118" s="114">
        <f t="shared" si="23"/>
        <v>0</v>
      </c>
      <c r="AF118" s="114"/>
      <c r="AG118" s="117"/>
    </row>
    <row r="119" spans="2:33" ht="19.5" customHeight="1">
      <c r="B119" s="128">
        <v>43712</v>
      </c>
      <c r="C119" s="114" t="s">
        <v>136</v>
      </c>
      <c r="D119" s="116"/>
      <c r="E119" s="114"/>
      <c r="F119" s="114"/>
      <c r="G119" s="114"/>
      <c r="H119" s="114">
        <f t="shared" si="18"/>
        <v>0</v>
      </c>
      <c r="I119" s="114">
        <f t="shared" si="19"/>
        <v>0</v>
      </c>
      <c r="J119" s="114"/>
      <c r="K119" s="117"/>
      <c r="L119" s="106"/>
      <c r="M119" s="128">
        <v>43742</v>
      </c>
      <c r="N119" s="114" t="s">
        <v>134</v>
      </c>
      <c r="O119" s="116"/>
      <c r="P119" s="114"/>
      <c r="Q119" s="114"/>
      <c r="R119" s="114"/>
      <c r="S119" s="114">
        <f t="shared" si="20"/>
        <v>0</v>
      </c>
      <c r="T119" s="114">
        <f t="shared" si="21"/>
        <v>0</v>
      </c>
      <c r="U119" s="114"/>
      <c r="V119" s="117"/>
      <c r="W119" s="106"/>
      <c r="X119" s="128">
        <v>43773</v>
      </c>
      <c r="Y119" s="114" t="s">
        <v>137</v>
      </c>
      <c r="Z119" s="116"/>
      <c r="AA119" s="114"/>
      <c r="AB119" s="114"/>
      <c r="AC119" s="114"/>
      <c r="AD119" s="114">
        <f t="shared" si="22"/>
        <v>0</v>
      </c>
      <c r="AE119" s="114">
        <f t="shared" si="23"/>
        <v>0</v>
      </c>
      <c r="AF119" s="114"/>
      <c r="AG119" s="117"/>
    </row>
    <row r="120" spans="2:33" ht="19.5" customHeight="1">
      <c r="B120" s="128">
        <v>43713</v>
      </c>
      <c r="C120" s="114" t="s">
        <v>138</v>
      </c>
      <c r="D120" s="116"/>
      <c r="E120" s="114"/>
      <c r="F120" s="114"/>
      <c r="G120" s="114"/>
      <c r="H120" s="114">
        <f t="shared" si="18"/>
        <v>0</v>
      </c>
      <c r="I120" s="114">
        <f t="shared" si="19"/>
        <v>0</v>
      </c>
      <c r="J120" s="114"/>
      <c r="K120" s="117"/>
      <c r="L120" s="106"/>
      <c r="M120" s="128">
        <v>43743</v>
      </c>
      <c r="N120" s="114" t="s">
        <v>132</v>
      </c>
      <c r="O120" s="116"/>
      <c r="P120" s="114"/>
      <c r="Q120" s="114"/>
      <c r="R120" s="114"/>
      <c r="S120" s="114">
        <f t="shared" si="20"/>
        <v>0</v>
      </c>
      <c r="T120" s="114">
        <f t="shared" si="21"/>
        <v>0</v>
      </c>
      <c r="U120" s="114"/>
      <c r="V120" s="117"/>
      <c r="W120" s="106"/>
      <c r="X120" s="128">
        <v>43774</v>
      </c>
      <c r="Y120" s="114" t="s">
        <v>133</v>
      </c>
      <c r="Z120" s="116"/>
      <c r="AA120" s="114"/>
      <c r="AB120" s="114"/>
      <c r="AC120" s="114"/>
      <c r="AD120" s="114">
        <f t="shared" si="22"/>
        <v>0</v>
      </c>
      <c r="AE120" s="114">
        <f t="shared" si="23"/>
        <v>0</v>
      </c>
      <c r="AF120" s="114"/>
      <c r="AG120" s="117"/>
    </row>
    <row r="121" spans="2:33" ht="19.5" customHeight="1">
      <c r="B121" s="128">
        <v>43714</v>
      </c>
      <c r="C121" s="114" t="s">
        <v>134</v>
      </c>
      <c r="D121" s="116"/>
      <c r="E121" s="114"/>
      <c r="F121" s="114"/>
      <c r="G121" s="114"/>
      <c r="H121" s="114">
        <f t="shared" si="18"/>
        <v>0</v>
      </c>
      <c r="I121" s="114">
        <f t="shared" si="19"/>
        <v>0</v>
      </c>
      <c r="J121" s="114"/>
      <c r="K121" s="117"/>
      <c r="L121" s="106"/>
      <c r="M121" s="128">
        <v>43744</v>
      </c>
      <c r="N121" s="114" t="s">
        <v>135</v>
      </c>
      <c r="O121" s="116"/>
      <c r="P121" s="114"/>
      <c r="Q121" s="114"/>
      <c r="R121" s="114"/>
      <c r="S121" s="114">
        <f t="shared" si="20"/>
        <v>0</v>
      </c>
      <c r="T121" s="114">
        <f t="shared" si="21"/>
        <v>0</v>
      </c>
      <c r="U121" s="114"/>
      <c r="V121" s="117"/>
      <c r="W121" s="106"/>
      <c r="X121" s="128">
        <v>43775</v>
      </c>
      <c r="Y121" s="114" t="s">
        <v>136</v>
      </c>
      <c r="Z121" s="116"/>
      <c r="AA121" s="114"/>
      <c r="AB121" s="114"/>
      <c r="AC121" s="114"/>
      <c r="AD121" s="114">
        <f t="shared" si="22"/>
        <v>0</v>
      </c>
      <c r="AE121" s="114">
        <f t="shared" si="23"/>
        <v>0</v>
      </c>
      <c r="AF121" s="114"/>
      <c r="AG121" s="117"/>
    </row>
    <row r="122" spans="2:33" ht="19.5" customHeight="1">
      <c r="B122" s="128">
        <v>43715</v>
      </c>
      <c r="C122" s="114" t="s">
        <v>132</v>
      </c>
      <c r="D122" s="116"/>
      <c r="E122" s="114"/>
      <c r="F122" s="114"/>
      <c r="G122" s="114"/>
      <c r="H122" s="114">
        <f t="shared" si="18"/>
        <v>0</v>
      </c>
      <c r="I122" s="114">
        <f t="shared" si="19"/>
        <v>0</v>
      </c>
      <c r="J122" s="114">
        <f>AVERAGE(I116:I122)</f>
        <v>0</v>
      </c>
      <c r="K122" s="117"/>
      <c r="L122" s="106"/>
      <c r="M122" s="128">
        <v>43745</v>
      </c>
      <c r="N122" s="114" t="s">
        <v>137</v>
      </c>
      <c r="O122" s="116"/>
      <c r="P122" s="114"/>
      <c r="Q122" s="114"/>
      <c r="R122" s="114"/>
      <c r="S122" s="114">
        <f t="shared" si="20"/>
        <v>0</v>
      </c>
      <c r="T122" s="114">
        <f t="shared" si="21"/>
        <v>0</v>
      </c>
      <c r="U122" s="114">
        <f>AVERAGE(T116:T122)</f>
        <v>0</v>
      </c>
      <c r="V122" s="117"/>
      <c r="W122" s="106"/>
      <c r="X122" s="128">
        <v>43776</v>
      </c>
      <c r="Y122" s="114" t="s">
        <v>138</v>
      </c>
      <c r="Z122" s="116"/>
      <c r="AA122" s="114"/>
      <c r="AB122" s="114"/>
      <c r="AC122" s="114"/>
      <c r="AD122" s="114">
        <f t="shared" si="22"/>
        <v>0</v>
      </c>
      <c r="AE122" s="114">
        <f t="shared" si="23"/>
        <v>0</v>
      </c>
      <c r="AF122" s="114">
        <f>AVERAGE(AE116:AE122)</f>
        <v>0</v>
      </c>
      <c r="AG122" s="117"/>
    </row>
    <row r="123" spans="2:33" ht="19.5" customHeight="1">
      <c r="B123" s="128">
        <v>43716</v>
      </c>
      <c r="C123" s="114" t="s">
        <v>135</v>
      </c>
      <c r="D123" s="116"/>
      <c r="E123" s="114"/>
      <c r="F123" s="114"/>
      <c r="G123" s="114"/>
      <c r="H123" s="114">
        <f t="shared" si="18"/>
        <v>0</v>
      </c>
      <c r="I123" s="114">
        <f t="shared" si="19"/>
        <v>0</v>
      </c>
      <c r="J123" s="114"/>
      <c r="K123" s="117"/>
      <c r="L123" s="106"/>
      <c r="M123" s="128">
        <v>43746</v>
      </c>
      <c r="N123" s="114" t="s">
        <v>133</v>
      </c>
      <c r="O123" s="116"/>
      <c r="P123" s="114"/>
      <c r="Q123" s="114"/>
      <c r="R123" s="114"/>
      <c r="S123" s="114">
        <f t="shared" si="20"/>
        <v>0</v>
      </c>
      <c r="T123" s="114">
        <f t="shared" si="21"/>
        <v>0</v>
      </c>
      <c r="U123" s="114"/>
      <c r="V123" s="117"/>
      <c r="W123" s="106"/>
      <c r="X123" s="128">
        <v>43777</v>
      </c>
      <c r="Y123" s="114" t="s">
        <v>134</v>
      </c>
      <c r="Z123" s="116"/>
      <c r="AA123" s="114"/>
      <c r="AB123" s="114"/>
      <c r="AC123" s="114"/>
      <c r="AD123" s="114">
        <f t="shared" si="22"/>
        <v>0</v>
      </c>
      <c r="AE123" s="114">
        <f t="shared" si="23"/>
        <v>0</v>
      </c>
      <c r="AF123" s="114"/>
      <c r="AG123" s="117"/>
    </row>
    <row r="124" spans="2:33" ht="19.5" customHeight="1">
      <c r="B124" s="128">
        <v>43717</v>
      </c>
      <c r="C124" s="114" t="s">
        <v>137</v>
      </c>
      <c r="D124" s="116"/>
      <c r="E124" s="114"/>
      <c r="F124" s="114"/>
      <c r="G124" s="114"/>
      <c r="H124" s="114">
        <f t="shared" si="18"/>
        <v>0</v>
      </c>
      <c r="I124" s="114">
        <f t="shared" si="19"/>
        <v>0</v>
      </c>
      <c r="J124" s="114"/>
      <c r="K124" s="117"/>
      <c r="L124" s="106"/>
      <c r="M124" s="128">
        <v>43747</v>
      </c>
      <c r="N124" s="114" t="s">
        <v>136</v>
      </c>
      <c r="O124" s="116"/>
      <c r="P124" s="114"/>
      <c r="Q124" s="114"/>
      <c r="R124" s="114"/>
      <c r="S124" s="114">
        <f t="shared" si="20"/>
        <v>0</v>
      </c>
      <c r="T124" s="114">
        <f t="shared" si="21"/>
        <v>0</v>
      </c>
      <c r="U124" s="114"/>
      <c r="V124" s="117"/>
      <c r="W124" s="106"/>
      <c r="X124" s="128">
        <v>43778</v>
      </c>
      <c r="Y124" s="114" t="s">
        <v>132</v>
      </c>
      <c r="Z124" s="116"/>
      <c r="AA124" s="114"/>
      <c r="AB124" s="114"/>
      <c r="AC124" s="114"/>
      <c r="AD124" s="114">
        <f t="shared" si="22"/>
        <v>0</v>
      </c>
      <c r="AE124" s="114">
        <f t="shared" si="23"/>
        <v>0</v>
      </c>
      <c r="AF124" s="114"/>
      <c r="AG124" s="117"/>
    </row>
    <row r="125" spans="2:33" ht="19.5" customHeight="1">
      <c r="B125" s="128">
        <v>43718</v>
      </c>
      <c r="C125" s="114" t="s">
        <v>133</v>
      </c>
      <c r="D125" s="116"/>
      <c r="E125" s="114"/>
      <c r="F125" s="114"/>
      <c r="G125" s="114"/>
      <c r="H125" s="114">
        <f t="shared" si="18"/>
        <v>0</v>
      </c>
      <c r="I125" s="114">
        <f t="shared" si="19"/>
        <v>0</v>
      </c>
      <c r="J125" s="114"/>
      <c r="K125" s="117"/>
      <c r="L125" s="106"/>
      <c r="M125" s="128">
        <v>43748</v>
      </c>
      <c r="N125" s="114" t="s">
        <v>138</v>
      </c>
      <c r="O125" s="116"/>
      <c r="P125" s="114"/>
      <c r="Q125" s="114"/>
      <c r="R125" s="114"/>
      <c r="S125" s="114">
        <f t="shared" si="20"/>
        <v>0</v>
      </c>
      <c r="T125" s="114">
        <f t="shared" si="21"/>
        <v>0</v>
      </c>
      <c r="U125" s="114"/>
      <c r="V125" s="117"/>
      <c r="W125" s="106"/>
      <c r="X125" s="128">
        <v>43779</v>
      </c>
      <c r="Y125" s="114" t="s">
        <v>135</v>
      </c>
      <c r="Z125" s="116"/>
      <c r="AA125" s="114"/>
      <c r="AB125" s="114"/>
      <c r="AC125" s="114"/>
      <c r="AD125" s="114">
        <f t="shared" si="22"/>
        <v>0</v>
      </c>
      <c r="AE125" s="114">
        <f t="shared" si="23"/>
        <v>0</v>
      </c>
      <c r="AF125" s="114"/>
      <c r="AG125" s="117"/>
    </row>
    <row r="126" spans="2:33" ht="19.5" customHeight="1">
      <c r="B126" s="128">
        <v>43719</v>
      </c>
      <c r="C126" s="114" t="s">
        <v>136</v>
      </c>
      <c r="D126" s="116"/>
      <c r="E126" s="114"/>
      <c r="F126" s="114"/>
      <c r="G126" s="114"/>
      <c r="H126" s="114">
        <f t="shared" si="18"/>
        <v>0</v>
      </c>
      <c r="I126" s="114">
        <f t="shared" si="19"/>
        <v>0</v>
      </c>
      <c r="J126" s="114"/>
      <c r="K126" s="117"/>
      <c r="L126" s="106"/>
      <c r="M126" s="128">
        <v>43749</v>
      </c>
      <c r="N126" s="114" t="s">
        <v>134</v>
      </c>
      <c r="O126" s="116"/>
      <c r="P126" s="114"/>
      <c r="Q126" s="114"/>
      <c r="R126" s="114"/>
      <c r="S126" s="114">
        <f t="shared" si="20"/>
        <v>0</v>
      </c>
      <c r="T126" s="114">
        <f t="shared" si="21"/>
        <v>0</v>
      </c>
      <c r="U126" s="114"/>
      <c r="V126" s="117"/>
      <c r="W126" s="106"/>
      <c r="X126" s="128">
        <v>43780</v>
      </c>
      <c r="Y126" s="114" t="s">
        <v>137</v>
      </c>
      <c r="Z126" s="116"/>
      <c r="AA126" s="114"/>
      <c r="AB126" s="114"/>
      <c r="AC126" s="114"/>
      <c r="AD126" s="114">
        <f t="shared" si="22"/>
        <v>0</v>
      </c>
      <c r="AE126" s="114">
        <f t="shared" si="23"/>
        <v>0</v>
      </c>
      <c r="AF126" s="114"/>
      <c r="AG126" s="117"/>
    </row>
    <row r="127" spans="2:33" ht="19.5" customHeight="1">
      <c r="B127" s="128">
        <v>43720</v>
      </c>
      <c r="C127" s="114" t="s">
        <v>138</v>
      </c>
      <c r="D127" s="116"/>
      <c r="E127" s="114"/>
      <c r="F127" s="114"/>
      <c r="G127" s="114"/>
      <c r="H127" s="114">
        <f t="shared" si="18"/>
        <v>0</v>
      </c>
      <c r="I127" s="114">
        <f t="shared" si="19"/>
        <v>0</v>
      </c>
      <c r="J127" s="114"/>
      <c r="K127" s="117"/>
      <c r="L127" s="106"/>
      <c r="M127" s="128">
        <v>43750</v>
      </c>
      <c r="N127" s="114" t="s">
        <v>132</v>
      </c>
      <c r="O127" s="116"/>
      <c r="P127" s="114"/>
      <c r="Q127" s="114"/>
      <c r="R127" s="114"/>
      <c r="S127" s="114">
        <f t="shared" si="20"/>
        <v>0</v>
      </c>
      <c r="T127" s="114">
        <f t="shared" si="21"/>
        <v>0</v>
      </c>
      <c r="U127" s="114"/>
      <c r="V127" s="117"/>
      <c r="W127" s="106"/>
      <c r="X127" s="128">
        <v>43781</v>
      </c>
      <c r="Y127" s="114" t="s">
        <v>133</v>
      </c>
      <c r="Z127" s="116"/>
      <c r="AA127" s="114"/>
      <c r="AB127" s="114"/>
      <c r="AC127" s="114"/>
      <c r="AD127" s="114">
        <f t="shared" si="22"/>
        <v>0</v>
      </c>
      <c r="AE127" s="114">
        <f t="shared" si="23"/>
        <v>0</v>
      </c>
      <c r="AF127" s="114"/>
      <c r="AG127" s="117"/>
    </row>
    <row r="128" spans="2:33" ht="19.5" customHeight="1">
      <c r="B128" s="128">
        <v>43721</v>
      </c>
      <c r="C128" s="114" t="s">
        <v>134</v>
      </c>
      <c r="D128" s="116"/>
      <c r="E128" s="114"/>
      <c r="F128" s="114"/>
      <c r="G128" s="114"/>
      <c r="H128" s="114">
        <f t="shared" si="18"/>
        <v>0</v>
      </c>
      <c r="I128" s="114">
        <f t="shared" si="19"/>
        <v>0</v>
      </c>
      <c r="J128" s="114"/>
      <c r="K128" s="117"/>
      <c r="L128" s="106"/>
      <c r="M128" s="128">
        <v>43751</v>
      </c>
      <c r="N128" s="114" t="s">
        <v>135</v>
      </c>
      <c r="O128" s="116"/>
      <c r="P128" s="114"/>
      <c r="Q128" s="114"/>
      <c r="R128" s="114"/>
      <c r="S128" s="114">
        <f t="shared" si="20"/>
        <v>0</v>
      </c>
      <c r="T128" s="114">
        <f t="shared" si="21"/>
        <v>0</v>
      </c>
      <c r="U128" s="114"/>
      <c r="V128" s="117"/>
      <c r="W128" s="106"/>
      <c r="X128" s="128">
        <v>43782</v>
      </c>
      <c r="Y128" s="114" t="s">
        <v>136</v>
      </c>
      <c r="Z128" s="116"/>
      <c r="AA128" s="114"/>
      <c r="AB128" s="114"/>
      <c r="AC128" s="114"/>
      <c r="AD128" s="114">
        <f t="shared" si="22"/>
        <v>0</v>
      </c>
      <c r="AE128" s="114">
        <f t="shared" si="23"/>
        <v>0</v>
      </c>
      <c r="AF128" s="114"/>
      <c r="AG128" s="117"/>
    </row>
    <row r="129" spans="2:33" ht="19.5" customHeight="1">
      <c r="B129" s="128">
        <v>43722</v>
      </c>
      <c r="C129" s="114" t="s">
        <v>132</v>
      </c>
      <c r="D129" s="116"/>
      <c r="E129" s="114"/>
      <c r="F129" s="114"/>
      <c r="G129" s="114"/>
      <c r="H129" s="114">
        <f t="shared" si="18"/>
        <v>0</v>
      </c>
      <c r="I129" s="114">
        <f t="shared" si="19"/>
        <v>0</v>
      </c>
      <c r="J129" s="114">
        <f>AVERAGE(I123:I129)</f>
        <v>0</v>
      </c>
      <c r="K129" s="117"/>
      <c r="L129" s="106"/>
      <c r="M129" s="128">
        <v>43752</v>
      </c>
      <c r="N129" s="114" t="s">
        <v>137</v>
      </c>
      <c r="O129" s="116"/>
      <c r="P129" s="114"/>
      <c r="Q129" s="114"/>
      <c r="R129" s="114"/>
      <c r="S129" s="114">
        <f t="shared" si="20"/>
        <v>0</v>
      </c>
      <c r="T129" s="114">
        <f t="shared" si="21"/>
        <v>0</v>
      </c>
      <c r="U129" s="114">
        <f>AVERAGE(T123:T129)</f>
        <v>0</v>
      </c>
      <c r="V129" s="117"/>
      <c r="W129" s="106"/>
      <c r="X129" s="128">
        <v>43783</v>
      </c>
      <c r="Y129" s="114" t="s">
        <v>138</v>
      </c>
      <c r="Z129" s="116"/>
      <c r="AA129" s="114"/>
      <c r="AB129" s="114"/>
      <c r="AC129" s="114"/>
      <c r="AD129" s="114">
        <f t="shared" si="22"/>
        <v>0</v>
      </c>
      <c r="AE129" s="114">
        <f t="shared" si="23"/>
        <v>0</v>
      </c>
      <c r="AF129" s="114">
        <f>AVERAGE(AE123:AE129)</f>
        <v>0</v>
      </c>
      <c r="AG129" s="117"/>
    </row>
    <row r="130" spans="2:33" ht="19.5" customHeight="1">
      <c r="B130" s="128">
        <v>43723</v>
      </c>
      <c r="C130" s="114" t="s">
        <v>135</v>
      </c>
      <c r="D130" s="116"/>
      <c r="E130" s="114"/>
      <c r="F130" s="114"/>
      <c r="G130" s="114"/>
      <c r="H130" s="114">
        <f t="shared" si="18"/>
        <v>0</v>
      </c>
      <c r="I130" s="114">
        <f t="shared" si="19"/>
        <v>0</v>
      </c>
      <c r="J130" s="114"/>
      <c r="K130" s="117"/>
      <c r="L130" s="106"/>
      <c r="M130" s="128">
        <v>43753</v>
      </c>
      <c r="N130" s="114" t="s">
        <v>133</v>
      </c>
      <c r="O130" s="116"/>
      <c r="P130" s="114"/>
      <c r="Q130" s="114"/>
      <c r="R130" s="114"/>
      <c r="S130" s="114">
        <f t="shared" si="20"/>
        <v>0</v>
      </c>
      <c r="T130" s="114">
        <f t="shared" si="21"/>
        <v>0</v>
      </c>
      <c r="U130" s="114"/>
      <c r="V130" s="117"/>
      <c r="W130" s="106"/>
      <c r="X130" s="128">
        <v>43784</v>
      </c>
      <c r="Y130" s="114" t="s">
        <v>134</v>
      </c>
      <c r="Z130" s="116"/>
      <c r="AA130" s="114"/>
      <c r="AB130" s="114"/>
      <c r="AC130" s="114"/>
      <c r="AD130" s="114">
        <f t="shared" si="22"/>
        <v>0</v>
      </c>
      <c r="AE130" s="114">
        <f t="shared" si="23"/>
        <v>0</v>
      </c>
      <c r="AF130" s="114"/>
      <c r="AG130" s="117"/>
    </row>
    <row r="131" spans="2:33" ht="19.5" customHeight="1">
      <c r="B131" s="128">
        <v>43724</v>
      </c>
      <c r="C131" s="114" t="s">
        <v>137</v>
      </c>
      <c r="D131" s="116"/>
      <c r="E131" s="114"/>
      <c r="F131" s="114"/>
      <c r="G131" s="114"/>
      <c r="H131" s="114">
        <f t="shared" si="18"/>
        <v>0</v>
      </c>
      <c r="I131" s="114">
        <f t="shared" si="19"/>
        <v>0</v>
      </c>
      <c r="J131" s="114"/>
      <c r="K131" s="117"/>
      <c r="L131" s="106"/>
      <c r="M131" s="128">
        <v>43754</v>
      </c>
      <c r="N131" s="114" t="s">
        <v>136</v>
      </c>
      <c r="O131" s="116"/>
      <c r="P131" s="114"/>
      <c r="Q131" s="114"/>
      <c r="R131" s="114"/>
      <c r="S131" s="114">
        <f t="shared" si="20"/>
        <v>0</v>
      </c>
      <c r="T131" s="114">
        <f t="shared" si="21"/>
        <v>0</v>
      </c>
      <c r="U131" s="114"/>
      <c r="V131" s="117"/>
      <c r="W131" s="106"/>
      <c r="X131" s="128">
        <v>43785</v>
      </c>
      <c r="Y131" s="114" t="s">
        <v>132</v>
      </c>
      <c r="Z131" s="116"/>
      <c r="AA131" s="114"/>
      <c r="AB131" s="114"/>
      <c r="AC131" s="114"/>
      <c r="AD131" s="114">
        <f t="shared" si="22"/>
        <v>0</v>
      </c>
      <c r="AE131" s="114">
        <f t="shared" si="23"/>
        <v>0</v>
      </c>
      <c r="AF131" s="114"/>
      <c r="AG131" s="117"/>
    </row>
    <row r="132" spans="2:33" ht="19.5" customHeight="1">
      <c r="B132" s="128">
        <v>43725</v>
      </c>
      <c r="C132" s="114" t="s">
        <v>133</v>
      </c>
      <c r="D132" s="116"/>
      <c r="E132" s="114"/>
      <c r="F132" s="114"/>
      <c r="G132" s="114"/>
      <c r="H132" s="114">
        <f t="shared" si="18"/>
        <v>0</v>
      </c>
      <c r="I132" s="114">
        <f t="shared" si="19"/>
        <v>0</v>
      </c>
      <c r="J132" s="114"/>
      <c r="K132" s="117"/>
      <c r="L132" s="106"/>
      <c r="M132" s="128">
        <v>43755</v>
      </c>
      <c r="N132" s="114" t="s">
        <v>138</v>
      </c>
      <c r="O132" s="116"/>
      <c r="P132" s="114"/>
      <c r="Q132" s="114"/>
      <c r="R132" s="114"/>
      <c r="S132" s="114">
        <f t="shared" si="20"/>
        <v>0</v>
      </c>
      <c r="T132" s="114">
        <f t="shared" si="21"/>
        <v>0</v>
      </c>
      <c r="U132" s="114"/>
      <c r="V132" s="117"/>
      <c r="W132" s="106"/>
      <c r="X132" s="128">
        <v>43786</v>
      </c>
      <c r="Y132" s="114" t="s">
        <v>135</v>
      </c>
      <c r="Z132" s="116"/>
      <c r="AA132" s="114"/>
      <c r="AB132" s="114"/>
      <c r="AC132" s="114"/>
      <c r="AD132" s="114">
        <f t="shared" si="22"/>
        <v>0</v>
      </c>
      <c r="AE132" s="114">
        <f t="shared" si="23"/>
        <v>0</v>
      </c>
      <c r="AF132" s="114"/>
      <c r="AG132" s="117"/>
    </row>
    <row r="133" spans="2:33" ht="19.5" customHeight="1">
      <c r="B133" s="128">
        <v>43726</v>
      </c>
      <c r="C133" s="114" t="s">
        <v>136</v>
      </c>
      <c r="D133" s="116"/>
      <c r="E133" s="114"/>
      <c r="F133" s="114"/>
      <c r="G133" s="114"/>
      <c r="H133" s="114">
        <f t="shared" si="18"/>
        <v>0</v>
      </c>
      <c r="I133" s="114">
        <f t="shared" si="19"/>
        <v>0</v>
      </c>
      <c r="J133" s="114"/>
      <c r="K133" s="117"/>
      <c r="L133" s="106"/>
      <c r="M133" s="128">
        <v>43756</v>
      </c>
      <c r="N133" s="114" t="s">
        <v>134</v>
      </c>
      <c r="O133" s="116"/>
      <c r="P133" s="114"/>
      <c r="Q133" s="114"/>
      <c r="R133" s="114"/>
      <c r="S133" s="114">
        <f t="shared" si="20"/>
        <v>0</v>
      </c>
      <c r="T133" s="114">
        <f t="shared" si="21"/>
        <v>0</v>
      </c>
      <c r="U133" s="114"/>
      <c r="V133" s="117"/>
      <c r="W133" s="106"/>
      <c r="X133" s="128">
        <v>43787</v>
      </c>
      <c r="Y133" s="114" t="s">
        <v>137</v>
      </c>
      <c r="Z133" s="116"/>
      <c r="AA133" s="114"/>
      <c r="AB133" s="114"/>
      <c r="AC133" s="114"/>
      <c r="AD133" s="114">
        <f t="shared" si="22"/>
        <v>0</v>
      </c>
      <c r="AE133" s="114">
        <f t="shared" si="23"/>
        <v>0</v>
      </c>
      <c r="AF133" s="114"/>
      <c r="AG133" s="117"/>
    </row>
    <row r="134" spans="2:33" ht="19.5" customHeight="1">
      <c r="B134" s="128">
        <v>43727</v>
      </c>
      <c r="C134" s="114" t="s">
        <v>138</v>
      </c>
      <c r="D134" s="116"/>
      <c r="E134" s="114"/>
      <c r="F134" s="114"/>
      <c r="G134" s="114"/>
      <c r="H134" s="114">
        <f t="shared" si="18"/>
        <v>0</v>
      </c>
      <c r="I134" s="114">
        <f t="shared" si="19"/>
        <v>0</v>
      </c>
      <c r="J134" s="114"/>
      <c r="K134" s="117"/>
      <c r="L134" s="106"/>
      <c r="M134" s="128">
        <v>43757</v>
      </c>
      <c r="N134" s="114" t="s">
        <v>132</v>
      </c>
      <c r="O134" s="116"/>
      <c r="P134" s="114"/>
      <c r="Q134" s="114"/>
      <c r="R134" s="114"/>
      <c r="S134" s="114">
        <f t="shared" si="20"/>
        <v>0</v>
      </c>
      <c r="T134" s="114">
        <f t="shared" si="21"/>
        <v>0</v>
      </c>
      <c r="U134" s="114"/>
      <c r="V134" s="117"/>
      <c r="W134" s="106"/>
      <c r="X134" s="128">
        <v>43788</v>
      </c>
      <c r="Y134" s="114" t="s">
        <v>133</v>
      </c>
      <c r="Z134" s="116"/>
      <c r="AA134" s="114"/>
      <c r="AB134" s="114"/>
      <c r="AC134" s="114"/>
      <c r="AD134" s="114">
        <f t="shared" si="22"/>
        <v>0</v>
      </c>
      <c r="AE134" s="114">
        <f t="shared" si="23"/>
        <v>0</v>
      </c>
      <c r="AF134" s="114"/>
      <c r="AG134" s="117"/>
    </row>
    <row r="135" spans="2:33" ht="19.5" customHeight="1">
      <c r="B135" s="128">
        <v>43728</v>
      </c>
      <c r="C135" s="114" t="s">
        <v>134</v>
      </c>
      <c r="D135" s="116"/>
      <c r="E135" s="114"/>
      <c r="F135" s="114"/>
      <c r="G135" s="114"/>
      <c r="H135" s="114">
        <f t="shared" si="18"/>
        <v>0</v>
      </c>
      <c r="I135" s="114">
        <f t="shared" si="19"/>
        <v>0</v>
      </c>
      <c r="J135" s="114"/>
      <c r="K135" s="117"/>
      <c r="L135" s="106"/>
      <c r="M135" s="128">
        <v>43758</v>
      </c>
      <c r="N135" s="114" t="s">
        <v>135</v>
      </c>
      <c r="O135" s="116"/>
      <c r="P135" s="114"/>
      <c r="Q135" s="114"/>
      <c r="R135" s="114"/>
      <c r="S135" s="114">
        <f t="shared" si="20"/>
        <v>0</v>
      </c>
      <c r="T135" s="114">
        <f t="shared" si="21"/>
        <v>0</v>
      </c>
      <c r="U135" s="114"/>
      <c r="V135" s="117"/>
      <c r="W135" s="106"/>
      <c r="X135" s="128">
        <v>43789</v>
      </c>
      <c r="Y135" s="114" t="s">
        <v>136</v>
      </c>
      <c r="Z135" s="116"/>
      <c r="AA135" s="114"/>
      <c r="AB135" s="114"/>
      <c r="AC135" s="114"/>
      <c r="AD135" s="114">
        <f t="shared" si="22"/>
        <v>0</v>
      </c>
      <c r="AE135" s="114">
        <f t="shared" si="23"/>
        <v>0</v>
      </c>
      <c r="AF135" s="114"/>
      <c r="AG135" s="117"/>
    </row>
    <row r="136" spans="2:33" ht="19.5" customHeight="1">
      <c r="B136" s="128">
        <v>43729</v>
      </c>
      <c r="C136" s="114" t="s">
        <v>132</v>
      </c>
      <c r="D136" s="116"/>
      <c r="E136" s="114"/>
      <c r="F136" s="114"/>
      <c r="G136" s="114"/>
      <c r="H136" s="114">
        <f t="shared" si="18"/>
        <v>0</v>
      </c>
      <c r="I136" s="114">
        <f t="shared" si="19"/>
        <v>0</v>
      </c>
      <c r="J136" s="114">
        <f>AVERAGE(I130:I136)</f>
        <v>0</v>
      </c>
      <c r="K136" s="117"/>
      <c r="L136" s="106"/>
      <c r="M136" s="128">
        <v>43759</v>
      </c>
      <c r="N136" s="114" t="s">
        <v>137</v>
      </c>
      <c r="O136" s="116"/>
      <c r="P136" s="114"/>
      <c r="Q136" s="114"/>
      <c r="R136" s="114"/>
      <c r="S136" s="114">
        <f t="shared" si="20"/>
        <v>0</v>
      </c>
      <c r="T136" s="114">
        <f t="shared" si="21"/>
        <v>0</v>
      </c>
      <c r="U136" s="114">
        <f>AVERAGE(T130:T136)</f>
        <v>0</v>
      </c>
      <c r="V136" s="117"/>
      <c r="W136" s="106"/>
      <c r="X136" s="128">
        <v>43790</v>
      </c>
      <c r="Y136" s="114" t="s">
        <v>138</v>
      </c>
      <c r="Z136" s="116"/>
      <c r="AA136" s="114"/>
      <c r="AB136" s="114"/>
      <c r="AC136" s="114"/>
      <c r="AD136" s="114">
        <f t="shared" si="22"/>
        <v>0</v>
      </c>
      <c r="AE136" s="114">
        <f t="shared" si="23"/>
        <v>0</v>
      </c>
      <c r="AF136" s="114">
        <f>AVERAGE(AE130:AE136)</f>
        <v>0</v>
      </c>
      <c r="AG136" s="117"/>
    </row>
    <row r="137" spans="2:33" ht="19.5" customHeight="1">
      <c r="B137" s="128">
        <v>43730</v>
      </c>
      <c r="C137" s="114" t="s">
        <v>135</v>
      </c>
      <c r="D137" s="116"/>
      <c r="E137" s="114"/>
      <c r="F137" s="114"/>
      <c r="G137" s="114"/>
      <c r="H137" s="114">
        <f t="shared" si="18"/>
        <v>0</v>
      </c>
      <c r="I137" s="114">
        <f t="shared" si="19"/>
        <v>0</v>
      </c>
      <c r="J137" s="114"/>
      <c r="K137" s="117"/>
      <c r="L137" s="106"/>
      <c r="M137" s="128">
        <v>43760</v>
      </c>
      <c r="N137" s="114" t="s">
        <v>133</v>
      </c>
      <c r="O137" s="116"/>
      <c r="P137" s="114"/>
      <c r="Q137" s="114"/>
      <c r="R137" s="114"/>
      <c r="S137" s="114">
        <f t="shared" si="20"/>
        <v>0</v>
      </c>
      <c r="T137" s="114">
        <f t="shared" si="21"/>
        <v>0</v>
      </c>
      <c r="U137" s="114"/>
      <c r="V137" s="117"/>
      <c r="W137" s="106"/>
      <c r="X137" s="128">
        <v>43791</v>
      </c>
      <c r="Y137" s="114" t="s">
        <v>134</v>
      </c>
      <c r="Z137" s="116"/>
      <c r="AA137" s="114"/>
      <c r="AB137" s="114"/>
      <c r="AC137" s="114"/>
      <c r="AD137" s="114">
        <f t="shared" si="22"/>
        <v>0</v>
      </c>
      <c r="AE137" s="114">
        <f t="shared" si="23"/>
        <v>0</v>
      </c>
      <c r="AF137" s="114"/>
      <c r="AG137" s="117"/>
    </row>
    <row r="138" spans="2:33" ht="19.5" customHeight="1">
      <c r="B138" s="128">
        <v>43731</v>
      </c>
      <c r="C138" s="114" t="s">
        <v>137</v>
      </c>
      <c r="D138" s="116"/>
      <c r="E138" s="114"/>
      <c r="F138" s="114"/>
      <c r="G138" s="114"/>
      <c r="H138" s="114">
        <f t="shared" si="18"/>
        <v>0</v>
      </c>
      <c r="I138" s="114">
        <f t="shared" si="19"/>
        <v>0</v>
      </c>
      <c r="J138" s="114"/>
      <c r="K138" s="117"/>
      <c r="L138" s="106"/>
      <c r="M138" s="128">
        <v>43761</v>
      </c>
      <c r="N138" s="114" t="s">
        <v>136</v>
      </c>
      <c r="O138" s="116"/>
      <c r="P138" s="114"/>
      <c r="Q138" s="114"/>
      <c r="R138" s="114"/>
      <c r="S138" s="114">
        <f t="shared" si="20"/>
        <v>0</v>
      </c>
      <c r="T138" s="114">
        <f t="shared" si="21"/>
        <v>0</v>
      </c>
      <c r="U138" s="114"/>
      <c r="V138" s="117"/>
      <c r="W138" s="106"/>
      <c r="X138" s="128">
        <v>43792</v>
      </c>
      <c r="Y138" s="114" t="s">
        <v>132</v>
      </c>
      <c r="Z138" s="116"/>
      <c r="AA138" s="114"/>
      <c r="AB138" s="114"/>
      <c r="AC138" s="114"/>
      <c r="AD138" s="114">
        <f t="shared" si="22"/>
        <v>0</v>
      </c>
      <c r="AE138" s="114">
        <f t="shared" si="23"/>
        <v>0</v>
      </c>
      <c r="AF138" s="114"/>
      <c r="AG138" s="117"/>
    </row>
    <row r="139" spans="2:33" ht="19.5" customHeight="1">
      <c r="B139" s="128">
        <v>43732</v>
      </c>
      <c r="C139" s="114" t="s">
        <v>133</v>
      </c>
      <c r="D139" s="116"/>
      <c r="E139" s="114"/>
      <c r="F139" s="114"/>
      <c r="G139" s="114"/>
      <c r="H139" s="114">
        <f t="shared" si="18"/>
        <v>0</v>
      </c>
      <c r="I139" s="114">
        <f t="shared" si="19"/>
        <v>0</v>
      </c>
      <c r="J139" s="114"/>
      <c r="K139" s="117"/>
      <c r="L139" s="106"/>
      <c r="M139" s="128">
        <v>43762</v>
      </c>
      <c r="N139" s="114" t="s">
        <v>138</v>
      </c>
      <c r="O139" s="116"/>
      <c r="P139" s="114"/>
      <c r="Q139" s="114"/>
      <c r="R139" s="114"/>
      <c r="S139" s="114">
        <f t="shared" si="20"/>
        <v>0</v>
      </c>
      <c r="T139" s="114">
        <f t="shared" si="21"/>
        <v>0</v>
      </c>
      <c r="U139" s="114"/>
      <c r="V139" s="117"/>
      <c r="W139" s="106"/>
      <c r="X139" s="128">
        <v>43793</v>
      </c>
      <c r="Y139" s="114" t="s">
        <v>135</v>
      </c>
      <c r="Z139" s="116"/>
      <c r="AA139" s="114"/>
      <c r="AB139" s="114"/>
      <c r="AC139" s="114"/>
      <c r="AD139" s="114">
        <f t="shared" si="22"/>
        <v>0</v>
      </c>
      <c r="AE139" s="114">
        <f t="shared" si="23"/>
        <v>0</v>
      </c>
      <c r="AF139" s="114"/>
      <c r="AG139" s="117"/>
    </row>
    <row r="140" spans="2:33" ht="19.5" customHeight="1">
      <c r="B140" s="128">
        <v>43733</v>
      </c>
      <c r="C140" s="114" t="s">
        <v>136</v>
      </c>
      <c r="D140" s="116"/>
      <c r="E140" s="114"/>
      <c r="F140" s="114"/>
      <c r="G140" s="114"/>
      <c r="H140" s="114">
        <f t="shared" si="18"/>
        <v>0</v>
      </c>
      <c r="I140" s="114">
        <f t="shared" si="19"/>
        <v>0</v>
      </c>
      <c r="J140" s="114"/>
      <c r="K140" s="117"/>
      <c r="L140" s="106"/>
      <c r="M140" s="128">
        <v>43763</v>
      </c>
      <c r="N140" s="114" t="s">
        <v>134</v>
      </c>
      <c r="O140" s="116"/>
      <c r="P140" s="114"/>
      <c r="Q140" s="114"/>
      <c r="R140" s="114"/>
      <c r="S140" s="114">
        <f t="shared" si="20"/>
        <v>0</v>
      </c>
      <c r="T140" s="114">
        <f t="shared" si="21"/>
        <v>0</v>
      </c>
      <c r="U140" s="114"/>
      <c r="V140" s="117"/>
      <c r="W140" s="106"/>
      <c r="X140" s="128">
        <v>43794</v>
      </c>
      <c r="Y140" s="114" t="s">
        <v>137</v>
      </c>
      <c r="Z140" s="116"/>
      <c r="AA140" s="114"/>
      <c r="AB140" s="114"/>
      <c r="AC140" s="114"/>
      <c r="AD140" s="114">
        <f t="shared" si="22"/>
        <v>0</v>
      </c>
      <c r="AE140" s="114">
        <f t="shared" si="23"/>
        <v>0</v>
      </c>
      <c r="AF140" s="114"/>
      <c r="AG140" s="117"/>
    </row>
    <row r="141" spans="2:33" ht="19.5" customHeight="1">
      <c r="B141" s="128">
        <v>43734</v>
      </c>
      <c r="C141" s="114" t="s">
        <v>138</v>
      </c>
      <c r="D141" s="116"/>
      <c r="E141" s="114"/>
      <c r="F141" s="114"/>
      <c r="G141" s="114"/>
      <c r="H141" s="114">
        <f t="shared" si="18"/>
        <v>0</v>
      </c>
      <c r="I141" s="114">
        <f t="shared" si="19"/>
        <v>0</v>
      </c>
      <c r="J141" s="114"/>
      <c r="K141" s="117"/>
      <c r="L141" s="106"/>
      <c r="M141" s="128">
        <v>43764</v>
      </c>
      <c r="N141" s="114" t="s">
        <v>132</v>
      </c>
      <c r="O141" s="116"/>
      <c r="P141" s="114"/>
      <c r="Q141" s="114"/>
      <c r="R141" s="114"/>
      <c r="S141" s="114">
        <f t="shared" si="20"/>
        <v>0</v>
      </c>
      <c r="T141" s="114">
        <f t="shared" si="21"/>
        <v>0</v>
      </c>
      <c r="U141" s="114"/>
      <c r="V141" s="117"/>
      <c r="W141" s="106"/>
      <c r="X141" s="128">
        <v>43795</v>
      </c>
      <c r="Y141" s="114" t="s">
        <v>133</v>
      </c>
      <c r="Z141" s="116"/>
      <c r="AA141" s="114"/>
      <c r="AB141" s="114"/>
      <c r="AC141" s="114"/>
      <c r="AD141" s="114">
        <f t="shared" si="22"/>
        <v>0</v>
      </c>
      <c r="AE141" s="114">
        <f t="shared" si="23"/>
        <v>0</v>
      </c>
      <c r="AF141" s="114"/>
      <c r="AG141" s="117"/>
    </row>
    <row r="142" spans="2:33" ht="19.5" customHeight="1">
      <c r="B142" s="128">
        <v>43735</v>
      </c>
      <c r="C142" s="114" t="s">
        <v>134</v>
      </c>
      <c r="D142" s="116"/>
      <c r="E142" s="114"/>
      <c r="F142" s="114"/>
      <c r="G142" s="114"/>
      <c r="H142" s="114">
        <f t="shared" si="18"/>
        <v>0</v>
      </c>
      <c r="I142" s="114">
        <f t="shared" si="19"/>
        <v>0</v>
      </c>
      <c r="J142" s="114"/>
      <c r="K142" s="117"/>
      <c r="L142" s="106"/>
      <c r="M142" s="128">
        <v>43765</v>
      </c>
      <c r="N142" s="114" t="s">
        <v>135</v>
      </c>
      <c r="O142" s="116"/>
      <c r="P142" s="114"/>
      <c r="Q142" s="114"/>
      <c r="R142" s="114"/>
      <c r="S142" s="114">
        <f t="shared" si="20"/>
        <v>0</v>
      </c>
      <c r="T142" s="114">
        <f t="shared" si="21"/>
        <v>0</v>
      </c>
      <c r="U142" s="114"/>
      <c r="V142" s="117"/>
      <c r="W142" s="106"/>
      <c r="X142" s="128">
        <v>43796</v>
      </c>
      <c r="Y142" s="114" t="s">
        <v>136</v>
      </c>
      <c r="Z142" s="116"/>
      <c r="AA142" s="114"/>
      <c r="AB142" s="114"/>
      <c r="AC142" s="114"/>
      <c r="AD142" s="114">
        <f t="shared" si="22"/>
        <v>0</v>
      </c>
      <c r="AE142" s="114">
        <f t="shared" si="23"/>
        <v>0</v>
      </c>
      <c r="AF142" s="114"/>
      <c r="AG142" s="117"/>
    </row>
    <row r="143" spans="2:33" ht="19.5" customHeight="1">
      <c r="B143" s="128">
        <v>43736</v>
      </c>
      <c r="C143" s="114" t="s">
        <v>132</v>
      </c>
      <c r="D143" s="116"/>
      <c r="E143" s="114"/>
      <c r="F143" s="114"/>
      <c r="G143" s="114"/>
      <c r="H143" s="114">
        <f t="shared" si="18"/>
        <v>0</v>
      </c>
      <c r="I143" s="114">
        <f t="shared" si="19"/>
        <v>0</v>
      </c>
      <c r="J143" s="114">
        <f>AVERAGE(I137:I143)</f>
        <v>0</v>
      </c>
      <c r="K143" s="117"/>
      <c r="L143" s="106"/>
      <c r="M143" s="128">
        <v>43766</v>
      </c>
      <c r="N143" s="114" t="s">
        <v>137</v>
      </c>
      <c r="O143" s="116"/>
      <c r="P143" s="114"/>
      <c r="Q143" s="114"/>
      <c r="R143" s="114"/>
      <c r="S143" s="114">
        <f t="shared" si="20"/>
        <v>0</v>
      </c>
      <c r="T143" s="114">
        <f t="shared" si="21"/>
        <v>0</v>
      </c>
      <c r="U143" s="114">
        <f>AVERAGE(T137:T143)</f>
        <v>0</v>
      </c>
      <c r="V143" s="117"/>
      <c r="W143" s="106"/>
      <c r="X143" s="128">
        <v>43797</v>
      </c>
      <c r="Y143" s="114" t="s">
        <v>138</v>
      </c>
      <c r="Z143" s="116"/>
      <c r="AA143" s="114"/>
      <c r="AB143" s="114"/>
      <c r="AC143" s="114"/>
      <c r="AD143" s="114">
        <f t="shared" si="22"/>
        <v>0</v>
      </c>
      <c r="AE143" s="114">
        <f t="shared" si="23"/>
        <v>0</v>
      </c>
      <c r="AF143" s="114">
        <f>AVERAGE(AE137:AE143)</f>
        <v>0</v>
      </c>
      <c r="AG143" s="117"/>
    </row>
    <row r="144" spans="2:33" ht="19.5" customHeight="1">
      <c r="B144" s="128">
        <v>43737</v>
      </c>
      <c r="C144" s="114" t="s">
        <v>135</v>
      </c>
      <c r="D144" s="116"/>
      <c r="E144" s="114"/>
      <c r="F144" s="114"/>
      <c r="G144" s="114"/>
      <c r="H144" s="114">
        <f t="shared" si="18"/>
        <v>0</v>
      </c>
      <c r="I144" s="114">
        <f t="shared" si="19"/>
        <v>0</v>
      </c>
      <c r="J144" s="114"/>
      <c r="K144" s="117"/>
      <c r="L144" s="106"/>
      <c r="M144" s="128">
        <v>43767</v>
      </c>
      <c r="N144" s="114" t="s">
        <v>133</v>
      </c>
      <c r="O144" s="116"/>
      <c r="P144" s="114"/>
      <c r="Q144" s="114"/>
      <c r="R144" s="114"/>
      <c r="S144" s="114">
        <f t="shared" si="20"/>
        <v>0</v>
      </c>
      <c r="T144" s="114">
        <f t="shared" si="21"/>
        <v>0</v>
      </c>
      <c r="U144" s="114"/>
      <c r="V144" s="117"/>
      <c r="W144" s="106"/>
      <c r="X144" s="128">
        <v>43798</v>
      </c>
      <c r="Y144" s="114" t="s">
        <v>134</v>
      </c>
      <c r="Z144" s="116"/>
      <c r="AA144" s="114"/>
      <c r="AB144" s="114"/>
      <c r="AC144" s="114"/>
      <c r="AD144" s="114">
        <f t="shared" si="22"/>
        <v>0</v>
      </c>
      <c r="AE144" s="114">
        <f t="shared" si="23"/>
        <v>0</v>
      </c>
      <c r="AF144" s="114"/>
      <c r="AG144" s="117"/>
    </row>
    <row r="145" spans="2:34" ht="19.5" customHeight="1">
      <c r="B145" s="128">
        <v>43738</v>
      </c>
      <c r="C145" s="114" t="s">
        <v>137</v>
      </c>
      <c r="D145" s="116"/>
      <c r="E145" s="114"/>
      <c r="F145" s="114"/>
      <c r="G145" s="114"/>
      <c r="H145" s="114">
        <f t="shared" si="18"/>
        <v>0</v>
      </c>
      <c r="I145" s="114">
        <f t="shared" si="19"/>
        <v>0</v>
      </c>
      <c r="J145" s="114"/>
      <c r="K145" s="117"/>
      <c r="L145" s="106"/>
      <c r="M145" s="128">
        <v>43768</v>
      </c>
      <c r="N145" s="114" t="s">
        <v>136</v>
      </c>
      <c r="O145" s="116"/>
      <c r="P145" s="114"/>
      <c r="Q145" s="114"/>
      <c r="R145" s="114"/>
      <c r="S145" s="114">
        <f t="shared" si="20"/>
        <v>0</v>
      </c>
      <c r="T145" s="114">
        <f t="shared" si="21"/>
        <v>0</v>
      </c>
      <c r="U145" s="114"/>
      <c r="V145" s="117"/>
      <c r="W145" s="106"/>
      <c r="X145" s="128">
        <v>43799</v>
      </c>
      <c r="Y145" s="114" t="s">
        <v>132</v>
      </c>
      <c r="Z145" s="116"/>
      <c r="AA145" s="114"/>
      <c r="AB145" s="114"/>
      <c r="AC145" s="114"/>
      <c r="AD145" s="114">
        <f t="shared" si="22"/>
        <v>0</v>
      </c>
      <c r="AE145" s="114">
        <f t="shared" si="23"/>
        <v>0</v>
      </c>
      <c r="AF145" s="114"/>
      <c r="AG145" s="117"/>
    </row>
    <row r="146" spans="2:34" ht="19.5" customHeight="1">
      <c r="B146" s="128"/>
      <c r="C146" s="114"/>
      <c r="D146" s="116"/>
      <c r="E146" s="114"/>
      <c r="F146" s="114"/>
      <c r="G146" s="114"/>
      <c r="H146" s="114">
        <f t="shared" si="18"/>
        <v>0</v>
      </c>
      <c r="I146" s="114">
        <f t="shared" si="19"/>
        <v>0</v>
      </c>
      <c r="J146" s="114"/>
      <c r="K146" s="117"/>
      <c r="L146" s="106"/>
      <c r="M146" s="128">
        <v>43769</v>
      </c>
      <c r="N146" s="114" t="s">
        <v>138</v>
      </c>
      <c r="O146" s="116"/>
      <c r="P146" s="114"/>
      <c r="Q146" s="114"/>
      <c r="R146" s="114"/>
      <c r="S146" s="114">
        <f t="shared" si="20"/>
        <v>0</v>
      </c>
      <c r="T146" s="114">
        <f t="shared" si="21"/>
        <v>0</v>
      </c>
      <c r="U146" s="114"/>
      <c r="V146" s="117"/>
      <c r="W146" s="106"/>
      <c r="X146" s="128"/>
      <c r="Y146" s="114"/>
      <c r="Z146" s="116"/>
      <c r="AA146" s="114"/>
      <c r="AB146" s="114"/>
      <c r="AC146" s="114"/>
      <c r="AD146" s="114">
        <f t="shared" si="22"/>
        <v>0</v>
      </c>
      <c r="AE146" s="114">
        <f t="shared" si="23"/>
        <v>0</v>
      </c>
      <c r="AF146" s="114"/>
      <c r="AG146" s="117"/>
    </row>
    <row r="147" spans="2:34" ht="19.5" customHeight="1">
      <c r="B147" s="115"/>
      <c r="C147" s="122" t="s">
        <v>141</v>
      </c>
      <c r="D147" s="123" t="e">
        <f>AVERAGE(D116:D146)</f>
        <v>#DIV/0!</v>
      </c>
      <c r="E147" s="124" t="e">
        <f>Z110</f>
        <v>#DIV/0!</v>
      </c>
      <c r="F147" s="114"/>
      <c r="G147" s="122" t="s">
        <v>142</v>
      </c>
      <c r="H147" s="123">
        <f>AVERAGE(H116:H146)</f>
        <v>0</v>
      </c>
      <c r="I147" s="114"/>
      <c r="J147" s="114"/>
      <c r="K147" s="117"/>
      <c r="L147" s="106"/>
      <c r="M147" s="115"/>
      <c r="N147" s="122" t="s">
        <v>141</v>
      </c>
      <c r="O147" s="123" t="e">
        <f>AVERAGE(O116:O146)</f>
        <v>#DIV/0!</v>
      </c>
      <c r="P147" s="124" t="e">
        <f>D147</f>
        <v>#DIV/0!</v>
      </c>
      <c r="Q147" s="114"/>
      <c r="R147" s="122" t="s">
        <v>142</v>
      </c>
      <c r="S147" s="123">
        <f>AVERAGE(S116:S146)</f>
        <v>0</v>
      </c>
      <c r="T147" s="114"/>
      <c r="U147" s="114"/>
      <c r="V147" s="117"/>
      <c r="W147" s="106"/>
      <c r="X147" s="115"/>
      <c r="Y147" s="122" t="s">
        <v>141</v>
      </c>
      <c r="Z147" s="123" t="e">
        <f>AVERAGE(Z116:Z146)</f>
        <v>#DIV/0!</v>
      </c>
      <c r="AA147" s="124" t="e">
        <f>O147</f>
        <v>#DIV/0!</v>
      </c>
      <c r="AB147" s="114"/>
      <c r="AC147" s="122" t="s">
        <v>142</v>
      </c>
      <c r="AD147" s="123">
        <f>AVERAGE(AD116:AD146)</f>
        <v>0</v>
      </c>
      <c r="AE147" s="114"/>
      <c r="AF147" s="114"/>
      <c r="AG147" s="117"/>
    </row>
    <row r="148" spans="2:34" ht="19.5" customHeight="1">
      <c r="B148" s="125"/>
      <c r="C148" s="126"/>
      <c r="D148" s="126"/>
      <c r="E148" s="126" t="s">
        <v>143</v>
      </c>
      <c r="F148" s="126"/>
      <c r="G148" s="126"/>
      <c r="H148" s="126"/>
      <c r="I148" s="126"/>
      <c r="J148" s="126"/>
      <c r="K148" s="127"/>
      <c r="L148" s="106"/>
      <c r="M148" s="125"/>
      <c r="N148" s="126"/>
      <c r="O148" s="126"/>
      <c r="P148" s="126" t="s">
        <v>143</v>
      </c>
      <c r="Q148" s="126"/>
      <c r="R148" s="126"/>
      <c r="S148" s="126"/>
      <c r="T148" s="126"/>
      <c r="U148" s="126"/>
      <c r="V148" s="127"/>
      <c r="W148" s="106"/>
      <c r="X148" s="125"/>
      <c r="Y148" s="126"/>
      <c r="Z148" s="126"/>
      <c r="AA148" s="126" t="s">
        <v>143</v>
      </c>
      <c r="AB148" s="126"/>
      <c r="AC148" s="126"/>
      <c r="AD148" s="126"/>
      <c r="AE148" s="126"/>
      <c r="AF148" s="126"/>
      <c r="AG148" s="127"/>
    </row>
    <row r="149" spans="2:34" ht="15.75" customHeight="1">
      <c r="B149" s="106"/>
      <c r="C149" s="106"/>
      <c r="M149" s="106"/>
      <c r="N149" s="106"/>
      <c r="X149" s="106"/>
      <c r="Y149" s="106"/>
    </row>
    <row r="150" spans="2:34" ht="99.75" customHeight="1">
      <c r="B150" s="437" t="s">
        <v>117</v>
      </c>
      <c r="C150" s="438"/>
      <c r="D150" s="438"/>
      <c r="E150" s="438"/>
      <c r="F150" s="438"/>
      <c r="G150" s="438"/>
      <c r="H150" s="438"/>
      <c r="I150" s="438"/>
      <c r="J150" s="438"/>
      <c r="K150" s="439"/>
    </row>
    <row r="151" spans="2:34" ht="15.75" customHeight="1"/>
    <row r="152" spans="2:34" ht="49.5" customHeight="1">
      <c r="B152" s="107" t="s">
        <v>24</v>
      </c>
      <c r="C152" s="108" t="s">
        <v>121</v>
      </c>
      <c r="D152" s="108" t="s">
        <v>122</v>
      </c>
      <c r="E152" s="108" t="s">
        <v>123</v>
      </c>
      <c r="F152" s="108" t="s">
        <v>124</v>
      </c>
      <c r="G152" s="108" t="s">
        <v>125</v>
      </c>
      <c r="H152" s="108" t="s">
        <v>126</v>
      </c>
      <c r="I152" s="108" t="s">
        <v>127</v>
      </c>
      <c r="J152" s="108" t="s">
        <v>128</v>
      </c>
      <c r="K152" s="109" t="s">
        <v>129</v>
      </c>
      <c r="L152" s="106"/>
      <c r="M152" s="106"/>
      <c r="N152" s="106"/>
      <c r="O152" s="106"/>
      <c r="P152" s="106"/>
      <c r="Q152" s="106"/>
      <c r="R152" s="106"/>
      <c r="S152" s="106"/>
      <c r="T152" s="106"/>
      <c r="U152" s="106"/>
      <c r="V152" s="106"/>
      <c r="W152" s="106"/>
      <c r="X152" s="106"/>
      <c r="Y152" s="106"/>
      <c r="Z152" s="106"/>
      <c r="AA152" s="106"/>
      <c r="AB152" s="106"/>
      <c r="AC152" s="106"/>
      <c r="AD152" s="106"/>
      <c r="AE152" s="106"/>
      <c r="AF152" s="106"/>
      <c r="AG152" s="106"/>
      <c r="AH152" s="106"/>
    </row>
    <row r="153" spans="2:34" ht="19.5" customHeight="1">
      <c r="B153" s="110">
        <v>43800</v>
      </c>
      <c r="C153" s="111" t="s">
        <v>135</v>
      </c>
      <c r="D153" s="112"/>
      <c r="E153" s="111"/>
      <c r="F153" s="111"/>
      <c r="G153" s="111"/>
      <c r="H153" s="111">
        <f t="shared" ref="H153:H183" si="24">(E153*9)+(F153*4)+(G153*4)</f>
        <v>0</v>
      </c>
      <c r="I153" s="111">
        <f t="shared" ref="I153:I183" si="25">D153/2.204</f>
        <v>0</v>
      </c>
      <c r="J153" s="111"/>
      <c r="K153" s="113"/>
      <c r="L153" s="106"/>
      <c r="M153" s="106"/>
      <c r="N153" s="106"/>
      <c r="O153" s="106"/>
      <c r="P153" s="106"/>
      <c r="Q153" s="106"/>
      <c r="R153" s="106"/>
      <c r="S153" s="106"/>
      <c r="T153" s="106"/>
      <c r="U153" s="106"/>
      <c r="V153" s="106"/>
      <c r="W153" s="106"/>
      <c r="X153" s="106"/>
      <c r="Y153" s="106"/>
      <c r="Z153" s="106"/>
      <c r="AA153" s="106"/>
      <c r="AB153" s="106"/>
      <c r="AC153" s="106"/>
      <c r="AD153" s="106"/>
      <c r="AE153" s="106"/>
      <c r="AF153" s="106"/>
      <c r="AG153" s="106"/>
      <c r="AH153" s="106"/>
    </row>
    <row r="154" spans="2:34" ht="19.5" customHeight="1">
      <c r="B154" s="115">
        <v>43801</v>
      </c>
      <c r="C154" s="114" t="s">
        <v>137</v>
      </c>
      <c r="D154" s="116"/>
      <c r="E154" s="114"/>
      <c r="F154" s="114"/>
      <c r="G154" s="114"/>
      <c r="H154" s="114">
        <f t="shared" si="24"/>
        <v>0</v>
      </c>
      <c r="I154" s="114">
        <f t="shared" si="25"/>
        <v>0</v>
      </c>
      <c r="J154" s="114"/>
      <c r="K154" s="117"/>
      <c r="L154" s="106"/>
      <c r="M154" s="106"/>
      <c r="N154" s="106"/>
      <c r="O154" s="106"/>
      <c r="P154" s="106"/>
      <c r="Q154" s="106"/>
      <c r="R154" s="106"/>
      <c r="S154" s="106"/>
      <c r="T154" s="106"/>
      <c r="U154" s="106"/>
      <c r="V154" s="106"/>
      <c r="W154" s="106"/>
      <c r="X154" s="106"/>
      <c r="Y154" s="106"/>
      <c r="Z154" s="106"/>
      <c r="AA154" s="106"/>
      <c r="AB154" s="106"/>
      <c r="AC154" s="106"/>
      <c r="AD154" s="106"/>
      <c r="AE154" s="106"/>
      <c r="AF154" s="106"/>
      <c r="AG154" s="106"/>
      <c r="AH154" s="106"/>
    </row>
    <row r="155" spans="2:34" ht="19.5" customHeight="1">
      <c r="B155" s="110">
        <v>43802</v>
      </c>
      <c r="C155" s="111" t="s">
        <v>133</v>
      </c>
      <c r="D155" s="116"/>
      <c r="E155" s="114"/>
      <c r="F155" s="114"/>
      <c r="G155" s="114"/>
      <c r="H155" s="114">
        <f t="shared" si="24"/>
        <v>0</v>
      </c>
      <c r="I155" s="114">
        <f t="shared" si="25"/>
        <v>0</v>
      </c>
      <c r="J155" s="114"/>
      <c r="K155" s="117"/>
      <c r="L155" s="106"/>
      <c r="M155" s="106"/>
      <c r="N155" s="106"/>
      <c r="O155" s="106"/>
      <c r="P155" s="106"/>
      <c r="Q155" s="106"/>
      <c r="R155" s="106"/>
      <c r="S155" s="106"/>
      <c r="T155" s="106"/>
      <c r="U155" s="106"/>
      <c r="V155" s="106"/>
      <c r="W155" s="106"/>
      <c r="X155" s="106"/>
      <c r="Y155" s="106"/>
      <c r="Z155" s="106"/>
      <c r="AA155" s="106"/>
      <c r="AB155" s="106"/>
      <c r="AC155" s="106"/>
      <c r="AD155" s="106"/>
      <c r="AE155" s="106"/>
      <c r="AF155" s="106"/>
      <c r="AG155" s="106"/>
      <c r="AH155" s="106"/>
    </row>
    <row r="156" spans="2:34" ht="19.5" customHeight="1">
      <c r="B156" s="115">
        <v>43803</v>
      </c>
      <c r="C156" s="114" t="s">
        <v>136</v>
      </c>
      <c r="D156" s="116"/>
      <c r="E156" s="114"/>
      <c r="F156" s="114"/>
      <c r="G156" s="114"/>
      <c r="H156" s="114">
        <f t="shared" si="24"/>
        <v>0</v>
      </c>
      <c r="I156" s="114">
        <f t="shared" si="25"/>
        <v>0</v>
      </c>
      <c r="J156" s="114"/>
      <c r="K156" s="117"/>
      <c r="L156" s="106"/>
      <c r="M156" s="106"/>
      <c r="N156" s="106"/>
      <c r="O156" s="106"/>
      <c r="P156" s="106"/>
      <c r="Q156" s="106"/>
      <c r="R156" s="106"/>
      <c r="S156" s="106"/>
      <c r="T156" s="106"/>
      <c r="U156" s="106"/>
      <c r="V156" s="106"/>
      <c r="W156" s="106"/>
      <c r="X156" s="106"/>
      <c r="Y156" s="106"/>
      <c r="Z156" s="106"/>
      <c r="AA156" s="106"/>
      <c r="AB156" s="106"/>
      <c r="AC156" s="106"/>
      <c r="AD156" s="106"/>
      <c r="AE156" s="106"/>
      <c r="AF156" s="106"/>
      <c r="AG156" s="106"/>
      <c r="AH156" s="106"/>
    </row>
    <row r="157" spans="2:34" ht="19.5" customHeight="1">
      <c r="B157" s="110">
        <v>43804</v>
      </c>
      <c r="C157" s="111" t="s">
        <v>138</v>
      </c>
      <c r="D157" s="116"/>
      <c r="E157" s="114"/>
      <c r="F157" s="114"/>
      <c r="G157" s="114"/>
      <c r="H157" s="114">
        <f t="shared" si="24"/>
        <v>0</v>
      </c>
      <c r="I157" s="114">
        <f t="shared" si="25"/>
        <v>0</v>
      </c>
      <c r="J157" s="114"/>
      <c r="K157" s="117"/>
      <c r="L157" s="106"/>
      <c r="M157" s="106"/>
      <c r="N157" s="106"/>
      <c r="O157" s="106"/>
      <c r="P157" s="106"/>
      <c r="Q157" s="106"/>
      <c r="R157" s="106"/>
      <c r="S157" s="106"/>
      <c r="T157" s="106"/>
      <c r="U157" s="106"/>
      <c r="V157" s="106"/>
      <c r="W157" s="106"/>
      <c r="X157" s="106"/>
      <c r="Y157" s="106"/>
      <c r="Z157" s="106"/>
      <c r="AA157" s="106"/>
      <c r="AB157" s="106"/>
      <c r="AC157" s="106"/>
      <c r="AD157" s="106"/>
      <c r="AE157" s="106"/>
      <c r="AF157" s="106"/>
      <c r="AG157" s="106"/>
      <c r="AH157" s="106"/>
    </row>
    <row r="158" spans="2:34" ht="19.5" customHeight="1">
      <c r="B158" s="115">
        <v>43805</v>
      </c>
      <c r="C158" s="114" t="s">
        <v>134</v>
      </c>
      <c r="D158" s="116"/>
      <c r="E158" s="114"/>
      <c r="F158" s="114"/>
      <c r="G158" s="114"/>
      <c r="H158" s="114">
        <f t="shared" si="24"/>
        <v>0</v>
      </c>
      <c r="I158" s="114">
        <f t="shared" si="25"/>
        <v>0</v>
      </c>
      <c r="J158" s="114"/>
      <c r="K158" s="117"/>
      <c r="L158" s="106"/>
      <c r="M158" s="106"/>
      <c r="N158" s="106"/>
      <c r="O158" s="106"/>
      <c r="P158" s="106"/>
      <c r="Q158" s="106"/>
      <c r="R158" s="106"/>
      <c r="S158" s="106"/>
      <c r="T158" s="106"/>
      <c r="U158" s="106"/>
      <c r="V158" s="106"/>
      <c r="W158" s="106"/>
      <c r="X158" s="106"/>
      <c r="Y158" s="106"/>
      <c r="Z158" s="106"/>
      <c r="AA158" s="106"/>
      <c r="AB158" s="106"/>
      <c r="AC158" s="106"/>
      <c r="AD158" s="106"/>
      <c r="AE158" s="106"/>
      <c r="AF158" s="106"/>
      <c r="AG158" s="106"/>
      <c r="AH158" s="106"/>
    </row>
    <row r="159" spans="2:34" ht="19.5" customHeight="1">
      <c r="B159" s="110">
        <v>43806</v>
      </c>
      <c r="C159" s="111" t="s">
        <v>132</v>
      </c>
      <c r="D159" s="116"/>
      <c r="E159" s="114"/>
      <c r="F159" s="114"/>
      <c r="G159" s="114"/>
      <c r="H159" s="114">
        <f t="shared" si="24"/>
        <v>0</v>
      </c>
      <c r="I159" s="114">
        <f t="shared" si="25"/>
        <v>0</v>
      </c>
      <c r="J159" s="114">
        <f>AVERAGE(I153:I159)</f>
        <v>0</v>
      </c>
      <c r="K159" s="117"/>
      <c r="L159" s="106"/>
      <c r="M159" s="106"/>
      <c r="N159" s="106"/>
      <c r="O159" s="106"/>
      <c r="P159" s="106"/>
      <c r="Q159" s="106"/>
      <c r="R159" s="106"/>
      <c r="S159" s="106"/>
      <c r="T159" s="106"/>
      <c r="U159" s="106"/>
      <c r="V159" s="106"/>
      <c r="W159" s="106"/>
      <c r="X159" s="106"/>
      <c r="Y159" s="106"/>
      <c r="Z159" s="106"/>
      <c r="AA159" s="106"/>
      <c r="AB159" s="106"/>
      <c r="AC159" s="106"/>
      <c r="AD159" s="106"/>
      <c r="AE159" s="106"/>
      <c r="AF159" s="106"/>
      <c r="AG159" s="106"/>
      <c r="AH159" s="106"/>
    </row>
    <row r="160" spans="2:34" ht="19.5" customHeight="1">
      <c r="B160" s="115">
        <v>43807</v>
      </c>
      <c r="C160" s="114" t="s">
        <v>135</v>
      </c>
      <c r="D160" s="116"/>
      <c r="E160" s="114"/>
      <c r="F160" s="114"/>
      <c r="G160" s="114"/>
      <c r="H160" s="114">
        <f t="shared" si="24"/>
        <v>0</v>
      </c>
      <c r="I160" s="114">
        <f t="shared" si="25"/>
        <v>0</v>
      </c>
      <c r="J160" s="114"/>
      <c r="K160" s="117"/>
      <c r="L160" s="106"/>
      <c r="M160" s="106"/>
      <c r="N160" s="106"/>
      <c r="O160" s="106"/>
      <c r="P160" s="106"/>
      <c r="Q160" s="106"/>
      <c r="R160" s="106"/>
      <c r="S160" s="106"/>
      <c r="T160" s="106"/>
      <c r="U160" s="106"/>
      <c r="V160" s="106"/>
      <c r="W160" s="106"/>
      <c r="X160" s="106"/>
      <c r="Y160" s="106"/>
      <c r="Z160" s="106"/>
      <c r="AA160" s="106"/>
      <c r="AB160" s="106"/>
      <c r="AC160" s="106"/>
      <c r="AD160" s="106"/>
      <c r="AE160" s="106"/>
      <c r="AF160" s="106"/>
      <c r="AG160" s="106"/>
      <c r="AH160" s="106"/>
    </row>
    <row r="161" spans="2:34" ht="19.5" customHeight="1">
      <c r="B161" s="110">
        <v>43808</v>
      </c>
      <c r="C161" s="111" t="s">
        <v>137</v>
      </c>
      <c r="D161" s="116"/>
      <c r="E161" s="114"/>
      <c r="F161" s="114"/>
      <c r="G161" s="114"/>
      <c r="H161" s="114">
        <f t="shared" si="24"/>
        <v>0</v>
      </c>
      <c r="I161" s="114">
        <f t="shared" si="25"/>
        <v>0</v>
      </c>
      <c r="J161" s="114"/>
      <c r="K161" s="117"/>
      <c r="L161" s="106"/>
      <c r="M161" s="106"/>
      <c r="N161" s="106"/>
      <c r="O161" s="106"/>
      <c r="P161" s="106"/>
      <c r="Q161" s="106"/>
      <c r="R161" s="106"/>
      <c r="S161" s="106"/>
      <c r="T161" s="106"/>
      <c r="U161" s="106"/>
      <c r="V161" s="106"/>
      <c r="W161" s="106"/>
      <c r="X161" s="106"/>
      <c r="Y161" s="106"/>
      <c r="Z161" s="106"/>
      <c r="AA161" s="106"/>
      <c r="AB161" s="106"/>
      <c r="AC161" s="106"/>
      <c r="AD161" s="106"/>
      <c r="AE161" s="106"/>
      <c r="AF161" s="106"/>
      <c r="AG161" s="106"/>
      <c r="AH161" s="106"/>
    </row>
    <row r="162" spans="2:34" ht="19.5" customHeight="1">
      <c r="B162" s="115">
        <v>43809</v>
      </c>
      <c r="C162" s="114" t="s">
        <v>133</v>
      </c>
      <c r="D162" s="116"/>
      <c r="E162" s="114"/>
      <c r="F162" s="114"/>
      <c r="G162" s="114"/>
      <c r="H162" s="114">
        <f t="shared" si="24"/>
        <v>0</v>
      </c>
      <c r="I162" s="114">
        <f t="shared" si="25"/>
        <v>0</v>
      </c>
      <c r="J162" s="114"/>
      <c r="K162" s="117"/>
      <c r="L162" s="106"/>
      <c r="M162" s="106"/>
      <c r="N162" s="106"/>
      <c r="O162" s="106"/>
      <c r="P162" s="106"/>
      <c r="Q162" s="106"/>
      <c r="R162" s="106"/>
      <c r="S162" s="106"/>
      <c r="T162" s="106"/>
      <c r="U162" s="106"/>
      <c r="V162" s="106"/>
      <c r="W162" s="106"/>
      <c r="X162" s="106"/>
      <c r="Y162" s="106"/>
      <c r="Z162" s="106"/>
      <c r="AA162" s="106"/>
      <c r="AB162" s="106"/>
      <c r="AC162" s="106"/>
      <c r="AD162" s="106"/>
      <c r="AE162" s="106"/>
      <c r="AF162" s="106"/>
      <c r="AG162" s="106"/>
      <c r="AH162" s="106"/>
    </row>
    <row r="163" spans="2:34" ht="19.5" customHeight="1">
      <c r="B163" s="110">
        <v>43810</v>
      </c>
      <c r="C163" s="111" t="s">
        <v>136</v>
      </c>
      <c r="D163" s="116"/>
      <c r="E163" s="114"/>
      <c r="F163" s="114"/>
      <c r="G163" s="114"/>
      <c r="H163" s="114">
        <f t="shared" si="24"/>
        <v>0</v>
      </c>
      <c r="I163" s="114">
        <f t="shared" si="25"/>
        <v>0</v>
      </c>
      <c r="J163" s="114"/>
      <c r="K163" s="117"/>
      <c r="L163" s="106"/>
      <c r="M163" s="106"/>
      <c r="N163" s="106"/>
      <c r="O163" s="106"/>
      <c r="P163" s="106"/>
      <c r="Q163" s="106"/>
      <c r="R163" s="106"/>
      <c r="S163" s="106"/>
      <c r="T163" s="106"/>
      <c r="U163" s="106"/>
      <c r="V163" s="106"/>
      <c r="W163" s="106"/>
      <c r="X163" s="106"/>
      <c r="Y163" s="106"/>
      <c r="Z163" s="106"/>
      <c r="AA163" s="106"/>
      <c r="AB163" s="106"/>
      <c r="AC163" s="106"/>
      <c r="AD163" s="106"/>
      <c r="AE163" s="106"/>
      <c r="AF163" s="106"/>
      <c r="AG163" s="106"/>
      <c r="AH163" s="106"/>
    </row>
    <row r="164" spans="2:34" ht="19.5" customHeight="1">
      <c r="B164" s="115">
        <v>43811</v>
      </c>
      <c r="C164" s="114" t="s">
        <v>138</v>
      </c>
      <c r="D164" s="116"/>
      <c r="E164" s="114"/>
      <c r="F164" s="114"/>
      <c r="G164" s="114"/>
      <c r="H164" s="114">
        <f t="shared" si="24"/>
        <v>0</v>
      </c>
      <c r="I164" s="114">
        <f t="shared" si="25"/>
        <v>0</v>
      </c>
      <c r="J164" s="114"/>
      <c r="K164" s="117"/>
      <c r="L164" s="106"/>
      <c r="M164" s="106"/>
      <c r="N164" s="106"/>
      <c r="O164" s="106"/>
      <c r="P164" s="106"/>
      <c r="Q164" s="106"/>
      <c r="R164" s="106"/>
      <c r="S164" s="106"/>
      <c r="T164" s="106"/>
      <c r="U164" s="106"/>
      <c r="V164" s="106"/>
      <c r="W164" s="106"/>
      <c r="X164" s="106"/>
      <c r="Y164" s="106"/>
      <c r="Z164" s="106"/>
      <c r="AA164" s="106"/>
      <c r="AB164" s="106"/>
      <c r="AC164" s="106"/>
      <c r="AD164" s="106"/>
      <c r="AE164" s="106"/>
      <c r="AF164" s="106"/>
      <c r="AG164" s="106"/>
      <c r="AH164" s="106"/>
    </row>
    <row r="165" spans="2:34" ht="19.5" customHeight="1">
      <c r="B165" s="110">
        <v>43812</v>
      </c>
      <c r="C165" s="111" t="s">
        <v>134</v>
      </c>
      <c r="D165" s="116"/>
      <c r="E165" s="114"/>
      <c r="F165" s="114"/>
      <c r="G165" s="114"/>
      <c r="H165" s="114">
        <f t="shared" si="24"/>
        <v>0</v>
      </c>
      <c r="I165" s="114">
        <f t="shared" si="25"/>
        <v>0</v>
      </c>
      <c r="J165" s="114"/>
      <c r="K165" s="117"/>
      <c r="L165" s="106"/>
      <c r="M165" s="106"/>
      <c r="N165" s="106"/>
      <c r="O165" s="106"/>
      <c r="P165" s="106"/>
      <c r="Q165" s="106"/>
      <c r="R165" s="106"/>
      <c r="S165" s="106"/>
      <c r="T165" s="106"/>
      <c r="U165" s="106"/>
      <c r="V165" s="106"/>
      <c r="W165" s="106"/>
      <c r="X165" s="106"/>
      <c r="Y165" s="106"/>
      <c r="Z165" s="106"/>
      <c r="AA165" s="106"/>
      <c r="AB165" s="106"/>
      <c r="AC165" s="106"/>
      <c r="AD165" s="106"/>
      <c r="AE165" s="106"/>
      <c r="AF165" s="106"/>
      <c r="AG165" s="106"/>
      <c r="AH165" s="106"/>
    </row>
    <row r="166" spans="2:34" ht="19.5" customHeight="1">
      <c r="B166" s="115">
        <v>43813</v>
      </c>
      <c r="C166" s="114" t="s">
        <v>132</v>
      </c>
      <c r="D166" s="116"/>
      <c r="E166" s="114"/>
      <c r="F166" s="114"/>
      <c r="G166" s="114"/>
      <c r="H166" s="114">
        <f t="shared" si="24"/>
        <v>0</v>
      </c>
      <c r="I166" s="114">
        <f t="shared" si="25"/>
        <v>0</v>
      </c>
      <c r="J166" s="114">
        <f>AVERAGE(I160:I166)</f>
        <v>0</v>
      </c>
      <c r="K166" s="117"/>
      <c r="L166" s="106"/>
      <c r="M166" s="106"/>
      <c r="N166" s="106"/>
      <c r="O166" s="106"/>
      <c r="P166" s="106"/>
      <c r="Q166" s="106"/>
      <c r="R166" s="106"/>
      <c r="S166" s="106"/>
      <c r="T166" s="106"/>
      <c r="U166" s="106"/>
      <c r="V166" s="106"/>
      <c r="W166" s="106"/>
      <c r="X166" s="106"/>
      <c r="Y166" s="106"/>
      <c r="Z166" s="106"/>
      <c r="AA166" s="106"/>
      <c r="AB166" s="106"/>
      <c r="AC166" s="106"/>
      <c r="AD166" s="106"/>
      <c r="AE166" s="106"/>
      <c r="AF166" s="106"/>
      <c r="AG166" s="106"/>
      <c r="AH166" s="106"/>
    </row>
    <row r="167" spans="2:34" ht="19.5" customHeight="1">
      <c r="B167" s="110">
        <v>43814</v>
      </c>
      <c r="C167" s="111" t="s">
        <v>135</v>
      </c>
      <c r="D167" s="116"/>
      <c r="E167" s="114"/>
      <c r="F167" s="114"/>
      <c r="G167" s="114"/>
      <c r="H167" s="114">
        <f t="shared" si="24"/>
        <v>0</v>
      </c>
      <c r="I167" s="114">
        <f t="shared" si="25"/>
        <v>0</v>
      </c>
      <c r="J167" s="114"/>
      <c r="K167" s="117"/>
      <c r="L167" s="106"/>
      <c r="M167" s="106"/>
      <c r="N167" s="106"/>
      <c r="O167" s="106"/>
      <c r="P167" s="106"/>
      <c r="Q167" s="106"/>
      <c r="R167" s="106"/>
      <c r="S167" s="106"/>
      <c r="T167" s="106"/>
      <c r="U167" s="106"/>
      <c r="V167" s="106"/>
      <c r="W167" s="106"/>
      <c r="X167" s="106"/>
      <c r="Y167" s="106"/>
      <c r="Z167" s="106"/>
      <c r="AA167" s="106"/>
      <c r="AB167" s="106"/>
      <c r="AC167" s="106"/>
      <c r="AD167" s="106"/>
      <c r="AE167" s="106"/>
      <c r="AF167" s="106"/>
      <c r="AG167" s="106"/>
      <c r="AH167" s="106"/>
    </row>
    <row r="168" spans="2:34" ht="19.5" customHeight="1">
      <c r="B168" s="115">
        <v>43815</v>
      </c>
      <c r="C168" s="114" t="s">
        <v>137</v>
      </c>
      <c r="D168" s="116"/>
      <c r="E168" s="114"/>
      <c r="F168" s="114"/>
      <c r="G168" s="114"/>
      <c r="H168" s="114">
        <f t="shared" si="24"/>
        <v>0</v>
      </c>
      <c r="I168" s="114">
        <f t="shared" si="25"/>
        <v>0</v>
      </c>
      <c r="J168" s="114"/>
      <c r="K168" s="117"/>
      <c r="L168" s="106"/>
      <c r="M168" s="106"/>
      <c r="N168" s="106"/>
      <c r="O168" s="106"/>
      <c r="P168" s="106"/>
      <c r="Q168" s="106"/>
      <c r="R168" s="106"/>
      <c r="S168" s="106"/>
      <c r="T168" s="106"/>
      <c r="U168" s="106"/>
      <c r="V168" s="106"/>
      <c r="W168" s="106"/>
      <c r="X168" s="106"/>
      <c r="Y168" s="106"/>
      <c r="Z168" s="106"/>
      <c r="AA168" s="106"/>
      <c r="AB168" s="106"/>
      <c r="AC168" s="106"/>
      <c r="AD168" s="106"/>
      <c r="AE168" s="106"/>
      <c r="AF168" s="106"/>
      <c r="AG168" s="106"/>
      <c r="AH168" s="106"/>
    </row>
    <row r="169" spans="2:34" ht="19.5" customHeight="1">
      <c r="B169" s="110">
        <v>43816</v>
      </c>
      <c r="C169" s="111" t="s">
        <v>133</v>
      </c>
      <c r="D169" s="116"/>
      <c r="E169" s="114"/>
      <c r="F169" s="114"/>
      <c r="G169" s="114"/>
      <c r="H169" s="114">
        <f t="shared" si="24"/>
        <v>0</v>
      </c>
      <c r="I169" s="114">
        <f t="shared" si="25"/>
        <v>0</v>
      </c>
      <c r="J169" s="114"/>
      <c r="K169" s="117"/>
      <c r="L169" s="106"/>
      <c r="M169" s="106"/>
      <c r="N169" s="106"/>
      <c r="O169" s="106"/>
      <c r="P169" s="106"/>
      <c r="Q169" s="106"/>
      <c r="R169" s="106"/>
      <c r="S169" s="106"/>
      <c r="T169" s="106"/>
      <c r="U169" s="106"/>
      <c r="V169" s="106"/>
      <c r="W169" s="106"/>
      <c r="X169" s="106"/>
      <c r="Y169" s="106"/>
      <c r="Z169" s="106"/>
      <c r="AA169" s="106"/>
      <c r="AB169" s="106"/>
      <c r="AC169" s="106"/>
      <c r="AD169" s="106"/>
      <c r="AE169" s="106"/>
      <c r="AF169" s="106"/>
      <c r="AG169" s="106"/>
      <c r="AH169" s="106"/>
    </row>
    <row r="170" spans="2:34" ht="19.5" customHeight="1">
      <c r="B170" s="115">
        <v>43817</v>
      </c>
      <c r="C170" s="114" t="s">
        <v>136</v>
      </c>
      <c r="D170" s="116"/>
      <c r="E170" s="114"/>
      <c r="F170" s="114"/>
      <c r="G170" s="114"/>
      <c r="H170" s="114">
        <f t="shared" si="24"/>
        <v>0</v>
      </c>
      <c r="I170" s="114">
        <f t="shared" si="25"/>
        <v>0</v>
      </c>
      <c r="J170" s="114"/>
      <c r="K170" s="117"/>
      <c r="L170" s="106"/>
      <c r="M170" s="106"/>
      <c r="N170" s="106"/>
      <c r="O170" s="106"/>
      <c r="P170" s="106"/>
      <c r="Q170" s="106"/>
      <c r="R170" s="106"/>
      <c r="S170" s="106"/>
      <c r="T170" s="106"/>
      <c r="U170" s="106"/>
      <c r="V170" s="106"/>
      <c r="W170" s="106"/>
      <c r="X170" s="106"/>
      <c r="Y170" s="106"/>
      <c r="Z170" s="106"/>
      <c r="AA170" s="106"/>
      <c r="AB170" s="106"/>
      <c r="AC170" s="106"/>
      <c r="AD170" s="106"/>
      <c r="AE170" s="106"/>
      <c r="AF170" s="106"/>
      <c r="AG170" s="106"/>
      <c r="AH170" s="106"/>
    </row>
    <row r="171" spans="2:34" ht="19.5" customHeight="1">
      <c r="B171" s="110">
        <v>43818</v>
      </c>
      <c r="C171" s="111" t="s">
        <v>138</v>
      </c>
      <c r="D171" s="116"/>
      <c r="E171" s="114"/>
      <c r="F171" s="114"/>
      <c r="G171" s="114"/>
      <c r="H171" s="114">
        <f t="shared" si="24"/>
        <v>0</v>
      </c>
      <c r="I171" s="114">
        <f t="shared" si="25"/>
        <v>0</v>
      </c>
      <c r="J171" s="114"/>
      <c r="K171" s="117"/>
      <c r="L171" s="106"/>
      <c r="M171" s="106"/>
      <c r="N171" s="106"/>
      <c r="O171" s="106"/>
      <c r="P171" s="106"/>
      <c r="Q171" s="106"/>
      <c r="R171" s="106"/>
      <c r="S171" s="106"/>
      <c r="T171" s="106"/>
      <c r="U171" s="106"/>
      <c r="V171" s="106"/>
      <c r="W171" s="106"/>
      <c r="X171" s="106"/>
      <c r="Y171" s="106"/>
      <c r="Z171" s="106"/>
      <c r="AA171" s="106"/>
      <c r="AB171" s="106"/>
      <c r="AC171" s="106"/>
      <c r="AD171" s="106"/>
      <c r="AE171" s="106"/>
      <c r="AF171" s="106"/>
      <c r="AG171" s="106"/>
      <c r="AH171" s="106"/>
    </row>
    <row r="172" spans="2:34" ht="19.5" customHeight="1">
      <c r="B172" s="115">
        <v>43819</v>
      </c>
      <c r="C172" s="114" t="s">
        <v>134</v>
      </c>
      <c r="D172" s="116"/>
      <c r="E172" s="114"/>
      <c r="F172" s="114"/>
      <c r="G172" s="114"/>
      <c r="H172" s="114">
        <f t="shared" si="24"/>
        <v>0</v>
      </c>
      <c r="I172" s="114">
        <f t="shared" si="25"/>
        <v>0</v>
      </c>
      <c r="J172" s="114"/>
      <c r="K172" s="117"/>
      <c r="L172" s="106"/>
      <c r="M172" s="106"/>
      <c r="N172" s="106"/>
      <c r="O172" s="106"/>
      <c r="P172" s="106"/>
      <c r="Q172" s="106"/>
      <c r="R172" s="106"/>
      <c r="S172" s="106"/>
      <c r="T172" s="106"/>
      <c r="U172" s="106"/>
      <c r="V172" s="106"/>
      <c r="W172" s="106"/>
      <c r="X172" s="106"/>
      <c r="Y172" s="106"/>
      <c r="Z172" s="106"/>
      <c r="AA172" s="106"/>
      <c r="AB172" s="106"/>
      <c r="AC172" s="106"/>
      <c r="AD172" s="106"/>
      <c r="AE172" s="106"/>
      <c r="AF172" s="106"/>
      <c r="AG172" s="106"/>
      <c r="AH172" s="106"/>
    </row>
    <row r="173" spans="2:34" ht="19.5" customHeight="1">
      <c r="B173" s="110">
        <v>43820</v>
      </c>
      <c r="C173" s="111" t="s">
        <v>132</v>
      </c>
      <c r="D173" s="116"/>
      <c r="E173" s="114"/>
      <c r="F173" s="114"/>
      <c r="G173" s="114"/>
      <c r="H173" s="114">
        <f t="shared" si="24"/>
        <v>0</v>
      </c>
      <c r="I173" s="114">
        <f t="shared" si="25"/>
        <v>0</v>
      </c>
      <c r="J173" s="114">
        <f>AVERAGE(I167:I173)</f>
        <v>0</v>
      </c>
      <c r="K173" s="117"/>
      <c r="L173" s="106"/>
      <c r="M173" s="106"/>
      <c r="N173" s="106"/>
      <c r="O173" s="106"/>
      <c r="P173" s="106"/>
      <c r="Q173" s="106"/>
      <c r="R173" s="106"/>
      <c r="S173" s="106"/>
      <c r="T173" s="106"/>
      <c r="U173" s="106"/>
      <c r="V173" s="106"/>
      <c r="W173" s="106"/>
      <c r="X173" s="106"/>
      <c r="Y173" s="106"/>
      <c r="Z173" s="106"/>
      <c r="AA173" s="106"/>
      <c r="AB173" s="106"/>
      <c r="AC173" s="106"/>
      <c r="AD173" s="106"/>
      <c r="AE173" s="106"/>
      <c r="AF173" s="106"/>
      <c r="AG173" s="106"/>
      <c r="AH173" s="106"/>
    </row>
    <row r="174" spans="2:34" ht="19.5" customHeight="1">
      <c r="B174" s="115">
        <v>43821</v>
      </c>
      <c r="C174" s="114" t="s">
        <v>135</v>
      </c>
      <c r="D174" s="116"/>
      <c r="E174" s="114"/>
      <c r="F174" s="114"/>
      <c r="G174" s="114"/>
      <c r="H174" s="114">
        <f t="shared" si="24"/>
        <v>0</v>
      </c>
      <c r="I174" s="114">
        <f t="shared" si="25"/>
        <v>0</v>
      </c>
      <c r="J174" s="114"/>
      <c r="K174" s="117"/>
      <c r="L174" s="106"/>
      <c r="M174" s="106"/>
      <c r="N174" s="106"/>
      <c r="O174" s="106"/>
      <c r="P174" s="106"/>
      <c r="Q174" s="106"/>
      <c r="R174" s="106"/>
      <c r="S174" s="106"/>
      <c r="T174" s="106"/>
      <c r="U174" s="106"/>
      <c r="V174" s="106"/>
      <c r="W174" s="106"/>
      <c r="X174" s="106"/>
      <c r="Y174" s="106"/>
      <c r="Z174" s="106"/>
      <c r="AA174" s="106"/>
      <c r="AB174" s="106"/>
      <c r="AC174" s="106"/>
      <c r="AD174" s="106"/>
      <c r="AE174" s="106"/>
      <c r="AF174" s="106"/>
      <c r="AG174" s="106"/>
      <c r="AH174" s="106"/>
    </row>
    <row r="175" spans="2:34" ht="19.5" customHeight="1">
      <c r="B175" s="110">
        <v>43822</v>
      </c>
      <c r="C175" s="111" t="s">
        <v>137</v>
      </c>
      <c r="D175" s="116"/>
      <c r="E175" s="114"/>
      <c r="F175" s="114"/>
      <c r="G175" s="114"/>
      <c r="H175" s="114">
        <f t="shared" si="24"/>
        <v>0</v>
      </c>
      <c r="I175" s="114">
        <f t="shared" si="25"/>
        <v>0</v>
      </c>
      <c r="J175" s="114"/>
      <c r="K175" s="117"/>
      <c r="L175" s="106"/>
      <c r="M175" s="106"/>
      <c r="N175" s="106"/>
      <c r="O175" s="106"/>
      <c r="P175" s="106"/>
      <c r="Q175" s="106"/>
      <c r="R175" s="106"/>
      <c r="S175" s="106"/>
      <c r="T175" s="106"/>
      <c r="U175" s="106"/>
      <c r="V175" s="106"/>
      <c r="W175" s="106"/>
      <c r="X175" s="106"/>
      <c r="Y175" s="106"/>
      <c r="Z175" s="106"/>
      <c r="AA175" s="106"/>
      <c r="AB175" s="106"/>
      <c r="AC175" s="106"/>
      <c r="AD175" s="106"/>
      <c r="AE175" s="106"/>
      <c r="AF175" s="106"/>
      <c r="AG175" s="106"/>
      <c r="AH175" s="106"/>
    </row>
    <row r="176" spans="2:34" ht="19.5" customHeight="1">
      <c r="B176" s="115">
        <v>43823</v>
      </c>
      <c r="C176" s="114" t="s">
        <v>133</v>
      </c>
      <c r="D176" s="116"/>
      <c r="E176" s="114"/>
      <c r="F176" s="114"/>
      <c r="G176" s="114"/>
      <c r="H176" s="114">
        <f t="shared" si="24"/>
        <v>0</v>
      </c>
      <c r="I176" s="114">
        <f t="shared" si="25"/>
        <v>0</v>
      </c>
      <c r="J176" s="114"/>
      <c r="K176" s="117"/>
      <c r="L176" s="106"/>
      <c r="M176" s="106"/>
      <c r="N176" s="106"/>
      <c r="O176" s="106"/>
      <c r="P176" s="106"/>
      <c r="Q176" s="106"/>
      <c r="R176" s="106"/>
      <c r="S176" s="106"/>
      <c r="T176" s="106"/>
      <c r="U176" s="106"/>
      <c r="V176" s="106"/>
      <c r="W176" s="106"/>
      <c r="X176" s="106"/>
      <c r="Y176" s="106"/>
      <c r="Z176" s="106"/>
      <c r="AA176" s="106"/>
      <c r="AB176" s="106"/>
      <c r="AC176" s="106"/>
      <c r="AD176" s="106"/>
      <c r="AE176" s="106"/>
      <c r="AF176" s="106"/>
      <c r="AG176" s="106"/>
      <c r="AH176" s="106"/>
    </row>
    <row r="177" spans="2:34" ht="19.5" customHeight="1">
      <c r="B177" s="110">
        <v>43824</v>
      </c>
      <c r="C177" s="111" t="s">
        <v>136</v>
      </c>
      <c r="D177" s="116"/>
      <c r="E177" s="114"/>
      <c r="F177" s="114"/>
      <c r="G177" s="114"/>
      <c r="H177" s="114">
        <f t="shared" si="24"/>
        <v>0</v>
      </c>
      <c r="I177" s="114">
        <f t="shared" si="25"/>
        <v>0</v>
      </c>
      <c r="J177" s="114"/>
      <c r="K177" s="117"/>
      <c r="L177" s="106"/>
      <c r="M177" s="106"/>
      <c r="N177" s="106"/>
      <c r="O177" s="106"/>
      <c r="P177" s="106"/>
      <c r="Q177" s="106"/>
      <c r="R177" s="106"/>
      <c r="S177" s="106"/>
      <c r="T177" s="106"/>
      <c r="U177" s="106"/>
      <c r="V177" s="106"/>
      <c r="W177" s="106"/>
      <c r="X177" s="106"/>
      <c r="Y177" s="106"/>
      <c r="Z177" s="106"/>
      <c r="AA177" s="106"/>
      <c r="AB177" s="106"/>
      <c r="AC177" s="106"/>
      <c r="AD177" s="106"/>
      <c r="AE177" s="106"/>
      <c r="AF177" s="106"/>
      <c r="AG177" s="106"/>
      <c r="AH177" s="106"/>
    </row>
    <row r="178" spans="2:34" ht="19.5" customHeight="1">
      <c r="B178" s="115">
        <v>43825</v>
      </c>
      <c r="C178" s="114" t="s">
        <v>138</v>
      </c>
      <c r="D178" s="116"/>
      <c r="E178" s="114"/>
      <c r="F178" s="114"/>
      <c r="G178" s="114"/>
      <c r="H178" s="114">
        <f t="shared" si="24"/>
        <v>0</v>
      </c>
      <c r="I178" s="114">
        <f t="shared" si="25"/>
        <v>0</v>
      </c>
      <c r="J178" s="114"/>
      <c r="K178" s="117"/>
      <c r="L178" s="106"/>
      <c r="M178" s="106"/>
      <c r="N178" s="106"/>
      <c r="O178" s="106"/>
      <c r="P178" s="106"/>
      <c r="Q178" s="106"/>
      <c r="R178" s="106"/>
      <c r="S178" s="106"/>
      <c r="T178" s="106"/>
      <c r="U178" s="106"/>
      <c r="V178" s="106"/>
      <c r="W178" s="106"/>
      <c r="X178" s="106"/>
      <c r="Y178" s="106"/>
      <c r="Z178" s="106"/>
      <c r="AA178" s="106"/>
      <c r="AB178" s="106"/>
      <c r="AC178" s="106"/>
      <c r="AD178" s="106"/>
      <c r="AE178" s="106"/>
      <c r="AF178" s="106"/>
      <c r="AG178" s="106"/>
      <c r="AH178" s="106"/>
    </row>
    <row r="179" spans="2:34" ht="19.5" customHeight="1">
      <c r="B179" s="110">
        <v>43826</v>
      </c>
      <c r="C179" s="111" t="s">
        <v>134</v>
      </c>
      <c r="D179" s="116"/>
      <c r="E179" s="114"/>
      <c r="F179" s="114"/>
      <c r="G179" s="114"/>
      <c r="H179" s="114">
        <f t="shared" si="24"/>
        <v>0</v>
      </c>
      <c r="I179" s="114">
        <f t="shared" si="25"/>
        <v>0</v>
      </c>
      <c r="J179" s="114"/>
      <c r="K179" s="117"/>
      <c r="L179" s="106"/>
      <c r="M179" s="106"/>
      <c r="N179" s="106"/>
      <c r="O179" s="106"/>
      <c r="P179" s="106"/>
      <c r="Q179" s="106"/>
      <c r="R179" s="106"/>
      <c r="S179" s="106"/>
      <c r="T179" s="106"/>
      <c r="U179" s="106"/>
      <c r="V179" s="106"/>
      <c r="W179" s="106"/>
      <c r="X179" s="106"/>
      <c r="Y179" s="106"/>
      <c r="Z179" s="106"/>
      <c r="AA179" s="106"/>
      <c r="AB179" s="106"/>
      <c r="AC179" s="106"/>
      <c r="AD179" s="106"/>
      <c r="AE179" s="106"/>
      <c r="AF179" s="106"/>
      <c r="AG179" s="106"/>
      <c r="AH179" s="106"/>
    </row>
    <row r="180" spans="2:34" ht="19.5" customHeight="1">
      <c r="B180" s="115">
        <v>43827</v>
      </c>
      <c r="C180" s="114" t="s">
        <v>132</v>
      </c>
      <c r="D180" s="116"/>
      <c r="E180" s="114"/>
      <c r="F180" s="114"/>
      <c r="G180" s="114"/>
      <c r="H180" s="114">
        <f t="shared" si="24"/>
        <v>0</v>
      </c>
      <c r="I180" s="114">
        <f t="shared" si="25"/>
        <v>0</v>
      </c>
      <c r="J180" s="114">
        <f>AVERAGE(I174:I180)</f>
        <v>0</v>
      </c>
      <c r="K180" s="117"/>
      <c r="L180" s="106"/>
      <c r="M180" s="106"/>
      <c r="N180" s="106"/>
      <c r="O180" s="106"/>
      <c r="P180" s="106"/>
      <c r="Q180" s="106"/>
      <c r="R180" s="106"/>
      <c r="S180" s="106"/>
      <c r="T180" s="106"/>
      <c r="U180" s="106"/>
      <c r="V180" s="106"/>
      <c r="W180" s="106"/>
      <c r="X180" s="106"/>
      <c r="Y180" s="106"/>
      <c r="Z180" s="106"/>
      <c r="AA180" s="106"/>
      <c r="AB180" s="106"/>
      <c r="AC180" s="106"/>
      <c r="AD180" s="106"/>
      <c r="AE180" s="106"/>
      <c r="AF180" s="106"/>
      <c r="AG180" s="106"/>
      <c r="AH180" s="106"/>
    </row>
    <row r="181" spans="2:34" ht="19.5" customHeight="1">
      <c r="B181" s="110">
        <v>43828</v>
      </c>
      <c r="C181" s="111" t="s">
        <v>135</v>
      </c>
      <c r="D181" s="116"/>
      <c r="E181" s="114"/>
      <c r="F181" s="114"/>
      <c r="G181" s="114"/>
      <c r="H181" s="114">
        <f t="shared" si="24"/>
        <v>0</v>
      </c>
      <c r="I181" s="114">
        <f t="shared" si="25"/>
        <v>0</v>
      </c>
      <c r="J181" s="114"/>
      <c r="K181" s="117"/>
      <c r="L181" s="106"/>
      <c r="M181" s="106"/>
      <c r="N181" s="106"/>
      <c r="O181" s="106"/>
      <c r="P181" s="106"/>
      <c r="Q181" s="106"/>
      <c r="R181" s="106"/>
      <c r="S181" s="106"/>
      <c r="T181" s="106"/>
      <c r="U181" s="106"/>
      <c r="V181" s="106"/>
      <c r="W181" s="106"/>
      <c r="X181" s="106"/>
      <c r="Y181" s="106"/>
      <c r="Z181" s="106"/>
      <c r="AA181" s="106"/>
      <c r="AB181" s="106"/>
      <c r="AC181" s="106"/>
      <c r="AD181" s="106"/>
      <c r="AE181" s="106"/>
      <c r="AF181" s="106"/>
      <c r="AG181" s="106"/>
      <c r="AH181" s="106"/>
    </row>
    <row r="182" spans="2:34" ht="19.5" customHeight="1">
      <c r="B182" s="115">
        <v>43829</v>
      </c>
      <c r="C182" s="114" t="s">
        <v>137</v>
      </c>
      <c r="D182" s="116"/>
      <c r="E182" s="114"/>
      <c r="F182" s="114"/>
      <c r="G182" s="114"/>
      <c r="H182" s="114">
        <f t="shared" si="24"/>
        <v>0</v>
      </c>
      <c r="I182" s="114">
        <f t="shared" si="25"/>
        <v>0</v>
      </c>
      <c r="J182" s="114"/>
      <c r="K182" s="117"/>
      <c r="L182" s="106"/>
      <c r="M182" s="106"/>
      <c r="N182" s="106"/>
      <c r="O182" s="106"/>
      <c r="P182" s="106"/>
      <c r="Q182" s="106"/>
      <c r="R182" s="106"/>
      <c r="S182" s="106"/>
      <c r="T182" s="106"/>
      <c r="U182" s="106"/>
      <c r="V182" s="106"/>
      <c r="W182" s="106"/>
      <c r="X182" s="106"/>
      <c r="Y182" s="106"/>
      <c r="Z182" s="106"/>
      <c r="AA182" s="106"/>
      <c r="AB182" s="106"/>
      <c r="AC182" s="106"/>
      <c r="AD182" s="106"/>
      <c r="AE182" s="106"/>
      <c r="AF182" s="106"/>
      <c r="AG182" s="106"/>
      <c r="AH182" s="106"/>
    </row>
    <row r="183" spans="2:34" ht="19.5" customHeight="1">
      <c r="B183" s="110">
        <v>43830</v>
      </c>
      <c r="C183" s="111" t="s">
        <v>133</v>
      </c>
      <c r="D183" s="116"/>
      <c r="E183" s="114"/>
      <c r="F183" s="114"/>
      <c r="G183" s="114"/>
      <c r="H183" s="114">
        <f t="shared" si="24"/>
        <v>0</v>
      </c>
      <c r="I183" s="114">
        <f t="shared" si="25"/>
        <v>0</v>
      </c>
      <c r="J183" s="114"/>
      <c r="K183" s="117"/>
      <c r="L183" s="106"/>
      <c r="M183" s="106"/>
      <c r="N183" s="106"/>
      <c r="O183" s="106"/>
      <c r="P183" s="106"/>
      <c r="Q183" s="106"/>
      <c r="R183" s="106"/>
      <c r="S183" s="106"/>
      <c r="T183" s="106"/>
      <c r="U183" s="106"/>
      <c r="V183" s="106"/>
      <c r="W183" s="106"/>
      <c r="X183" s="106"/>
      <c r="Y183" s="106"/>
      <c r="Z183" s="106"/>
      <c r="AA183" s="106"/>
      <c r="AB183" s="106"/>
      <c r="AC183" s="106"/>
      <c r="AD183" s="106"/>
      <c r="AE183" s="106"/>
      <c r="AF183" s="106"/>
      <c r="AG183" s="106"/>
      <c r="AH183" s="106"/>
    </row>
    <row r="184" spans="2:34" ht="19.5" customHeight="1">
      <c r="B184" s="115"/>
      <c r="C184" s="122" t="s">
        <v>141</v>
      </c>
      <c r="D184" s="123" t="e">
        <f>AVERAGE(D153:D183)</f>
        <v>#DIV/0!</v>
      </c>
      <c r="E184" s="124" t="e">
        <f>Z147</f>
        <v>#DIV/0!</v>
      </c>
      <c r="F184" s="114"/>
      <c r="G184" s="122" t="s">
        <v>142</v>
      </c>
      <c r="H184" s="123">
        <f>AVERAGE(H153:H183)</f>
        <v>0</v>
      </c>
      <c r="I184" s="114"/>
      <c r="J184" s="114"/>
      <c r="K184" s="117"/>
      <c r="L184" s="106"/>
      <c r="M184" s="106"/>
      <c r="N184" s="106"/>
      <c r="O184" s="106"/>
      <c r="P184" s="106"/>
      <c r="Q184" s="106"/>
      <c r="R184" s="106"/>
      <c r="S184" s="106"/>
      <c r="T184" s="106"/>
      <c r="U184" s="106"/>
      <c r="V184" s="106"/>
      <c r="W184" s="106"/>
      <c r="X184" s="106"/>
      <c r="Y184" s="106"/>
      <c r="Z184" s="106"/>
      <c r="AA184" s="106"/>
      <c r="AB184" s="106"/>
      <c r="AC184" s="106"/>
      <c r="AD184" s="106"/>
      <c r="AE184" s="106"/>
      <c r="AF184" s="106"/>
      <c r="AG184" s="106"/>
      <c r="AH184" s="106"/>
    </row>
    <row r="185" spans="2:34" ht="19.5" customHeight="1">
      <c r="B185" s="125"/>
      <c r="C185" s="126"/>
      <c r="D185" s="126"/>
      <c r="E185" s="126" t="s">
        <v>143</v>
      </c>
      <c r="F185" s="126"/>
      <c r="G185" s="126"/>
      <c r="H185" s="126"/>
      <c r="I185" s="126"/>
      <c r="J185" s="126"/>
      <c r="K185" s="127"/>
      <c r="L185" s="106"/>
      <c r="M185" s="106"/>
      <c r="N185" s="106"/>
      <c r="O185" s="106"/>
      <c r="P185" s="106"/>
      <c r="Q185" s="106"/>
      <c r="R185" s="106"/>
      <c r="S185" s="106"/>
      <c r="T185" s="106"/>
      <c r="U185" s="106"/>
      <c r="V185" s="106"/>
      <c r="W185" s="106"/>
      <c r="X185" s="106"/>
      <c r="Y185" s="106"/>
      <c r="Z185" s="106"/>
      <c r="AA185" s="106"/>
      <c r="AB185" s="106"/>
      <c r="AC185" s="106"/>
      <c r="AD185" s="106"/>
      <c r="AE185" s="106"/>
      <c r="AF185" s="106"/>
      <c r="AG185" s="106"/>
      <c r="AH185" s="106"/>
    </row>
    <row r="186" spans="2:34" ht="15.75" customHeight="1"/>
    <row r="187" spans="2:34" ht="15.75" customHeight="1"/>
    <row r="188" spans="2:34" ht="15.75" customHeight="1"/>
    <row r="189" spans="2:34" ht="15.75" customHeight="1"/>
    <row r="190" spans="2:34" ht="15.75" customHeight="1"/>
    <row r="191" spans="2:34" ht="15.75" customHeight="1"/>
    <row r="192" spans="2:34"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
    <mergeCell ref="M2:V2"/>
    <mergeCell ref="X2:AG2"/>
    <mergeCell ref="B39:K39"/>
    <mergeCell ref="M76:V76"/>
    <mergeCell ref="X76:AG76"/>
    <mergeCell ref="B76:K76"/>
    <mergeCell ref="B2:K2"/>
    <mergeCell ref="B150:K150"/>
    <mergeCell ref="B113:K113"/>
    <mergeCell ref="M113:V113"/>
    <mergeCell ref="X113:AG113"/>
    <mergeCell ref="M39:V39"/>
    <mergeCell ref="X39:AG39"/>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00F20"/>
  </sheetPr>
  <dimension ref="B1:S1000"/>
  <sheetViews>
    <sheetView showGridLines="0" workbookViewId="0">
      <selection activeCell="Q8" sqref="Q8"/>
    </sheetView>
  </sheetViews>
  <sheetFormatPr baseColWidth="10" defaultColWidth="11.1640625" defaultRowHeight="15" customHeight="1"/>
  <cols>
    <col min="1" max="1" width="10.83203125" customWidth="1"/>
    <col min="2" max="5" width="25.83203125" customWidth="1"/>
    <col min="6" max="6" width="10.83203125" customWidth="1"/>
    <col min="7" max="9" width="20.83203125" customWidth="1"/>
    <col min="10" max="10" width="23.83203125" customWidth="1"/>
    <col min="11" max="11" width="10.83203125" customWidth="1"/>
    <col min="12" max="19" width="20.83203125" customWidth="1"/>
    <col min="20" max="26" width="10.5" customWidth="1"/>
  </cols>
  <sheetData>
    <row r="1" spans="2:19" ht="19.5" customHeight="1"/>
    <row r="2" spans="2:19" ht="19.5" customHeight="1"/>
    <row r="3" spans="2:19" ht="30" customHeight="1">
      <c r="B3" s="441" t="s">
        <v>851</v>
      </c>
      <c r="C3" s="438"/>
      <c r="D3" s="438"/>
      <c r="E3" s="439"/>
      <c r="F3" s="217"/>
      <c r="G3" s="441" t="s">
        <v>853</v>
      </c>
      <c r="H3" s="438"/>
      <c r="I3" s="438"/>
      <c r="J3" s="439"/>
      <c r="L3" s="441" t="s">
        <v>855</v>
      </c>
      <c r="M3" s="438"/>
      <c r="N3" s="438"/>
      <c r="O3" s="439"/>
      <c r="Q3" s="442" t="s">
        <v>2167</v>
      </c>
      <c r="R3" s="438"/>
      <c r="S3" s="439"/>
    </row>
    <row r="4" spans="2:19" ht="19.5" customHeight="1">
      <c r="B4" s="219" t="str">
        <f ca="1">'WEEK 1'!D7</f>
        <v>Squat with belt</v>
      </c>
      <c r="C4" s="220">
        <f ca="1">'WEEK 1'!I7</f>
        <v>0</v>
      </c>
      <c r="D4" s="220">
        <f>'WEEK 1'!F7</f>
        <v>0</v>
      </c>
      <c r="E4" s="221">
        <f>'WEEK 1'!H7</f>
        <v>0</v>
      </c>
      <c r="F4" s="217"/>
      <c r="G4" s="219" t="str">
        <f ca="1">'WEEK 1'!D8</f>
        <v>Overhead Press with belt</v>
      </c>
      <c r="H4" s="220">
        <f ca="1">'WEEK 1'!I8</f>
        <v>0</v>
      </c>
      <c r="I4" s="220">
        <f>'WEEK 1'!F8</f>
        <v>0</v>
      </c>
      <c r="J4" s="221">
        <f>'WEEK 1'!H8</f>
        <v>0</v>
      </c>
      <c r="L4" s="219" t="str">
        <f ca="1">'WEEK 1'!D9</f>
        <v>Pendlay Row</v>
      </c>
      <c r="M4" s="220">
        <f ca="1">'WEEK 1'!I9</f>
        <v>0</v>
      </c>
      <c r="N4" s="220">
        <f>'WEEK 1'!F9</f>
        <v>0</v>
      </c>
      <c r="O4" s="222">
        <f>'WEEK 1'!H9</f>
        <v>0</v>
      </c>
      <c r="Q4" s="223">
        <f>'WEEK 1'!J125</f>
        <v>0</v>
      </c>
      <c r="R4" s="129"/>
      <c r="S4" s="102"/>
    </row>
    <row r="5" spans="2:19" ht="19.5" customHeight="1">
      <c r="B5" s="224" t="str">
        <f ca="1">'WEEK 2'!D7</f>
        <v>Squat with belt</v>
      </c>
      <c r="C5" s="225">
        <f ca="1">'WEEK 2'!I7</f>
        <v>0</v>
      </c>
      <c r="D5" s="225">
        <f>'WEEK 2'!F7</f>
        <v>0</v>
      </c>
      <c r="E5" s="226">
        <f>'WEEK 2'!H7</f>
        <v>0</v>
      </c>
      <c r="F5" s="217"/>
      <c r="G5" s="224" t="str">
        <f ca="1">'WEEK 2'!D8</f>
        <v>Overhead Press with belt</v>
      </c>
      <c r="H5" s="225">
        <f ca="1">'WEEK 2'!I8</f>
        <v>0</v>
      </c>
      <c r="I5" s="225">
        <f>'WEEK 2'!F8</f>
        <v>0</v>
      </c>
      <c r="J5" s="226">
        <f>'WEEK 2'!H8</f>
        <v>0</v>
      </c>
      <c r="L5" s="224" t="str">
        <f ca="1">'WEEK 2'!D9</f>
        <v>Pendlay Row</v>
      </c>
      <c r="M5" s="225">
        <f ca="1">'WEEK 2'!I9</f>
        <v>0</v>
      </c>
      <c r="N5" s="225">
        <f>'WEEK 2'!F9</f>
        <v>0</v>
      </c>
      <c r="O5" s="227">
        <f>'WEEK 2'!H9</f>
        <v>0</v>
      </c>
      <c r="Q5" s="228">
        <f>'WEEK 2'!J125</f>
        <v>0</v>
      </c>
      <c r="R5" s="229"/>
      <c r="S5" s="230"/>
    </row>
    <row r="6" spans="2:19" ht="19.5" customHeight="1">
      <c r="B6" s="219" t="str">
        <f ca="1">'WEEK 3'!D7</f>
        <v>Squat with belt</v>
      </c>
      <c r="C6" s="220">
        <f ca="1">'WEEK 3'!I7</f>
        <v>0</v>
      </c>
      <c r="D6" s="220">
        <f>'WEEK 3'!F7</f>
        <v>0</v>
      </c>
      <c r="E6" s="221">
        <f>'WEEK 3'!H7</f>
        <v>0</v>
      </c>
      <c r="F6" s="217"/>
      <c r="G6" s="219" t="str">
        <f ca="1">'WEEK 3'!D8</f>
        <v>Overhead Press with belt</v>
      </c>
      <c r="H6" s="220">
        <f ca="1">'WEEK 3'!I8</f>
        <v>0</v>
      </c>
      <c r="I6" s="220">
        <f>'WEEK 3'!F8</f>
        <v>0</v>
      </c>
      <c r="J6" s="221">
        <f>'WEEK 3'!H8</f>
        <v>0</v>
      </c>
      <c r="L6" s="219" t="str">
        <f ca="1">'WEEK 3'!D9</f>
        <v>Pendlay Row</v>
      </c>
      <c r="M6" s="220">
        <f ca="1">'WEEK 3'!I9</f>
        <v>0</v>
      </c>
      <c r="N6" s="220">
        <f>'WEEK 3'!F9</f>
        <v>0</v>
      </c>
      <c r="O6" s="222">
        <f>'WEEK 3'!H9</f>
        <v>0</v>
      </c>
      <c r="Q6" s="223">
        <f>'WEEK 3'!J125</f>
        <v>0</v>
      </c>
      <c r="R6" s="129"/>
      <c r="S6" s="102"/>
    </row>
    <row r="7" spans="2:19" ht="19.5" customHeight="1">
      <c r="B7" s="224" t="str">
        <f ca="1">'WEEK 4'!D7</f>
        <v>Squat with belt</v>
      </c>
      <c r="C7" s="225">
        <f ca="1">'WEEK 4'!I7</f>
        <v>0</v>
      </c>
      <c r="D7" s="225">
        <f>'WEEK 4'!F7</f>
        <v>0</v>
      </c>
      <c r="E7" s="226">
        <f>'WEEK 4'!H7</f>
        <v>0</v>
      </c>
      <c r="F7" s="217"/>
      <c r="G7" s="224" t="str">
        <f ca="1">'WEEK 4'!D8</f>
        <v>Overhead Press with belt</v>
      </c>
      <c r="H7" s="225">
        <f ca="1">'WEEK 4'!I8</f>
        <v>0</v>
      </c>
      <c r="I7" s="225">
        <f>'WEEK 4'!F8</f>
        <v>0</v>
      </c>
      <c r="J7" s="226">
        <f>'WEEK 4'!H8</f>
        <v>0</v>
      </c>
      <c r="L7" s="224" t="str">
        <f ca="1">'WEEK 4'!D9</f>
        <v>Pendlay Row</v>
      </c>
      <c r="M7" s="225">
        <f ca="1">'WEEK 4'!I9</f>
        <v>0</v>
      </c>
      <c r="N7" s="225">
        <f>'WEEK 4'!F9</f>
        <v>0</v>
      </c>
      <c r="O7" s="227">
        <f>'WEEK 4'!H9</f>
        <v>0</v>
      </c>
      <c r="Q7" s="228">
        <f>'WEEK 4'!J125</f>
        <v>0</v>
      </c>
      <c r="R7" s="231">
        <f t="shared" ref="R7:R55" si="0">AVERAGE(Q4:Q7)</f>
        <v>0</v>
      </c>
      <c r="S7" s="230"/>
    </row>
    <row r="8" spans="2:19" ht="19.5" customHeight="1">
      <c r="B8" s="219" t="str">
        <f ca="1">'WEEK 5'!D7</f>
        <v>Squat with belt</v>
      </c>
      <c r="C8" s="220">
        <f ca="1">'WEEK 5'!I7</f>
        <v>0</v>
      </c>
      <c r="D8" s="220">
        <f>'WEEK 5'!F7</f>
        <v>0</v>
      </c>
      <c r="E8" s="221">
        <f>'WEEK 5'!H7</f>
        <v>0</v>
      </c>
      <c r="F8" s="217"/>
      <c r="G8" s="219" t="str">
        <f ca="1">'WEEK 5'!D8</f>
        <v>Overhead Press with belt</v>
      </c>
      <c r="H8" s="220">
        <f ca="1">'WEEK 5'!I8</f>
        <v>0</v>
      </c>
      <c r="I8" s="220">
        <f>'WEEK 5'!F8</f>
        <v>0</v>
      </c>
      <c r="J8" s="221">
        <f>'WEEK 5'!H8</f>
        <v>0</v>
      </c>
      <c r="L8" s="219" t="str">
        <f ca="1">'WEEK 5'!D9</f>
        <v>3 count paused bench</v>
      </c>
      <c r="M8" s="220">
        <f ca="1">'WEEK 5'!I9</f>
        <v>0</v>
      </c>
      <c r="N8" s="220">
        <f>'WEEK 5'!F9</f>
        <v>0</v>
      </c>
      <c r="O8" s="222">
        <f>'WEEK 5'!H9</f>
        <v>0</v>
      </c>
      <c r="Q8" s="223">
        <f>'WEEK 5'!J125</f>
        <v>0</v>
      </c>
      <c r="R8" s="232">
        <f t="shared" si="0"/>
        <v>0</v>
      </c>
      <c r="S8" s="233" t="e">
        <f t="shared" ref="S8:S55" si="1">Q8/R8</f>
        <v>#DIV/0!</v>
      </c>
    </row>
    <row r="9" spans="2:19" ht="19.5" customHeight="1">
      <c r="B9" s="224" t="str">
        <f ca="1">'WEEK 6'!D7</f>
        <v>Squat with belt</v>
      </c>
      <c r="C9" s="225">
        <f ca="1">'WEEK 6'!I7</f>
        <v>0</v>
      </c>
      <c r="D9" s="225">
        <f>'WEEK 6'!F7</f>
        <v>0</v>
      </c>
      <c r="E9" s="226">
        <f>'WEEK 6'!H7</f>
        <v>0</v>
      </c>
      <c r="G9" s="224" t="str">
        <f ca="1">'WEEK 6'!D8</f>
        <v>Overhead Press with belt</v>
      </c>
      <c r="H9" s="225">
        <f ca="1">'WEEK 6'!I8</f>
        <v>0</v>
      </c>
      <c r="I9" s="225">
        <f>'WEEK 6'!F8</f>
        <v>0</v>
      </c>
      <c r="J9" s="226">
        <f>'WEEK 6'!H8</f>
        <v>0</v>
      </c>
      <c r="L9" s="224" t="str">
        <f ca="1">'WEEK 6'!D9</f>
        <v>3 count paused bench</v>
      </c>
      <c r="M9" s="225">
        <f ca="1">'WEEK 6'!I9</f>
        <v>0</v>
      </c>
      <c r="N9" s="225">
        <f>'WEEK 6'!F9</f>
        <v>0</v>
      </c>
      <c r="O9" s="227">
        <f>'WEEK 6'!H9</f>
        <v>0</v>
      </c>
      <c r="Q9" s="228">
        <f>'WEEK 6'!J125</f>
        <v>0</v>
      </c>
      <c r="R9" s="231">
        <f t="shared" si="0"/>
        <v>0</v>
      </c>
      <c r="S9" s="234" t="e">
        <f t="shared" si="1"/>
        <v>#DIV/0!</v>
      </c>
    </row>
    <row r="10" spans="2:19" ht="19.5" customHeight="1">
      <c r="B10" s="219" t="str">
        <f ca="1">'WEEK 7'!D7</f>
        <v>Squat with belt</v>
      </c>
      <c r="C10" s="220">
        <f ca="1">'WEEK 7'!I7</f>
        <v>0</v>
      </c>
      <c r="D10" s="220">
        <f>'WEEK 7'!F7</f>
        <v>0</v>
      </c>
      <c r="E10" s="221">
        <f>'WEEK 7'!H7</f>
        <v>0</v>
      </c>
      <c r="G10" s="219" t="str">
        <f ca="1">'WEEK 7'!D8</f>
        <v>Overhead Press with belt</v>
      </c>
      <c r="H10" s="220">
        <f ca="1">'WEEK 7'!I8</f>
        <v>0</v>
      </c>
      <c r="I10" s="220">
        <f>'WEEK 7'!F8</f>
        <v>0</v>
      </c>
      <c r="J10" s="221">
        <f>'WEEK 7'!H8</f>
        <v>0</v>
      </c>
      <c r="L10" s="219" t="str">
        <f ca="1">'WEEK 7'!D9</f>
        <v>2ct paused Bench</v>
      </c>
      <c r="M10" s="220">
        <f ca="1">'WEEK 7'!I9</f>
        <v>0</v>
      </c>
      <c r="N10" s="220">
        <f>'WEEK 7'!F9</f>
        <v>0</v>
      </c>
      <c r="O10" s="222">
        <f>'WEEK 7'!H9</f>
        <v>0</v>
      </c>
      <c r="Q10" s="223">
        <f>'WEEK 7'!J125</f>
        <v>0</v>
      </c>
      <c r="R10" s="232">
        <f t="shared" si="0"/>
        <v>0</v>
      </c>
      <c r="S10" s="233" t="e">
        <f t="shared" si="1"/>
        <v>#DIV/0!</v>
      </c>
    </row>
    <row r="11" spans="2:19" ht="19.5" customHeight="1">
      <c r="B11" s="224" t="str">
        <f ca="1">'WEEK 8'!D7</f>
        <v>Squat with belt</v>
      </c>
      <c r="C11" s="225">
        <f ca="1">'WEEK 8'!I7</f>
        <v>0</v>
      </c>
      <c r="D11" s="225">
        <f>'WEEK 8'!F7</f>
        <v>0</v>
      </c>
      <c r="E11" s="226">
        <f>'WEEK 8'!H7</f>
        <v>0</v>
      </c>
      <c r="G11" s="224" t="str">
        <f ca="1">'WEEK 8'!D8</f>
        <v>Overhead Press with belt</v>
      </c>
      <c r="H11" s="225">
        <f ca="1">'WEEK 8'!I8</f>
        <v>0</v>
      </c>
      <c r="I11" s="225">
        <f>'WEEK 8'!F8</f>
        <v>0</v>
      </c>
      <c r="J11" s="226">
        <f>'WEEK 8'!H8</f>
        <v>0</v>
      </c>
      <c r="L11" s="224" t="str">
        <f ca="1">'WEEK 8'!D9</f>
        <v>2ct paused Bench</v>
      </c>
      <c r="M11" s="225">
        <f ca="1">'WEEK 8'!I9</f>
        <v>0</v>
      </c>
      <c r="N11" s="225">
        <f>'WEEK 8'!F9</f>
        <v>0</v>
      </c>
      <c r="O11" s="227">
        <f>'WEEK 8'!H9</f>
        <v>0</v>
      </c>
      <c r="Q11" s="228">
        <f>'WEEK 8'!J125</f>
        <v>0</v>
      </c>
      <c r="R11" s="231">
        <f t="shared" si="0"/>
        <v>0</v>
      </c>
      <c r="S11" s="234" t="e">
        <f t="shared" si="1"/>
        <v>#DIV/0!</v>
      </c>
    </row>
    <row r="12" spans="2:19" ht="19.5" customHeight="1">
      <c r="B12" s="235" t="str">
        <f ca="1">'WEEK 9'!D7</f>
        <v>Squat with belt</v>
      </c>
      <c r="C12" s="220">
        <f ca="1">'WEEK 9'!I7</f>
        <v>0</v>
      </c>
      <c r="D12" s="220">
        <f>'WEEK 9'!F7</f>
        <v>0</v>
      </c>
      <c r="E12" s="221">
        <f>'WEEK 9'!H7</f>
        <v>0</v>
      </c>
      <c r="G12" s="219" t="str">
        <f ca="1">'WEEK 9'!D8</f>
        <v>Touch and Go Bench</v>
      </c>
      <c r="H12" s="220">
        <f ca="1">'WEEK 9'!I8</f>
        <v>0</v>
      </c>
      <c r="I12" s="220">
        <f>'WEEK 9'!F8</f>
        <v>0</v>
      </c>
      <c r="J12" s="221">
        <f>'WEEK 9'!H8</f>
        <v>0</v>
      </c>
      <c r="L12" s="219" t="str">
        <f ca="1">'WEEK 9'!D9</f>
        <v>2ct paused Bench</v>
      </c>
      <c r="M12" s="220">
        <f ca="1">'WEEK 9'!I9</f>
        <v>0</v>
      </c>
      <c r="N12" s="220">
        <f>'WEEK 9'!F9</f>
        <v>0</v>
      </c>
      <c r="O12" s="222">
        <f>'WEEK 9'!H9</f>
        <v>0</v>
      </c>
      <c r="Q12" s="223">
        <f>'WEEK 9'!J125</f>
        <v>0</v>
      </c>
      <c r="R12" s="232">
        <f t="shared" si="0"/>
        <v>0</v>
      </c>
      <c r="S12" s="233" t="e">
        <f t="shared" si="1"/>
        <v>#DIV/0!</v>
      </c>
    </row>
    <row r="13" spans="2:19" ht="19.5" customHeight="1">
      <c r="B13" s="224" t="str">
        <f ca="1">'WEEK 10'!D7</f>
        <v>Squat with belt</v>
      </c>
      <c r="C13" s="225">
        <f ca="1">'WEEK 10'!I7</f>
        <v>0</v>
      </c>
      <c r="D13" s="225">
        <f>'WEEK 10'!F7</f>
        <v>0</v>
      </c>
      <c r="E13" s="226">
        <f>'WEEK 10'!H7</f>
        <v>0</v>
      </c>
      <c r="G13" s="224" t="str">
        <f ca="1">'WEEK 10'!D8</f>
        <v>Touch and Go Bench</v>
      </c>
      <c r="H13" s="225">
        <f ca="1">'WEEK 10'!I8</f>
        <v>0</v>
      </c>
      <c r="I13" s="225">
        <f>'WEEK 10'!F8</f>
        <v>0</v>
      </c>
      <c r="J13" s="226">
        <f>'WEEK 10'!H8</f>
        <v>0</v>
      </c>
      <c r="L13" s="224" t="str">
        <f ca="1">'WEEK 10'!D9</f>
        <v>2ct paused Bench</v>
      </c>
      <c r="M13" s="225">
        <f ca="1">'WEEK 10'!I9</f>
        <v>0</v>
      </c>
      <c r="N13" s="225">
        <f>'WEEK 10'!F9</f>
        <v>0</v>
      </c>
      <c r="O13" s="227">
        <f>'WEEK 10'!H9</f>
        <v>0</v>
      </c>
      <c r="Q13" s="228">
        <f>'WEEK 10'!J125</f>
        <v>0</v>
      </c>
      <c r="R13" s="231">
        <f t="shared" si="0"/>
        <v>0</v>
      </c>
      <c r="S13" s="234" t="e">
        <f t="shared" si="1"/>
        <v>#DIV/0!</v>
      </c>
    </row>
    <row r="14" spans="2:19" ht="19.5" customHeight="1">
      <c r="B14" s="219" t="str">
        <f ca="1">'WEEK 11'!D7</f>
        <v>Squat with belt</v>
      </c>
      <c r="C14" s="220">
        <f ca="1">'WEEK 11'!I7</f>
        <v>0</v>
      </c>
      <c r="D14" s="220">
        <f>'WEEK 11'!F7</f>
        <v>0</v>
      </c>
      <c r="E14" s="221">
        <f>'WEEK 11'!H7</f>
        <v>0</v>
      </c>
      <c r="G14" s="219" t="str">
        <f ca="1">'WEEK 11'!D8</f>
        <v>Touch and Go Bench</v>
      </c>
      <c r="H14" s="220">
        <f ca="1">'WEEK 11'!I8</f>
        <v>0</v>
      </c>
      <c r="I14" s="220">
        <f>'WEEK 11'!F8</f>
        <v>0</v>
      </c>
      <c r="J14" s="221">
        <f>'WEEK 11'!H8</f>
        <v>0</v>
      </c>
      <c r="L14" s="219" t="str">
        <f ca="1">'WEEK 11'!D9</f>
        <v>2ct paused Bench</v>
      </c>
      <c r="M14" s="220">
        <f ca="1">'WEEK 11'!I9</f>
        <v>0</v>
      </c>
      <c r="N14" s="220">
        <f>'WEEK 11'!F9</f>
        <v>0</v>
      </c>
      <c r="O14" s="222">
        <f>'WEEK 11'!H9</f>
        <v>0</v>
      </c>
      <c r="Q14" s="223">
        <f>'WEEK 11'!J125</f>
        <v>0</v>
      </c>
      <c r="R14" s="232">
        <f t="shared" si="0"/>
        <v>0</v>
      </c>
      <c r="S14" s="233" t="e">
        <f t="shared" si="1"/>
        <v>#DIV/0!</v>
      </c>
    </row>
    <row r="15" spans="2:19" ht="19.5" customHeight="1">
      <c r="B15" s="224" t="str">
        <f ca="1">'WEEK 12'!D7</f>
        <v>Squat with belt</v>
      </c>
      <c r="C15" s="225">
        <f ca="1">'WEEK 12'!I7</f>
        <v>0</v>
      </c>
      <c r="D15" s="225">
        <f>'WEEK 12'!F7</f>
        <v>0</v>
      </c>
      <c r="E15" s="226">
        <f>'WEEK 12'!H7</f>
        <v>0</v>
      </c>
      <c r="G15" s="224" t="str">
        <f ca="1">'WEEK 12'!D8</f>
        <v>Touch and Go Bench</v>
      </c>
      <c r="H15" s="225">
        <f ca="1">'WEEK 12'!I8</f>
        <v>0</v>
      </c>
      <c r="I15" s="225">
        <f>'WEEK 12'!F8</f>
        <v>0</v>
      </c>
      <c r="J15" s="226">
        <f>'WEEK 12'!H8</f>
        <v>0</v>
      </c>
      <c r="L15" s="224" t="str">
        <f ca="1">'WEEK 12'!D9</f>
        <v>2ct paused Bench</v>
      </c>
      <c r="M15" s="225">
        <f ca="1">'WEEK 12'!I9</f>
        <v>0</v>
      </c>
      <c r="N15" s="225">
        <f>'WEEK 12'!F9</f>
        <v>0</v>
      </c>
      <c r="O15" s="227">
        <f>'WEEK 12'!H9</f>
        <v>0</v>
      </c>
      <c r="Q15" s="228">
        <f>'WEEK 12'!J125</f>
        <v>0</v>
      </c>
      <c r="R15" s="231">
        <f t="shared" si="0"/>
        <v>0</v>
      </c>
      <c r="S15" s="234" t="e">
        <f t="shared" si="1"/>
        <v>#DIV/0!</v>
      </c>
    </row>
    <row r="16" spans="2:19" ht="19.5" customHeight="1">
      <c r="B16" s="219" t="str">
        <f ca="1">'WEEK 13'!D7</f>
        <v>Squat with belt</v>
      </c>
      <c r="C16" s="220">
        <f ca="1">'WEEK 13'!I7</f>
        <v>0</v>
      </c>
      <c r="D16" s="220">
        <f>'WEEK 13'!F7</f>
        <v>0</v>
      </c>
      <c r="E16" s="221">
        <f>'WEEK 13'!H7</f>
        <v>0</v>
      </c>
      <c r="G16" s="219" t="str">
        <f ca="1">'WEEK 13'!D8</f>
        <v>1 count paused bench</v>
      </c>
      <c r="H16" s="220">
        <f ca="1">'WEEK 13'!I8</f>
        <v>0</v>
      </c>
      <c r="I16" s="220">
        <f>'WEEK 13'!F8</f>
        <v>0</v>
      </c>
      <c r="J16" s="221">
        <f>'WEEK 13'!H8</f>
        <v>0</v>
      </c>
      <c r="L16" s="219" t="str">
        <f ca="1">'WEEK 13'!D9</f>
        <v>Deadlift w/ belt</v>
      </c>
      <c r="M16" s="220">
        <f ca="1">'WEEK 13'!I9</f>
        <v>0</v>
      </c>
      <c r="N16" s="220">
        <f>'WEEK 13'!F9</f>
        <v>0</v>
      </c>
      <c r="O16" s="222">
        <f>'WEEK 13'!H9</f>
        <v>0</v>
      </c>
      <c r="Q16" s="223">
        <f>'WEEK 13'!J125</f>
        <v>0</v>
      </c>
      <c r="R16" s="232">
        <f t="shared" si="0"/>
        <v>0</v>
      </c>
      <c r="S16" s="233" t="e">
        <f t="shared" si="1"/>
        <v>#DIV/0!</v>
      </c>
    </row>
    <row r="17" spans="2:19" ht="19.5" customHeight="1">
      <c r="B17" s="224" t="e">
        <f>#REF!</f>
        <v>#REF!</v>
      </c>
      <c r="C17" s="225" t="e">
        <f>#REF!</f>
        <v>#REF!</v>
      </c>
      <c r="D17" s="225" t="e">
        <f>#REF!</f>
        <v>#REF!</v>
      </c>
      <c r="E17" s="226" t="e">
        <f>#REF!</f>
        <v>#REF!</v>
      </c>
      <c r="G17" s="224" t="e">
        <f>#REF!</f>
        <v>#REF!</v>
      </c>
      <c r="H17" s="225" t="e">
        <f>#REF!</f>
        <v>#REF!</v>
      </c>
      <c r="I17" s="225" t="e">
        <f>#REF!</f>
        <v>#REF!</v>
      </c>
      <c r="J17" s="226" t="e">
        <f>#REF!</f>
        <v>#REF!</v>
      </c>
      <c r="L17" s="224" t="e">
        <f>#REF!</f>
        <v>#REF!</v>
      </c>
      <c r="M17" s="225" t="e">
        <f>#REF!</f>
        <v>#REF!</v>
      </c>
      <c r="N17" s="225" t="e">
        <f>#REF!</f>
        <v>#REF!</v>
      </c>
      <c r="O17" s="227" t="e">
        <f>#REF!</f>
        <v>#REF!</v>
      </c>
      <c r="Q17" s="228" t="e">
        <f>#REF!</f>
        <v>#REF!</v>
      </c>
      <c r="R17" s="231" t="e">
        <f t="shared" si="0"/>
        <v>#REF!</v>
      </c>
      <c r="S17" s="234" t="e">
        <f t="shared" si="1"/>
        <v>#REF!</v>
      </c>
    </row>
    <row r="18" spans="2:19" ht="19.5" customHeight="1">
      <c r="B18" s="219" t="e">
        <f>#REF!</f>
        <v>#REF!</v>
      </c>
      <c r="C18" s="220" t="e">
        <f>#REF!</f>
        <v>#REF!</v>
      </c>
      <c r="D18" s="220" t="e">
        <f>#REF!</f>
        <v>#REF!</v>
      </c>
      <c r="E18" s="221" t="e">
        <f>#REF!</f>
        <v>#REF!</v>
      </c>
      <c r="G18" s="219" t="e">
        <f>#REF!</f>
        <v>#REF!</v>
      </c>
      <c r="H18" s="220" t="e">
        <f>#REF!</f>
        <v>#REF!</v>
      </c>
      <c r="I18" s="220" t="e">
        <f>#REF!</f>
        <v>#REF!</v>
      </c>
      <c r="J18" s="221" t="e">
        <f>#REF!</f>
        <v>#REF!</v>
      </c>
      <c r="L18" s="219" t="e">
        <f>#REF!</f>
        <v>#REF!</v>
      </c>
      <c r="M18" s="220" t="e">
        <f>#REF!</f>
        <v>#REF!</v>
      </c>
      <c r="N18" s="220" t="e">
        <f>#REF!</f>
        <v>#REF!</v>
      </c>
      <c r="O18" s="222" t="e">
        <f>#REF!</f>
        <v>#REF!</v>
      </c>
      <c r="Q18" s="223" t="e">
        <f>#REF!</f>
        <v>#REF!</v>
      </c>
      <c r="R18" s="232" t="e">
        <f t="shared" si="0"/>
        <v>#REF!</v>
      </c>
      <c r="S18" s="233" t="e">
        <f t="shared" si="1"/>
        <v>#REF!</v>
      </c>
    </row>
    <row r="19" spans="2:19" ht="19.5" customHeight="1">
      <c r="B19" s="236" t="e">
        <f>#REF!</f>
        <v>#REF!</v>
      </c>
      <c r="C19" s="237" t="e">
        <f>#REF!</f>
        <v>#REF!</v>
      </c>
      <c r="D19" s="237" t="e">
        <f>#REF!</f>
        <v>#REF!</v>
      </c>
      <c r="E19" s="238" t="e">
        <f>#REF!</f>
        <v>#REF!</v>
      </c>
      <c r="G19" s="236" t="e">
        <f>#REF!</f>
        <v>#REF!</v>
      </c>
      <c r="H19" s="237" t="e">
        <f>#REF!</f>
        <v>#REF!</v>
      </c>
      <c r="I19" s="237" t="e">
        <f>#REF!</f>
        <v>#REF!</v>
      </c>
      <c r="J19" s="238" t="e">
        <f>#REF!</f>
        <v>#REF!</v>
      </c>
      <c r="L19" s="236" t="e">
        <f>#REF!</f>
        <v>#REF!</v>
      </c>
      <c r="M19" s="237" t="e">
        <f>#REF!</f>
        <v>#REF!</v>
      </c>
      <c r="N19" s="237" t="e">
        <f>#REF!</f>
        <v>#REF!</v>
      </c>
      <c r="O19" s="239" t="e">
        <f>#REF!</f>
        <v>#REF!</v>
      </c>
      <c r="Q19" s="240" t="e">
        <f>#REF!</f>
        <v>#REF!</v>
      </c>
      <c r="R19" s="241" t="e">
        <f t="shared" si="0"/>
        <v>#REF!</v>
      </c>
      <c r="S19" s="242" t="e">
        <f t="shared" si="1"/>
        <v>#REF!</v>
      </c>
    </row>
    <row r="20" spans="2:19" ht="19.5" hidden="1" customHeight="1">
      <c r="B20" s="243" t="s">
        <v>2168</v>
      </c>
      <c r="C20" s="243" t="s">
        <v>2169</v>
      </c>
      <c r="D20" s="243" t="s">
        <v>2170</v>
      </c>
      <c r="E20" s="243" t="s">
        <v>2171</v>
      </c>
      <c r="G20" s="243" t="s">
        <v>2172</v>
      </c>
      <c r="H20" s="243" t="s">
        <v>2169</v>
      </c>
      <c r="I20" s="243" t="s">
        <v>2170</v>
      </c>
      <c r="J20" s="243" t="s">
        <v>2171</v>
      </c>
      <c r="L20" s="243" t="s">
        <v>2172</v>
      </c>
      <c r="M20" s="243" t="s">
        <v>2169</v>
      </c>
      <c r="N20" s="243" t="s">
        <v>2170</v>
      </c>
      <c r="O20" s="243" t="s">
        <v>2171</v>
      </c>
      <c r="Q20" s="244" t="e">
        <v>#REF!</v>
      </c>
      <c r="R20" s="129" t="e">
        <f t="shared" si="0"/>
        <v>#REF!</v>
      </c>
      <c r="S20" s="245" t="e">
        <f t="shared" si="1"/>
        <v>#REF!</v>
      </c>
    </row>
    <row r="21" spans="2:19" ht="19.5" hidden="1" customHeight="1">
      <c r="B21" s="243" t="s">
        <v>2173</v>
      </c>
      <c r="C21" s="243" t="s">
        <v>2174</v>
      </c>
      <c r="D21" s="243" t="s">
        <v>2175</v>
      </c>
      <c r="E21" s="243" t="s">
        <v>2176</v>
      </c>
      <c r="G21" s="243" t="s">
        <v>2177</v>
      </c>
      <c r="H21" s="243" t="s">
        <v>2174</v>
      </c>
      <c r="I21" s="243" t="s">
        <v>2175</v>
      </c>
      <c r="J21" s="243" t="s">
        <v>2176</v>
      </c>
      <c r="L21" s="243" t="s">
        <v>2177</v>
      </c>
      <c r="M21" s="243" t="s">
        <v>2174</v>
      </c>
      <c r="N21" s="243" t="s">
        <v>2175</v>
      </c>
      <c r="O21" s="243" t="s">
        <v>2176</v>
      </c>
      <c r="Q21" s="246" t="s">
        <v>2178</v>
      </c>
      <c r="R21" s="129" t="e">
        <f t="shared" si="0"/>
        <v>#REF!</v>
      </c>
      <c r="S21" s="245" t="e">
        <f t="shared" si="1"/>
        <v>#VALUE!</v>
      </c>
    </row>
    <row r="22" spans="2:19" ht="19.5" hidden="1" customHeight="1">
      <c r="B22" s="243" t="s">
        <v>2179</v>
      </c>
      <c r="C22" s="243" t="s">
        <v>2180</v>
      </c>
      <c r="D22" s="243" t="s">
        <v>2181</v>
      </c>
      <c r="E22" s="243" t="s">
        <v>2182</v>
      </c>
      <c r="G22" s="243" t="s">
        <v>2183</v>
      </c>
      <c r="H22" s="243" t="s">
        <v>2180</v>
      </c>
      <c r="I22" s="243" t="s">
        <v>2181</v>
      </c>
      <c r="J22" s="243" t="s">
        <v>2182</v>
      </c>
      <c r="L22" s="243" t="s">
        <v>2183</v>
      </c>
      <c r="M22" s="243" t="s">
        <v>2180</v>
      </c>
      <c r="N22" s="243" t="s">
        <v>2181</v>
      </c>
      <c r="O22" s="243" t="s">
        <v>2182</v>
      </c>
      <c r="Q22" s="246" t="s">
        <v>2184</v>
      </c>
      <c r="R22" s="129" t="e">
        <f t="shared" si="0"/>
        <v>#REF!</v>
      </c>
      <c r="S22" s="245" t="e">
        <f t="shared" si="1"/>
        <v>#VALUE!</v>
      </c>
    </row>
    <row r="23" spans="2:19" ht="19.5" hidden="1" customHeight="1">
      <c r="B23" s="243" t="s">
        <v>2185</v>
      </c>
      <c r="C23" s="243" t="s">
        <v>2186</v>
      </c>
      <c r="D23" s="243" t="s">
        <v>2187</v>
      </c>
      <c r="E23" s="243" t="s">
        <v>2188</v>
      </c>
      <c r="G23" s="243" t="s">
        <v>2189</v>
      </c>
      <c r="H23" s="243" t="s">
        <v>2186</v>
      </c>
      <c r="I23" s="243" t="s">
        <v>2187</v>
      </c>
      <c r="J23" s="243" t="s">
        <v>2188</v>
      </c>
      <c r="L23" s="243" t="s">
        <v>2189</v>
      </c>
      <c r="M23" s="243" t="s">
        <v>2186</v>
      </c>
      <c r="N23" s="243" t="s">
        <v>2187</v>
      </c>
      <c r="O23" s="243" t="s">
        <v>2188</v>
      </c>
      <c r="Q23" s="246" t="s">
        <v>2190</v>
      </c>
      <c r="R23" s="129" t="e">
        <f t="shared" si="0"/>
        <v>#REF!</v>
      </c>
      <c r="S23" s="245" t="e">
        <f t="shared" si="1"/>
        <v>#VALUE!</v>
      </c>
    </row>
    <row r="24" spans="2:19" ht="19.5" hidden="1" customHeight="1">
      <c r="B24" s="243" t="s">
        <v>2191</v>
      </c>
      <c r="C24" s="243" t="s">
        <v>2192</v>
      </c>
      <c r="D24" s="243" t="s">
        <v>2193</v>
      </c>
      <c r="E24" s="243" t="s">
        <v>2194</v>
      </c>
      <c r="G24" s="243" t="s">
        <v>2195</v>
      </c>
      <c r="H24" s="243" t="s">
        <v>2192</v>
      </c>
      <c r="I24" s="243" t="s">
        <v>2193</v>
      </c>
      <c r="J24" s="243" t="s">
        <v>2194</v>
      </c>
      <c r="L24" s="243" t="s">
        <v>2195</v>
      </c>
      <c r="M24" s="243" t="s">
        <v>2192</v>
      </c>
      <c r="N24" s="243" t="s">
        <v>2193</v>
      </c>
      <c r="O24" s="243" t="s">
        <v>2194</v>
      </c>
      <c r="Q24" s="246" t="s">
        <v>2196</v>
      </c>
      <c r="R24" s="232" t="e">
        <f t="shared" si="0"/>
        <v>#DIV/0!</v>
      </c>
      <c r="S24" s="245" t="e">
        <f t="shared" si="1"/>
        <v>#VALUE!</v>
      </c>
    </row>
    <row r="25" spans="2:19" ht="19.5" hidden="1" customHeight="1">
      <c r="B25" s="243" t="s">
        <v>2197</v>
      </c>
      <c r="C25" s="243" t="s">
        <v>2198</v>
      </c>
      <c r="D25" s="243" t="s">
        <v>2199</v>
      </c>
      <c r="E25" s="243" t="s">
        <v>2200</v>
      </c>
      <c r="G25" s="243" t="s">
        <v>2201</v>
      </c>
      <c r="H25" s="243" t="s">
        <v>2198</v>
      </c>
      <c r="I25" s="243" t="s">
        <v>2199</v>
      </c>
      <c r="J25" s="243" t="s">
        <v>2200</v>
      </c>
      <c r="L25" s="243" t="s">
        <v>2201</v>
      </c>
      <c r="M25" s="243" t="s">
        <v>2198</v>
      </c>
      <c r="N25" s="243" t="s">
        <v>2199</v>
      </c>
      <c r="O25" s="243" t="s">
        <v>2200</v>
      </c>
      <c r="Q25" s="246" t="s">
        <v>2202</v>
      </c>
      <c r="R25" s="232" t="e">
        <f t="shared" si="0"/>
        <v>#DIV/0!</v>
      </c>
      <c r="S25" s="245" t="e">
        <f t="shared" si="1"/>
        <v>#VALUE!</v>
      </c>
    </row>
    <row r="26" spans="2:19" ht="19.5" hidden="1" customHeight="1">
      <c r="B26" s="243" t="s">
        <v>2203</v>
      </c>
      <c r="C26" s="243" t="s">
        <v>2204</v>
      </c>
      <c r="D26" s="243" t="s">
        <v>2205</v>
      </c>
      <c r="E26" s="243" t="s">
        <v>2206</v>
      </c>
      <c r="G26" s="243" t="s">
        <v>2207</v>
      </c>
      <c r="H26" s="243" t="s">
        <v>2204</v>
      </c>
      <c r="I26" s="243" t="s">
        <v>2205</v>
      </c>
      <c r="J26" s="243" t="s">
        <v>2206</v>
      </c>
      <c r="L26" s="243" t="s">
        <v>2207</v>
      </c>
      <c r="M26" s="243" t="s">
        <v>2204</v>
      </c>
      <c r="N26" s="243" t="s">
        <v>2205</v>
      </c>
      <c r="O26" s="243" t="s">
        <v>2206</v>
      </c>
      <c r="Q26" s="246" t="s">
        <v>2208</v>
      </c>
      <c r="R26" s="232" t="e">
        <f t="shared" si="0"/>
        <v>#DIV/0!</v>
      </c>
      <c r="S26" s="245" t="e">
        <f t="shared" si="1"/>
        <v>#VALUE!</v>
      </c>
    </row>
    <row r="27" spans="2:19" ht="19.5" hidden="1" customHeight="1">
      <c r="B27" s="243" t="s">
        <v>2209</v>
      </c>
      <c r="C27" s="243" t="s">
        <v>2210</v>
      </c>
      <c r="D27" s="243" t="s">
        <v>2211</v>
      </c>
      <c r="E27" s="243" t="s">
        <v>2212</v>
      </c>
      <c r="G27" s="243" t="s">
        <v>2213</v>
      </c>
      <c r="H27" s="243" t="s">
        <v>2210</v>
      </c>
      <c r="I27" s="243" t="s">
        <v>2211</v>
      </c>
      <c r="J27" s="243" t="s">
        <v>2212</v>
      </c>
      <c r="L27" s="243" t="s">
        <v>2213</v>
      </c>
      <c r="M27" s="243" t="s">
        <v>2210</v>
      </c>
      <c r="N27" s="243" t="s">
        <v>2211</v>
      </c>
      <c r="O27" s="243" t="s">
        <v>2212</v>
      </c>
      <c r="Q27" s="246" t="s">
        <v>2214</v>
      </c>
      <c r="R27" s="232" t="e">
        <f t="shared" si="0"/>
        <v>#DIV/0!</v>
      </c>
      <c r="S27" s="245" t="e">
        <f t="shared" si="1"/>
        <v>#VALUE!</v>
      </c>
    </row>
    <row r="28" spans="2:19" ht="19.5" hidden="1" customHeight="1">
      <c r="B28" s="243" t="s">
        <v>2215</v>
      </c>
      <c r="C28" s="243" t="s">
        <v>2216</v>
      </c>
      <c r="D28" s="243" t="s">
        <v>2217</v>
      </c>
      <c r="E28" s="243" t="s">
        <v>2218</v>
      </c>
      <c r="G28" s="243" t="s">
        <v>2219</v>
      </c>
      <c r="H28" s="243" t="s">
        <v>2216</v>
      </c>
      <c r="I28" s="243" t="s">
        <v>2217</v>
      </c>
      <c r="J28" s="243" t="s">
        <v>2218</v>
      </c>
      <c r="L28" s="243" t="s">
        <v>2219</v>
      </c>
      <c r="M28" s="243" t="s">
        <v>2216</v>
      </c>
      <c r="N28" s="243" t="s">
        <v>2217</v>
      </c>
      <c r="O28" s="243" t="s">
        <v>2218</v>
      </c>
      <c r="Q28" s="246" t="s">
        <v>2220</v>
      </c>
      <c r="R28" s="232" t="e">
        <f t="shared" si="0"/>
        <v>#DIV/0!</v>
      </c>
      <c r="S28" s="245" t="e">
        <f t="shared" si="1"/>
        <v>#VALUE!</v>
      </c>
    </row>
    <row r="29" spans="2:19" ht="19.5" hidden="1" customHeight="1">
      <c r="B29" s="243" t="s">
        <v>2221</v>
      </c>
      <c r="C29" s="243" t="s">
        <v>2222</v>
      </c>
      <c r="D29" s="243" t="s">
        <v>2223</v>
      </c>
      <c r="E29" s="243" t="s">
        <v>2224</v>
      </c>
      <c r="G29" s="243" t="s">
        <v>2225</v>
      </c>
      <c r="H29" s="243" t="s">
        <v>2222</v>
      </c>
      <c r="I29" s="243" t="s">
        <v>2223</v>
      </c>
      <c r="J29" s="243" t="s">
        <v>2224</v>
      </c>
      <c r="L29" s="243" t="s">
        <v>2225</v>
      </c>
      <c r="M29" s="243" t="s">
        <v>2222</v>
      </c>
      <c r="N29" s="243" t="s">
        <v>2223</v>
      </c>
      <c r="O29" s="243" t="s">
        <v>2224</v>
      </c>
      <c r="Q29" s="246" t="s">
        <v>2226</v>
      </c>
      <c r="R29" s="232" t="e">
        <f t="shared" si="0"/>
        <v>#DIV/0!</v>
      </c>
      <c r="S29" s="245" t="e">
        <f t="shared" si="1"/>
        <v>#VALUE!</v>
      </c>
    </row>
    <row r="30" spans="2:19" ht="19.5" hidden="1" customHeight="1">
      <c r="B30" s="243" t="s">
        <v>2227</v>
      </c>
      <c r="C30" s="243" t="s">
        <v>2228</v>
      </c>
      <c r="D30" s="243" t="s">
        <v>2229</v>
      </c>
      <c r="E30" s="243" t="s">
        <v>2230</v>
      </c>
      <c r="G30" s="243" t="s">
        <v>2231</v>
      </c>
      <c r="H30" s="243" t="s">
        <v>2228</v>
      </c>
      <c r="I30" s="243" t="s">
        <v>2229</v>
      </c>
      <c r="J30" s="243" t="s">
        <v>2230</v>
      </c>
      <c r="L30" s="243" t="s">
        <v>2231</v>
      </c>
      <c r="M30" s="243" t="s">
        <v>2228</v>
      </c>
      <c r="N30" s="243" t="s">
        <v>2229</v>
      </c>
      <c r="O30" s="243" t="s">
        <v>2230</v>
      </c>
      <c r="Q30" s="246" t="s">
        <v>2232</v>
      </c>
      <c r="R30" s="232" t="e">
        <f t="shared" si="0"/>
        <v>#DIV/0!</v>
      </c>
      <c r="S30" s="245" t="e">
        <f t="shared" si="1"/>
        <v>#VALUE!</v>
      </c>
    </row>
    <row r="31" spans="2:19" ht="19.5" hidden="1" customHeight="1">
      <c r="B31" s="243" t="s">
        <v>2233</v>
      </c>
      <c r="C31" s="243" t="s">
        <v>2234</v>
      </c>
      <c r="D31" s="243" t="s">
        <v>2235</v>
      </c>
      <c r="E31" s="243" t="s">
        <v>2236</v>
      </c>
      <c r="G31" s="243" t="s">
        <v>2237</v>
      </c>
      <c r="H31" s="243" t="s">
        <v>2234</v>
      </c>
      <c r="I31" s="243" t="s">
        <v>2235</v>
      </c>
      <c r="J31" s="243" t="s">
        <v>2236</v>
      </c>
      <c r="L31" s="243" t="s">
        <v>2237</v>
      </c>
      <c r="M31" s="243" t="s">
        <v>2234</v>
      </c>
      <c r="N31" s="243" t="s">
        <v>2235</v>
      </c>
      <c r="O31" s="243" t="s">
        <v>2236</v>
      </c>
      <c r="Q31" s="246" t="s">
        <v>2238</v>
      </c>
      <c r="R31" s="232" t="e">
        <f t="shared" si="0"/>
        <v>#DIV/0!</v>
      </c>
      <c r="S31" s="245" t="e">
        <f t="shared" si="1"/>
        <v>#VALUE!</v>
      </c>
    </row>
    <row r="32" spans="2:19" ht="19.5" hidden="1" customHeight="1">
      <c r="B32" s="243" t="s">
        <v>2239</v>
      </c>
      <c r="C32" s="243" t="s">
        <v>2240</v>
      </c>
      <c r="D32" s="243" t="s">
        <v>2241</v>
      </c>
      <c r="E32" s="243" t="s">
        <v>2242</v>
      </c>
      <c r="G32" s="243" t="s">
        <v>2243</v>
      </c>
      <c r="H32" s="243" t="s">
        <v>2240</v>
      </c>
      <c r="I32" s="243" t="s">
        <v>2241</v>
      </c>
      <c r="J32" s="243" t="s">
        <v>2242</v>
      </c>
      <c r="L32" s="243" t="s">
        <v>2243</v>
      </c>
      <c r="M32" s="243" t="s">
        <v>2240</v>
      </c>
      <c r="N32" s="243" t="s">
        <v>2241</v>
      </c>
      <c r="O32" s="243" t="s">
        <v>2242</v>
      </c>
      <c r="Q32" s="246" t="s">
        <v>2244</v>
      </c>
      <c r="R32" s="232" t="e">
        <f t="shared" si="0"/>
        <v>#DIV/0!</v>
      </c>
      <c r="S32" s="245" t="e">
        <f t="shared" si="1"/>
        <v>#VALUE!</v>
      </c>
    </row>
    <row r="33" spans="2:19" ht="19.5" hidden="1" customHeight="1">
      <c r="B33" s="243" t="s">
        <v>2245</v>
      </c>
      <c r="C33" s="243" t="s">
        <v>2246</v>
      </c>
      <c r="D33" s="243" t="s">
        <v>2247</v>
      </c>
      <c r="E33" s="243" t="s">
        <v>2248</v>
      </c>
      <c r="G33" s="243" t="s">
        <v>2249</v>
      </c>
      <c r="H33" s="243" t="s">
        <v>2246</v>
      </c>
      <c r="I33" s="243" t="s">
        <v>2247</v>
      </c>
      <c r="J33" s="243" t="s">
        <v>2248</v>
      </c>
      <c r="L33" s="243" t="s">
        <v>2249</v>
      </c>
      <c r="M33" s="243" t="s">
        <v>2246</v>
      </c>
      <c r="N33" s="243" t="s">
        <v>2247</v>
      </c>
      <c r="O33" s="243" t="s">
        <v>2248</v>
      </c>
      <c r="Q33" s="246" t="s">
        <v>2250</v>
      </c>
      <c r="R33" s="232" t="e">
        <f t="shared" si="0"/>
        <v>#DIV/0!</v>
      </c>
      <c r="S33" s="245" t="e">
        <f t="shared" si="1"/>
        <v>#VALUE!</v>
      </c>
    </row>
    <row r="34" spans="2:19" ht="19.5" hidden="1" customHeight="1">
      <c r="B34" s="243" t="s">
        <v>2251</v>
      </c>
      <c r="C34" s="243" t="s">
        <v>2252</v>
      </c>
      <c r="D34" s="243" t="s">
        <v>2253</v>
      </c>
      <c r="E34" s="243" t="s">
        <v>2254</v>
      </c>
      <c r="G34" s="243" t="s">
        <v>2255</v>
      </c>
      <c r="H34" s="243" t="s">
        <v>2252</v>
      </c>
      <c r="I34" s="243" t="s">
        <v>2253</v>
      </c>
      <c r="J34" s="243" t="s">
        <v>2254</v>
      </c>
      <c r="L34" s="243" t="s">
        <v>2255</v>
      </c>
      <c r="M34" s="243" t="s">
        <v>2252</v>
      </c>
      <c r="N34" s="243" t="s">
        <v>2253</v>
      </c>
      <c r="O34" s="243" t="s">
        <v>2254</v>
      </c>
      <c r="Q34" s="246" t="s">
        <v>2256</v>
      </c>
      <c r="R34" s="232" t="e">
        <f t="shared" si="0"/>
        <v>#DIV/0!</v>
      </c>
      <c r="S34" s="245" t="e">
        <f t="shared" si="1"/>
        <v>#VALUE!</v>
      </c>
    </row>
    <row r="35" spans="2:19" ht="19.5" hidden="1" customHeight="1">
      <c r="B35" s="243" t="s">
        <v>2257</v>
      </c>
      <c r="C35" s="243" t="s">
        <v>2258</v>
      </c>
      <c r="D35" s="243" t="s">
        <v>2259</v>
      </c>
      <c r="E35" s="243" t="s">
        <v>2260</v>
      </c>
      <c r="G35" s="243" t="s">
        <v>2261</v>
      </c>
      <c r="H35" s="243" t="s">
        <v>2258</v>
      </c>
      <c r="I35" s="243" t="s">
        <v>2259</v>
      </c>
      <c r="J35" s="243" t="s">
        <v>2260</v>
      </c>
      <c r="L35" s="243" t="s">
        <v>2261</v>
      </c>
      <c r="M35" s="243" t="s">
        <v>2258</v>
      </c>
      <c r="N35" s="243" t="s">
        <v>2259</v>
      </c>
      <c r="O35" s="243" t="s">
        <v>2260</v>
      </c>
      <c r="Q35" s="246" t="s">
        <v>2262</v>
      </c>
      <c r="R35" s="232" t="e">
        <f t="shared" si="0"/>
        <v>#DIV/0!</v>
      </c>
      <c r="S35" s="245" t="e">
        <f t="shared" si="1"/>
        <v>#VALUE!</v>
      </c>
    </row>
    <row r="36" spans="2:19" ht="19.5" hidden="1" customHeight="1">
      <c r="B36" s="243" t="s">
        <v>2263</v>
      </c>
      <c r="C36" s="243" t="s">
        <v>2264</v>
      </c>
      <c r="D36" s="243" t="s">
        <v>2265</v>
      </c>
      <c r="E36" s="243" t="s">
        <v>2266</v>
      </c>
      <c r="G36" s="243" t="s">
        <v>2267</v>
      </c>
      <c r="H36" s="243" t="s">
        <v>2264</v>
      </c>
      <c r="I36" s="243" t="s">
        <v>2265</v>
      </c>
      <c r="J36" s="243" t="s">
        <v>2266</v>
      </c>
      <c r="L36" s="243" t="s">
        <v>2267</v>
      </c>
      <c r="M36" s="243" t="s">
        <v>2264</v>
      </c>
      <c r="N36" s="243" t="s">
        <v>2265</v>
      </c>
      <c r="O36" s="243" t="s">
        <v>2266</v>
      </c>
      <c r="Q36" s="246" t="s">
        <v>2268</v>
      </c>
      <c r="R36" s="232" t="e">
        <f t="shared" si="0"/>
        <v>#DIV/0!</v>
      </c>
      <c r="S36" s="245" t="e">
        <f t="shared" si="1"/>
        <v>#VALUE!</v>
      </c>
    </row>
    <row r="37" spans="2:19" ht="19.5" hidden="1" customHeight="1">
      <c r="B37" s="243" t="s">
        <v>2269</v>
      </c>
      <c r="C37" s="243" t="s">
        <v>2270</v>
      </c>
      <c r="D37" s="243" t="s">
        <v>2271</v>
      </c>
      <c r="E37" s="243" t="s">
        <v>2272</v>
      </c>
      <c r="G37" s="243" t="s">
        <v>2273</v>
      </c>
      <c r="H37" s="243" t="s">
        <v>2270</v>
      </c>
      <c r="I37" s="243" t="s">
        <v>2271</v>
      </c>
      <c r="J37" s="243" t="s">
        <v>2272</v>
      </c>
      <c r="L37" s="243" t="s">
        <v>2273</v>
      </c>
      <c r="M37" s="243" t="s">
        <v>2270</v>
      </c>
      <c r="N37" s="243" t="s">
        <v>2271</v>
      </c>
      <c r="O37" s="243" t="s">
        <v>2272</v>
      </c>
      <c r="Q37" s="246" t="s">
        <v>2274</v>
      </c>
      <c r="R37" s="232" t="e">
        <f t="shared" si="0"/>
        <v>#DIV/0!</v>
      </c>
      <c r="S37" s="245" t="e">
        <f t="shared" si="1"/>
        <v>#VALUE!</v>
      </c>
    </row>
    <row r="38" spans="2:19" ht="19.5" hidden="1" customHeight="1">
      <c r="B38" s="243" t="s">
        <v>2275</v>
      </c>
      <c r="C38" s="243" t="s">
        <v>2276</v>
      </c>
      <c r="D38" s="243" t="s">
        <v>2277</v>
      </c>
      <c r="E38" s="243" t="s">
        <v>2278</v>
      </c>
      <c r="G38" s="243" t="s">
        <v>2279</v>
      </c>
      <c r="H38" s="243" t="s">
        <v>2276</v>
      </c>
      <c r="I38" s="243" t="s">
        <v>2277</v>
      </c>
      <c r="J38" s="243" t="s">
        <v>2278</v>
      </c>
      <c r="L38" s="243" t="s">
        <v>2279</v>
      </c>
      <c r="M38" s="243" t="s">
        <v>2276</v>
      </c>
      <c r="N38" s="243" t="s">
        <v>2277</v>
      </c>
      <c r="O38" s="243" t="s">
        <v>2278</v>
      </c>
      <c r="Q38" s="246" t="s">
        <v>2280</v>
      </c>
      <c r="R38" s="232" t="e">
        <f t="shared" si="0"/>
        <v>#DIV/0!</v>
      </c>
      <c r="S38" s="245" t="e">
        <f t="shared" si="1"/>
        <v>#VALUE!</v>
      </c>
    </row>
    <row r="39" spans="2:19" ht="19.5" hidden="1" customHeight="1">
      <c r="B39" s="243" t="s">
        <v>2281</v>
      </c>
      <c r="C39" s="243" t="s">
        <v>2282</v>
      </c>
      <c r="D39" s="243" t="s">
        <v>2283</v>
      </c>
      <c r="E39" s="243" t="s">
        <v>2284</v>
      </c>
      <c r="G39" s="243" t="s">
        <v>2285</v>
      </c>
      <c r="H39" s="243" t="s">
        <v>2282</v>
      </c>
      <c r="I39" s="243" t="s">
        <v>2283</v>
      </c>
      <c r="J39" s="243" t="s">
        <v>2284</v>
      </c>
      <c r="L39" s="243" t="s">
        <v>2285</v>
      </c>
      <c r="M39" s="243" t="s">
        <v>2282</v>
      </c>
      <c r="N39" s="243" t="s">
        <v>2283</v>
      </c>
      <c r="O39" s="243" t="s">
        <v>2284</v>
      </c>
      <c r="Q39" s="246" t="s">
        <v>2286</v>
      </c>
      <c r="R39" s="232" t="e">
        <f t="shared" si="0"/>
        <v>#DIV/0!</v>
      </c>
      <c r="S39" s="245" t="e">
        <f t="shared" si="1"/>
        <v>#VALUE!</v>
      </c>
    </row>
    <row r="40" spans="2:19" ht="19.5" hidden="1" customHeight="1">
      <c r="B40" s="243" t="s">
        <v>2287</v>
      </c>
      <c r="C40" s="243" t="s">
        <v>2288</v>
      </c>
      <c r="D40" s="243" t="s">
        <v>2289</v>
      </c>
      <c r="E40" s="243" t="s">
        <v>2290</v>
      </c>
      <c r="G40" s="243" t="s">
        <v>2291</v>
      </c>
      <c r="H40" s="243" t="s">
        <v>2288</v>
      </c>
      <c r="I40" s="243" t="s">
        <v>2289</v>
      </c>
      <c r="J40" s="243" t="s">
        <v>2290</v>
      </c>
      <c r="L40" s="243" t="s">
        <v>2291</v>
      </c>
      <c r="M40" s="243" t="s">
        <v>2288</v>
      </c>
      <c r="N40" s="243" t="s">
        <v>2289</v>
      </c>
      <c r="O40" s="243" t="s">
        <v>2290</v>
      </c>
      <c r="Q40" s="246" t="s">
        <v>2292</v>
      </c>
      <c r="R40" s="232" t="e">
        <f t="shared" si="0"/>
        <v>#DIV/0!</v>
      </c>
      <c r="S40" s="245" t="e">
        <f t="shared" si="1"/>
        <v>#VALUE!</v>
      </c>
    </row>
    <row r="41" spans="2:19" ht="19.5" hidden="1" customHeight="1">
      <c r="B41" s="243" t="s">
        <v>2293</v>
      </c>
      <c r="C41" s="243" t="s">
        <v>2294</v>
      </c>
      <c r="D41" s="243" t="s">
        <v>2295</v>
      </c>
      <c r="E41" s="243" t="s">
        <v>2296</v>
      </c>
      <c r="G41" s="243" t="s">
        <v>2297</v>
      </c>
      <c r="H41" s="243" t="s">
        <v>2294</v>
      </c>
      <c r="I41" s="243" t="s">
        <v>2295</v>
      </c>
      <c r="J41" s="243" t="s">
        <v>2296</v>
      </c>
      <c r="L41" s="243" t="s">
        <v>2297</v>
      </c>
      <c r="M41" s="243" t="s">
        <v>2294</v>
      </c>
      <c r="N41" s="243" t="s">
        <v>2295</v>
      </c>
      <c r="O41" s="243" t="s">
        <v>2296</v>
      </c>
      <c r="Q41" s="246" t="s">
        <v>2298</v>
      </c>
      <c r="R41" s="232" t="e">
        <f t="shared" si="0"/>
        <v>#DIV/0!</v>
      </c>
      <c r="S41" s="245" t="e">
        <f t="shared" si="1"/>
        <v>#VALUE!</v>
      </c>
    </row>
    <row r="42" spans="2:19" ht="19.5" hidden="1" customHeight="1">
      <c r="B42" s="243" t="s">
        <v>2299</v>
      </c>
      <c r="C42" s="243" t="s">
        <v>2300</v>
      </c>
      <c r="D42" s="243" t="s">
        <v>2301</v>
      </c>
      <c r="E42" s="243" t="s">
        <v>2302</v>
      </c>
      <c r="G42" s="243" t="s">
        <v>2303</v>
      </c>
      <c r="H42" s="243" t="s">
        <v>2300</v>
      </c>
      <c r="I42" s="243" t="s">
        <v>2301</v>
      </c>
      <c r="J42" s="243" t="s">
        <v>2302</v>
      </c>
      <c r="L42" s="243" t="s">
        <v>2303</v>
      </c>
      <c r="M42" s="243" t="s">
        <v>2300</v>
      </c>
      <c r="N42" s="243" t="s">
        <v>2301</v>
      </c>
      <c r="O42" s="243" t="s">
        <v>2302</v>
      </c>
      <c r="Q42" s="246" t="s">
        <v>2304</v>
      </c>
      <c r="R42" s="232" t="e">
        <f t="shared" si="0"/>
        <v>#DIV/0!</v>
      </c>
      <c r="S42" s="245" t="e">
        <f t="shared" si="1"/>
        <v>#VALUE!</v>
      </c>
    </row>
    <row r="43" spans="2:19" ht="19.5" hidden="1" customHeight="1">
      <c r="B43" s="243" t="s">
        <v>2305</v>
      </c>
      <c r="C43" s="243" t="s">
        <v>2306</v>
      </c>
      <c r="D43" s="243" t="s">
        <v>2307</v>
      </c>
      <c r="E43" s="243" t="s">
        <v>2308</v>
      </c>
      <c r="G43" s="243" t="s">
        <v>2309</v>
      </c>
      <c r="H43" s="243" t="s">
        <v>2306</v>
      </c>
      <c r="I43" s="243" t="s">
        <v>2307</v>
      </c>
      <c r="J43" s="243" t="s">
        <v>2308</v>
      </c>
      <c r="L43" s="243" t="s">
        <v>2309</v>
      </c>
      <c r="M43" s="243" t="s">
        <v>2306</v>
      </c>
      <c r="N43" s="243" t="s">
        <v>2307</v>
      </c>
      <c r="O43" s="243" t="s">
        <v>2308</v>
      </c>
      <c r="Q43" s="246" t="s">
        <v>2310</v>
      </c>
      <c r="R43" s="232" t="e">
        <f t="shared" si="0"/>
        <v>#DIV/0!</v>
      </c>
      <c r="S43" s="245" t="e">
        <f t="shared" si="1"/>
        <v>#VALUE!</v>
      </c>
    </row>
    <row r="44" spans="2:19" ht="19.5" hidden="1" customHeight="1">
      <c r="B44" s="243" t="s">
        <v>2311</v>
      </c>
      <c r="C44" s="243" t="s">
        <v>2312</v>
      </c>
      <c r="D44" s="243" t="s">
        <v>2313</v>
      </c>
      <c r="E44" s="243" t="s">
        <v>2314</v>
      </c>
      <c r="G44" s="243" t="s">
        <v>2315</v>
      </c>
      <c r="H44" s="243" t="s">
        <v>2312</v>
      </c>
      <c r="I44" s="243" t="s">
        <v>2313</v>
      </c>
      <c r="J44" s="243" t="s">
        <v>2314</v>
      </c>
      <c r="L44" s="243" t="s">
        <v>2315</v>
      </c>
      <c r="M44" s="243" t="s">
        <v>2312</v>
      </c>
      <c r="N44" s="243" t="s">
        <v>2313</v>
      </c>
      <c r="O44" s="243" t="s">
        <v>2314</v>
      </c>
      <c r="Q44" s="246" t="s">
        <v>2316</v>
      </c>
      <c r="R44" s="232" t="e">
        <f t="shared" si="0"/>
        <v>#DIV/0!</v>
      </c>
      <c r="S44" s="245" t="e">
        <f t="shared" si="1"/>
        <v>#VALUE!</v>
      </c>
    </row>
    <row r="45" spans="2:19" ht="19.5" hidden="1" customHeight="1">
      <c r="B45" s="243" t="s">
        <v>2317</v>
      </c>
      <c r="C45" s="243" t="s">
        <v>2318</v>
      </c>
      <c r="D45" s="243" t="s">
        <v>2319</v>
      </c>
      <c r="E45" s="243" t="s">
        <v>2320</v>
      </c>
      <c r="G45" s="243" t="s">
        <v>2321</v>
      </c>
      <c r="H45" s="243" t="s">
        <v>2318</v>
      </c>
      <c r="I45" s="243" t="s">
        <v>2319</v>
      </c>
      <c r="J45" s="243" t="s">
        <v>2320</v>
      </c>
      <c r="L45" s="243" t="s">
        <v>2321</v>
      </c>
      <c r="M45" s="243" t="s">
        <v>2318</v>
      </c>
      <c r="N45" s="243" t="s">
        <v>2319</v>
      </c>
      <c r="O45" s="243" t="s">
        <v>2320</v>
      </c>
      <c r="Q45" s="246" t="s">
        <v>2322</v>
      </c>
      <c r="R45" s="232" t="e">
        <f t="shared" si="0"/>
        <v>#DIV/0!</v>
      </c>
      <c r="S45" s="245" t="e">
        <f t="shared" si="1"/>
        <v>#VALUE!</v>
      </c>
    </row>
    <row r="46" spans="2:19" ht="19.5" hidden="1" customHeight="1">
      <c r="B46" s="243" t="s">
        <v>2323</v>
      </c>
      <c r="C46" s="243" t="s">
        <v>2324</v>
      </c>
      <c r="D46" s="243" t="s">
        <v>2325</v>
      </c>
      <c r="E46" s="243" t="s">
        <v>2326</v>
      </c>
      <c r="G46" s="243" t="s">
        <v>2327</v>
      </c>
      <c r="H46" s="243" t="s">
        <v>2324</v>
      </c>
      <c r="I46" s="243" t="s">
        <v>2325</v>
      </c>
      <c r="J46" s="243" t="s">
        <v>2326</v>
      </c>
      <c r="L46" s="243" t="s">
        <v>2327</v>
      </c>
      <c r="M46" s="243" t="s">
        <v>2324</v>
      </c>
      <c r="N46" s="243" t="s">
        <v>2325</v>
      </c>
      <c r="O46" s="243" t="s">
        <v>2326</v>
      </c>
      <c r="Q46" s="246" t="s">
        <v>2328</v>
      </c>
      <c r="R46" s="232" t="e">
        <f t="shared" si="0"/>
        <v>#DIV/0!</v>
      </c>
      <c r="S46" s="245" t="e">
        <f t="shared" si="1"/>
        <v>#VALUE!</v>
      </c>
    </row>
    <row r="47" spans="2:19" ht="19.5" hidden="1" customHeight="1">
      <c r="B47" s="243" t="s">
        <v>2329</v>
      </c>
      <c r="C47" s="243" t="s">
        <v>2330</v>
      </c>
      <c r="D47" s="243" t="s">
        <v>2331</v>
      </c>
      <c r="E47" s="243" t="s">
        <v>2332</v>
      </c>
      <c r="G47" s="243" t="s">
        <v>2333</v>
      </c>
      <c r="H47" s="243" t="s">
        <v>2330</v>
      </c>
      <c r="I47" s="243" t="s">
        <v>2331</v>
      </c>
      <c r="J47" s="243" t="s">
        <v>2332</v>
      </c>
      <c r="L47" s="243" t="s">
        <v>2333</v>
      </c>
      <c r="M47" s="243" t="s">
        <v>2330</v>
      </c>
      <c r="N47" s="243" t="s">
        <v>2331</v>
      </c>
      <c r="O47" s="243" t="s">
        <v>2332</v>
      </c>
      <c r="Q47" s="246" t="s">
        <v>2334</v>
      </c>
      <c r="R47" s="232" t="e">
        <f t="shared" si="0"/>
        <v>#DIV/0!</v>
      </c>
      <c r="S47" s="245" t="e">
        <f t="shared" si="1"/>
        <v>#VALUE!</v>
      </c>
    </row>
    <row r="48" spans="2:19" ht="19.5" hidden="1" customHeight="1">
      <c r="B48" s="243" t="s">
        <v>2335</v>
      </c>
      <c r="C48" s="243" t="s">
        <v>2336</v>
      </c>
      <c r="D48" s="243" t="s">
        <v>2337</v>
      </c>
      <c r="E48" s="243" t="s">
        <v>2338</v>
      </c>
      <c r="G48" s="243" t="s">
        <v>2339</v>
      </c>
      <c r="H48" s="243" t="s">
        <v>2336</v>
      </c>
      <c r="I48" s="243" t="s">
        <v>2337</v>
      </c>
      <c r="J48" s="243" t="s">
        <v>2338</v>
      </c>
      <c r="L48" s="243" t="s">
        <v>2339</v>
      </c>
      <c r="M48" s="243" t="s">
        <v>2336</v>
      </c>
      <c r="N48" s="243" t="s">
        <v>2337</v>
      </c>
      <c r="O48" s="243" t="s">
        <v>2338</v>
      </c>
      <c r="Q48" s="246" t="s">
        <v>2340</v>
      </c>
      <c r="R48" s="232" t="e">
        <f t="shared" si="0"/>
        <v>#DIV/0!</v>
      </c>
      <c r="S48" s="245" t="e">
        <f t="shared" si="1"/>
        <v>#VALUE!</v>
      </c>
    </row>
    <row r="49" spans="2:19" ht="19.5" hidden="1" customHeight="1">
      <c r="B49" s="243" t="s">
        <v>2341</v>
      </c>
      <c r="C49" s="243" t="s">
        <v>2342</v>
      </c>
      <c r="D49" s="243" t="s">
        <v>2343</v>
      </c>
      <c r="E49" s="243" t="s">
        <v>2344</v>
      </c>
      <c r="G49" s="243" t="s">
        <v>2345</v>
      </c>
      <c r="H49" s="243" t="s">
        <v>2342</v>
      </c>
      <c r="I49" s="243" t="s">
        <v>2343</v>
      </c>
      <c r="J49" s="243" t="s">
        <v>2344</v>
      </c>
      <c r="L49" s="243" t="s">
        <v>2345</v>
      </c>
      <c r="M49" s="243" t="s">
        <v>2342</v>
      </c>
      <c r="N49" s="243" t="s">
        <v>2343</v>
      </c>
      <c r="O49" s="243" t="s">
        <v>2344</v>
      </c>
      <c r="Q49" s="246" t="s">
        <v>2346</v>
      </c>
      <c r="R49" s="232" t="e">
        <f t="shared" si="0"/>
        <v>#DIV/0!</v>
      </c>
      <c r="S49" s="245" t="e">
        <f t="shared" si="1"/>
        <v>#VALUE!</v>
      </c>
    </row>
    <row r="50" spans="2:19" ht="19.5" hidden="1" customHeight="1">
      <c r="B50" s="243" t="s">
        <v>2347</v>
      </c>
      <c r="C50" s="243" t="s">
        <v>2348</v>
      </c>
      <c r="D50" s="243" t="s">
        <v>2349</v>
      </c>
      <c r="E50" s="243" t="s">
        <v>2350</v>
      </c>
      <c r="G50" s="243" t="s">
        <v>2351</v>
      </c>
      <c r="H50" s="243" t="s">
        <v>2348</v>
      </c>
      <c r="I50" s="243" t="s">
        <v>2349</v>
      </c>
      <c r="J50" s="243" t="s">
        <v>2350</v>
      </c>
      <c r="L50" s="243" t="s">
        <v>2351</v>
      </c>
      <c r="M50" s="243" t="s">
        <v>2348</v>
      </c>
      <c r="N50" s="243" t="s">
        <v>2349</v>
      </c>
      <c r="O50" s="243" t="s">
        <v>2350</v>
      </c>
      <c r="Q50" s="246" t="s">
        <v>2352</v>
      </c>
      <c r="R50" s="232" t="e">
        <f t="shared" si="0"/>
        <v>#DIV/0!</v>
      </c>
      <c r="S50" s="245" t="e">
        <f t="shared" si="1"/>
        <v>#VALUE!</v>
      </c>
    </row>
    <row r="51" spans="2:19" ht="19.5" hidden="1" customHeight="1">
      <c r="B51" s="243" t="s">
        <v>2353</v>
      </c>
      <c r="C51" s="243" t="s">
        <v>2354</v>
      </c>
      <c r="D51" s="243" t="s">
        <v>2355</v>
      </c>
      <c r="E51" s="243" t="s">
        <v>2356</v>
      </c>
      <c r="G51" s="243" t="s">
        <v>2357</v>
      </c>
      <c r="H51" s="243" t="s">
        <v>2354</v>
      </c>
      <c r="I51" s="243" t="s">
        <v>2355</v>
      </c>
      <c r="J51" s="243" t="s">
        <v>2356</v>
      </c>
      <c r="L51" s="243" t="s">
        <v>2357</v>
      </c>
      <c r="M51" s="243" t="s">
        <v>2354</v>
      </c>
      <c r="N51" s="243" t="s">
        <v>2355</v>
      </c>
      <c r="O51" s="243" t="s">
        <v>2356</v>
      </c>
      <c r="Q51" s="246" t="s">
        <v>2358</v>
      </c>
      <c r="R51" s="232" t="e">
        <f t="shared" si="0"/>
        <v>#DIV/0!</v>
      </c>
      <c r="S51" s="245" t="e">
        <f t="shared" si="1"/>
        <v>#VALUE!</v>
      </c>
    </row>
    <row r="52" spans="2:19" ht="19.5" hidden="1" customHeight="1">
      <c r="B52" s="243" t="s">
        <v>2359</v>
      </c>
      <c r="C52" s="243" t="s">
        <v>2360</v>
      </c>
      <c r="D52" s="243" t="s">
        <v>2361</v>
      </c>
      <c r="E52" s="243" t="s">
        <v>2362</v>
      </c>
      <c r="G52" s="243" t="s">
        <v>2363</v>
      </c>
      <c r="H52" s="243" t="s">
        <v>2360</v>
      </c>
      <c r="I52" s="243" t="s">
        <v>2361</v>
      </c>
      <c r="J52" s="243" t="s">
        <v>2362</v>
      </c>
      <c r="L52" s="243" t="s">
        <v>2363</v>
      </c>
      <c r="M52" s="243" t="s">
        <v>2360</v>
      </c>
      <c r="N52" s="243" t="s">
        <v>2361</v>
      </c>
      <c r="O52" s="243" t="s">
        <v>2362</v>
      </c>
      <c r="Q52" s="246" t="s">
        <v>2364</v>
      </c>
      <c r="R52" s="232" t="e">
        <f t="shared" si="0"/>
        <v>#DIV/0!</v>
      </c>
      <c r="S52" s="245" t="e">
        <f t="shared" si="1"/>
        <v>#VALUE!</v>
      </c>
    </row>
    <row r="53" spans="2:19" ht="19.5" hidden="1" customHeight="1">
      <c r="B53" s="243" t="s">
        <v>2365</v>
      </c>
      <c r="C53" s="243" t="s">
        <v>2366</v>
      </c>
      <c r="D53" s="243" t="s">
        <v>2367</v>
      </c>
      <c r="E53" s="243" t="s">
        <v>2368</v>
      </c>
      <c r="G53" s="243" t="s">
        <v>2369</v>
      </c>
      <c r="H53" s="243" t="s">
        <v>2366</v>
      </c>
      <c r="I53" s="243" t="s">
        <v>2367</v>
      </c>
      <c r="J53" s="243" t="s">
        <v>2368</v>
      </c>
      <c r="L53" s="243" t="s">
        <v>2369</v>
      </c>
      <c r="M53" s="243" t="s">
        <v>2366</v>
      </c>
      <c r="N53" s="243" t="s">
        <v>2367</v>
      </c>
      <c r="O53" s="243" t="s">
        <v>2368</v>
      </c>
      <c r="Q53" s="246" t="s">
        <v>2370</v>
      </c>
      <c r="R53" s="232" t="e">
        <f t="shared" si="0"/>
        <v>#DIV/0!</v>
      </c>
      <c r="S53" s="245" t="e">
        <f t="shared" si="1"/>
        <v>#VALUE!</v>
      </c>
    </row>
    <row r="54" spans="2:19" ht="19.5" hidden="1" customHeight="1">
      <c r="B54" s="243" t="s">
        <v>2371</v>
      </c>
      <c r="C54" s="243" t="s">
        <v>2372</v>
      </c>
      <c r="D54" s="243" t="s">
        <v>2373</v>
      </c>
      <c r="E54" s="243" t="s">
        <v>2374</v>
      </c>
      <c r="G54" s="243" t="s">
        <v>2375</v>
      </c>
      <c r="H54" s="243" t="s">
        <v>2372</v>
      </c>
      <c r="I54" s="243" t="s">
        <v>2373</v>
      </c>
      <c r="J54" s="243" t="s">
        <v>2374</v>
      </c>
      <c r="L54" s="243" t="s">
        <v>2375</v>
      </c>
      <c r="M54" s="243" t="s">
        <v>2372</v>
      </c>
      <c r="N54" s="243" t="s">
        <v>2373</v>
      </c>
      <c r="O54" s="243" t="s">
        <v>2374</v>
      </c>
      <c r="Q54" s="246" t="s">
        <v>2376</v>
      </c>
      <c r="R54" s="232" t="e">
        <f t="shared" si="0"/>
        <v>#DIV/0!</v>
      </c>
      <c r="S54" s="245" t="e">
        <f t="shared" si="1"/>
        <v>#VALUE!</v>
      </c>
    </row>
    <row r="55" spans="2:19" ht="19.5" hidden="1" customHeight="1">
      <c r="B55" s="243" t="s">
        <v>2377</v>
      </c>
      <c r="C55" s="243" t="s">
        <v>2378</v>
      </c>
      <c r="D55" s="243" t="s">
        <v>2379</v>
      </c>
      <c r="E55" s="243" t="s">
        <v>2380</v>
      </c>
      <c r="G55" s="243" t="s">
        <v>2381</v>
      </c>
      <c r="H55" s="243" t="s">
        <v>2378</v>
      </c>
      <c r="I55" s="243" t="s">
        <v>2379</v>
      </c>
      <c r="J55" s="243" t="s">
        <v>2380</v>
      </c>
      <c r="L55" s="243" t="s">
        <v>2381</v>
      </c>
      <c r="M55" s="243" t="s">
        <v>2378</v>
      </c>
      <c r="N55" s="243" t="s">
        <v>2379</v>
      </c>
      <c r="O55" s="243" t="s">
        <v>2380</v>
      </c>
      <c r="Q55" s="246" t="s">
        <v>2382</v>
      </c>
      <c r="R55" s="232" t="e">
        <f t="shared" si="0"/>
        <v>#DIV/0!</v>
      </c>
      <c r="S55" s="245" t="e">
        <f t="shared" si="1"/>
        <v>#VALUE!</v>
      </c>
    </row>
    <row r="56" spans="2:19" ht="19.5" customHeight="1">
      <c r="B56" s="243" t="s">
        <v>2383</v>
      </c>
      <c r="C56" s="243" t="s">
        <v>2384</v>
      </c>
      <c r="D56" s="243" t="s">
        <v>2385</v>
      </c>
      <c r="E56" s="243" t="s">
        <v>2386</v>
      </c>
      <c r="G56" s="243" t="s">
        <v>2383</v>
      </c>
      <c r="H56" s="243" t="s">
        <v>2384</v>
      </c>
      <c r="I56" s="243" t="s">
        <v>2385</v>
      </c>
      <c r="J56" s="243" t="s">
        <v>2386</v>
      </c>
      <c r="L56" s="243" t="s">
        <v>2383</v>
      </c>
      <c r="M56" s="243" t="s">
        <v>2384</v>
      </c>
      <c r="N56" s="243" t="s">
        <v>2385</v>
      </c>
      <c r="O56" s="243" t="s">
        <v>2386</v>
      </c>
    </row>
    <row r="57" spans="2:19" ht="30" customHeight="1">
      <c r="B57" s="441" t="s">
        <v>1174</v>
      </c>
      <c r="C57" s="438"/>
      <c r="D57" s="438"/>
      <c r="E57" s="439"/>
      <c r="G57" s="441" t="s">
        <v>1176</v>
      </c>
      <c r="H57" s="438"/>
      <c r="I57" s="438"/>
      <c r="J57" s="439"/>
      <c r="L57" s="441" t="s">
        <v>1178</v>
      </c>
      <c r="M57" s="438"/>
      <c r="N57" s="438"/>
      <c r="O57" s="439"/>
    </row>
    <row r="58" spans="2:19" ht="19.5" customHeight="1">
      <c r="B58" s="219" t="str">
        <f ca="1">'WEEK 1'!D10</f>
        <v>Deadlift with belt</v>
      </c>
      <c r="C58" s="220">
        <f ca="1">'WEEK 1'!I10</f>
        <v>0</v>
      </c>
      <c r="D58" s="220">
        <f>'WEEK 1'!F10</f>
        <v>0</v>
      </c>
      <c r="E58" s="222">
        <f>'WEEK 1'!H10</f>
        <v>0</v>
      </c>
      <c r="G58" s="219" t="str">
        <f ca="1">'WEEK 1'!D11</f>
        <v>1 count paused bench</v>
      </c>
      <c r="H58" s="220">
        <f ca="1">'WEEK 1'!I11</f>
        <v>0</v>
      </c>
      <c r="I58" s="220">
        <f>'WEEK 1'!F11</f>
        <v>0</v>
      </c>
      <c r="J58" s="222">
        <f>'WEEK 1'!H11</f>
        <v>0</v>
      </c>
      <c r="L58" s="219" t="str">
        <f ca="1">'WEEK 1'!D12</f>
        <v>3-0-3 Tempo Squat</v>
      </c>
      <c r="M58" s="220">
        <f ca="1">'WEEK 1'!I12</f>
        <v>0</v>
      </c>
      <c r="N58" s="220">
        <f>'WEEK 1'!F12</f>
        <v>0</v>
      </c>
      <c r="O58" s="222">
        <f>'WEEK 1'!H12</f>
        <v>0</v>
      </c>
    </row>
    <row r="59" spans="2:19" ht="19.5" customHeight="1">
      <c r="B59" s="224" t="str">
        <f ca="1">'WEEK 2'!D10</f>
        <v>Deadlift with belt</v>
      </c>
      <c r="C59" s="225">
        <f ca="1">'WEEK 2'!I10</f>
        <v>0</v>
      </c>
      <c r="D59" s="225">
        <f>'WEEK 2'!F10</f>
        <v>0</v>
      </c>
      <c r="E59" s="227">
        <f>'WEEK 2'!H10</f>
        <v>0</v>
      </c>
      <c r="G59" s="224" t="str">
        <f ca="1">'WEEK 2'!D11</f>
        <v>1 count paused bench</v>
      </c>
      <c r="H59" s="225">
        <f ca="1">'WEEK 2'!I11</f>
        <v>0</v>
      </c>
      <c r="I59" s="225">
        <f>'WEEK 2'!F11</f>
        <v>0</v>
      </c>
      <c r="J59" s="227">
        <f>'WEEK 2'!H11</f>
        <v>0</v>
      </c>
      <c r="L59" s="224" t="str">
        <f ca="1">'WEEK 2'!D12</f>
        <v>3-0-3 Tempo Squat</v>
      </c>
      <c r="M59" s="225">
        <f ca="1">'WEEK 2'!I12</f>
        <v>0</v>
      </c>
      <c r="N59" s="225">
        <f>'WEEK 2'!F12</f>
        <v>0</v>
      </c>
      <c r="O59" s="227">
        <f>'WEEK 2'!H12</f>
        <v>0</v>
      </c>
    </row>
    <row r="60" spans="2:19" ht="19.5" customHeight="1">
      <c r="B60" s="219" t="str">
        <f ca="1">'WEEK 3'!D10</f>
        <v>Deadlift with belt</v>
      </c>
      <c r="C60" s="220">
        <f ca="1">'WEEK 3'!I10</f>
        <v>0</v>
      </c>
      <c r="D60" s="220">
        <f>'WEEK 3'!F10</f>
        <v>0</v>
      </c>
      <c r="E60" s="222">
        <f>'WEEK 3'!H10</f>
        <v>0</v>
      </c>
      <c r="G60" s="219" t="str">
        <f ca="1">'WEEK 3'!D11</f>
        <v>1 count paused bench</v>
      </c>
      <c r="H60" s="220">
        <f ca="1">'WEEK 3'!I11</f>
        <v>0</v>
      </c>
      <c r="I60" s="220">
        <f>'WEEK 3'!F11</f>
        <v>0</v>
      </c>
      <c r="J60" s="222">
        <f>'WEEK 3'!H11</f>
        <v>0</v>
      </c>
      <c r="L60" s="219" t="str">
        <f ca="1">'WEEK 3'!D12</f>
        <v>3-0-3 Tempo Squat</v>
      </c>
      <c r="M60" s="220">
        <f ca="1">'WEEK 3'!I12</f>
        <v>0</v>
      </c>
      <c r="N60" s="220">
        <f>'WEEK 3'!F12</f>
        <v>0</v>
      </c>
      <c r="O60" s="222">
        <f>'WEEK 3'!H12</f>
        <v>0</v>
      </c>
    </row>
    <row r="61" spans="2:19" ht="19.5" customHeight="1">
      <c r="B61" s="224" t="str">
        <f ca="1">'WEEK 4'!D10</f>
        <v>Deadlift with belt</v>
      </c>
      <c r="C61" s="225">
        <f ca="1">'WEEK 4'!I10</f>
        <v>0</v>
      </c>
      <c r="D61" s="225">
        <f>'WEEK 4'!F10</f>
        <v>0</v>
      </c>
      <c r="E61" s="227">
        <f>'WEEK 4'!H10</f>
        <v>0</v>
      </c>
      <c r="G61" s="224" t="str">
        <f ca="1">'WEEK 4'!D11</f>
        <v>1 count paused bench</v>
      </c>
      <c r="H61" s="225">
        <f ca="1">'WEEK 4'!I11</f>
        <v>0</v>
      </c>
      <c r="I61" s="225">
        <f>'WEEK 4'!F11</f>
        <v>0</v>
      </c>
      <c r="J61" s="227">
        <f>'WEEK 4'!H11</f>
        <v>0</v>
      </c>
      <c r="L61" s="224" t="str">
        <f ca="1">'WEEK 4'!D12</f>
        <v>3-0-3 Tempo Squat</v>
      </c>
      <c r="M61" s="225">
        <f ca="1">'WEEK 4'!I12</f>
        <v>0</v>
      </c>
      <c r="N61" s="225">
        <f>'WEEK 4'!F12</f>
        <v>0</v>
      </c>
      <c r="O61" s="227">
        <f>'WEEK 4'!H12</f>
        <v>0</v>
      </c>
    </row>
    <row r="62" spans="2:19" ht="19.5" customHeight="1">
      <c r="B62" s="219" t="str">
        <f ca="1">'WEEK 5'!D10</f>
        <v>Deadlift with belt</v>
      </c>
      <c r="C62" s="220">
        <f ca="1">'WEEK 5'!I10</f>
        <v>0</v>
      </c>
      <c r="D62" s="220">
        <f>'WEEK 5'!F10</f>
        <v>0</v>
      </c>
      <c r="E62" s="222">
        <f>'WEEK 5'!H10</f>
        <v>0</v>
      </c>
      <c r="G62" s="219" t="str">
        <f ca="1">'WEEK 5'!D11</f>
        <v>1 count paused bench</v>
      </c>
      <c r="H62" s="220">
        <f ca="1">'WEEK 5'!I11</f>
        <v>0</v>
      </c>
      <c r="I62" s="220">
        <f>'WEEK 5'!F11</f>
        <v>0</v>
      </c>
      <c r="J62" s="222">
        <f>'WEEK 5'!H11</f>
        <v>0</v>
      </c>
      <c r="L62" s="219" t="str">
        <f ca="1">'WEEK 5'!D12</f>
        <v>5-3-0 Tempo Squat</v>
      </c>
      <c r="M62" s="220">
        <f ca="1">'WEEK 5'!I12</f>
        <v>0</v>
      </c>
      <c r="N62" s="220">
        <f>'WEEK 5'!F12</f>
        <v>0</v>
      </c>
      <c r="O62" s="222">
        <f>'WEEK 5'!H12</f>
        <v>0</v>
      </c>
    </row>
    <row r="63" spans="2:19" ht="19.5" customHeight="1">
      <c r="B63" s="224" t="str">
        <f ca="1">'WEEK 6'!D10</f>
        <v>Deadlift with belt</v>
      </c>
      <c r="C63" s="225">
        <f ca="1">'WEEK 6'!I10</f>
        <v>0</v>
      </c>
      <c r="D63" s="225">
        <f>'WEEK 6'!F10</f>
        <v>0</v>
      </c>
      <c r="E63" s="227">
        <f>'WEEK 6'!H10</f>
        <v>0</v>
      </c>
      <c r="G63" s="224" t="str">
        <f ca="1">'WEEK 6'!D11</f>
        <v>1 count paused bench</v>
      </c>
      <c r="H63" s="225">
        <f ca="1">'WEEK 6'!I11</f>
        <v>0</v>
      </c>
      <c r="I63" s="225">
        <f>'WEEK 6'!F11</f>
        <v>0</v>
      </c>
      <c r="J63" s="227">
        <f>'WEEK 6'!H11</f>
        <v>0</v>
      </c>
      <c r="L63" s="224" t="str">
        <f ca="1">'WEEK 6'!D12</f>
        <v>Squat, no belt</v>
      </c>
      <c r="M63" s="225">
        <f ca="1">'WEEK 6'!I12</f>
        <v>0</v>
      </c>
      <c r="N63" s="225">
        <f>'WEEK 6'!F12</f>
        <v>0</v>
      </c>
      <c r="O63" s="227">
        <f>'WEEK 6'!H12</f>
        <v>0</v>
      </c>
    </row>
    <row r="64" spans="2:19" ht="19.5" customHeight="1">
      <c r="B64" s="219" t="str">
        <f ca="1">'WEEK 7'!D10</f>
        <v>Deadlift with belt</v>
      </c>
      <c r="C64" s="220">
        <f ca="1">'WEEK 7'!I10</f>
        <v>0</v>
      </c>
      <c r="D64" s="220">
        <f>'WEEK 7'!F10</f>
        <v>0</v>
      </c>
      <c r="E64" s="222">
        <f>'WEEK 7'!H10</f>
        <v>0</v>
      </c>
      <c r="G64" s="219" t="str">
        <f ca="1">'WEEK 7'!D11</f>
        <v>1 count paused bench</v>
      </c>
      <c r="H64" s="220">
        <f ca="1">'WEEK 7'!I11</f>
        <v>0</v>
      </c>
      <c r="I64" s="220">
        <f>'WEEK 7'!F11</f>
        <v>0</v>
      </c>
      <c r="J64" s="222">
        <f>'WEEK 7'!H11</f>
        <v>0</v>
      </c>
      <c r="L64" s="219" t="str">
        <f ca="1">'WEEK 7'!D12</f>
        <v>Squat, no belt</v>
      </c>
      <c r="M64" s="220">
        <f ca="1">'WEEK 7'!I12</f>
        <v>0</v>
      </c>
      <c r="N64" s="220">
        <f>'WEEK 7'!F12</f>
        <v>0</v>
      </c>
      <c r="O64" s="222">
        <f>'WEEK 7'!H12</f>
        <v>0</v>
      </c>
    </row>
    <row r="65" spans="2:15" ht="19.5" customHeight="1">
      <c r="B65" s="224" t="str">
        <f ca="1">'WEEK 8'!D10</f>
        <v>Deadlift with belt</v>
      </c>
      <c r="C65" s="225">
        <f ca="1">'WEEK 8'!I10</f>
        <v>0</v>
      </c>
      <c r="D65" s="225">
        <f>'WEEK 8'!F10</f>
        <v>0</v>
      </c>
      <c r="E65" s="227">
        <f>'WEEK 8'!H10</f>
        <v>0</v>
      </c>
      <c r="G65" s="224" t="str">
        <f ca="1">'WEEK 8'!D11</f>
        <v>1 count paused bench</v>
      </c>
      <c r="H65" s="225">
        <f ca="1">'WEEK 8'!I11</f>
        <v>0</v>
      </c>
      <c r="I65" s="225">
        <f>'WEEK 8'!F11</f>
        <v>0</v>
      </c>
      <c r="J65" s="227">
        <f>'WEEK 8'!H11</f>
        <v>0</v>
      </c>
      <c r="L65" s="224" t="str">
        <f ca="1">'WEEK 8'!D12</f>
        <v>Squat, no belt</v>
      </c>
      <c r="M65" s="225">
        <f ca="1">'WEEK 8'!I12</f>
        <v>0</v>
      </c>
      <c r="N65" s="225">
        <f>'WEEK 8'!F12</f>
        <v>0</v>
      </c>
      <c r="O65" s="227">
        <f>'WEEK 8'!H12</f>
        <v>0</v>
      </c>
    </row>
    <row r="66" spans="2:15" ht="19.5" customHeight="1">
      <c r="B66" s="219" t="str">
        <f ca="1">'WEEK 9'!D10</f>
        <v>Deadlift with belt</v>
      </c>
      <c r="C66" s="220">
        <f ca="1">'WEEK 9'!I10</f>
        <v>0</v>
      </c>
      <c r="D66" s="220">
        <f>'WEEK 9'!F10</f>
        <v>0</v>
      </c>
      <c r="E66" s="222">
        <f>'WEEK 9'!H10</f>
        <v>0</v>
      </c>
      <c r="G66" s="219" t="str">
        <f ca="1">'WEEK 9'!D11</f>
        <v>1 count paused bench</v>
      </c>
      <c r="H66" s="220">
        <f ca="1">'WEEK 9'!I11</f>
        <v>0</v>
      </c>
      <c r="I66" s="220">
        <f>'WEEK 9'!F11</f>
        <v>0</v>
      </c>
      <c r="J66" s="222">
        <f>'WEEK 9'!H11</f>
        <v>0</v>
      </c>
      <c r="L66" s="219" t="str">
        <f ca="1">'WEEK 9'!D12</f>
        <v>2ct paused squat</v>
      </c>
      <c r="M66" s="220">
        <f ca="1">'WEEK 9'!I12</f>
        <v>0</v>
      </c>
      <c r="N66" s="220">
        <f>'WEEK 9'!F12</f>
        <v>0</v>
      </c>
      <c r="O66" s="222">
        <f>'WEEK 9'!H12</f>
        <v>0</v>
      </c>
    </row>
    <row r="67" spans="2:15" ht="19.5" customHeight="1">
      <c r="B67" s="224" t="str">
        <f ca="1">'WEEK 10'!D10</f>
        <v>Deadlift with belt</v>
      </c>
      <c r="C67" s="225">
        <f ca="1">'WEEK 10'!I10</f>
        <v>0</v>
      </c>
      <c r="D67" s="225">
        <f>'WEEK 10'!F10</f>
        <v>0</v>
      </c>
      <c r="E67" s="227">
        <f>'WEEK 10'!H10</f>
        <v>0</v>
      </c>
      <c r="G67" s="224" t="str">
        <f ca="1">'WEEK 10'!D11</f>
        <v>1 count paused bench</v>
      </c>
      <c r="H67" s="225">
        <f ca="1">'WEEK 10'!I11</f>
        <v>0</v>
      </c>
      <c r="I67" s="225">
        <f>'WEEK 10'!F11</f>
        <v>0</v>
      </c>
      <c r="J67" s="227">
        <f>'WEEK 10'!H11</f>
        <v>0</v>
      </c>
      <c r="L67" s="224" t="str">
        <f ca="1">'WEEK 10'!D12</f>
        <v>2ct paused squat</v>
      </c>
      <c r="M67" s="225">
        <f ca="1">'WEEK 10'!I12</f>
        <v>0</v>
      </c>
      <c r="N67" s="225">
        <f>'WEEK 10'!F12</f>
        <v>0</v>
      </c>
      <c r="O67" s="227">
        <f>'WEEK 10'!H12</f>
        <v>0</v>
      </c>
    </row>
    <row r="68" spans="2:15" ht="19.5" customHeight="1">
      <c r="B68" s="219" t="str">
        <f ca="1">'WEEK 11'!D10</f>
        <v>Deadlift with belt</v>
      </c>
      <c r="C68" s="220">
        <f ca="1">'WEEK 11'!I10</f>
        <v>0</v>
      </c>
      <c r="D68" s="220">
        <f>'WEEK 11'!F10</f>
        <v>0</v>
      </c>
      <c r="E68" s="222">
        <f>'WEEK 11'!H10</f>
        <v>0</v>
      </c>
      <c r="G68" s="219" t="str">
        <f ca="1">'WEEK 11'!D11</f>
        <v>1 count paused bench</v>
      </c>
      <c r="H68" s="220">
        <f ca="1">'WEEK 11'!I11</f>
        <v>0</v>
      </c>
      <c r="I68" s="220">
        <f>'WEEK 11'!F11</f>
        <v>0</v>
      </c>
      <c r="J68" s="222">
        <f>'WEEK 11'!H11</f>
        <v>0</v>
      </c>
      <c r="L68" s="219" t="str">
        <f ca="1">'WEEK 11'!D12</f>
        <v>2ct paused squat</v>
      </c>
      <c r="M68" s="220">
        <f ca="1">'WEEK 11'!I12</f>
        <v>0</v>
      </c>
      <c r="N68" s="220">
        <f>'WEEK 11'!F12</f>
        <v>0</v>
      </c>
      <c r="O68" s="222">
        <f>'WEEK 11'!H12</f>
        <v>0</v>
      </c>
    </row>
    <row r="69" spans="2:15" ht="19.5" customHeight="1">
      <c r="B69" s="224" t="str">
        <f ca="1">'WEEK 12'!D10</f>
        <v>Deadlift with belt</v>
      </c>
      <c r="C69" s="225">
        <f ca="1">'WEEK 12'!I10</f>
        <v>0</v>
      </c>
      <c r="D69" s="225">
        <f>'WEEK 12'!F10</f>
        <v>0</v>
      </c>
      <c r="E69" s="227">
        <f>'WEEK 12'!H10</f>
        <v>0</v>
      </c>
      <c r="G69" s="224" t="str">
        <f ca="1">'WEEK 12'!D11</f>
        <v>1 count paused bench</v>
      </c>
      <c r="H69" s="225">
        <f ca="1">'WEEK 12'!I11</f>
        <v>0</v>
      </c>
      <c r="I69" s="225">
        <f>'WEEK 12'!F11</f>
        <v>0</v>
      </c>
      <c r="J69" s="227">
        <f>'WEEK 12'!H11</f>
        <v>0</v>
      </c>
      <c r="L69" s="224" t="str">
        <f ca="1">'WEEK 12'!D12</f>
        <v>2ct paused squat</v>
      </c>
      <c r="M69" s="225">
        <f ca="1">'WEEK 12'!I12</f>
        <v>0</v>
      </c>
      <c r="N69" s="225">
        <f>'WEEK 12'!F12</f>
        <v>0</v>
      </c>
      <c r="O69" s="227">
        <f>'WEEK 12'!H12</f>
        <v>0</v>
      </c>
    </row>
    <row r="70" spans="2:15" ht="19.5" customHeight="1">
      <c r="B70" s="219" t="str">
        <f ca="1">'WEEK 13'!D10</f>
        <v>Squat with Belt</v>
      </c>
      <c r="C70" s="220">
        <f ca="1">'WEEK 13'!I10</f>
        <v>0</v>
      </c>
      <c r="D70" s="220">
        <f>'WEEK 13'!F10</f>
        <v>0</v>
      </c>
      <c r="E70" s="222">
        <f>'WEEK 13'!H10</f>
        <v>0</v>
      </c>
      <c r="G70" s="219" t="str">
        <f ca="1">'WEEK 13'!D11</f>
        <v>1 count paused bench</v>
      </c>
      <c r="H70" s="220">
        <f ca="1">'WEEK 13'!I11</f>
        <v>0</v>
      </c>
      <c r="I70" s="220">
        <f>'WEEK 13'!F11</f>
        <v>0</v>
      </c>
      <c r="J70" s="222">
        <f>'WEEK 13'!H11</f>
        <v>0</v>
      </c>
      <c r="L70" s="219" t="str">
        <f ca="1">'WEEK 13'!D12</f>
        <v>Deadlift w/ belt</v>
      </c>
      <c r="M70" s="220">
        <f ca="1">'WEEK 13'!I12</f>
        <v>0</v>
      </c>
      <c r="N70" s="220">
        <f>'WEEK 13'!F12</f>
        <v>0</v>
      </c>
      <c r="O70" s="222">
        <f>'WEEK 13'!H12</f>
        <v>0</v>
      </c>
    </row>
    <row r="71" spans="2:15" ht="19.5" customHeight="1">
      <c r="B71" s="224" t="e">
        <f>#REF!</f>
        <v>#REF!</v>
      </c>
      <c r="C71" s="225" t="e">
        <f>#REF!</f>
        <v>#REF!</v>
      </c>
      <c r="D71" s="225" t="e">
        <f>#REF!</f>
        <v>#REF!</v>
      </c>
      <c r="E71" s="227" t="e">
        <f>#REF!</f>
        <v>#REF!</v>
      </c>
      <c r="G71" s="224" t="e">
        <f>#REF!</f>
        <v>#REF!</v>
      </c>
      <c r="H71" s="225" t="e">
        <f>#REF!</f>
        <v>#REF!</v>
      </c>
      <c r="I71" s="225" t="e">
        <f>#REF!</f>
        <v>#REF!</v>
      </c>
      <c r="J71" s="227" t="e">
        <f>#REF!</f>
        <v>#REF!</v>
      </c>
      <c r="L71" s="224" t="e">
        <f>#REF!</f>
        <v>#REF!</v>
      </c>
      <c r="M71" s="225" t="e">
        <f>#REF!</f>
        <v>#REF!</v>
      </c>
      <c r="N71" s="225" t="e">
        <f>#REF!</f>
        <v>#REF!</v>
      </c>
      <c r="O71" s="227" t="e">
        <f>#REF!</f>
        <v>#REF!</v>
      </c>
    </row>
    <row r="72" spans="2:15" ht="19.5" customHeight="1">
      <c r="B72" s="219" t="e">
        <f>#REF!</f>
        <v>#REF!</v>
      </c>
      <c r="C72" s="220" t="e">
        <f>#REF!</f>
        <v>#REF!</v>
      </c>
      <c r="D72" s="220" t="e">
        <f>#REF!</f>
        <v>#REF!</v>
      </c>
      <c r="E72" s="222" t="e">
        <f>#REF!</f>
        <v>#REF!</v>
      </c>
      <c r="G72" s="219" t="e">
        <f>#REF!</f>
        <v>#REF!</v>
      </c>
      <c r="H72" s="220" t="e">
        <f>#REF!</f>
        <v>#REF!</v>
      </c>
      <c r="I72" s="220" t="e">
        <f>#REF!</f>
        <v>#REF!</v>
      </c>
      <c r="J72" s="222" t="e">
        <f>#REF!</f>
        <v>#REF!</v>
      </c>
      <c r="L72" s="219" t="e">
        <f>#REF!</f>
        <v>#REF!</v>
      </c>
      <c r="M72" s="220" t="e">
        <f>#REF!</f>
        <v>#REF!</v>
      </c>
      <c r="N72" s="220" t="e">
        <f>#REF!</f>
        <v>#REF!</v>
      </c>
      <c r="O72" s="222" t="e">
        <f>#REF!</f>
        <v>#REF!</v>
      </c>
    </row>
    <row r="73" spans="2:15" ht="19.5" customHeight="1">
      <c r="B73" s="236" t="e">
        <f>#REF!</f>
        <v>#REF!</v>
      </c>
      <c r="C73" s="237" t="e">
        <f>#REF!</f>
        <v>#REF!</v>
      </c>
      <c r="D73" s="237" t="e">
        <f>#REF!</f>
        <v>#REF!</v>
      </c>
      <c r="E73" s="239" t="e">
        <f>#REF!</f>
        <v>#REF!</v>
      </c>
      <c r="G73" s="236" t="e">
        <f>#REF!</f>
        <v>#REF!</v>
      </c>
      <c r="H73" s="237" t="e">
        <f>#REF!</f>
        <v>#REF!</v>
      </c>
      <c r="I73" s="237" t="e">
        <f>#REF!</f>
        <v>#REF!</v>
      </c>
      <c r="J73" s="239" t="e">
        <f>#REF!</f>
        <v>#REF!</v>
      </c>
      <c r="L73" s="236" t="e">
        <f>#REF!</f>
        <v>#REF!</v>
      </c>
      <c r="M73" s="237" t="e">
        <f>#REF!</f>
        <v>#REF!</v>
      </c>
      <c r="N73" s="237" t="e">
        <f>#REF!</f>
        <v>#REF!</v>
      </c>
      <c r="O73" s="239" t="e">
        <f>#REF!</f>
        <v>#REF!</v>
      </c>
    </row>
    <row r="74" spans="2:15" ht="19.5" hidden="1" customHeight="1">
      <c r="B74" s="252" t="s">
        <v>2172</v>
      </c>
      <c r="C74" s="252" t="s">
        <v>2169</v>
      </c>
      <c r="D74" s="252" t="s">
        <v>2170</v>
      </c>
      <c r="E74" s="252" t="s">
        <v>2171</v>
      </c>
      <c r="G74" s="252" t="s">
        <v>2172</v>
      </c>
      <c r="H74" s="252" t="s">
        <v>2169</v>
      </c>
      <c r="I74" s="252" t="s">
        <v>2170</v>
      </c>
      <c r="J74" s="252" t="s">
        <v>2171</v>
      </c>
      <c r="L74" s="252" t="s">
        <v>2172</v>
      </c>
      <c r="M74" s="252" t="s">
        <v>2169</v>
      </c>
      <c r="N74" s="252" t="s">
        <v>2170</v>
      </c>
      <c r="O74" s="252" t="s">
        <v>2171</v>
      </c>
    </row>
    <row r="75" spans="2:15" ht="19.5" hidden="1" customHeight="1">
      <c r="B75" s="252" t="s">
        <v>2177</v>
      </c>
      <c r="C75" s="252" t="s">
        <v>2174</v>
      </c>
      <c r="D75" s="252" t="s">
        <v>2175</v>
      </c>
      <c r="E75" s="252" t="s">
        <v>2176</v>
      </c>
      <c r="G75" s="252" t="s">
        <v>2177</v>
      </c>
      <c r="H75" s="252" t="s">
        <v>2174</v>
      </c>
      <c r="I75" s="252" t="s">
        <v>2175</v>
      </c>
      <c r="J75" s="252" t="s">
        <v>2176</v>
      </c>
      <c r="L75" s="252" t="s">
        <v>2177</v>
      </c>
      <c r="M75" s="252" t="s">
        <v>2174</v>
      </c>
      <c r="N75" s="252" t="s">
        <v>2175</v>
      </c>
      <c r="O75" s="252" t="s">
        <v>2176</v>
      </c>
    </row>
    <row r="76" spans="2:15" ht="19.5" hidden="1" customHeight="1">
      <c r="B76" s="252" t="s">
        <v>2183</v>
      </c>
      <c r="C76" s="252" t="s">
        <v>2180</v>
      </c>
      <c r="D76" s="252" t="s">
        <v>2181</v>
      </c>
      <c r="E76" s="252" t="s">
        <v>2182</v>
      </c>
      <c r="G76" s="252" t="s">
        <v>2183</v>
      </c>
      <c r="H76" s="252" t="s">
        <v>2180</v>
      </c>
      <c r="I76" s="252" t="s">
        <v>2181</v>
      </c>
      <c r="J76" s="252" t="s">
        <v>2182</v>
      </c>
      <c r="L76" s="252" t="s">
        <v>2183</v>
      </c>
      <c r="M76" s="252" t="s">
        <v>2180</v>
      </c>
      <c r="N76" s="252" t="s">
        <v>2181</v>
      </c>
      <c r="O76" s="252" t="s">
        <v>2182</v>
      </c>
    </row>
    <row r="77" spans="2:15" ht="19.5" hidden="1" customHeight="1">
      <c r="B77" s="252" t="s">
        <v>2189</v>
      </c>
      <c r="C77" s="252" t="s">
        <v>2186</v>
      </c>
      <c r="D77" s="252" t="s">
        <v>2187</v>
      </c>
      <c r="E77" s="252" t="s">
        <v>2188</v>
      </c>
      <c r="G77" s="252" t="s">
        <v>2189</v>
      </c>
      <c r="H77" s="252" t="s">
        <v>2186</v>
      </c>
      <c r="I77" s="252" t="s">
        <v>2187</v>
      </c>
      <c r="J77" s="252" t="s">
        <v>2188</v>
      </c>
      <c r="L77" s="252" t="s">
        <v>2189</v>
      </c>
      <c r="M77" s="252" t="s">
        <v>2186</v>
      </c>
      <c r="N77" s="252" t="s">
        <v>2187</v>
      </c>
      <c r="O77" s="252" t="s">
        <v>2188</v>
      </c>
    </row>
    <row r="78" spans="2:15" ht="19.5" hidden="1" customHeight="1">
      <c r="B78" s="252" t="s">
        <v>2195</v>
      </c>
      <c r="C78" s="252" t="s">
        <v>2192</v>
      </c>
      <c r="D78" s="252" t="s">
        <v>2193</v>
      </c>
      <c r="E78" s="252" t="s">
        <v>2194</v>
      </c>
      <c r="G78" s="252" t="s">
        <v>2195</v>
      </c>
      <c r="H78" s="252" t="s">
        <v>2192</v>
      </c>
      <c r="I78" s="252" t="s">
        <v>2193</v>
      </c>
      <c r="J78" s="252" t="s">
        <v>2194</v>
      </c>
      <c r="L78" s="252" t="s">
        <v>2195</v>
      </c>
      <c r="M78" s="252" t="s">
        <v>2192</v>
      </c>
      <c r="N78" s="252" t="s">
        <v>2193</v>
      </c>
      <c r="O78" s="252" t="s">
        <v>2194</v>
      </c>
    </row>
    <row r="79" spans="2:15" ht="19.5" hidden="1" customHeight="1">
      <c r="B79" s="252" t="s">
        <v>2201</v>
      </c>
      <c r="C79" s="252" t="s">
        <v>2198</v>
      </c>
      <c r="D79" s="252" t="s">
        <v>2199</v>
      </c>
      <c r="E79" s="252" t="s">
        <v>2200</v>
      </c>
      <c r="G79" s="252" t="s">
        <v>2201</v>
      </c>
      <c r="H79" s="252" t="s">
        <v>2198</v>
      </c>
      <c r="I79" s="252" t="s">
        <v>2199</v>
      </c>
      <c r="J79" s="252" t="s">
        <v>2200</v>
      </c>
      <c r="L79" s="252" t="s">
        <v>2201</v>
      </c>
      <c r="M79" s="252" t="s">
        <v>2198</v>
      </c>
      <c r="N79" s="252" t="s">
        <v>2199</v>
      </c>
      <c r="O79" s="252" t="s">
        <v>2200</v>
      </c>
    </row>
    <row r="80" spans="2:15" ht="19.5" hidden="1" customHeight="1">
      <c r="B80" s="252" t="s">
        <v>2207</v>
      </c>
      <c r="C80" s="252" t="s">
        <v>2204</v>
      </c>
      <c r="D80" s="252" t="s">
        <v>2205</v>
      </c>
      <c r="E80" s="252" t="s">
        <v>2206</v>
      </c>
      <c r="G80" s="252" t="s">
        <v>2207</v>
      </c>
      <c r="H80" s="252" t="s">
        <v>2204</v>
      </c>
      <c r="I80" s="252" t="s">
        <v>2205</v>
      </c>
      <c r="J80" s="252" t="s">
        <v>2206</v>
      </c>
      <c r="L80" s="252" t="s">
        <v>2207</v>
      </c>
      <c r="M80" s="252" t="s">
        <v>2204</v>
      </c>
      <c r="N80" s="252" t="s">
        <v>2205</v>
      </c>
      <c r="O80" s="252" t="s">
        <v>2206</v>
      </c>
    </row>
    <row r="81" spans="2:15" ht="19.5" hidden="1" customHeight="1">
      <c r="B81" s="252" t="s">
        <v>2213</v>
      </c>
      <c r="C81" s="252" t="s">
        <v>2210</v>
      </c>
      <c r="D81" s="252" t="s">
        <v>2211</v>
      </c>
      <c r="E81" s="252" t="s">
        <v>2212</v>
      </c>
      <c r="G81" s="252" t="s">
        <v>2213</v>
      </c>
      <c r="H81" s="252" t="s">
        <v>2210</v>
      </c>
      <c r="I81" s="252" t="s">
        <v>2211</v>
      </c>
      <c r="J81" s="252" t="s">
        <v>2212</v>
      </c>
      <c r="L81" s="252" t="s">
        <v>2213</v>
      </c>
      <c r="M81" s="252" t="s">
        <v>2210</v>
      </c>
      <c r="N81" s="252" t="s">
        <v>2211</v>
      </c>
      <c r="O81" s="252" t="s">
        <v>2212</v>
      </c>
    </row>
    <row r="82" spans="2:15" ht="19.5" hidden="1" customHeight="1">
      <c r="B82" s="252" t="s">
        <v>2219</v>
      </c>
      <c r="C82" s="252" t="s">
        <v>2216</v>
      </c>
      <c r="D82" s="252" t="s">
        <v>2217</v>
      </c>
      <c r="E82" s="252" t="s">
        <v>2218</v>
      </c>
      <c r="G82" s="252" t="s">
        <v>2219</v>
      </c>
      <c r="H82" s="252" t="s">
        <v>2216</v>
      </c>
      <c r="I82" s="252" t="s">
        <v>2217</v>
      </c>
      <c r="J82" s="252" t="s">
        <v>2218</v>
      </c>
      <c r="L82" s="252" t="s">
        <v>2219</v>
      </c>
      <c r="M82" s="252" t="s">
        <v>2216</v>
      </c>
      <c r="N82" s="252" t="s">
        <v>2217</v>
      </c>
      <c r="O82" s="252" t="s">
        <v>2218</v>
      </c>
    </row>
    <row r="83" spans="2:15" ht="19.5" hidden="1" customHeight="1">
      <c r="B83" s="252" t="s">
        <v>2225</v>
      </c>
      <c r="C83" s="252" t="s">
        <v>2222</v>
      </c>
      <c r="D83" s="252" t="s">
        <v>2223</v>
      </c>
      <c r="E83" s="252" t="s">
        <v>2224</v>
      </c>
      <c r="G83" s="252" t="s">
        <v>2225</v>
      </c>
      <c r="H83" s="252" t="s">
        <v>2222</v>
      </c>
      <c r="I83" s="252" t="s">
        <v>2223</v>
      </c>
      <c r="J83" s="252" t="s">
        <v>2224</v>
      </c>
      <c r="L83" s="252" t="s">
        <v>2225</v>
      </c>
      <c r="M83" s="252" t="s">
        <v>2222</v>
      </c>
      <c r="N83" s="252" t="s">
        <v>2223</v>
      </c>
      <c r="O83" s="252" t="s">
        <v>2224</v>
      </c>
    </row>
    <row r="84" spans="2:15" ht="19.5" hidden="1" customHeight="1">
      <c r="B84" s="252" t="s">
        <v>2231</v>
      </c>
      <c r="C84" s="252" t="s">
        <v>2228</v>
      </c>
      <c r="D84" s="252" t="s">
        <v>2229</v>
      </c>
      <c r="E84" s="252" t="s">
        <v>2230</v>
      </c>
      <c r="G84" s="252" t="s">
        <v>2231</v>
      </c>
      <c r="H84" s="252" t="s">
        <v>2228</v>
      </c>
      <c r="I84" s="252" t="s">
        <v>2229</v>
      </c>
      <c r="J84" s="252" t="s">
        <v>2230</v>
      </c>
      <c r="L84" s="252" t="s">
        <v>2231</v>
      </c>
      <c r="M84" s="252" t="s">
        <v>2228</v>
      </c>
      <c r="N84" s="252" t="s">
        <v>2229</v>
      </c>
      <c r="O84" s="252" t="s">
        <v>2230</v>
      </c>
    </row>
    <row r="85" spans="2:15" ht="19.5" hidden="1" customHeight="1">
      <c r="B85" s="252" t="s">
        <v>2237</v>
      </c>
      <c r="C85" s="252" t="s">
        <v>2234</v>
      </c>
      <c r="D85" s="252" t="s">
        <v>2235</v>
      </c>
      <c r="E85" s="252" t="s">
        <v>2236</v>
      </c>
      <c r="G85" s="252" t="s">
        <v>2237</v>
      </c>
      <c r="H85" s="252" t="s">
        <v>2234</v>
      </c>
      <c r="I85" s="252" t="s">
        <v>2235</v>
      </c>
      <c r="J85" s="252" t="s">
        <v>2236</v>
      </c>
      <c r="L85" s="252" t="s">
        <v>2237</v>
      </c>
      <c r="M85" s="252" t="s">
        <v>2234</v>
      </c>
      <c r="N85" s="252" t="s">
        <v>2235</v>
      </c>
      <c r="O85" s="252" t="s">
        <v>2236</v>
      </c>
    </row>
    <row r="86" spans="2:15" ht="19.5" hidden="1" customHeight="1">
      <c r="B86" s="252" t="s">
        <v>2243</v>
      </c>
      <c r="C86" s="252" t="s">
        <v>2240</v>
      </c>
      <c r="D86" s="252" t="s">
        <v>2241</v>
      </c>
      <c r="E86" s="252" t="s">
        <v>2242</v>
      </c>
      <c r="G86" s="252" t="s">
        <v>2243</v>
      </c>
      <c r="H86" s="252" t="s">
        <v>2240</v>
      </c>
      <c r="I86" s="252" t="s">
        <v>2241</v>
      </c>
      <c r="J86" s="252" t="s">
        <v>2242</v>
      </c>
      <c r="L86" s="252" t="s">
        <v>2243</v>
      </c>
      <c r="M86" s="252" t="s">
        <v>2240</v>
      </c>
      <c r="N86" s="252" t="s">
        <v>2241</v>
      </c>
      <c r="O86" s="252" t="s">
        <v>2242</v>
      </c>
    </row>
    <row r="87" spans="2:15" ht="19.5" hidden="1" customHeight="1">
      <c r="B87" s="252" t="s">
        <v>2249</v>
      </c>
      <c r="C87" s="252" t="s">
        <v>2246</v>
      </c>
      <c r="D87" s="252" t="s">
        <v>2247</v>
      </c>
      <c r="E87" s="252" t="s">
        <v>2248</v>
      </c>
      <c r="G87" s="252" t="s">
        <v>2249</v>
      </c>
      <c r="H87" s="252" t="s">
        <v>2246</v>
      </c>
      <c r="I87" s="252" t="s">
        <v>2247</v>
      </c>
      <c r="J87" s="252" t="s">
        <v>2248</v>
      </c>
      <c r="L87" s="252" t="s">
        <v>2249</v>
      </c>
      <c r="M87" s="252" t="s">
        <v>2246</v>
      </c>
      <c r="N87" s="252" t="s">
        <v>2247</v>
      </c>
      <c r="O87" s="252" t="s">
        <v>2248</v>
      </c>
    </row>
    <row r="88" spans="2:15" ht="19.5" hidden="1" customHeight="1">
      <c r="B88" s="252" t="s">
        <v>2255</v>
      </c>
      <c r="C88" s="252" t="s">
        <v>2252</v>
      </c>
      <c r="D88" s="252" t="s">
        <v>2253</v>
      </c>
      <c r="E88" s="252" t="s">
        <v>2254</v>
      </c>
      <c r="G88" s="252" t="s">
        <v>2255</v>
      </c>
      <c r="H88" s="252" t="s">
        <v>2252</v>
      </c>
      <c r="I88" s="252" t="s">
        <v>2253</v>
      </c>
      <c r="J88" s="252" t="s">
        <v>2254</v>
      </c>
      <c r="L88" s="252" t="s">
        <v>2255</v>
      </c>
      <c r="M88" s="252" t="s">
        <v>2252</v>
      </c>
      <c r="N88" s="252" t="s">
        <v>2253</v>
      </c>
      <c r="O88" s="252" t="s">
        <v>2254</v>
      </c>
    </row>
    <row r="89" spans="2:15" ht="19.5" hidden="1" customHeight="1">
      <c r="B89" s="252" t="s">
        <v>2261</v>
      </c>
      <c r="C89" s="252" t="s">
        <v>2258</v>
      </c>
      <c r="D89" s="252" t="s">
        <v>2259</v>
      </c>
      <c r="E89" s="252" t="s">
        <v>2260</v>
      </c>
      <c r="G89" s="252" t="s">
        <v>2261</v>
      </c>
      <c r="H89" s="252" t="s">
        <v>2258</v>
      </c>
      <c r="I89" s="252" t="s">
        <v>2259</v>
      </c>
      <c r="J89" s="252" t="s">
        <v>2260</v>
      </c>
      <c r="L89" s="252" t="s">
        <v>2261</v>
      </c>
      <c r="M89" s="252" t="s">
        <v>2258</v>
      </c>
      <c r="N89" s="252" t="s">
        <v>2259</v>
      </c>
      <c r="O89" s="252" t="s">
        <v>2260</v>
      </c>
    </row>
    <row r="90" spans="2:15" ht="19.5" hidden="1" customHeight="1">
      <c r="B90" s="252" t="s">
        <v>2267</v>
      </c>
      <c r="C90" s="252" t="s">
        <v>2264</v>
      </c>
      <c r="D90" s="252" t="s">
        <v>2265</v>
      </c>
      <c r="E90" s="252" t="s">
        <v>2266</v>
      </c>
      <c r="G90" s="252" t="s">
        <v>2267</v>
      </c>
      <c r="H90" s="252" t="s">
        <v>2264</v>
      </c>
      <c r="I90" s="252" t="s">
        <v>2265</v>
      </c>
      <c r="J90" s="252" t="s">
        <v>2266</v>
      </c>
      <c r="L90" s="252" t="s">
        <v>2267</v>
      </c>
      <c r="M90" s="252" t="s">
        <v>2264</v>
      </c>
      <c r="N90" s="252" t="s">
        <v>2265</v>
      </c>
      <c r="O90" s="252" t="s">
        <v>2266</v>
      </c>
    </row>
    <row r="91" spans="2:15" ht="19.5" hidden="1" customHeight="1">
      <c r="B91" s="252" t="s">
        <v>2273</v>
      </c>
      <c r="C91" s="252" t="s">
        <v>2270</v>
      </c>
      <c r="D91" s="252" t="s">
        <v>2271</v>
      </c>
      <c r="E91" s="252" t="s">
        <v>2272</v>
      </c>
      <c r="G91" s="252" t="s">
        <v>2273</v>
      </c>
      <c r="H91" s="252" t="s">
        <v>2270</v>
      </c>
      <c r="I91" s="252" t="s">
        <v>2271</v>
      </c>
      <c r="J91" s="252" t="s">
        <v>2272</v>
      </c>
      <c r="L91" s="252" t="s">
        <v>2273</v>
      </c>
      <c r="M91" s="252" t="s">
        <v>2270</v>
      </c>
      <c r="N91" s="252" t="s">
        <v>2271</v>
      </c>
      <c r="O91" s="252" t="s">
        <v>2272</v>
      </c>
    </row>
    <row r="92" spans="2:15" ht="19.5" hidden="1" customHeight="1">
      <c r="B92" s="252" t="s">
        <v>2279</v>
      </c>
      <c r="C92" s="252" t="s">
        <v>2276</v>
      </c>
      <c r="D92" s="252" t="s">
        <v>2277</v>
      </c>
      <c r="E92" s="252" t="s">
        <v>2278</v>
      </c>
      <c r="G92" s="252" t="s">
        <v>2279</v>
      </c>
      <c r="H92" s="252" t="s">
        <v>2276</v>
      </c>
      <c r="I92" s="252" t="s">
        <v>2277</v>
      </c>
      <c r="J92" s="252" t="s">
        <v>2278</v>
      </c>
      <c r="L92" s="252" t="s">
        <v>2279</v>
      </c>
      <c r="M92" s="252" t="s">
        <v>2276</v>
      </c>
      <c r="N92" s="252" t="s">
        <v>2277</v>
      </c>
      <c r="O92" s="252" t="s">
        <v>2278</v>
      </c>
    </row>
    <row r="93" spans="2:15" ht="19.5" hidden="1" customHeight="1">
      <c r="B93" s="252" t="s">
        <v>2285</v>
      </c>
      <c r="C93" s="252" t="s">
        <v>2282</v>
      </c>
      <c r="D93" s="252" t="s">
        <v>2283</v>
      </c>
      <c r="E93" s="252" t="s">
        <v>2284</v>
      </c>
      <c r="G93" s="252" t="s">
        <v>2285</v>
      </c>
      <c r="H93" s="252" t="s">
        <v>2282</v>
      </c>
      <c r="I93" s="252" t="s">
        <v>2283</v>
      </c>
      <c r="J93" s="252" t="s">
        <v>2284</v>
      </c>
      <c r="L93" s="252" t="s">
        <v>2285</v>
      </c>
      <c r="M93" s="252" t="s">
        <v>2282</v>
      </c>
      <c r="N93" s="252" t="s">
        <v>2283</v>
      </c>
      <c r="O93" s="252" t="s">
        <v>2284</v>
      </c>
    </row>
    <row r="94" spans="2:15" ht="19.5" hidden="1" customHeight="1">
      <c r="B94" s="252" t="s">
        <v>2291</v>
      </c>
      <c r="C94" s="252" t="s">
        <v>2288</v>
      </c>
      <c r="D94" s="252" t="s">
        <v>2289</v>
      </c>
      <c r="E94" s="252" t="s">
        <v>2290</v>
      </c>
      <c r="G94" s="252" t="s">
        <v>2291</v>
      </c>
      <c r="H94" s="252" t="s">
        <v>2288</v>
      </c>
      <c r="I94" s="252" t="s">
        <v>2289</v>
      </c>
      <c r="J94" s="252" t="s">
        <v>2290</v>
      </c>
      <c r="L94" s="252" t="s">
        <v>2291</v>
      </c>
      <c r="M94" s="252" t="s">
        <v>2288</v>
      </c>
      <c r="N94" s="252" t="s">
        <v>2289</v>
      </c>
      <c r="O94" s="252" t="s">
        <v>2290</v>
      </c>
    </row>
    <row r="95" spans="2:15" ht="19.5" hidden="1" customHeight="1">
      <c r="B95" s="252" t="s">
        <v>2297</v>
      </c>
      <c r="C95" s="252" t="s">
        <v>2294</v>
      </c>
      <c r="D95" s="252" t="s">
        <v>2295</v>
      </c>
      <c r="E95" s="252" t="s">
        <v>2296</v>
      </c>
      <c r="G95" s="252" t="s">
        <v>2297</v>
      </c>
      <c r="H95" s="252" t="s">
        <v>2294</v>
      </c>
      <c r="I95" s="252" t="s">
        <v>2295</v>
      </c>
      <c r="J95" s="252" t="s">
        <v>2296</v>
      </c>
      <c r="L95" s="252" t="s">
        <v>2297</v>
      </c>
      <c r="M95" s="252" t="s">
        <v>2294</v>
      </c>
      <c r="N95" s="252" t="s">
        <v>2295</v>
      </c>
      <c r="O95" s="252" t="s">
        <v>2296</v>
      </c>
    </row>
    <row r="96" spans="2:15" ht="19.5" hidden="1" customHeight="1">
      <c r="B96" s="252" t="s">
        <v>2303</v>
      </c>
      <c r="C96" s="252" t="s">
        <v>2300</v>
      </c>
      <c r="D96" s="252" t="s">
        <v>2301</v>
      </c>
      <c r="E96" s="252" t="s">
        <v>2302</v>
      </c>
      <c r="G96" s="252" t="s">
        <v>2303</v>
      </c>
      <c r="H96" s="252" t="s">
        <v>2300</v>
      </c>
      <c r="I96" s="252" t="s">
        <v>2301</v>
      </c>
      <c r="J96" s="252" t="s">
        <v>2302</v>
      </c>
      <c r="L96" s="252" t="s">
        <v>2303</v>
      </c>
      <c r="M96" s="252" t="s">
        <v>2300</v>
      </c>
      <c r="N96" s="252" t="s">
        <v>2301</v>
      </c>
      <c r="O96" s="252" t="s">
        <v>2302</v>
      </c>
    </row>
    <row r="97" spans="2:15" ht="19.5" hidden="1" customHeight="1">
      <c r="B97" s="252" t="s">
        <v>2309</v>
      </c>
      <c r="C97" s="252" t="s">
        <v>2306</v>
      </c>
      <c r="D97" s="252" t="s">
        <v>2307</v>
      </c>
      <c r="E97" s="252" t="s">
        <v>2308</v>
      </c>
      <c r="G97" s="252" t="s">
        <v>2309</v>
      </c>
      <c r="H97" s="252" t="s">
        <v>2306</v>
      </c>
      <c r="I97" s="252" t="s">
        <v>2307</v>
      </c>
      <c r="J97" s="252" t="s">
        <v>2308</v>
      </c>
      <c r="L97" s="252" t="s">
        <v>2309</v>
      </c>
      <c r="M97" s="252" t="s">
        <v>2306</v>
      </c>
      <c r="N97" s="252" t="s">
        <v>2307</v>
      </c>
      <c r="O97" s="252" t="s">
        <v>2308</v>
      </c>
    </row>
    <row r="98" spans="2:15" ht="19.5" hidden="1" customHeight="1">
      <c r="B98" s="252" t="s">
        <v>2315</v>
      </c>
      <c r="C98" s="252" t="s">
        <v>2312</v>
      </c>
      <c r="D98" s="252" t="s">
        <v>2313</v>
      </c>
      <c r="E98" s="252" t="s">
        <v>2314</v>
      </c>
      <c r="G98" s="252" t="s">
        <v>2315</v>
      </c>
      <c r="H98" s="252" t="s">
        <v>2312</v>
      </c>
      <c r="I98" s="252" t="s">
        <v>2313</v>
      </c>
      <c r="J98" s="252" t="s">
        <v>2314</v>
      </c>
      <c r="L98" s="252" t="s">
        <v>2315</v>
      </c>
      <c r="M98" s="252" t="s">
        <v>2312</v>
      </c>
      <c r="N98" s="252" t="s">
        <v>2313</v>
      </c>
      <c r="O98" s="252" t="s">
        <v>2314</v>
      </c>
    </row>
    <row r="99" spans="2:15" ht="19.5" hidden="1" customHeight="1">
      <c r="B99" s="252" t="s">
        <v>2321</v>
      </c>
      <c r="C99" s="252" t="s">
        <v>2318</v>
      </c>
      <c r="D99" s="252" t="s">
        <v>2319</v>
      </c>
      <c r="E99" s="252" t="s">
        <v>2320</v>
      </c>
      <c r="G99" s="252" t="s">
        <v>2321</v>
      </c>
      <c r="H99" s="252" t="s">
        <v>2318</v>
      </c>
      <c r="I99" s="252" t="s">
        <v>2319</v>
      </c>
      <c r="J99" s="252" t="s">
        <v>2320</v>
      </c>
      <c r="L99" s="252" t="s">
        <v>2321</v>
      </c>
      <c r="M99" s="252" t="s">
        <v>2318</v>
      </c>
      <c r="N99" s="252" t="s">
        <v>2319</v>
      </c>
      <c r="O99" s="252" t="s">
        <v>2320</v>
      </c>
    </row>
    <row r="100" spans="2:15" ht="19.5" hidden="1" customHeight="1">
      <c r="B100" s="252" t="s">
        <v>2327</v>
      </c>
      <c r="C100" s="252" t="s">
        <v>2324</v>
      </c>
      <c r="D100" s="252" t="s">
        <v>2325</v>
      </c>
      <c r="E100" s="252" t="s">
        <v>2326</v>
      </c>
      <c r="G100" s="252" t="s">
        <v>2327</v>
      </c>
      <c r="H100" s="252" t="s">
        <v>2324</v>
      </c>
      <c r="I100" s="252" t="s">
        <v>2325</v>
      </c>
      <c r="J100" s="252" t="s">
        <v>2326</v>
      </c>
      <c r="L100" s="252" t="s">
        <v>2327</v>
      </c>
      <c r="M100" s="252" t="s">
        <v>2324</v>
      </c>
      <c r="N100" s="252" t="s">
        <v>2325</v>
      </c>
      <c r="O100" s="252" t="s">
        <v>2326</v>
      </c>
    </row>
    <row r="101" spans="2:15" ht="19.5" hidden="1" customHeight="1">
      <c r="B101" s="252" t="s">
        <v>2333</v>
      </c>
      <c r="C101" s="252" t="s">
        <v>2330</v>
      </c>
      <c r="D101" s="252" t="s">
        <v>2331</v>
      </c>
      <c r="E101" s="252" t="s">
        <v>2332</v>
      </c>
      <c r="G101" s="252" t="s">
        <v>2333</v>
      </c>
      <c r="H101" s="252" t="s">
        <v>2330</v>
      </c>
      <c r="I101" s="252" t="s">
        <v>2331</v>
      </c>
      <c r="J101" s="252" t="s">
        <v>2332</v>
      </c>
      <c r="L101" s="252" t="s">
        <v>2333</v>
      </c>
      <c r="M101" s="252" t="s">
        <v>2330</v>
      </c>
      <c r="N101" s="252" t="s">
        <v>2331</v>
      </c>
      <c r="O101" s="252" t="s">
        <v>2332</v>
      </c>
    </row>
    <row r="102" spans="2:15" ht="19.5" hidden="1" customHeight="1">
      <c r="B102" s="252" t="s">
        <v>2339</v>
      </c>
      <c r="C102" s="252" t="s">
        <v>2336</v>
      </c>
      <c r="D102" s="252" t="s">
        <v>2337</v>
      </c>
      <c r="E102" s="252" t="s">
        <v>2338</v>
      </c>
      <c r="G102" s="252" t="s">
        <v>2339</v>
      </c>
      <c r="H102" s="252" t="s">
        <v>2336</v>
      </c>
      <c r="I102" s="252" t="s">
        <v>2337</v>
      </c>
      <c r="J102" s="252" t="s">
        <v>2338</v>
      </c>
      <c r="L102" s="252" t="s">
        <v>2339</v>
      </c>
      <c r="M102" s="252" t="s">
        <v>2336</v>
      </c>
      <c r="N102" s="252" t="s">
        <v>2337</v>
      </c>
      <c r="O102" s="252" t="s">
        <v>2338</v>
      </c>
    </row>
    <row r="103" spans="2:15" ht="19.5" hidden="1" customHeight="1">
      <c r="B103" s="252" t="s">
        <v>2345</v>
      </c>
      <c r="C103" s="252" t="s">
        <v>2342</v>
      </c>
      <c r="D103" s="252" t="s">
        <v>2343</v>
      </c>
      <c r="E103" s="252" t="s">
        <v>2344</v>
      </c>
      <c r="G103" s="252" t="s">
        <v>2345</v>
      </c>
      <c r="H103" s="252" t="s">
        <v>2342</v>
      </c>
      <c r="I103" s="252" t="s">
        <v>2343</v>
      </c>
      <c r="J103" s="252" t="s">
        <v>2344</v>
      </c>
      <c r="L103" s="252" t="s">
        <v>2345</v>
      </c>
      <c r="M103" s="252" t="s">
        <v>2342</v>
      </c>
      <c r="N103" s="252" t="s">
        <v>2343</v>
      </c>
      <c r="O103" s="252" t="s">
        <v>2344</v>
      </c>
    </row>
    <row r="104" spans="2:15" ht="19.5" hidden="1" customHeight="1">
      <c r="B104" s="252" t="s">
        <v>2351</v>
      </c>
      <c r="C104" s="252" t="s">
        <v>2348</v>
      </c>
      <c r="D104" s="252" t="s">
        <v>2349</v>
      </c>
      <c r="E104" s="252" t="s">
        <v>2350</v>
      </c>
      <c r="G104" s="252" t="s">
        <v>2351</v>
      </c>
      <c r="H104" s="252" t="s">
        <v>2348</v>
      </c>
      <c r="I104" s="252" t="s">
        <v>2349</v>
      </c>
      <c r="J104" s="252" t="s">
        <v>2350</v>
      </c>
      <c r="L104" s="252" t="s">
        <v>2351</v>
      </c>
      <c r="M104" s="252" t="s">
        <v>2348</v>
      </c>
      <c r="N104" s="252" t="s">
        <v>2349</v>
      </c>
      <c r="O104" s="252" t="s">
        <v>2350</v>
      </c>
    </row>
    <row r="105" spans="2:15" ht="19.5" hidden="1" customHeight="1">
      <c r="B105" s="252" t="s">
        <v>2357</v>
      </c>
      <c r="C105" s="252" t="s">
        <v>2354</v>
      </c>
      <c r="D105" s="252" t="s">
        <v>2355</v>
      </c>
      <c r="E105" s="252" t="s">
        <v>2356</v>
      </c>
      <c r="G105" s="252" t="s">
        <v>2357</v>
      </c>
      <c r="H105" s="252" t="s">
        <v>2354</v>
      </c>
      <c r="I105" s="252" t="s">
        <v>2355</v>
      </c>
      <c r="J105" s="252" t="s">
        <v>2356</v>
      </c>
      <c r="L105" s="252" t="s">
        <v>2357</v>
      </c>
      <c r="M105" s="252" t="s">
        <v>2354</v>
      </c>
      <c r="N105" s="252" t="s">
        <v>2355</v>
      </c>
      <c r="O105" s="252" t="s">
        <v>2356</v>
      </c>
    </row>
    <row r="106" spans="2:15" ht="19.5" hidden="1" customHeight="1">
      <c r="B106" s="252" t="s">
        <v>2363</v>
      </c>
      <c r="C106" s="252" t="s">
        <v>2360</v>
      </c>
      <c r="D106" s="252" t="s">
        <v>2361</v>
      </c>
      <c r="E106" s="252" t="s">
        <v>2362</v>
      </c>
      <c r="G106" s="252" t="s">
        <v>2363</v>
      </c>
      <c r="H106" s="252" t="s">
        <v>2360</v>
      </c>
      <c r="I106" s="252" t="s">
        <v>2361</v>
      </c>
      <c r="J106" s="252" t="s">
        <v>2362</v>
      </c>
      <c r="L106" s="252" t="s">
        <v>2363</v>
      </c>
      <c r="M106" s="252" t="s">
        <v>2360</v>
      </c>
      <c r="N106" s="252" t="s">
        <v>2361</v>
      </c>
      <c r="O106" s="252" t="s">
        <v>2362</v>
      </c>
    </row>
    <row r="107" spans="2:15" ht="19.5" hidden="1" customHeight="1">
      <c r="B107" s="252" t="s">
        <v>2369</v>
      </c>
      <c r="C107" s="252" t="s">
        <v>2366</v>
      </c>
      <c r="D107" s="252" t="s">
        <v>2367</v>
      </c>
      <c r="E107" s="252" t="s">
        <v>2368</v>
      </c>
      <c r="G107" s="252" t="s">
        <v>2369</v>
      </c>
      <c r="H107" s="252" t="s">
        <v>2366</v>
      </c>
      <c r="I107" s="252" t="s">
        <v>2367</v>
      </c>
      <c r="J107" s="252" t="s">
        <v>2368</v>
      </c>
      <c r="L107" s="252" t="s">
        <v>2369</v>
      </c>
      <c r="M107" s="252" t="s">
        <v>2366</v>
      </c>
      <c r="N107" s="252" t="s">
        <v>2367</v>
      </c>
      <c r="O107" s="252" t="s">
        <v>2368</v>
      </c>
    </row>
    <row r="108" spans="2:15" ht="19.5" hidden="1" customHeight="1">
      <c r="B108" s="252" t="s">
        <v>2375</v>
      </c>
      <c r="C108" s="252" t="s">
        <v>2372</v>
      </c>
      <c r="D108" s="252" t="s">
        <v>2373</v>
      </c>
      <c r="E108" s="252" t="s">
        <v>2374</v>
      </c>
      <c r="G108" s="252" t="s">
        <v>2375</v>
      </c>
      <c r="H108" s="252" t="s">
        <v>2372</v>
      </c>
      <c r="I108" s="252" t="s">
        <v>2373</v>
      </c>
      <c r="J108" s="252" t="s">
        <v>2374</v>
      </c>
      <c r="L108" s="252" t="s">
        <v>2375</v>
      </c>
      <c r="M108" s="252" t="s">
        <v>2372</v>
      </c>
      <c r="N108" s="252" t="s">
        <v>2373</v>
      </c>
      <c r="O108" s="252" t="s">
        <v>2374</v>
      </c>
    </row>
    <row r="109" spans="2:15" ht="19.5" hidden="1" customHeight="1">
      <c r="B109" s="252" t="s">
        <v>2381</v>
      </c>
      <c r="C109" s="252" t="s">
        <v>2378</v>
      </c>
      <c r="D109" s="252" t="s">
        <v>2379</v>
      </c>
      <c r="E109" s="252" t="s">
        <v>2380</v>
      </c>
      <c r="G109" s="252" t="s">
        <v>2381</v>
      </c>
      <c r="H109" s="252" t="s">
        <v>2378</v>
      </c>
      <c r="I109" s="252" t="s">
        <v>2379</v>
      </c>
      <c r="J109" s="252" t="s">
        <v>2380</v>
      </c>
      <c r="L109" s="252" t="s">
        <v>2381</v>
      </c>
      <c r="M109" s="252" t="s">
        <v>2378</v>
      </c>
      <c r="N109" s="252" t="s">
        <v>2379</v>
      </c>
      <c r="O109" s="252" t="s">
        <v>2380</v>
      </c>
    </row>
    <row r="110" spans="2:15" ht="15.75" customHeight="1">
      <c r="B110" s="243" t="s">
        <v>2383</v>
      </c>
      <c r="C110" s="243" t="s">
        <v>2384</v>
      </c>
      <c r="D110" s="243" t="s">
        <v>2385</v>
      </c>
      <c r="E110" s="243" t="s">
        <v>2386</v>
      </c>
      <c r="G110" s="243" t="s">
        <v>2383</v>
      </c>
      <c r="H110" s="243" t="s">
        <v>2384</v>
      </c>
      <c r="I110" s="243" t="s">
        <v>2385</v>
      </c>
      <c r="J110" s="243" t="s">
        <v>2386</v>
      </c>
      <c r="L110" s="243" t="s">
        <v>2383</v>
      </c>
      <c r="M110" s="243" t="s">
        <v>2384</v>
      </c>
      <c r="N110" s="243" t="s">
        <v>2385</v>
      </c>
      <c r="O110" s="243" t="s">
        <v>2386</v>
      </c>
    </row>
    <row r="111" spans="2:15" ht="30" customHeight="1">
      <c r="B111" s="441" t="s">
        <v>1503</v>
      </c>
      <c r="C111" s="438"/>
      <c r="D111" s="438"/>
      <c r="E111" s="439"/>
      <c r="G111" s="441" t="s">
        <v>1505</v>
      </c>
      <c r="H111" s="438"/>
      <c r="I111" s="438"/>
      <c r="J111" s="439"/>
      <c r="L111" s="441" t="s">
        <v>1507</v>
      </c>
      <c r="M111" s="438"/>
      <c r="N111" s="438"/>
      <c r="O111" s="439"/>
    </row>
    <row r="112" spans="2:15" ht="15.75" customHeight="1">
      <c r="B112" s="219" t="str">
        <f ca="1">'WEEK 1'!D13</f>
        <v>Squat, no belt</v>
      </c>
      <c r="C112" s="220">
        <f ca="1">'WEEK 1'!I13</f>
        <v>0</v>
      </c>
      <c r="D112" s="220">
        <f>'WEEK 1'!F13</f>
        <v>0</v>
      </c>
      <c r="E112" s="222">
        <f>'WEEK 1'!H13</f>
        <v>0</v>
      </c>
      <c r="G112" s="219" t="str">
        <f ca="1">'WEEK 1'!D14</f>
        <v>Overload Bench 1
The overload bench is equipment dependent. I would prefer The overload bench is equipment dependent. I would prefer the slingshot bench to bench w/ chains, to bench w/ bands, to floor press or board press, but all are good options. Use the same variation each week.the slingshot bench to bench w/ chains, to bench w/ bands, to floor press or board press, but all are good options..</v>
      </c>
      <c r="H112" s="220">
        <f ca="1">'WEEK 1'!I14</f>
        <v>0</v>
      </c>
      <c r="I112" s="220">
        <f>'WEEK 1'!F14</f>
        <v>0</v>
      </c>
      <c r="J112" s="222">
        <f>'WEEK 1'!H14</f>
        <v>0</v>
      </c>
      <c r="L112" s="253" t="str">
        <f ca="1">'WEEK 1'!D15</f>
        <v>Press Accessory 1
Ideally the press accessory will be lighter or only very slightly heavier than the normal press.I prefer close grip incline&gt; incline bench touch n go &gt; pin press at shoulder level &gt; DB Incline &gt; DB press &gt; Dips (Do the same variation for the first 5 weeks)</v>
      </c>
      <c r="M112" s="254">
        <f ca="1">'WEEK 1'!I15</f>
        <v>0</v>
      </c>
      <c r="N112" s="254">
        <f>'WEEK 1'!F15</f>
        <v>0</v>
      </c>
      <c r="O112" s="255">
        <f>'WEEK 1'!H15</f>
        <v>0</v>
      </c>
    </row>
    <row r="113" spans="2:15" ht="15.75" customHeight="1">
      <c r="B113" s="224" t="str">
        <f ca="1">'WEEK 2'!D13</f>
        <v>Squat, no belt</v>
      </c>
      <c r="C113" s="225">
        <f>'WEEK 2'!I13</f>
        <v>0</v>
      </c>
      <c r="D113" s="225">
        <f>'WEEK 2'!F13</f>
        <v>0</v>
      </c>
      <c r="E113" s="227">
        <f>'WEEK 2'!H13</f>
        <v>0</v>
      </c>
      <c r="G113" s="224" t="str">
        <f ca="1">'WEEK 2'!D14</f>
        <v>Overload Bench 1
The overload bench is equipment dependent. I would prefer The overload bench is equipment dependent. I would prefer the slingshot bench to bench w/ chains, to bench w/ bands, to floor press or board press, but all are good options. Use the same variation each week.the slingshot bench to bench w/ chains, to bench w/ bands, to floor press or board press, but all are good options..</v>
      </c>
      <c r="H113" s="225">
        <f ca="1">'WEEK 2'!I14</f>
        <v>0</v>
      </c>
      <c r="I113" s="225">
        <f>'WEEK 2'!F14</f>
        <v>0</v>
      </c>
      <c r="J113" s="227">
        <f>'WEEK 2'!H14</f>
        <v>0</v>
      </c>
      <c r="L113" s="224" t="str">
        <f ca="1">'WEEK 2'!D15</f>
        <v>Press Accessory 1
Ideally the press accessory will be lighter or only very slightly heavier than the normal press.I prefer close grip incline&gt; incline bench touch n go &gt; pin press at shoulder level &gt; DB Incline &gt; DB press &gt; Dips (Do the same variation for the first 5 weeks)</v>
      </c>
      <c r="M113" s="225">
        <f ca="1">'WEEK 2'!I15</f>
        <v>0</v>
      </c>
      <c r="N113" s="225">
        <f>'WEEK 2'!F15</f>
        <v>0</v>
      </c>
      <c r="O113" s="227">
        <f>'WEEK 2'!H15</f>
        <v>0</v>
      </c>
    </row>
    <row r="114" spans="2:15" ht="15.75" customHeight="1">
      <c r="B114" s="219" t="str">
        <f ca="1">'WEEK 3'!D13</f>
        <v>Squat, no belt</v>
      </c>
      <c r="C114" s="220">
        <f ca="1">'WEEK 3'!I13</f>
        <v>0</v>
      </c>
      <c r="D114" s="220">
        <f>'WEEK 3'!F13</f>
        <v>0</v>
      </c>
      <c r="E114" s="222">
        <f>'WEEK 3'!H13</f>
        <v>0</v>
      </c>
      <c r="G114" s="219" t="str">
        <f ca="1">'WEEK 3'!D14</f>
        <v>Overload Bench 1
The overload bench is equipment dependent. I would prefer The overload bench is equipment dependent. I would prefer the slingshot bench to bench w/ chains, to bench w/ bands, to floor press or board press, but all are good options. Use the same variation each week.the slingshot bench to bench w/ chains, to bench w/ bands, to floor press or board press, but all are good options..</v>
      </c>
      <c r="H114" s="220">
        <f ca="1">'WEEK 3'!I14</f>
        <v>0</v>
      </c>
      <c r="I114" s="220">
        <f>'WEEK 3'!F14</f>
        <v>0</v>
      </c>
      <c r="J114" s="222">
        <f>'WEEK 3'!H14</f>
        <v>0</v>
      </c>
      <c r="L114" s="219" t="str">
        <f ca="1">'WEEK 3'!D15</f>
        <v>Press Accessory 1
Ideally the press accessory will be lighter or only very slightly heavier than the normal press.I prefer close grip incline&gt; incline bench touch n go &gt; pin press at shoulder level &gt; DB Incline &gt; DB press &gt; Dips (Do the same variation for the first 5 weeks)</v>
      </c>
      <c r="M114" s="220">
        <f ca="1">'WEEK 3'!I15</f>
        <v>0</v>
      </c>
      <c r="N114" s="220">
        <f>'WEEK 3'!F15</f>
        <v>0</v>
      </c>
      <c r="O114" s="222">
        <f>'WEEK 3'!H15</f>
        <v>0</v>
      </c>
    </row>
    <row r="115" spans="2:15" ht="15.75" customHeight="1">
      <c r="B115" s="224" t="str">
        <f ca="1">'WEEK 4'!D13</f>
        <v>Squat, no belt</v>
      </c>
      <c r="C115" s="225">
        <f ca="1">'WEEK 4'!I13</f>
        <v>0</v>
      </c>
      <c r="D115" s="225">
        <f>'WEEK 4'!F13</f>
        <v>0</v>
      </c>
      <c r="E115" s="227">
        <f>'WEEK 4'!H13</f>
        <v>0</v>
      </c>
      <c r="G115" s="224" t="str">
        <f ca="1">'WEEK 4'!D14</f>
        <v>Overload Bench 1
The overload bench is equipment dependent. I would prefer The overload bench is equipment dependent. I would prefer the slingshot bench to bench w/ chains, to bench w/ bands, to floor press or board press, but all are good options. Use the same variation each week.the slingshot bench to bench w/ chains, to bench w/ bands, to floor press or board press, but all are good options..</v>
      </c>
      <c r="H115" s="225">
        <f ca="1">'WEEK 4'!I14</f>
        <v>0</v>
      </c>
      <c r="I115" s="225">
        <f>'WEEK 4'!F14</f>
        <v>0</v>
      </c>
      <c r="J115" s="227">
        <f>'WEEK 4'!H14</f>
        <v>0</v>
      </c>
      <c r="L115" s="224" t="str">
        <f ca="1">'WEEK 4'!D15</f>
        <v>Press Accessory 1
Ideally the press accessory will be lighter or only very slightly heavier than the normal press.I prefer close grip incline&gt; incline bench touch n go &gt; pin press at shoulder level &gt; DB Incline &gt; DB press &gt; Dips (Do the same variation for the first 5 weeks)</v>
      </c>
      <c r="M115" s="225">
        <f ca="1">'WEEK 4'!I15</f>
        <v>0</v>
      </c>
      <c r="N115" s="225">
        <f>'WEEK 4'!F15</f>
        <v>0</v>
      </c>
      <c r="O115" s="227">
        <f>'WEEK 4'!H15</f>
        <v>0</v>
      </c>
    </row>
    <row r="116" spans="2:15" ht="15.75" customHeight="1">
      <c r="B116" s="219" t="str">
        <f ca="1">'WEEK 5'!D13</f>
        <v>5-3-0 Tempo Squat</v>
      </c>
      <c r="C116" s="220">
        <f ca="1">'WEEK 5'!I13</f>
        <v>0</v>
      </c>
      <c r="D116" s="220">
        <f>'WEEK 5'!F13</f>
        <v>0</v>
      </c>
      <c r="E116" s="222">
        <f>'WEEK 5'!H13</f>
        <v>0</v>
      </c>
      <c r="G116" s="219" t="str">
        <f ca="1">'WEEK 5'!D14</f>
        <v>Floor Press</v>
      </c>
      <c r="H116" s="220">
        <f ca="1">'WEEK 5'!I14</f>
        <v>0</v>
      </c>
      <c r="I116" s="220">
        <f>'WEEK 5'!F14</f>
        <v>0</v>
      </c>
      <c r="J116" s="222">
        <f>'WEEK 5'!H14</f>
        <v>0</v>
      </c>
      <c r="L116" s="219" t="str">
        <f ca="1">'WEEK 5'!D15</f>
        <v>Press Accessory 1
Ideally the press accessory will be lighter or only very slightly heavier than the normal press.I prefer close grip incline&gt; incline bench touch n go &gt; pin press at shoulder level &gt; DB Incline &gt; DB press &gt; Dips (Do the same variation for the first 5 weeks)</v>
      </c>
      <c r="M116" s="220">
        <f ca="1">'WEEK 5'!I15</f>
        <v>0</v>
      </c>
      <c r="N116" s="220">
        <f>'WEEK 5'!F15</f>
        <v>0</v>
      </c>
      <c r="O116" s="222">
        <f>'WEEK 5'!H15</f>
        <v>0</v>
      </c>
    </row>
    <row r="117" spans="2:15" ht="15.75" customHeight="1">
      <c r="B117" s="224" t="str">
        <f ca="1">'WEEK 6'!D13</f>
        <v>2ct paused squat</v>
      </c>
      <c r="C117" s="225">
        <f>'WEEK 6'!I13</f>
        <v>0</v>
      </c>
      <c r="D117" s="225">
        <f>'WEEK 6'!F13</f>
        <v>0</v>
      </c>
      <c r="E117" s="227">
        <f>'WEEK 6'!H13</f>
        <v>0</v>
      </c>
      <c r="G117" s="224" t="str">
        <f ca="1">'WEEK 6'!D14</f>
        <v>Floor Press</v>
      </c>
      <c r="H117" s="225">
        <f ca="1">'WEEK 6'!I14</f>
        <v>0</v>
      </c>
      <c r="I117" s="225">
        <f>'WEEK 6'!F14</f>
        <v>0</v>
      </c>
      <c r="J117" s="227">
        <f>'WEEK 6'!H14</f>
        <v>0</v>
      </c>
      <c r="L117" s="224" t="str">
        <f ca="1">'WEEK 6'!D15</f>
        <v>Press, no belt</v>
      </c>
      <c r="M117" s="225">
        <f ca="1">'WEEK 6'!I15</f>
        <v>0</v>
      </c>
      <c r="N117" s="225">
        <f>'WEEK 6'!F15</f>
        <v>0</v>
      </c>
      <c r="O117" s="227">
        <f>'WEEK 6'!H15</f>
        <v>0</v>
      </c>
    </row>
    <row r="118" spans="2:15" ht="15.75" customHeight="1">
      <c r="B118" s="219" t="str">
        <f ca="1">'WEEK 7'!D13</f>
        <v>2ct paused squat</v>
      </c>
      <c r="C118" s="220">
        <f>'WEEK 7'!I13</f>
        <v>0</v>
      </c>
      <c r="D118" s="220">
        <f>'WEEK 7'!F13</f>
        <v>0</v>
      </c>
      <c r="E118" s="222">
        <f>'WEEK 7'!H13</f>
        <v>0</v>
      </c>
      <c r="G118" s="219" t="str">
        <f ca="1">'WEEK 7'!D14</f>
        <v>Floor Press</v>
      </c>
      <c r="H118" s="220">
        <f ca="1">'WEEK 7'!I14</f>
        <v>0</v>
      </c>
      <c r="I118" s="220">
        <f>'WEEK 7'!F14</f>
        <v>0</v>
      </c>
      <c r="J118" s="222">
        <f>'WEEK 7'!H14</f>
        <v>0</v>
      </c>
      <c r="L118" s="219" t="str">
        <f ca="1">'WEEK 7'!D15</f>
        <v>Press, no belt</v>
      </c>
      <c r="M118" s="220">
        <f ca="1">'WEEK 7'!I15</f>
        <v>0</v>
      </c>
      <c r="N118" s="220">
        <f>'WEEK 7'!F15</f>
        <v>0</v>
      </c>
      <c r="O118" s="222">
        <f>'WEEK 7'!H15</f>
        <v>0</v>
      </c>
    </row>
    <row r="119" spans="2:15" ht="15.75" customHeight="1">
      <c r="B119" s="224" t="str">
        <f ca="1">'WEEK 8'!D13</f>
        <v>2ct paused squat</v>
      </c>
      <c r="C119" s="225">
        <f>'WEEK 8'!I13</f>
        <v>0</v>
      </c>
      <c r="D119" s="225">
        <f>'WEEK 8'!F13</f>
        <v>0</v>
      </c>
      <c r="E119" s="227">
        <f>'WEEK 8'!H13</f>
        <v>0</v>
      </c>
      <c r="G119" s="224" t="str">
        <f ca="1">'WEEK 8'!D14</f>
        <v>Floor Press</v>
      </c>
      <c r="H119" s="225">
        <f ca="1">'WEEK 8'!I14</f>
        <v>0</v>
      </c>
      <c r="I119" s="225">
        <f>'WEEK 8'!F14</f>
        <v>0</v>
      </c>
      <c r="J119" s="227">
        <f>'WEEK 8'!H14</f>
        <v>0</v>
      </c>
      <c r="L119" s="224" t="str">
        <f ca="1">'WEEK 8'!D15</f>
        <v>Press, no belt</v>
      </c>
      <c r="M119" s="225">
        <f ca="1">'WEEK 8'!I15</f>
        <v>0</v>
      </c>
      <c r="N119" s="225">
        <f>'WEEK 8'!F15</f>
        <v>0</v>
      </c>
      <c r="O119" s="227">
        <f>'WEEK 8'!H15</f>
        <v>0</v>
      </c>
    </row>
    <row r="120" spans="2:15" ht="15.75" customHeight="1">
      <c r="B120" s="219" t="str">
        <f ca="1">'WEEK 9'!D13</f>
        <v>None</v>
      </c>
      <c r="C120" s="220">
        <f>'WEEK 9'!I13</f>
        <v>0</v>
      </c>
      <c r="D120" s="220">
        <f>'WEEK 9'!F13</f>
        <v>0</v>
      </c>
      <c r="E120" s="222">
        <f>'WEEK 9'!H13</f>
        <v>0</v>
      </c>
      <c r="G120" s="219" t="str">
        <f ca="1">'WEEK 9'!D14</f>
        <v>None</v>
      </c>
      <c r="H120" s="220">
        <f ca="1">'WEEK 9'!I14</f>
        <v>0</v>
      </c>
      <c r="I120" s="220">
        <f>'WEEK 9'!F14</f>
        <v>0</v>
      </c>
      <c r="J120" s="222">
        <f>'WEEK 9'!H14</f>
        <v>0</v>
      </c>
      <c r="L120" s="219" t="str">
        <f ca="1">'WEEK 9'!D15</f>
        <v>None</v>
      </c>
      <c r="M120" s="220">
        <f ca="1">'WEEK 9'!I15</f>
        <v>0</v>
      </c>
      <c r="N120" s="220">
        <f>'WEEK 9'!F15</f>
        <v>0</v>
      </c>
      <c r="O120" s="222">
        <f>'WEEK 9'!H15</f>
        <v>0</v>
      </c>
    </row>
    <row r="121" spans="2:15" ht="15.75" customHeight="1">
      <c r="B121" s="224" t="str">
        <f ca="1">'WEEK 10'!D13</f>
        <v>None</v>
      </c>
      <c r="C121" s="225">
        <f>'WEEK 10'!I13</f>
        <v>0</v>
      </c>
      <c r="D121" s="225">
        <f>'WEEK 10'!F13</f>
        <v>0</v>
      </c>
      <c r="E121" s="227">
        <f>'WEEK 10'!H13</f>
        <v>0</v>
      </c>
      <c r="G121" s="224" t="str">
        <f ca="1">'WEEK 10'!D14</f>
        <v>None</v>
      </c>
      <c r="H121" s="225">
        <f ca="1">'WEEK 10'!I14</f>
        <v>0</v>
      </c>
      <c r="I121" s="225">
        <f>'WEEK 10'!F14</f>
        <v>0</v>
      </c>
      <c r="J121" s="227">
        <f>'WEEK 10'!H14</f>
        <v>0</v>
      </c>
      <c r="L121" s="224" t="str">
        <f ca="1">'WEEK 10'!D15</f>
        <v>None</v>
      </c>
      <c r="M121" s="225">
        <f ca="1">'WEEK 10'!I15</f>
        <v>0</v>
      </c>
      <c r="N121" s="225">
        <f>'WEEK 10'!F15</f>
        <v>0</v>
      </c>
      <c r="O121" s="227">
        <f>'WEEK 10'!H15</f>
        <v>0</v>
      </c>
    </row>
    <row r="122" spans="2:15" ht="15.75" customHeight="1">
      <c r="B122" s="219" t="str">
        <f ca="1">'WEEK 11'!D13</f>
        <v>None</v>
      </c>
      <c r="C122" s="220">
        <f>'WEEK 11'!I13</f>
        <v>0</v>
      </c>
      <c r="D122" s="220">
        <f>'WEEK 11'!F13</f>
        <v>0</v>
      </c>
      <c r="E122" s="222">
        <f>'WEEK 11'!H13</f>
        <v>0</v>
      </c>
      <c r="G122" s="219" t="str">
        <f ca="1">'WEEK 11'!D14</f>
        <v>None</v>
      </c>
      <c r="H122" s="220">
        <f ca="1">'WEEK 11'!I14</f>
        <v>0</v>
      </c>
      <c r="I122" s="220">
        <f>'WEEK 11'!F14</f>
        <v>0</v>
      </c>
      <c r="J122" s="222">
        <f>'WEEK 11'!H14</f>
        <v>0</v>
      </c>
      <c r="L122" s="219" t="str">
        <f ca="1">'WEEK 11'!D15</f>
        <v>None</v>
      </c>
      <c r="M122" s="220">
        <f ca="1">'WEEK 11'!I15</f>
        <v>0</v>
      </c>
      <c r="N122" s="220">
        <f>'WEEK 11'!F15</f>
        <v>0</v>
      </c>
      <c r="O122" s="222">
        <f>'WEEK 11'!H15</f>
        <v>0</v>
      </c>
    </row>
    <row r="123" spans="2:15" ht="15.75" customHeight="1">
      <c r="B123" s="224" t="str">
        <f ca="1">'WEEK 12'!D13</f>
        <v>None</v>
      </c>
      <c r="C123" s="225">
        <f>'WEEK 12'!I13</f>
        <v>0</v>
      </c>
      <c r="D123" s="225">
        <f>'WEEK 12'!F13</f>
        <v>0</v>
      </c>
      <c r="E123" s="227">
        <f>'WEEK 12'!H13</f>
        <v>0</v>
      </c>
      <c r="G123" s="224" t="str">
        <f ca="1">'WEEK 12'!D14</f>
        <v>None</v>
      </c>
      <c r="H123" s="225">
        <f ca="1">'WEEK 12'!I14</f>
        <v>0</v>
      </c>
      <c r="I123" s="225">
        <f>'WEEK 12'!F14</f>
        <v>0</v>
      </c>
      <c r="J123" s="227">
        <f>'WEEK 12'!H14</f>
        <v>0</v>
      </c>
      <c r="L123" s="224" t="str">
        <f ca="1">'WEEK 12'!D15</f>
        <v>None</v>
      </c>
      <c r="M123" s="225">
        <f ca="1">'WEEK 12'!I15</f>
        <v>0</v>
      </c>
      <c r="N123" s="225">
        <f>'WEEK 12'!F15</f>
        <v>0</v>
      </c>
      <c r="O123" s="227">
        <f>'WEEK 12'!H15</f>
        <v>0</v>
      </c>
    </row>
    <row r="124" spans="2:15" ht="15.75" customHeight="1">
      <c r="B124" s="219" t="str">
        <f ca="1">'WEEK 13'!D13</f>
        <v>None</v>
      </c>
      <c r="C124" s="220">
        <f>'WEEK 13'!I13</f>
        <v>0</v>
      </c>
      <c r="D124" s="220">
        <f>'WEEK 13'!F13</f>
        <v>0</v>
      </c>
      <c r="E124" s="222">
        <f>'WEEK 13'!H13</f>
        <v>0</v>
      </c>
      <c r="G124" s="219" t="str">
        <f ca="1">'WEEK 13'!D14</f>
        <v>None</v>
      </c>
      <c r="H124" s="220">
        <f ca="1">'WEEK 13'!I14</f>
        <v>0</v>
      </c>
      <c r="I124" s="220">
        <f>'WEEK 13'!F14</f>
        <v>0</v>
      </c>
      <c r="J124" s="222">
        <f>'WEEK 13'!H14</f>
        <v>0</v>
      </c>
      <c r="L124" s="219" t="str">
        <f ca="1">'WEEK 13'!D15</f>
        <v>None</v>
      </c>
      <c r="M124" s="220">
        <f ca="1">'WEEK 13'!I15</f>
        <v>0</v>
      </c>
      <c r="N124" s="220">
        <f>'WEEK 13'!F15</f>
        <v>0</v>
      </c>
      <c r="O124" s="222">
        <f>'WEEK 13'!H15</f>
        <v>0</v>
      </c>
    </row>
    <row r="125" spans="2:15" ht="15.75" customHeight="1">
      <c r="B125" s="224" t="e">
        <f>#REF!</f>
        <v>#REF!</v>
      </c>
      <c r="C125" s="225" t="e">
        <f>#REF!</f>
        <v>#REF!</v>
      </c>
      <c r="D125" s="225" t="e">
        <f>#REF!</f>
        <v>#REF!</v>
      </c>
      <c r="E125" s="227" t="e">
        <f>#REF!</f>
        <v>#REF!</v>
      </c>
      <c r="G125" s="224" t="e">
        <f>#REF!</f>
        <v>#REF!</v>
      </c>
      <c r="H125" s="225" t="e">
        <f>#REF!</f>
        <v>#REF!</v>
      </c>
      <c r="I125" s="225" t="e">
        <f>#REF!</f>
        <v>#REF!</v>
      </c>
      <c r="J125" s="227" t="e">
        <f>#REF!</f>
        <v>#REF!</v>
      </c>
      <c r="L125" s="224" t="e">
        <f>#REF!</f>
        <v>#REF!</v>
      </c>
      <c r="M125" s="225" t="e">
        <f>#REF!</f>
        <v>#REF!</v>
      </c>
      <c r="N125" s="225" t="e">
        <f>#REF!</f>
        <v>#REF!</v>
      </c>
      <c r="O125" s="227" t="e">
        <f>#REF!</f>
        <v>#REF!</v>
      </c>
    </row>
    <row r="126" spans="2:15" ht="15.75" customHeight="1">
      <c r="B126" s="219" t="e">
        <f>#REF!</f>
        <v>#REF!</v>
      </c>
      <c r="C126" s="220" t="e">
        <f>#REF!</f>
        <v>#REF!</v>
      </c>
      <c r="D126" s="220" t="e">
        <f>#REF!</f>
        <v>#REF!</v>
      </c>
      <c r="E126" s="222" t="e">
        <f>#REF!</f>
        <v>#REF!</v>
      </c>
      <c r="G126" s="219" t="e">
        <f>#REF!</f>
        <v>#REF!</v>
      </c>
      <c r="H126" s="220" t="e">
        <f>#REF!</f>
        <v>#REF!</v>
      </c>
      <c r="I126" s="220" t="e">
        <f>#REF!</f>
        <v>#REF!</v>
      </c>
      <c r="J126" s="222" t="e">
        <f>#REF!</f>
        <v>#REF!</v>
      </c>
      <c r="L126" s="219" t="e">
        <f>#REF!</f>
        <v>#REF!</v>
      </c>
      <c r="M126" s="220" t="e">
        <f>#REF!</f>
        <v>#REF!</v>
      </c>
      <c r="N126" s="220" t="e">
        <f>#REF!</f>
        <v>#REF!</v>
      </c>
      <c r="O126" s="222" t="e">
        <f>#REF!</f>
        <v>#REF!</v>
      </c>
    </row>
    <row r="127" spans="2:15" ht="15.75" customHeight="1">
      <c r="B127" s="236" t="e">
        <f>#REF!</f>
        <v>#REF!</v>
      </c>
      <c r="C127" s="237" t="e">
        <f>#REF!</f>
        <v>#REF!</v>
      </c>
      <c r="D127" s="237" t="e">
        <f>#REF!</f>
        <v>#REF!</v>
      </c>
      <c r="E127" s="239" t="e">
        <f>#REF!</f>
        <v>#REF!</v>
      </c>
      <c r="G127" s="236" t="e">
        <f>#REF!</f>
        <v>#REF!</v>
      </c>
      <c r="H127" s="237" t="e">
        <f>#REF!</f>
        <v>#REF!</v>
      </c>
      <c r="I127" s="237" t="e">
        <f>#REF!</f>
        <v>#REF!</v>
      </c>
      <c r="J127" s="239" t="e">
        <f>#REF!</f>
        <v>#REF!</v>
      </c>
      <c r="L127" s="236" t="e">
        <f>#REF!</f>
        <v>#REF!</v>
      </c>
      <c r="M127" s="237" t="e">
        <f>#REF!</f>
        <v>#REF!</v>
      </c>
      <c r="N127" s="237" t="e">
        <f>#REF!</f>
        <v>#REF!</v>
      </c>
      <c r="O127" s="239" t="e">
        <f>#REF!</f>
        <v>#REF!</v>
      </c>
    </row>
    <row r="128" spans="2:15" ht="15.75" hidden="1" customHeight="1">
      <c r="B128" s="252" t="s">
        <v>2172</v>
      </c>
      <c r="C128" s="252" t="s">
        <v>2169</v>
      </c>
      <c r="D128" s="252" t="s">
        <v>2170</v>
      </c>
      <c r="E128" s="252" t="s">
        <v>2171</v>
      </c>
      <c r="G128" s="252" t="s">
        <v>2172</v>
      </c>
      <c r="H128" s="252" t="s">
        <v>2169</v>
      </c>
      <c r="I128" s="252" t="s">
        <v>2170</v>
      </c>
      <c r="J128" s="252" t="s">
        <v>2171</v>
      </c>
      <c r="L128" s="252" t="s">
        <v>2172</v>
      </c>
      <c r="M128" s="252" t="s">
        <v>2169</v>
      </c>
      <c r="N128" s="252" t="s">
        <v>2170</v>
      </c>
      <c r="O128" s="252" t="s">
        <v>2171</v>
      </c>
    </row>
    <row r="129" spans="2:15" ht="15.75" hidden="1" customHeight="1">
      <c r="B129" s="252" t="s">
        <v>2177</v>
      </c>
      <c r="C129" s="252" t="s">
        <v>2174</v>
      </c>
      <c r="D129" s="252" t="s">
        <v>2175</v>
      </c>
      <c r="E129" s="252" t="s">
        <v>2176</v>
      </c>
      <c r="G129" s="252" t="s">
        <v>2177</v>
      </c>
      <c r="H129" s="252" t="s">
        <v>2174</v>
      </c>
      <c r="I129" s="252" t="s">
        <v>2175</v>
      </c>
      <c r="J129" s="252" t="s">
        <v>2176</v>
      </c>
      <c r="L129" s="252" t="s">
        <v>2177</v>
      </c>
      <c r="M129" s="252" t="s">
        <v>2174</v>
      </c>
      <c r="N129" s="252" t="s">
        <v>2175</v>
      </c>
      <c r="O129" s="252" t="s">
        <v>2176</v>
      </c>
    </row>
    <row r="130" spans="2:15" ht="15.75" hidden="1" customHeight="1">
      <c r="B130" s="252" t="s">
        <v>2183</v>
      </c>
      <c r="C130" s="252" t="s">
        <v>2180</v>
      </c>
      <c r="D130" s="252" t="s">
        <v>2181</v>
      </c>
      <c r="E130" s="252" t="s">
        <v>2182</v>
      </c>
      <c r="G130" s="252" t="s">
        <v>2183</v>
      </c>
      <c r="H130" s="252" t="s">
        <v>2180</v>
      </c>
      <c r="I130" s="252" t="s">
        <v>2181</v>
      </c>
      <c r="J130" s="252" t="s">
        <v>2182</v>
      </c>
      <c r="L130" s="252" t="s">
        <v>2183</v>
      </c>
      <c r="M130" s="252" t="s">
        <v>2180</v>
      </c>
      <c r="N130" s="252" t="s">
        <v>2181</v>
      </c>
      <c r="O130" s="252" t="s">
        <v>2182</v>
      </c>
    </row>
    <row r="131" spans="2:15" ht="15.75" hidden="1" customHeight="1">
      <c r="B131" s="252" t="s">
        <v>2189</v>
      </c>
      <c r="C131" s="252" t="s">
        <v>2186</v>
      </c>
      <c r="D131" s="252" t="s">
        <v>2187</v>
      </c>
      <c r="E131" s="252" t="s">
        <v>2188</v>
      </c>
      <c r="G131" s="252" t="s">
        <v>2189</v>
      </c>
      <c r="H131" s="252" t="s">
        <v>2186</v>
      </c>
      <c r="I131" s="252" t="s">
        <v>2187</v>
      </c>
      <c r="J131" s="252" t="s">
        <v>2188</v>
      </c>
      <c r="L131" s="252" t="s">
        <v>2189</v>
      </c>
      <c r="M131" s="252" t="s">
        <v>2186</v>
      </c>
      <c r="N131" s="252" t="s">
        <v>2187</v>
      </c>
      <c r="O131" s="252" t="s">
        <v>2188</v>
      </c>
    </row>
    <row r="132" spans="2:15" ht="15.75" hidden="1" customHeight="1">
      <c r="B132" s="252" t="s">
        <v>2195</v>
      </c>
      <c r="C132" s="252" t="s">
        <v>2192</v>
      </c>
      <c r="D132" s="252" t="s">
        <v>2193</v>
      </c>
      <c r="E132" s="252" t="s">
        <v>2194</v>
      </c>
      <c r="G132" s="252" t="s">
        <v>2195</v>
      </c>
      <c r="H132" s="252" t="s">
        <v>2192</v>
      </c>
      <c r="I132" s="252" t="s">
        <v>2193</v>
      </c>
      <c r="J132" s="252" t="s">
        <v>2194</v>
      </c>
      <c r="L132" s="252" t="s">
        <v>2195</v>
      </c>
      <c r="M132" s="252" t="s">
        <v>2192</v>
      </c>
      <c r="N132" s="252" t="s">
        <v>2193</v>
      </c>
      <c r="O132" s="252" t="s">
        <v>2194</v>
      </c>
    </row>
    <row r="133" spans="2:15" ht="15.75" hidden="1" customHeight="1">
      <c r="B133" s="252" t="s">
        <v>2201</v>
      </c>
      <c r="C133" s="252" t="s">
        <v>2198</v>
      </c>
      <c r="D133" s="252" t="s">
        <v>2199</v>
      </c>
      <c r="E133" s="252" t="s">
        <v>2200</v>
      </c>
      <c r="G133" s="252" t="s">
        <v>2201</v>
      </c>
      <c r="H133" s="252" t="s">
        <v>2198</v>
      </c>
      <c r="I133" s="252" t="s">
        <v>2199</v>
      </c>
      <c r="J133" s="252" t="s">
        <v>2200</v>
      </c>
      <c r="L133" s="252" t="s">
        <v>2201</v>
      </c>
      <c r="M133" s="252" t="s">
        <v>2198</v>
      </c>
      <c r="N133" s="252" t="s">
        <v>2199</v>
      </c>
      <c r="O133" s="252" t="s">
        <v>2200</v>
      </c>
    </row>
    <row r="134" spans="2:15" ht="15.75" hidden="1" customHeight="1">
      <c r="B134" s="252" t="s">
        <v>2207</v>
      </c>
      <c r="C134" s="252" t="s">
        <v>2204</v>
      </c>
      <c r="D134" s="252" t="s">
        <v>2205</v>
      </c>
      <c r="E134" s="252" t="s">
        <v>2206</v>
      </c>
      <c r="G134" s="252" t="s">
        <v>2207</v>
      </c>
      <c r="H134" s="252" t="s">
        <v>2204</v>
      </c>
      <c r="I134" s="252" t="s">
        <v>2205</v>
      </c>
      <c r="J134" s="252" t="s">
        <v>2206</v>
      </c>
      <c r="L134" s="252" t="s">
        <v>2207</v>
      </c>
      <c r="M134" s="252" t="s">
        <v>2204</v>
      </c>
      <c r="N134" s="252" t="s">
        <v>2205</v>
      </c>
      <c r="O134" s="252" t="s">
        <v>2206</v>
      </c>
    </row>
    <row r="135" spans="2:15" ht="15.75" hidden="1" customHeight="1">
      <c r="B135" s="252" t="s">
        <v>2213</v>
      </c>
      <c r="C135" s="252" t="s">
        <v>2210</v>
      </c>
      <c r="D135" s="252" t="s">
        <v>2211</v>
      </c>
      <c r="E135" s="252" t="s">
        <v>2212</v>
      </c>
      <c r="G135" s="252" t="s">
        <v>2213</v>
      </c>
      <c r="H135" s="252" t="s">
        <v>2210</v>
      </c>
      <c r="I135" s="252" t="s">
        <v>2211</v>
      </c>
      <c r="J135" s="252" t="s">
        <v>2212</v>
      </c>
      <c r="L135" s="252" t="s">
        <v>2213</v>
      </c>
      <c r="M135" s="252" t="s">
        <v>2210</v>
      </c>
      <c r="N135" s="252" t="s">
        <v>2211</v>
      </c>
      <c r="O135" s="252" t="s">
        <v>2212</v>
      </c>
    </row>
    <row r="136" spans="2:15" ht="15.75" hidden="1" customHeight="1">
      <c r="B136" s="252" t="s">
        <v>2219</v>
      </c>
      <c r="C136" s="252" t="s">
        <v>2216</v>
      </c>
      <c r="D136" s="252" t="s">
        <v>2217</v>
      </c>
      <c r="E136" s="252" t="s">
        <v>2218</v>
      </c>
      <c r="G136" s="252" t="s">
        <v>2219</v>
      </c>
      <c r="H136" s="252" t="s">
        <v>2216</v>
      </c>
      <c r="I136" s="252" t="s">
        <v>2217</v>
      </c>
      <c r="J136" s="252" t="s">
        <v>2218</v>
      </c>
      <c r="L136" s="252" t="s">
        <v>2219</v>
      </c>
      <c r="M136" s="252" t="s">
        <v>2216</v>
      </c>
      <c r="N136" s="252" t="s">
        <v>2217</v>
      </c>
      <c r="O136" s="252" t="s">
        <v>2218</v>
      </c>
    </row>
    <row r="137" spans="2:15" ht="15.75" hidden="1" customHeight="1">
      <c r="B137" s="252" t="s">
        <v>2225</v>
      </c>
      <c r="C137" s="252" t="s">
        <v>2222</v>
      </c>
      <c r="D137" s="252" t="s">
        <v>2223</v>
      </c>
      <c r="E137" s="252" t="s">
        <v>2224</v>
      </c>
      <c r="G137" s="252" t="s">
        <v>2225</v>
      </c>
      <c r="H137" s="252" t="s">
        <v>2222</v>
      </c>
      <c r="I137" s="252" t="s">
        <v>2223</v>
      </c>
      <c r="J137" s="252" t="s">
        <v>2224</v>
      </c>
      <c r="L137" s="252" t="s">
        <v>2225</v>
      </c>
      <c r="M137" s="252" t="s">
        <v>2222</v>
      </c>
      <c r="N137" s="252" t="s">
        <v>2223</v>
      </c>
      <c r="O137" s="252" t="s">
        <v>2224</v>
      </c>
    </row>
    <row r="138" spans="2:15" ht="15.75" hidden="1" customHeight="1">
      <c r="B138" s="252" t="s">
        <v>2231</v>
      </c>
      <c r="C138" s="252" t="s">
        <v>2228</v>
      </c>
      <c r="D138" s="252" t="s">
        <v>2229</v>
      </c>
      <c r="E138" s="252" t="s">
        <v>2230</v>
      </c>
      <c r="G138" s="252" t="s">
        <v>2231</v>
      </c>
      <c r="H138" s="252" t="s">
        <v>2228</v>
      </c>
      <c r="I138" s="252" t="s">
        <v>2229</v>
      </c>
      <c r="J138" s="252" t="s">
        <v>2230</v>
      </c>
      <c r="L138" s="252" t="s">
        <v>2231</v>
      </c>
      <c r="M138" s="252" t="s">
        <v>2228</v>
      </c>
      <c r="N138" s="252" t="s">
        <v>2229</v>
      </c>
      <c r="O138" s="252" t="s">
        <v>2230</v>
      </c>
    </row>
    <row r="139" spans="2:15" ht="15.75" hidden="1" customHeight="1">
      <c r="B139" s="252" t="s">
        <v>2237</v>
      </c>
      <c r="C139" s="252" t="s">
        <v>2234</v>
      </c>
      <c r="D139" s="252" t="s">
        <v>2235</v>
      </c>
      <c r="E139" s="252" t="s">
        <v>2236</v>
      </c>
      <c r="G139" s="252" t="s">
        <v>2237</v>
      </c>
      <c r="H139" s="252" t="s">
        <v>2234</v>
      </c>
      <c r="I139" s="252" t="s">
        <v>2235</v>
      </c>
      <c r="J139" s="252" t="s">
        <v>2236</v>
      </c>
      <c r="L139" s="252" t="s">
        <v>2237</v>
      </c>
      <c r="M139" s="252" t="s">
        <v>2234</v>
      </c>
      <c r="N139" s="252" t="s">
        <v>2235</v>
      </c>
      <c r="O139" s="252" t="s">
        <v>2236</v>
      </c>
    </row>
    <row r="140" spans="2:15" ht="15.75" hidden="1" customHeight="1">
      <c r="B140" s="252" t="s">
        <v>2243</v>
      </c>
      <c r="C140" s="252" t="s">
        <v>2240</v>
      </c>
      <c r="D140" s="252" t="s">
        <v>2241</v>
      </c>
      <c r="E140" s="252" t="s">
        <v>2242</v>
      </c>
      <c r="G140" s="252" t="s">
        <v>2243</v>
      </c>
      <c r="H140" s="252" t="s">
        <v>2240</v>
      </c>
      <c r="I140" s="252" t="s">
        <v>2241</v>
      </c>
      <c r="J140" s="252" t="s">
        <v>2242</v>
      </c>
      <c r="L140" s="252" t="s">
        <v>2243</v>
      </c>
      <c r="M140" s="252" t="s">
        <v>2240</v>
      </c>
      <c r="N140" s="252" t="s">
        <v>2241</v>
      </c>
      <c r="O140" s="252" t="s">
        <v>2242</v>
      </c>
    </row>
    <row r="141" spans="2:15" ht="15.75" hidden="1" customHeight="1">
      <c r="B141" s="252" t="s">
        <v>2249</v>
      </c>
      <c r="C141" s="252" t="s">
        <v>2246</v>
      </c>
      <c r="D141" s="252" t="s">
        <v>2247</v>
      </c>
      <c r="E141" s="252" t="s">
        <v>2248</v>
      </c>
      <c r="G141" s="252" t="s">
        <v>2249</v>
      </c>
      <c r="H141" s="252" t="s">
        <v>2246</v>
      </c>
      <c r="I141" s="252" t="s">
        <v>2247</v>
      </c>
      <c r="J141" s="252" t="s">
        <v>2248</v>
      </c>
      <c r="L141" s="252" t="s">
        <v>2249</v>
      </c>
      <c r="M141" s="252" t="s">
        <v>2246</v>
      </c>
      <c r="N141" s="252" t="s">
        <v>2247</v>
      </c>
      <c r="O141" s="252" t="s">
        <v>2248</v>
      </c>
    </row>
    <row r="142" spans="2:15" ht="15.75" hidden="1" customHeight="1">
      <c r="B142" s="252" t="s">
        <v>2255</v>
      </c>
      <c r="C142" s="252" t="s">
        <v>2252</v>
      </c>
      <c r="D142" s="252" t="s">
        <v>2253</v>
      </c>
      <c r="E142" s="252" t="s">
        <v>2254</v>
      </c>
      <c r="G142" s="252" t="s">
        <v>2255</v>
      </c>
      <c r="H142" s="252" t="s">
        <v>2252</v>
      </c>
      <c r="I142" s="252" t="s">
        <v>2253</v>
      </c>
      <c r="J142" s="252" t="s">
        <v>2254</v>
      </c>
      <c r="L142" s="252" t="s">
        <v>2255</v>
      </c>
      <c r="M142" s="252" t="s">
        <v>2252</v>
      </c>
      <c r="N142" s="252" t="s">
        <v>2253</v>
      </c>
      <c r="O142" s="252" t="s">
        <v>2254</v>
      </c>
    </row>
    <row r="143" spans="2:15" ht="15.75" hidden="1" customHeight="1">
      <c r="B143" s="252" t="s">
        <v>2261</v>
      </c>
      <c r="C143" s="252" t="s">
        <v>2258</v>
      </c>
      <c r="D143" s="252" t="s">
        <v>2259</v>
      </c>
      <c r="E143" s="252" t="s">
        <v>2260</v>
      </c>
      <c r="G143" s="252" t="s">
        <v>2261</v>
      </c>
      <c r="H143" s="252" t="s">
        <v>2258</v>
      </c>
      <c r="I143" s="252" t="s">
        <v>2259</v>
      </c>
      <c r="J143" s="252" t="s">
        <v>2260</v>
      </c>
      <c r="L143" s="252" t="s">
        <v>2261</v>
      </c>
      <c r="M143" s="252" t="s">
        <v>2258</v>
      </c>
      <c r="N143" s="252" t="s">
        <v>2259</v>
      </c>
      <c r="O143" s="252" t="s">
        <v>2260</v>
      </c>
    </row>
    <row r="144" spans="2:15" ht="15.75" hidden="1" customHeight="1">
      <c r="B144" s="252" t="s">
        <v>2267</v>
      </c>
      <c r="C144" s="252" t="s">
        <v>2264</v>
      </c>
      <c r="D144" s="252" t="s">
        <v>2265</v>
      </c>
      <c r="E144" s="252" t="s">
        <v>2266</v>
      </c>
      <c r="G144" s="252" t="s">
        <v>2267</v>
      </c>
      <c r="H144" s="252" t="s">
        <v>2264</v>
      </c>
      <c r="I144" s="252" t="s">
        <v>2265</v>
      </c>
      <c r="J144" s="252" t="s">
        <v>2266</v>
      </c>
      <c r="L144" s="252" t="s">
        <v>2267</v>
      </c>
      <c r="M144" s="252" t="s">
        <v>2264</v>
      </c>
      <c r="N144" s="252" t="s">
        <v>2265</v>
      </c>
      <c r="O144" s="252" t="s">
        <v>2266</v>
      </c>
    </row>
    <row r="145" spans="2:15" ht="15.75" hidden="1" customHeight="1">
      <c r="B145" s="252" t="s">
        <v>2273</v>
      </c>
      <c r="C145" s="252" t="s">
        <v>2270</v>
      </c>
      <c r="D145" s="252" t="s">
        <v>2271</v>
      </c>
      <c r="E145" s="252" t="s">
        <v>2272</v>
      </c>
      <c r="G145" s="252" t="s">
        <v>2273</v>
      </c>
      <c r="H145" s="252" t="s">
        <v>2270</v>
      </c>
      <c r="I145" s="252" t="s">
        <v>2271</v>
      </c>
      <c r="J145" s="252" t="s">
        <v>2272</v>
      </c>
      <c r="L145" s="252" t="s">
        <v>2273</v>
      </c>
      <c r="M145" s="252" t="s">
        <v>2270</v>
      </c>
      <c r="N145" s="252" t="s">
        <v>2271</v>
      </c>
      <c r="O145" s="252" t="s">
        <v>2272</v>
      </c>
    </row>
    <row r="146" spans="2:15" ht="15.75" hidden="1" customHeight="1">
      <c r="B146" s="252" t="s">
        <v>2279</v>
      </c>
      <c r="C146" s="252" t="s">
        <v>2276</v>
      </c>
      <c r="D146" s="252" t="s">
        <v>2277</v>
      </c>
      <c r="E146" s="252" t="s">
        <v>2278</v>
      </c>
      <c r="G146" s="252" t="s">
        <v>2279</v>
      </c>
      <c r="H146" s="252" t="s">
        <v>2276</v>
      </c>
      <c r="I146" s="252" t="s">
        <v>2277</v>
      </c>
      <c r="J146" s="252" t="s">
        <v>2278</v>
      </c>
      <c r="L146" s="252" t="s">
        <v>2279</v>
      </c>
      <c r="M146" s="252" t="s">
        <v>2276</v>
      </c>
      <c r="N146" s="252" t="s">
        <v>2277</v>
      </c>
      <c r="O146" s="252" t="s">
        <v>2278</v>
      </c>
    </row>
    <row r="147" spans="2:15" ht="15.75" hidden="1" customHeight="1">
      <c r="B147" s="252" t="s">
        <v>2285</v>
      </c>
      <c r="C147" s="252" t="s">
        <v>2282</v>
      </c>
      <c r="D147" s="252" t="s">
        <v>2283</v>
      </c>
      <c r="E147" s="252" t="s">
        <v>2284</v>
      </c>
      <c r="G147" s="252" t="s">
        <v>2285</v>
      </c>
      <c r="H147" s="252" t="s">
        <v>2282</v>
      </c>
      <c r="I147" s="252" t="s">
        <v>2283</v>
      </c>
      <c r="J147" s="252" t="s">
        <v>2284</v>
      </c>
      <c r="L147" s="252" t="s">
        <v>2285</v>
      </c>
      <c r="M147" s="252" t="s">
        <v>2282</v>
      </c>
      <c r="N147" s="252" t="s">
        <v>2283</v>
      </c>
      <c r="O147" s="252" t="s">
        <v>2284</v>
      </c>
    </row>
    <row r="148" spans="2:15" ht="15.75" hidden="1" customHeight="1">
      <c r="B148" s="252" t="s">
        <v>2291</v>
      </c>
      <c r="C148" s="252" t="s">
        <v>2288</v>
      </c>
      <c r="D148" s="252" t="s">
        <v>2289</v>
      </c>
      <c r="E148" s="252" t="s">
        <v>2290</v>
      </c>
      <c r="G148" s="252" t="s">
        <v>2291</v>
      </c>
      <c r="H148" s="252" t="s">
        <v>2288</v>
      </c>
      <c r="I148" s="252" t="s">
        <v>2289</v>
      </c>
      <c r="J148" s="252" t="s">
        <v>2290</v>
      </c>
      <c r="L148" s="252" t="s">
        <v>2291</v>
      </c>
      <c r="M148" s="252" t="s">
        <v>2288</v>
      </c>
      <c r="N148" s="252" t="s">
        <v>2289</v>
      </c>
      <c r="O148" s="252" t="s">
        <v>2290</v>
      </c>
    </row>
    <row r="149" spans="2:15" ht="15.75" hidden="1" customHeight="1">
      <c r="B149" s="252" t="s">
        <v>2297</v>
      </c>
      <c r="C149" s="252" t="s">
        <v>2294</v>
      </c>
      <c r="D149" s="252" t="s">
        <v>2295</v>
      </c>
      <c r="E149" s="252" t="s">
        <v>2296</v>
      </c>
      <c r="G149" s="252" t="s">
        <v>2297</v>
      </c>
      <c r="H149" s="252" t="s">
        <v>2294</v>
      </c>
      <c r="I149" s="252" t="s">
        <v>2295</v>
      </c>
      <c r="J149" s="252" t="s">
        <v>2296</v>
      </c>
      <c r="L149" s="252" t="s">
        <v>2297</v>
      </c>
      <c r="M149" s="252" t="s">
        <v>2294</v>
      </c>
      <c r="N149" s="252" t="s">
        <v>2295</v>
      </c>
      <c r="O149" s="252" t="s">
        <v>2296</v>
      </c>
    </row>
    <row r="150" spans="2:15" ht="15.75" hidden="1" customHeight="1">
      <c r="B150" s="252" t="s">
        <v>2303</v>
      </c>
      <c r="C150" s="252" t="s">
        <v>2300</v>
      </c>
      <c r="D150" s="252" t="s">
        <v>2301</v>
      </c>
      <c r="E150" s="252" t="s">
        <v>2302</v>
      </c>
      <c r="G150" s="252" t="s">
        <v>2303</v>
      </c>
      <c r="H150" s="252" t="s">
        <v>2300</v>
      </c>
      <c r="I150" s="252" t="s">
        <v>2301</v>
      </c>
      <c r="J150" s="252" t="s">
        <v>2302</v>
      </c>
      <c r="L150" s="252" t="s">
        <v>2303</v>
      </c>
      <c r="M150" s="252" t="s">
        <v>2300</v>
      </c>
      <c r="N150" s="252" t="s">
        <v>2301</v>
      </c>
      <c r="O150" s="252" t="s">
        <v>2302</v>
      </c>
    </row>
    <row r="151" spans="2:15" ht="15.75" hidden="1" customHeight="1">
      <c r="B151" s="252" t="s">
        <v>2309</v>
      </c>
      <c r="C151" s="252" t="s">
        <v>2306</v>
      </c>
      <c r="D151" s="252" t="s">
        <v>2307</v>
      </c>
      <c r="E151" s="252" t="s">
        <v>2308</v>
      </c>
      <c r="G151" s="252" t="s">
        <v>2309</v>
      </c>
      <c r="H151" s="252" t="s">
        <v>2306</v>
      </c>
      <c r="I151" s="252" t="s">
        <v>2307</v>
      </c>
      <c r="J151" s="252" t="s">
        <v>2308</v>
      </c>
      <c r="L151" s="252" t="s">
        <v>2309</v>
      </c>
      <c r="M151" s="252" t="s">
        <v>2306</v>
      </c>
      <c r="N151" s="252" t="s">
        <v>2307</v>
      </c>
      <c r="O151" s="252" t="s">
        <v>2308</v>
      </c>
    </row>
    <row r="152" spans="2:15" ht="15.75" hidden="1" customHeight="1">
      <c r="B152" s="252" t="s">
        <v>2315</v>
      </c>
      <c r="C152" s="252" t="s">
        <v>2312</v>
      </c>
      <c r="D152" s="252" t="s">
        <v>2313</v>
      </c>
      <c r="E152" s="252" t="s">
        <v>2314</v>
      </c>
      <c r="G152" s="252" t="s">
        <v>2315</v>
      </c>
      <c r="H152" s="252" t="s">
        <v>2312</v>
      </c>
      <c r="I152" s="252" t="s">
        <v>2313</v>
      </c>
      <c r="J152" s="252" t="s">
        <v>2314</v>
      </c>
      <c r="L152" s="252" t="s">
        <v>2315</v>
      </c>
      <c r="M152" s="252" t="s">
        <v>2312</v>
      </c>
      <c r="N152" s="252" t="s">
        <v>2313</v>
      </c>
      <c r="O152" s="252" t="s">
        <v>2314</v>
      </c>
    </row>
    <row r="153" spans="2:15" ht="15.75" hidden="1" customHeight="1">
      <c r="B153" s="252" t="s">
        <v>2321</v>
      </c>
      <c r="C153" s="252" t="s">
        <v>2318</v>
      </c>
      <c r="D153" s="252" t="s">
        <v>2319</v>
      </c>
      <c r="E153" s="252" t="s">
        <v>2320</v>
      </c>
      <c r="G153" s="252" t="s">
        <v>2321</v>
      </c>
      <c r="H153" s="252" t="s">
        <v>2318</v>
      </c>
      <c r="I153" s="252" t="s">
        <v>2319</v>
      </c>
      <c r="J153" s="252" t="s">
        <v>2320</v>
      </c>
      <c r="L153" s="252" t="s">
        <v>2321</v>
      </c>
      <c r="M153" s="252" t="s">
        <v>2318</v>
      </c>
      <c r="N153" s="252" t="s">
        <v>2319</v>
      </c>
      <c r="O153" s="252" t="s">
        <v>2320</v>
      </c>
    </row>
    <row r="154" spans="2:15" ht="15.75" hidden="1" customHeight="1">
      <c r="B154" s="252" t="s">
        <v>2327</v>
      </c>
      <c r="C154" s="252" t="s">
        <v>2324</v>
      </c>
      <c r="D154" s="252" t="s">
        <v>2325</v>
      </c>
      <c r="E154" s="252" t="s">
        <v>2326</v>
      </c>
      <c r="G154" s="252" t="s">
        <v>2327</v>
      </c>
      <c r="H154" s="252" t="s">
        <v>2324</v>
      </c>
      <c r="I154" s="252" t="s">
        <v>2325</v>
      </c>
      <c r="J154" s="252" t="s">
        <v>2326</v>
      </c>
      <c r="L154" s="252" t="s">
        <v>2327</v>
      </c>
      <c r="M154" s="252" t="s">
        <v>2324</v>
      </c>
      <c r="N154" s="252" t="s">
        <v>2325</v>
      </c>
      <c r="O154" s="252" t="s">
        <v>2326</v>
      </c>
    </row>
    <row r="155" spans="2:15" ht="15.75" hidden="1" customHeight="1">
      <c r="B155" s="252" t="s">
        <v>2333</v>
      </c>
      <c r="C155" s="252" t="s">
        <v>2330</v>
      </c>
      <c r="D155" s="252" t="s">
        <v>2331</v>
      </c>
      <c r="E155" s="252" t="s">
        <v>2332</v>
      </c>
      <c r="G155" s="252" t="s">
        <v>2333</v>
      </c>
      <c r="H155" s="252" t="s">
        <v>2330</v>
      </c>
      <c r="I155" s="252" t="s">
        <v>2331</v>
      </c>
      <c r="J155" s="252" t="s">
        <v>2332</v>
      </c>
      <c r="L155" s="252" t="s">
        <v>2333</v>
      </c>
      <c r="M155" s="252" t="s">
        <v>2330</v>
      </c>
      <c r="N155" s="252" t="s">
        <v>2331</v>
      </c>
      <c r="O155" s="252" t="s">
        <v>2332</v>
      </c>
    </row>
    <row r="156" spans="2:15" ht="15.75" hidden="1" customHeight="1">
      <c r="B156" s="252" t="s">
        <v>2339</v>
      </c>
      <c r="C156" s="252" t="s">
        <v>2336</v>
      </c>
      <c r="D156" s="252" t="s">
        <v>2337</v>
      </c>
      <c r="E156" s="252" t="s">
        <v>2338</v>
      </c>
      <c r="G156" s="252" t="s">
        <v>2339</v>
      </c>
      <c r="H156" s="252" t="s">
        <v>2336</v>
      </c>
      <c r="I156" s="252" t="s">
        <v>2337</v>
      </c>
      <c r="J156" s="252" t="s">
        <v>2338</v>
      </c>
      <c r="L156" s="252" t="s">
        <v>2339</v>
      </c>
      <c r="M156" s="252" t="s">
        <v>2336</v>
      </c>
      <c r="N156" s="252" t="s">
        <v>2337</v>
      </c>
      <c r="O156" s="252" t="s">
        <v>2338</v>
      </c>
    </row>
    <row r="157" spans="2:15" ht="15.75" hidden="1" customHeight="1">
      <c r="B157" s="252" t="s">
        <v>2345</v>
      </c>
      <c r="C157" s="252" t="s">
        <v>2342</v>
      </c>
      <c r="D157" s="252" t="s">
        <v>2343</v>
      </c>
      <c r="E157" s="252" t="s">
        <v>2344</v>
      </c>
      <c r="G157" s="252" t="s">
        <v>2345</v>
      </c>
      <c r="H157" s="252" t="s">
        <v>2342</v>
      </c>
      <c r="I157" s="252" t="s">
        <v>2343</v>
      </c>
      <c r="J157" s="252" t="s">
        <v>2344</v>
      </c>
      <c r="L157" s="252" t="s">
        <v>2345</v>
      </c>
      <c r="M157" s="252" t="s">
        <v>2342</v>
      </c>
      <c r="N157" s="252" t="s">
        <v>2343</v>
      </c>
      <c r="O157" s="252" t="s">
        <v>2344</v>
      </c>
    </row>
    <row r="158" spans="2:15" ht="15.75" hidden="1" customHeight="1">
      <c r="B158" s="252" t="s">
        <v>2351</v>
      </c>
      <c r="C158" s="252" t="s">
        <v>2348</v>
      </c>
      <c r="D158" s="252" t="s">
        <v>2349</v>
      </c>
      <c r="E158" s="252" t="s">
        <v>2350</v>
      </c>
      <c r="G158" s="252" t="s">
        <v>2351</v>
      </c>
      <c r="H158" s="252" t="s">
        <v>2348</v>
      </c>
      <c r="I158" s="252" t="s">
        <v>2349</v>
      </c>
      <c r="J158" s="252" t="s">
        <v>2350</v>
      </c>
      <c r="L158" s="252" t="s">
        <v>2351</v>
      </c>
      <c r="M158" s="252" t="s">
        <v>2348</v>
      </c>
      <c r="N158" s="252" t="s">
        <v>2349</v>
      </c>
      <c r="O158" s="252" t="s">
        <v>2350</v>
      </c>
    </row>
    <row r="159" spans="2:15" ht="15.75" hidden="1" customHeight="1">
      <c r="B159" s="252" t="s">
        <v>2357</v>
      </c>
      <c r="C159" s="252" t="s">
        <v>2354</v>
      </c>
      <c r="D159" s="252" t="s">
        <v>2355</v>
      </c>
      <c r="E159" s="252" t="s">
        <v>2356</v>
      </c>
      <c r="G159" s="252" t="s">
        <v>2357</v>
      </c>
      <c r="H159" s="252" t="s">
        <v>2354</v>
      </c>
      <c r="I159" s="252" t="s">
        <v>2355</v>
      </c>
      <c r="J159" s="252" t="s">
        <v>2356</v>
      </c>
      <c r="L159" s="252" t="s">
        <v>2357</v>
      </c>
      <c r="M159" s="252" t="s">
        <v>2354</v>
      </c>
      <c r="N159" s="252" t="s">
        <v>2355</v>
      </c>
      <c r="O159" s="252" t="s">
        <v>2356</v>
      </c>
    </row>
    <row r="160" spans="2:15" ht="15.75" hidden="1" customHeight="1">
      <c r="B160" s="252" t="s">
        <v>2363</v>
      </c>
      <c r="C160" s="252" t="s">
        <v>2360</v>
      </c>
      <c r="D160" s="252" t="s">
        <v>2361</v>
      </c>
      <c r="E160" s="252" t="s">
        <v>2362</v>
      </c>
      <c r="G160" s="252" t="s">
        <v>2363</v>
      </c>
      <c r="H160" s="252" t="s">
        <v>2360</v>
      </c>
      <c r="I160" s="252" t="s">
        <v>2361</v>
      </c>
      <c r="J160" s="252" t="s">
        <v>2362</v>
      </c>
      <c r="L160" s="252" t="s">
        <v>2363</v>
      </c>
      <c r="M160" s="252" t="s">
        <v>2360</v>
      </c>
      <c r="N160" s="252" t="s">
        <v>2361</v>
      </c>
      <c r="O160" s="252" t="s">
        <v>2362</v>
      </c>
    </row>
    <row r="161" spans="2:15" ht="15.75" hidden="1" customHeight="1">
      <c r="B161" s="252" t="s">
        <v>2369</v>
      </c>
      <c r="C161" s="252" t="s">
        <v>2366</v>
      </c>
      <c r="D161" s="252" t="s">
        <v>2367</v>
      </c>
      <c r="E161" s="252" t="s">
        <v>2368</v>
      </c>
      <c r="G161" s="252" t="s">
        <v>2369</v>
      </c>
      <c r="H161" s="252" t="s">
        <v>2366</v>
      </c>
      <c r="I161" s="252" t="s">
        <v>2367</v>
      </c>
      <c r="J161" s="252" t="s">
        <v>2368</v>
      </c>
      <c r="L161" s="252" t="s">
        <v>2369</v>
      </c>
      <c r="M161" s="252" t="s">
        <v>2366</v>
      </c>
      <c r="N161" s="252" t="s">
        <v>2367</v>
      </c>
      <c r="O161" s="252" t="s">
        <v>2368</v>
      </c>
    </row>
    <row r="162" spans="2:15" ht="15.75" hidden="1" customHeight="1">
      <c r="B162" s="252" t="s">
        <v>2375</v>
      </c>
      <c r="C162" s="252" t="s">
        <v>2372</v>
      </c>
      <c r="D162" s="252" t="s">
        <v>2373</v>
      </c>
      <c r="E162" s="252" t="s">
        <v>2374</v>
      </c>
      <c r="G162" s="252" t="s">
        <v>2375</v>
      </c>
      <c r="H162" s="252" t="s">
        <v>2372</v>
      </c>
      <c r="I162" s="252" t="s">
        <v>2373</v>
      </c>
      <c r="J162" s="252" t="s">
        <v>2374</v>
      </c>
      <c r="L162" s="252" t="s">
        <v>2375</v>
      </c>
      <c r="M162" s="252" t="s">
        <v>2372</v>
      </c>
      <c r="N162" s="252" t="s">
        <v>2373</v>
      </c>
      <c r="O162" s="252" t="s">
        <v>2374</v>
      </c>
    </row>
    <row r="163" spans="2:15" ht="15.75" hidden="1" customHeight="1">
      <c r="B163" s="252" t="s">
        <v>2381</v>
      </c>
      <c r="C163" s="252" t="s">
        <v>2378</v>
      </c>
      <c r="D163" s="252" t="s">
        <v>2379</v>
      </c>
      <c r="E163" s="252" t="s">
        <v>2380</v>
      </c>
      <c r="G163" s="252" t="s">
        <v>2381</v>
      </c>
      <c r="H163" s="252" t="s">
        <v>2378</v>
      </c>
      <c r="I163" s="252" t="s">
        <v>2379</v>
      </c>
      <c r="J163" s="252" t="s">
        <v>2380</v>
      </c>
      <c r="L163" s="252" t="s">
        <v>2381</v>
      </c>
      <c r="M163" s="252" t="s">
        <v>2378</v>
      </c>
      <c r="N163" s="252" t="s">
        <v>2379</v>
      </c>
      <c r="O163" s="252" t="s">
        <v>2380</v>
      </c>
    </row>
    <row r="164" spans="2:15" ht="15.75" customHeight="1">
      <c r="B164" s="243" t="s">
        <v>2383</v>
      </c>
      <c r="C164" s="243" t="s">
        <v>2384</v>
      </c>
      <c r="D164" s="243" t="s">
        <v>2385</v>
      </c>
      <c r="E164" s="243" t="s">
        <v>2386</v>
      </c>
      <c r="G164" s="243" t="s">
        <v>2383</v>
      </c>
      <c r="H164" s="243" t="s">
        <v>2384</v>
      </c>
      <c r="I164" s="243" t="s">
        <v>2385</v>
      </c>
      <c r="J164" s="243" t="s">
        <v>2386</v>
      </c>
      <c r="L164" s="243" t="s">
        <v>2383</v>
      </c>
      <c r="M164" s="243" t="s">
        <v>2384</v>
      </c>
      <c r="N164" s="243" t="s">
        <v>2385</v>
      </c>
      <c r="O164" s="243" t="s">
        <v>2386</v>
      </c>
    </row>
    <row r="165" spans="2:15" ht="30" customHeight="1">
      <c r="B165" s="441" t="s">
        <v>1825</v>
      </c>
      <c r="C165" s="438"/>
      <c r="D165" s="438"/>
      <c r="E165" s="439"/>
      <c r="G165" s="441" t="s">
        <v>1827</v>
      </c>
      <c r="H165" s="438"/>
      <c r="I165" s="438"/>
      <c r="J165" s="439"/>
      <c r="L165" s="441" t="s">
        <v>1829</v>
      </c>
      <c r="M165" s="438"/>
      <c r="N165" s="438"/>
      <c r="O165" s="439"/>
    </row>
    <row r="166" spans="2:15" ht="15.75" customHeight="1">
      <c r="B166" s="253" t="str">
        <f ca="1">'WEEK 1'!D16</f>
        <v>Rack Pull, mid shin</v>
      </c>
      <c r="C166" s="254">
        <f ca="1">'WEEK 1'!I16</f>
        <v>0</v>
      </c>
      <c r="D166" s="254">
        <f>'WEEK 1'!F16</f>
        <v>0</v>
      </c>
      <c r="E166" s="255">
        <f>'WEEK 1'!H16</f>
        <v>0</v>
      </c>
      <c r="G166" s="219" t="str">
        <f ca="1">'WEEK 1'!D17</f>
        <v>Close Grip Bench</v>
      </c>
      <c r="H166" s="220">
        <f ca="1">'WEEK 1'!I17</f>
        <v>0</v>
      </c>
      <c r="I166" s="220">
        <f>'WEEK 1'!F17</f>
        <v>0</v>
      </c>
      <c r="J166" s="222">
        <f>'WEEK 1'!H17</f>
        <v>0</v>
      </c>
      <c r="L166" s="256" t="str">
        <f ca="1">'WEEK 1'!D18</f>
        <v>Leg Press or RDL
If you have access to a leg press and tend to have issues good morning your squats, I would prefer using leg press just to apply a bit of extra stress to  the legs without taxing the back as much. If no leg press, do RDL's. On the leg press, try and replicate your squat stance</v>
      </c>
      <c r="M166" s="257">
        <f ca="1">'WEEK 1'!I18</f>
        <v>0</v>
      </c>
      <c r="N166" s="257">
        <f>'WEEK 1'!F18</f>
        <v>0</v>
      </c>
      <c r="O166" s="258">
        <f>'WEEK 1'!H18</f>
        <v>0</v>
      </c>
    </row>
    <row r="167" spans="2:15" ht="15.75" customHeight="1">
      <c r="B167" s="224" t="str">
        <f ca="1">'WEEK 2'!D16</f>
        <v>Rack Pull, mid shin</v>
      </c>
      <c r="C167" s="225">
        <f ca="1">'WEEK 2'!I16</f>
        <v>0</v>
      </c>
      <c r="D167" s="225">
        <f>'WEEK 2'!F16</f>
        <v>0</v>
      </c>
      <c r="E167" s="227">
        <f>'WEEK 2'!H16</f>
        <v>0</v>
      </c>
      <c r="G167" s="224" t="str">
        <f ca="1">'WEEK 2'!D17</f>
        <v>Close Grip Bench</v>
      </c>
      <c r="H167" s="225">
        <f ca="1">'WEEK 2'!I17</f>
        <v>0</v>
      </c>
      <c r="I167" s="225">
        <f>'WEEK 2'!F17</f>
        <v>0</v>
      </c>
      <c r="J167" s="227">
        <f>'WEEK 2'!H17</f>
        <v>0</v>
      </c>
      <c r="L167" s="259" t="str">
        <f ca="1">'WEEK 2'!D18</f>
        <v>Leg Press or RDL
If you have access to a leg press and tend to have issues good morning your squats, I would prefer using leg press just to apply a bit of extra stress to  the legs without taxing the back as much. If no leg press, do RDL's. On the leg press, try and replicate your squat stance</v>
      </c>
      <c r="M167" s="260">
        <f ca="1">'WEEK 2'!I18</f>
        <v>0</v>
      </c>
      <c r="N167" s="260">
        <f>'WEEK 2'!F18</f>
        <v>0</v>
      </c>
      <c r="O167" s="261">
        <f>'WEEK 2'!H18</f>
        <v>0</v>
      </c>
    </row>
    <row r="168" spans="2:15" ht="15.75" customHeight="1">
      <c r="B168" s="219" t="str">
        <f ca="1">'WEEK 3'!D16</f>
        <v>Rack Pull, mid shin</v>
      </c>
      <c r="C168" s="220">
        <f ca="1">'WEEK 3'!I16</f>
        <v>0</v>
      </c>
      <c r="D168" s="220">
        <f>'WEEK 3'!F16</f>
        <v>0</v>
      </c>
      <c r="E168" s="222">
        <f>'WEEK 3'!H16</f>
        <v>0</v>
      </c>
      <c r="G168" s="219" t="str">
        <f ca="1">'WEEK 3'!D17</f>
        <v>Close Grip Bench</v>
      </c>
      <c r="H168" s="220">
        <f ca="1">'WEEK 3'!I17</f>
        <v>0</v>
      </c>
      <c r="I168" s="220">
        <f>'WEEK 3'!F17</f>
        <v>0</v>
      </c>
      <c r="J168" s="222">
        <f>'WEEK 3'!H17</f>
        <v>0</v>
      </c>
      <c r="L168" s="256" t="str">
        <f ca="1">'WEEK 3'!D18</f>
        <v>Leg Press or RDL
If you have access to a leg press and tend to have issues good morning your squats, I would prefer using leg press just to apply a bit of extra stress to  the legs without taxing the back as much. If no leg press, do RDL's. On the leg press, try and replicate your squat stance</v>
      </c>
      <c r="M168" s="257">
        <f ca="1">'WEEK 3'!I18</f>
        <v>0</v>
      </c>
      <c r="N168" s="257">
        <f>'WEEK 3'!F18</f>
        <v>0</v>
      </c>
      <c r="O168" s="258">
        <f>'WEEK 3'!H18</f>
        <v>0</v>
      </c>
    </row>
    <row r="169" spans="2:15" ht="15.75" customHeight="1">
      <c r="B169" s="224" t="str">
        <f ca="1">'WEEK 4'!D16</f>
        <v>Rack Pull, mid shin</v>
      </c>
      <c r="C169" s="225">
        <f ca="1">'WEEK 4'!I16</f>
        <v>0</v>
      </c>
      <c r="D169" s="225">
        <f>'WEEK 4'!F16</f>
        <v>0</v>
      </c>
      <c r="E169" s="227">
        <f>'WEEK 4'!H16</f>
        <v>0</v>
      </c>
      <c r="G169" s="224" t="str">
        <f ca="1">'WEEK 4'!D17</f>
        <v>Close Grip Bench</v>
      </c>
      <c r="H169" s="225">
        <f ca="1">'WEEK 4'!I17</f>
        <v>0</v>
      </c>
      <c r="I169" s="225">
        <f>'WEEK 4'!F17</f>
        <v>0</v>
      </c>
      <c r="J169" s="227">
        <f>'WEEK 4'!H17</f>
        <v>0</v>
      </c>
      <c r="L169" s="259" t="str">
        <f ca="1">'WEEK 4'!D18</f>
        <v>Leg Press or RDL
If you have access to a leg press and tend to have issues good morning your squats, I would prefer using leg press just to apply a bit of extra stress to  the legs without taxing the back as much. If no leg press, do RDL's. On the leg press, try and replicate your squat stance</v>
      </c>
      <c r="M169" s="260">
        <f ca="1">'WEEK 4'!I18</f>
        <v>0</v>
      </c>
      <c r="N169" s="260">
        <f>'WEEK 4'!F18</f>
        <v>0</v>
      </c>
      <c r="O169" s="261">
        <f>'WEEK 4'!H18</f>
        <v>0</v>
      </c>
    </row>
    <row r="170" spans="2:15" ht="15.75" customHeight="1">
      <c r="B170" s="219" t="str">
        <f ca="1">'WEEK 5'!D16</f>
        <v>2 count paused deadlift @ 1" off floor</v>
      </c>
      <c r="C170" s="220">
        <f ca="1">'WEEK 5'!I16</f>
        <v>0</v>
      </c>
      <c r="D170" s="220">
        <f>'WEEK 5'!F16</f>
        <v>0</v>
      </c>
      <c r="E170" s="222">
        <f>'WEEK 5'!H16</f>
        <v>0</v>
      </c>
      <c r="G170" s="219" t="str">
        <f ca="1">'WEEK 5'!D17</f>
        <v>Touch n Go bench</v>
      </c>
      <c r="H170" s="220">
        <f ca="1">'WEEK 5'!I17</f>
        <v>0</v>
      </c>
      <c r="I170" s="220">
        <f>'WEEK 5'!F17</f>
        <v>0</v>
      </c>
      <c r="J170" s="222">
        <f>'WEEK 5'!H17</f>
        <v>0</v>
      </c>
      <c r="L170" s="256" t="str">
        <f ca="1">'WEEK 5'!D18</f>
        <v>SLDL</v>
      </c>
      <c r="M170" s="257">
        <f ca="1">'WEEK 5'!I18</f>
        <v>0</v>
      </c>
      <c r="N170" s="257">
        <f>'WEEK 5'!F18</f>
        <v>0</v>
      </c>
      <c r="O170" s="258">
        <f>'WEEK 5'!H18</f>
        <v>0</v>
      </c>
    </row>
    <row r="171" spans="2:15" ht="15.75" customHeight="1">
      <c r="B171" s="224" t="str">
        <f ca="1">'WEEK 6'!D16</f>
        <v>2 count paused deadlift @ 1" off floor</v>
      </c>
      <c r="C171" s="225">
        <f ca="1">'WEEK 6'!I16</f>
        <v>0</v>
      </c>
      <c r="D171" s="225">
        <f>'WEEK 6'!F16</f>
        <v>0</v>
      </c>
      <c r="E171" s="227">
        <f>'WEEK 6'!H16</f>
        <v>0</v>
      </c>
      <c r="G171" s="224" t="str">
        <f ca="1">'WEEK 6'!D17</f>
        <v>Touch n Go bench</v>
      </c>
      <c r="H171" s="225">
        <f ca="1">'WEEK 6'!I17</f>
        <v>0</v>
      </c>
      <c r="I171" s="225">
        <f>'WEEK 6'!F17</f>
        <v>0</v>
      </c>
      <c r="J171" s="227">
        <f>'WEEK 6'!H17</f>
        <v>0</v>
      </c>
      <c r="L171" s="259" t="str">
        <f ca="1">'WEEK 6'!D18</f>
        <v>SLDL</v>
      </c>
      <c r="M171" s="260">
        <f ca="1">'WEEK 6'!I18</f>
        <v>0</v>
      </c>
      <c r="N171" s="260">
        <f>'WEEK 6'!F18</f>
        <v>0</v>
      </c>
      <c r="O171" s="261">
        <f>'WEEK 6'!H18</f>
        <v>0</v>
      </c>
    </row>
    <row r="172" spans="2:15" ht="15.75" customHeight="1">
      <c r="B172" s="219" t="str">
        <f ca="1">'WEEK 7'!D16</f>
        <v>2 count paused deadlift @ 1" off floor</v>
      </c>
      <c r="C172" s="220">
        <f ca="1">'WEEK 7'!I16</f>
        <v>0</v>
      </c>
      <c r="D172" s="220">
        <f>'WEEK 7'!F16</f>
        <v>0</v>
      </c>
      <c r="E172" s="222">
        <f>'WEEK 7'!H16</f>
        <v>0</v>
      </c>
      <c r="G172" s="219" t="str">
        <f ca="1">'WEEK 7'!D17</f>
        <v>Touch n Go bench</v>
      </c>
      <c r="H172" s="220">
        <f ca="1">'WEEK 7'!I17</f>
        <v>0</v>
      </c>
      <c r="I172" s="220">
        <f>'WEEK 7'!F17</f>
        <v>0</v>
      </c>
      <c r="J172" s="222">
        <f>'WEEK 7'!H17</f>
        <v>0</v>
      </c>
      <c r="L172" s="256" t="str">
        <f ca="1">'WEEK 7'!D18</f>
        <v>SLDL</v>
      </c>
      <c r="M172" s="257">
        <f ca="1">'WEEK 7'!I18</f>
        <v>0</v>
      </c>
      <c r="N172" s="257">
        <f>'WEEK 7'!F18</f>
        <v>0</v>
      </c>
      <c r="O172" s="258">
        <f>'WEEK 7'!H18</f>
        <v>0</v>
      </c>
    </row>
    <row r="173" spans="2:15" ht="15.75" customHeight="1">
      <c r="B173" s="224" t="str">
        <f ca="1">'WEEK 8'!D16</f>
        <v>2 count paused deadlift @ 1" off floor</v>
      </c>
      <c r="C173" s="225">
        <f ca="1">'WEEK 8'!I16</f>
        <v>0</v>
      </c>
      <c r="D173" s="225">
        <f>'WEEK 8'!F16</f>
        <v>0</v>
      </c>
      <c r="E173" s="227">
        <f>'WEEK 8'!H16</f>
        <v>0</v>
      </c>
      <c r="G173" s="224" t="str">
        <f ca="1">'WEEK 8'!D17</f>
        <v>Touch n Go bench</v>
      </c>
      <c r="H173" s="225">
        <f ca="1">'WEEK 8'!I17</f>
        <v>0</v>
      </c>
      <c r="I173" s="225">
        <f>'WEEK 8'!F17</f>
        <v>0</v>
      </c>
      <c r="J173" s="227">
        <f>'WEEK 8'!H17</f>
        <v>0</v>
      </c>
      <c r="L173" s="259" t="str">
        <f ca="1">'WEEK 8'!D18</f>
        <v>SLDL</v>
      </c>
      <c r="M173" s="260">
        <f ca="1">'WEEK 8'!I18</f>
        <v>0</v>
      </c>
      <c r="N173" s="260">
        <f>'WEEK 8'!F18</f>
        <v>0</v>
      </c>
      <c r="O173" s="261">
        <f>'WEEK 8'!H18</f>
        <v>0</v>
      </c>
    </row>
    <row r="174" spans="2:15" ht="15.75" customHeight="1">
      <c r="B174" s="219" t="str">
        <f ca="1">'WEEK 9'!D16</f>
        <v>Pin Squat</v>
      </c>
      <c r="C174" s="220">
        <f ca="1">'WEEK 9'!I16</f>
        <v>0</v>
      </c>
      <c r="D174" s="220">
        <f>'WEEK 9'!F16</f>
        <v>0</v>
      </c>
      <c r="E174" s="222">
        <f>'WEEK 9'!H16</f>
        <v>0</v>
      </c>
      <c r="G174" s="219" t="str">
        <f ca="1">'WEEK 9'!D17</f>
        <v>Pin bench</v>
      </c>
      <c r="H174" s="220">
        <f ca="1">'WEEK 9'!I17</f>
        <v>0</v>
      </c>
      <c r="I174" s="220">
        <f>'WEEK 9'!F17</f>
        <v>0</v>
      </c>
      <c r="J174" s="222">
        <f>'WEEK 9'!H17</f>
        <v>0</v>
      </c>
      <c r="L174" s="256" t="str">
        <f ca="1">'WEEK 9'!D18</f>
        <v>2" deficit deadlift</v>
      </c>
      <c r="M174" s="257">
        <f ca="1">'WEEK 9'!I18</f>
        <v>0</v>
      </c>
      <c r="N174" s="257">
        <f>'WEEK 9'!F18</f>
        <v>0</v>
      </c>
      <c r="O174" s="258">
        <f>'WEEK 9'!H18</f>
        <v>0</v>
      </c>
    </row>
    <row r="175" spans="2:15" ht="15.75" customHeight="1">
      <c r="B175" s="224" t="str">
        <f ca="1">'WEEK 10'!D16</f>
        <v>Pin Squat</v>
      </c>
      <c r="C175" s="225">
        <f ca="1">'WEEK 10'!I16</f>
        <v>0</v>
      </c>
      <c r="D175" s="225">
        <f>'WEEK 10'!F16</f>
        <v>0</v>
      </c>
      <c r="E175" s="227">
        <f>'WEEK 10'!H16</f>
        <v>0</v>
      </c>
      <c r="G175" s="224" t="str">
        <f ca="1">'WEEK 10'!D17</f>
        <v>Pin bench</v>
      </c>
      <c r="H175" s="225">
        <f ca="1">'WEEK 10'!I17</f>
        <v>0</v>
      </c>
      <c r="I175" s="225">
        <f>'WEEK 10'!F17</f>
        <v>0</v>
      </c>
      <c r="J175" s="227">
        <f>'WEEK 10'!H17</f>
        <v>0</v>
      </c>
      <c r="L175" s="259" t="str">
        <f ca="1">'WEEK 10'!D18</f>
        <v>2" deficit deadlift</v>
      </c>
      <c r="M175" s="260">
        <f ca="1">'WEEK 10'!I18</f>
        <v>0</v>
      </c>
      <c r="N175" s="260">
        <f>'WEEK 10'!F18</f>
        <v>0</v>
      </c>
      <c r="O175" s="261">
        <f>'WEEK 10'!H18</f>
        <v>0</v>
      </c>
    </row>
    <row r="176" spans="2:15" ht="15.75" customHeight="1">
      <c r="B176" s="219" t="str">
        <f ca="1">'WEEK 11'!D16</f>
        <v>Pin Squat</v>
      </c>
      <c r="C176" s="220">
        <f ca="1">'WEEK 11'!I16</f>
        <v>0</v>
      </c>
      <c r="D176" s="220">
        <f>'WEEK 11'!F16</f>
        <v>0</v>
      </c>
      <c r="E176" s="222">
        <f>'WEEK 11'!H16</f>
        <v>0</v>
      </c>
      <c r="G176" s="219" t="str">
        <f ca="1">'WEEK 11'!D17</f>
        <v>Pin bench</v>
      </c>
      <c r="H176" s="220">
        <f ca="1">'WEEK 11'!I17</f>
        <v>0</v>
      </c>
      <c r="I176" s="220">
        <f>'WEEK 11'!F17</f>
        <v>0</v>
      </c>
      <c r="J176" s="222">
        <f>'WEEK 11'!H17</f>
        <v>0</v>
      </c>
      <c r="L176" s="256" t="str">
        <f ca="1">'WEEK 11'!D18</f>
        <v>2" deficit deadlift</v>
      </c>
      <c r="M176" s="257">
        <f ca="1">'WEEK 11'!I18</f>
        <v>0</v>
      </c>
      <c r="N176" s="257">
        <f>'WEEK 11'!F18</f>
        <v>0</v>
      </c>
      <c r="O176" s="258">
        <f>'WEEK 11'!H18</f>
        <v>0</v>
      </c>
    </row>
    <row r="177" spans="2:15" ht="15.75" customHeight="1">
      <c r="B177" s="224" t="str">
        <f ca="1">'WEEK 12'!D16</f>
        <v>Pin Squat</v>
      </c>
      <c r="C177" s="225">
        <f ca="1">'WEEK 12'!I16</f>
        <v>0</v>
      </c>
      <c r="D177" s="225">
        <f>'WEEK 12'!F16</f>
        <v>0</v>
      </c>
      <c r="E177" s="227">
        <f>'WEEK 12'!H16</f>
        <v>0</v>
      </c>
      <c r="G177" s="224" t="str">
        <f ca="1">'WEEK 12'!D17</f>
        <v>Pin bench</v>
      </c>
      <c r="H177" s="225">
        <f ca="1">'WEEK 12'!I17</f>
        <v>0</v>
      </c>
      <c r="I177" s="225">
        <f>'WEEK 12'!F17</f>
        <v>0</v>
      </c>
      <c r="J177" s="227">
        <f>'WEEK 12'!H17</f>
        <v>0</v>
      </c>
      <c r="L177" s="259" t="str">
        <f ca="1">'WEEK 12'!D18</f>
        <v>2" deficit deadlift</v>
      </c>
      <c r="M177" s="260">
        <f ca="1">'WEEK 12'!I18</f>
        <v>0</v>
      </c>
      <c r="N177" s="260">
        <f>'WEEK 12'!F18</f>
        <v>0</v>
      </c>
      <c r="O177" s="261">
        <f>'WEEK 12'!H18</f>
        <v>0</v>
      </c>
    </row>
    <row r="178" spans="2:15" ht="15.75" customHeight="1">
      <c r="B178" s="219" t="str">
        <f ca="1">'WEEK 13'!D16</f>
        <v>Squat w/ belt</v>
      </c>
      <c r="C178" s="220">
        <f ca="1">'WEEK 13'!I16</f>
        <v>0</v>
      </c>
      <c r="D178" s="220">
        <f>'WEEK 13'!F16</f>
        <v>0</v>
      </c>
      <c r="E178" s="222">
        <f>'WEEK 13'!H16</f>
        <v>0</v>
      </c>
      <c r="G178" s="219" t="str">
        <f ca="1">'WEEK 13'!D17</f>
        <v>1 count paused bench</v>
      </c>
      <c r="H178" s="220">
        <f ca="1">'WEEK 13'!I17</f>
        <v>0</v>
      </c>
      <c r="I178" s="220">
        <f>'WEEK 13'!F17</f>
        <v>0</v>
      </c>
      <c r="J178" s="222">
        <f>'WEEK 13'!H17</f>
        <v>0</v>
      </c>
      <c r="L178" s="256" t="str">
        <f ca="1">'WEEK 13'!D18</f>
        <v>Deadlift w/ belt</v>
      </c>
      <c r="M178" s="257">
        <f ca="1">'WEEK 13'!I18</f>
        <v>0</v>
      </c>
      <c r="N178" s="257">
        <f>'WEEK 13'!F18</f>
        <v>0</v>
      </c>
      <c r="O178" s="258">
        <f>'WEEK 13'!H18</f>
        <v>0</v>
      </c>
    </row>
    <row r="179" spans="2:15" ht="15.75" customHeight="1">
      <c r="B179" s="224" t="e">
        <f>#REF!</f>
        <v>#REF!</v>
      </c>
      <c r="C179" s="225" t="e">
        <f>#REF!</f>
        <v>#REF!</v>
      </c>
      <c r="D179" s="225" t="e">
        <f>#REF!</f>
        <v>#REF!</v>
      </c>
      <c r="E179" s="227" t="e">
        <f>#REF!</f>
        <v>#REF!</v>
      </c>
      <c r="G179" s="224" t="e">
        <f>#REF!</f>
        <v>#REF!</v>
      </c>
      <c r="H179" s="225" t="e">
        <f>#REF!</f>
        <v>#REF!</v>
      </c>
      <c r="I179" s="225" t="e">
        <f>#REF!</f>
        <v>#REF!</v>
      </c>
      <c r="J179" s="227" t="e">
        <f>#REF!</f>
        <v>#REF!</v>
      </c>
      <c r="L179" s="259" t="e">
        <f>#REF!</f>
        <v>#REF!</v>
      </c>
      <c r="M179" s="260" t="e">
        <f>#REF!</f>
        <v>#REF!</v>
      </c>
      <c r="N179" s="260" t="e">
        <f>#REF!</f>
        <v>#REF!</v>
      </c>
      <c r="O179" s="261" t="e">
        <f>#REF!</f>
        <v>#REF!</v>
      </c>
    </row>
    <row r="180" spans="2:15" ht="15.75" customHeight="1">
      <c r="B180" s="219" t="e">
        <f>#REF!</f>
        <v>#REF!</v>
      </c>
      <c r="C180" s="220" t="e">
        <f>#REF!</f>
        <v>#REF!</v>
      </c>
      <c r="D180" s="220" t="e">
        <f>#REF!</f>
        <v>#REF!</v>
      </c>
      <c r="E180" s="222" t="e">
        <f>#REF!</f>
        <v>#REF!</v>
      </c>
      <c r="G180" s="219" t="e">
        <f>#REF!</f>
        <v>#REF!</v>
      </c>
      <c r="H180" s="220" t="e">
        <f>#REF!</f>
        <v>#REF!</v>
      </c>
      <c r="I180" s="220" t="e">
        <f>#REF!</f>
        <v>#REF!</v>
      </c>
      <c r="J180" s="222" t="e">
        <f>#REF!</f>
        <v>#REF!</v>
      </c>
      <c r="L180" s="256" t="e">
        <f>#REF!</f>
        <v>#REF!</v>
      </c>
      <c r="M180" s="257" t="e">
        <f>#REF!</f>
        <v>#REF!</v>
      </c>
      <c r="N180" s="257" t="e">
        <f>#REF!</f>
        <v>#REF!</v>
      </c>
      <c r="O180" s="258" t="e">
        <f>#REF!</f>
        <v>#REF!</v>
      </c>
    </row>
    <row r="181" spans="2:15" ht="15.75" customHeight="1">
      <c r="B181" s="236" t="e">
        <f>#REF!</f>
        <v>#REF!</v>
      </c>
      <c r="C181" s="237" t="e">
        <f>#REF!</f>
        <v>#REF!</v>
      </c>
      <c r="D181" s="237" t="e">
        <f>#REF!</f>
        <v>#REF!</v>
      </c>
      <c r="E181" s="239" t="e">
        <f>#REF!</f>
        <v>#REF!</v>
      </c>
      <c r="G181" s="236" t="e">
        <f>#REF!</f>
        <v>#REF!</v>
      </c>
      <c r="H181" s="237" t="e">
        <f>#REF!</f>
        <v>#REF!</v>
      </c>
      <c r="I181" s="237" t="e">
        <f>#REF!</f>
        <v>#REF!</v>
      </c>
      <c r="J181" s="239" t="e">
        <f>#REF!</f>
        <v>#REF!</v>
      </c>
      <c r="L181" s="262" t="e">
        <f>#REF!</f>
        <v>#REF!</v>
      </c>
      <c r="M181" s="263" t="e">
        <f>#REF!</f>
        <v>#REF!</v>
      </c>
      <c r="N181" s="263" t="e">
        <f>#REF!</f>
        <v>#REF!</v>
      </c>
      <c r="O181" s="264" t="e">
        <f>#REF!</f>
        <v>#REF!</v>
      </c>
    </row>
    <row r="182" spans="2:15" ht="15.75" hidden="1" customHeight="1">
      <c r="B182" s="129" t="s">
        <v>2172</v>
      </c>
      <c r="C182" s="129" t="s">
        <v>2169</v>
      </c>
      <c r="D182" s="129" t="s">
        <v>2170</v>
      </c>
      <c r="E182" s="129" t="s">
        <v>2171</v>
      </c>
      <c r="G182" s="129" t="s">
        <v>2172</v>
      </c>
      <c r="H182" s="129" t="s">
        <v>2169</v>
      </c>
      <c r="I182" s="129" t="s">
        <v>2170</v>
      </c>
      <c r="J182" s="129" t="s">
        <v>2171</v>
      </c>
      <c r="L182" s="129" t="s">
        <v>2172</v>
      </c>
      <c r="M182" s="129" t="s">
        <v>2169</v>
      </c>
      <c r="N182" s="129" t="s">
        <v>2170</v>
      </c>
      <c r="O182" s="129" t="s">
        <v>2171</v>
      </c>
    </row>
    <row r="183" spans="2:15" ht="15.75" hidden="1" customHeight="1">
      <c r="B183" s="129" t="s">
        <v>2177</v>
      </c>
      <c r="C183" s="129" t="s">
        <v>2174</v>
      </c>
      <c r="D183" s="129" t="s">
        <v>2175</v>
      </c>
      <c r="E183" s="129" t="s">
        <v>2176</v>
      </c>
      <c r="G183" s="129" t="s">
        <v>2177</v>
      </c>
      <c r="H183" s="129" t="s">
        <v>2174</v>
      </c>
      <c r="I183" s="129" t="s">
        <v>2175</v>
      </c>
      <c r="J183" s="129" t="s">
        <v>2176</v>
      </c>
      <c r="L183" s="129" t="s">
        <v>2177</v>
      </c>
      <c r="M183" s="129" t="s">
        <v>2174</v>
      </c>
      <c r="N183" s="129" t="s">
        <v>2175</v>
      </c>
      <c r="O183" s="129" t="s">
        <v>2176</v>
      </c>
    </row>
    <row r="184" spans="2:15" ht="15.75" hidden="1" customHeight="1">
      <c r="B184" s="129" t="s">
        <v>2183</v>
      </c>
      <c r="C184" s="129" t="s">
        <v>2180</v>
      </c>
      <c r="D184" s="129" t="s">
        <v>2181</v>
      </c>
      <c r="E184" s="129" t="s">
        <v>2182</v>
      </c>
      <c r="G184" s="129" t="s">
        <v>2183</v>
      </c>
      <c r="H184" s="129" t="s">
        <v>2180</v>
      </c>
      <c r="I184" s="129" t="s">
        <v>2181</v>
      </c>
      <c r="J184" s="129" t="s">
        <v>2182</v>
      </c>
      <c r="L184" s="129" t="s">
        <v>2183</v>
      </c>
      <c r="M184" s="129" t="s">
        <v>2180</v>
      </c>
      <c r="N184" s="129" t="s">
        <v>2181</v>
      </c>
      <c r="O184" s="129" t="s">
        <v>2182</v>
      </c>
    </row>
    <row r="185" spans="2:15" ht="15.75" hidden="1" customHeight="1">
      <c r="B185" s="129" t="s">
        <v>2189</v>
      </c>
      <c r="C185" s="129" t="s">
        <v>2186</v>
      </c>
      <c r="D185" s="129" t="s">
        <v>2187</v>
      </c>
      <c r="E185" s="129" t="s">
        <v>2188</v>
      </c>
      <c r="G185" s="129" t="s">
        <v>2189</v>
      </c>
      <c r="H185" s="129" t="s">
        <v>2186</v>
      </c>
      <c r="I185" s="129" t="s">
        <v>2187</v>
      </c>
      <c r="J185" s="129" t="s">
        <v>2188</v>
      </c>
      <c r="L185" s="129" t="s">
        <v>2189</v>
      </c>
      <c r="M185" s="129" t="s">
        <v>2186</v>
      </c>
      <c r="N185" s="129" t="s">
        <v>2187</v>
      </c>
      <c r="O185" s="129" t="s">
        <v>2188</v>
      </c>
    </row>
    <row r="186" spans="2:15" ht="15.75" hidden="1" customHeight="1">
      <c r="B186" s="129" t="s">
        <v>2195</v>
      </c>
      <c r="C186" s="129" t="s">
        <v>2192</v>
      </c>
      <c r="D186" s="129" t="s">
        <v>2193</v>
      </c>
      <c r="E186" s="129" t="s">
        <v>2194</v>
      </c>
      <c r="G186" s="129" t="s">
        <v>2195</v>
      </c>
      <c r="H186" s="129" t="s">
        <v>2192</v>
      </c>
      <c r="I186" s="129" t="s">
        <v>2193</v>
      </c>
      <c r="J186" s="129" t="s">
        <v>2194</v>
      </c>
      <c r="L186" s="129" t="s">
        <v>2195</v>
      </c>
      <c r="M186" s="129" t="s">
        <v>2192</v>
      </c>
      <c r="N186" s="129" t="s">
        <v>2193</v>
      </c>
      <c r="O186" s="129" t="s">
        <v>2194</v>
      </c>
    </row>
    <row r="187" spans="2:15" ht="15.75" hidden="1" customHeight="1">
      <c r="B187" s="129" t="s">
        <v>2201</v>
      </c>
      <c r="C187" s="129" t="s">
        <v>2198</v>
      </c>
      <c r="D187" s="129" t="s">
        <v>2199</v>
      </c>
      <c r="E187" s="129" t="s">
        <v>2200</v>
      </c>
      <c r="G187" s="129" t="s">
        <v>2201</v>
      </c>
      <c r="H187" s="129" t="s">
        <v>2198</v>
      </c>
      <c r="I187" s="129" t="s">
        <v>2199</v>
      </c>
      <c r="J187" s="129" t="s">
        <v>2200</v>
      </c>
      <c r="L187" s="129" t="s">
        <v>2201</v>
      </c>
      <c r="M187" s="129" t="s">
        <v>2198</v>
      </c>
      <c r="N187" s="129" t="s">
        <v>2199</v>
      </c>
      <c r="O187" s="129" t="s">
        <v>2200</v>
      </c>
    </row>
    <row r="188" spans="2:15" ht="15.75" hidden="1" customHeight="1">
      <c r="B188" s="129" t="s">
        <v>2207</v>
      </c>
      <c r="C188" s="129" t="s">
        <v>2204</v>
      </c>
      <c r="D188" s="129" t="s">
        <v>2205</v>
      </c>
      <c r="E188" s="129" t="s">
        <v>2206</v>
      </c>
      <c r="G188" s="129" t="s">
        <v>2207</v>
      </c>
      <c r="H188" s="129" t="s">
        <v>2204</v>
      </c>
      <c r="I188" s="129" t="s">
        <v>2205</v>
      </c>
      <c r="J188" s="129" t="s">
        <v>2206</v>
      </c>
      <c r="L188" s="129" t="s">
        <v>2207</v>
      </c>
      <c r="M188" s="129" t="s">
        <v>2204</v>
      </c>
      <c r="N188" s="129" t="s">
        <v>2205</v>
      </c>
      <c r="O188" s="129" t="s">
        <v>2206</v>
      </c>
    </row>
    <row r="189" spans="2:15" ht="15.75" hidden="1" customHeight="1">
      <c r="B189" s="129" t="s">
        <v>2213</v>
      </c>
      <c r="C189" s="129" t="s">
        <v>2210</v>
      </c>
      <c r="D189" s="129" t="s">
        <v>2211</v>
      </c>
      <c r="E189" s="129" t="s">
        <v>2212</v>
      </c>
      <c r="G189" s="129" t="s">
        <v>2213</v>
      </c>
      <c r="H189" s="129" t="s">
        <v>2210</v>
      </c>
      <c r="I189" s="129" t="s">
        <v>2211</v>
      </c>
      <c r="J189" s="129" t="s">
        <v>2212</v>
      </c>
      <c r="L189" s="129" t="s">
        <v>2213</v>
      </c>
      <c r="M189" s="129" t="s">
        <v>2210</v>
      </c>
      <c r="N189" s="129" t="s">
        <v>2211</v>
      </c>
      <c r="O189" s="129" t="s">
        <v>2212</v>
      </c>
    </row>
    <row r="190" spans="2:15" ht="15.75" hidden="1" customHeight="1">
      <c r="B190" s="129" t="s">
        <v>2219</v>
      </c>
      <c r="C190" s="129" t="s">
        <v>2216</v>
      </c>
      <c r="D190" s="129" t="s">
        <v>2217</v>
      </c>
      <c r="E190" s="129" t="s">
        <v>2218</v>
      </c>
      <c r="G190" s="129" t="s">
        <v>2219</v>
      </c>
      <c r="H190" s="129" t="s">
        <v>2216</v>
      </c>
      <c r="I190" s="129" t="s">
        <v>2217</v>
      </c>
      <c r="J190" s="129" t="s">
        <v>2218</v>
      </c>
      <c r="L190" s="129" t="s">
        <v>2219</v>
      </c>
      <c r="M190" s="129" t="s">
        <v>2216</v>
      </c>
      <c r="N190" s="129" t="s">
        <v>2217</v>
      </c>
      <c r="O190" s="129" t="s">
        <v>2218</v>
      </c>
    </row>
    <row r="191" spans="2:15" ht="15.75" hidden="1" customHeight="1">
      <c r="B191" s="129" t="s">
        <v>2225</v>
      </c>
      <c r="C191" s="129" t="s">
        <v>2222</v>
      </c>
      <c r="D191" s="129" t="s">
        <v>2223</v>
      </c>
      <c r="E191" s="129" t="s">
        <v>2224</v>
      </c>
      <c r="G191" s="129" t="s">
        <v>2225</v>
      </c>
      <c r="H191" s="129" t="s">
        <v>2222</v>
      </c>
      <c r="I191" s="129" t="s">
        <v>2223</v>
      </c>
      <c r="J191" s="129" t="s">
        <v>2224</v>
      </c>
      <c r="L191" s="129" t="s">
        <v>2225</v>
      </c>
      <c r="M191" s="129" t="s">
        <v>2222</v>
      </c>
      <c r="N191" s="129" t="s">
        <v>2223</v>
      </c>
      <c r="O191" s="129" t="s">
        <v>2224</v>
      </c>
    </row>
    <row r="192" spans="2:15" ht="15.75" hidden="1" customHeight="1">
      <c r="B192" s="129" t="s">
        <v>2231</v>
      </c>
      <c r="C192" s="129" t="s">
        <v>2228</v>
      </c>
      <c r="D192" s="129" t="s">
        <v>2229</v>
      </c>
      <c r="E192" s="129" t="s">
        <v>2230</v>
      </c>
      <c r="G192" s="129" t="s">
        <v>2231</v>
      </c>
      <c r="H192" s="129" t="s">
        <v>2228</v>
      </c>
      <c r="I192" s="129" t="s">
        <v>2229</v>
      </c>
      <c r="J192" s="129" t="s">
        <v>2230</v>
      </c>
      <c r="L192" s="129" t="s">
        <v>2231</v>
      </c>
      <c r="M192" s="129" t="s">
        <v>2228</v>
      </c>
      <c r="N192" s="129" t="s">
        <v>2229</v>
      </c>
      <c r="O192" s="129" t="s">
        <v>2230</v>
      </c>
    </row>
    <row r="193" spans="2:15" ht="15.75" hidden="1" customHeight="1">
      <c r="B193" s="129" t="s">
        <v>2237</v>
      </c>
      <c r="C193" s="129" t="s">
        <v>2234</v>
      </c>
      <c r="D193" s="129" t="s">
        <v>2235</v>
      </c>
      <c r="E193" s="129" t="s">
        <v>2236</v>
      </c>
      <c r="G193" s="129" t="s">
        <v>2237</v>
      </c>
      <c r="H193" s="129" t="s">
        <v>2234</v>
      </c>
      <c r="I193" s="129" t="s">
        <v>2235</v>
      </c>
      <c r="J193" s="129" t="s">
        <v>2236</v>
      </c>
      <c r="L193" s="129" t="s">
        <v>2237</v>
      </c>
      <c r="M193" s="129" t="s">
        <v>2234</v>
      </c>
      <c r="N193" s="129" t="s">
        <v>2235</v>
      </c>
      <c r="O193" s="129" t="s">
        <v>2236</v>
      </c>
    </row>
    <row r="194" spans="2:15" ht="15.75" hidden="1" customHeight="1">
      <c r="B194" s="129" t="s">
        <v>2243</v>
      </c>
      <c r="C194" s="129" t="s">
        <v>2240</v>
      </c>
      <c r="D194" s="129" t="s">
        <v>2241</v>
      </c>
      <c r="E194" s="129" t="s">
        <v>2242</v>
      </c>
      <c r="G194" s="129" t="s">
        <v>2243</v>
      </c>
      <c r="H194" s="129" t="s">
        <v>2240</v>
      </c>
      <c r="I194" s="129" t="s">
        <v>2241</v>
      </c>
      <c r="J194" s="129" t="s">
        <v>2242</v>
      </c>
      <c r="L194" s="129" t="s">
        <v>2243</v>
      </c>
      <c r="M194" s="129" t="s">
        <v>2240</v>
      </c>
      <c r="N194" s="129" t="s">
        <v>2241</v>
      </c>
      <c r="O194" s="129" t="s">
        <v>2242</v>
      </c>
    </row>
    <row r="195" spans="2:15" ht="15.75" hidden="1" customHeight="1">
      <c r="B195" s="129" t="s">
        <v>2249</v>
      </c>
      <c r="C195" s="129" t="s">
        <v>2246</v>
      </c>
      <c r="D195" s="129" t="s">
        <v>2247</v>
      </c>
      <c r="E195" s="129" t="s">
        <v>2248</v>
      </c>
      <c r="G195" s="129" t="s">
        <v>2249</v>
      </c>
      <c r="H195" s="129" t="s">
        <v>2246</v>
      </c>
      <c r="I195" s="129" t="s">
        <v>2247</v>
      </c>
      <c r="J195" s="129" t="s">
        <v>2248</v>
      </c>
      <c r="L195" s="129" t="s">
        <v>2249</v>
      </c>
      <c r="M195" s="129" t="s">
        <v>2246</v>
      </c>
      <c r="N195" s="129" t="s">
        <v>2247</v>
      </c>
      <c r="O195" s="129" t="s">
        <v>2248</v>
      </c>
    </row>
    <row r="196" spans="2:15" ht="15.75" hidden="1" customHeight="1">
      <c r="B196" s="129" t="s">
        <v>2255</v>
      </c>
      <c r="C196" s="129" t="s">
        <v>2252</v>
      </c>
      <c r="D196" s="129" t="s">
        <v>2253</v>
      </c>
      <c r="E196" s="129" t="s">
        <v>2254</v>
      </c>
      <c r="G196" s="129" t="s">
        <v>2255</v>
      </c>
      <c r="H196" s="129" t="s">
        <v>2252</v>
      </c>
      <c r="I196" s="129" t="s">
        <v>2253</v>
      </c>
      <c r="J196" s="129" t="s">
        <v>2254</v>
      </c>
      <c r="L196" s="129" t="s">
        <v>2255</v>
      </c>
      <c r="M196" s="129" t="s">
        <v>2252</v>
      </c>
      <c r="N196" s="129" t="s">
        <v>2253</v>
      </c>
      <c r="O196" s="129" t="s">
        <v>2254</v>
      </c>
    </row>
    <row r="197" spans="2:15" ht="15.75" hidden="1" customHeight="1">
      <c r="B197" s="129" t="s">
        <v>2261</v>
      </c>
      <c r="C197" s="129" t="s">
        <v>2258</v>
      </c>
      <c r="D197" s="129" t="s">
        <v>2259</v>
      </c>
      <c r="E197" s="129" t="s">
        <v>2260</v>
      </c>
      <c r="G197" s="129" t="s">
        <v>2261</v>
      </c>
      <c r="H197" s="129" t="s">
        <v>2258</v>
      </c>
      <c r="I197" s="129" t="s">
        <v>2259</v>
      </c>
      <c r="J197" s="129" t="s">
        <v>2260</v>
      </c>
      <c r="L197" s="129" t="s">
        <v>2261</v>
      </c>
      <c r="M197" s="129" t="s">
        <v>2258</v>
      </c>
      <c r="N197" s="129" t="s">
        <v>2259</v>
      </c>
      <c r="O197" s="129" t="s">
        <v>2260</v>
      </c>
    </row>
    <row r="198" spans="2:15" ht="15.75" hidden="1" customHeight="1">
      <c r="B198" s="129" t="s">
        <v>2267</v>
      </c>
      <c r="C198" s="129" t="s">
        <v>2264</v>
      </c>
      <c r="D198" s="129" t="s">
        <v>2265</v>
      </c>
      <c r="E198" s="129" t="s">
        <v>2266</v>
      </c>
      <c r="G198" s="129" t="s">
        <v>2267</v>
      </c>
      <c r="H198" s="129" t="s">
        <v>2264</v>
      </c>
      <c r="I198" s="129" t="s">
        <v>2265</v>
      </c>
      <c r="J198" s="129" t="s">
        <v>2266</v>
      </c>
      <c r="L198" s="129" t="s">
        <v>2267</v>
      </c>
      <c r="M198" s="129" t="s">
        <v>2264</v>
      </c>
      <c r="N198" s="129" t="s">
        <v>2265</v>
      </c>
      <c r="O198" s="129" t="s">
        <v>2266</v>
      </c>
    </row>
    <row r="199" spans="2:15" ht="15.75" hidden="1" customHeight="1">
      <c r="B199" s="129" t="s">
        <v>2273</v>
      </c>
      <c r="C199" s="129" t="s">
        <v>2270</v>
      </c>
      <c r="D199" s="129" t="s">
        <v>2271</v>
      </c>
      <c r="E199" s="129" t="s">
        <v>2272</v>
      </c>
      <c r="G199" s="129" t="s">
        <v>2273</v>
      </c>
      <c r="H199" s="129" t="s">
        <v>2270</v>
      </c>
      <c r="I199" s="129" t="s">
        <v>2271</v>
      </c>
      <c r="J199" s="129" t="s">
        <v>2272</v>
      </c>
      <c r="L199" s="129" t="s">
        <v>2273</v>
      </c>
      <c r="M199" s="129" t="s">
        <v>2270</v>
      </c>
      <c r="N199" s="129" t="s">
        <v>2271</v>
      </c>
      <c r="O199" s="129" t="s">
        <v>2272</v>
      </c>
    </row>
    <row r="200" spans="2:15" ht="15.75" hidden="1" customHeight="1">
      <c r="B200" s="129" t="s">
        <v>2279</v>
      </c>
      <c r="C200" s="129" t="s">
        <v>2276</v>
      </c>
      <c r="D200" s="129" t="s">
        <v>2277</v>
      </c>
      <c r="E200" s="129" t="s">
        <v>2278</v>
      </c>
      <c r="G200" s="129" t="s">
        <v>2279</v>
      </c>
      <c r="H200" s="129" t="s">
        <v>2276</v>
      </c>
      <c r="I200" s="129" t="s">
        <v>2277</v>
      </c>
      <c r="J200" s="129" t="s">
        <v>2278</v>
      </c>
      <c r="L200" s="129" t="s">
        <v>2279</v>
      </c>
      <c r="M200" s="129" t="s">
        <v>2276</v>
      </c>
      <c r="N200" s="129" t="s">
        <v>2277</v>
      </c>
      <c r="O200" s="129" t="s">
        <v>2278</v>
      </c>
    </row>
    <row r="201" spans="2:15" ht="15.75" hidden="1" customHeight="1">
      <c r="B201" s="129" t="s">
        <v>2285</v>
      </c>
      <c r="C201" s="129" t="s">
        <v>2282</v>
      </c>
      <c r="D201" s="129" t="s">
        <v>2283</v>
      </c>
      <c r="E201" s="129" t="s">
        <v>2284</v>
      </c>
      <c r="G201" s="129" t="s">
        <v>2285</v>
      </c>
      <c r="H201" s="129" t="s">
        <v>2282</v>
      </c>
      <c r="I201" s="129" t="s">
        <v>2283</v>
      </c>
      <c r="J201" s="129" t="s">
        <v>2284</v>
      </c>
      <c r="L201" s="129" t="s">
        <v>2285</v>
      </c>
      <c r="M201" s="129" t="s">
        <v>2282</v>
      </c>
      <c r="N201" s="129" t="s">
        <v>2283</v>
      </c>
      <c r="O201" s="129" t="s">
        <v>2284</v>
      </c>
    </row>
    <row r="202" spans="2:15" ht="15.75" hidden="1" customHeight="1">
      <c r="B202" s="129" t="s">
        <v>2291</v>
      </c>
      <c r="C202" s="129" t="s">
        <v>2288</v>
      </c>
      <c r="D202" s="129" t="s">
        <v>2289</v>
      </c>
      <c r="E202" s="129" t="s">
        <v>2290</v>
      </c>
      <c r="G202" s="129" t="s">
        <v>2291</v>
      </c>
      <c r="H202" s="129" t="s">
        <v>2288</v>
      </c>
      <c r="I202" s="129" t="s">
        <v>2289</v>
      </c>
      <c r="J202" s="129" t="s">
        <v>2290</v>
      </c>
      <c r="L202" s="129" t="s">
        <v>2291</v>
      </c>
      <c r="M202" s="129" t="s">
        <v>2288</v>
      </c>
      <c r="N202" s="129" t="s">
        <v>2289</v>
      </c>
      <c r="O202" s="129" t="s">
        <v>2290</v>
      </c>
    </row>
    <row r="203" spans="2:15" ht="15.75" hidden="1" customHeight="1">
      <c r="B203" s="129" t="s">
        <v>2297</v>
      </c>
      <c r="C203" s="129" t="s">
        <v>2294</v>
      </c>
      <c r="D203" s="129" t="s">
        <v>2295</v>
      </c>
      <c r="E203" s="129" t="s">
        <v>2296</v>
      </c>
      <c r="G203" s="129" t="s">
        <v>2297</v>
      </c>
      <c r="H203" s="129" t="s">
        <v>2294</v>
      </c>
      <c r="I203" s="129" t="s">
        <v>2295</v>
      </c>
      <c r="J203" s="129" t="s">
        <v>2296</v>
      </c>
      <c r="L203" s="129" t="s">
        <v>2297</v>
      </c>
      <c r="M203" s="129" t="s">
        <v>2294</v>
      </c>
      <c r="N203" s="129" t="s">
        <v>2295</v>
      </c>
      <c r="O203" s="129" t="s">
        <v>2296</v>
      </c>
    </row>
    <row r="204" spans="2:15" ht="15.75" hidden="1" customHeight="1">
      <c r="B204" s="129" t="s">
        <v>2303</v>
      </c>
      <c r="C204" s="129" t="s">
        <v>2300</v>
      </c>
      <c r="D204" s="129" t="s">
        <v>2301</v>
      </c>
      <c r="E204" s="129" t="s">
        <v>2302</v>
      </c>
      <c r="G204" s="129" t="s">
        <v>2303</v>
      </c>
      <c r="H204" s="129" t="s">
        <v>2300</v>
      </c>
      <c r="I204" s="129" t="s">
        <v>2301</v>
      </c>
      <c r="J204" s="129" t="s">
        <v>2302</v>
      </c>
      <c r="L204" s="129" t="s">
        <v>2303</v>
      </c>
      <c r="M204" s="129" t="s">
        <v>2300</v>
      </c>
      <c r="N204" s="129" t="s">
        <v>2301</v>
      </c>
      <c r="O204" s="129" t="s">
        <v>2302</v>
      </c>
    </row>
    <row r="205" spans="2:15" ht="15.75" hidden="1" customHeight="1">
      <c r="B205" s="129" t="s">
        <v>2309</v>
      </c>
      <c r="C205" s="129" t="s">
        <v>2306</v>
      </c>
      <c r="D205" s="129" t="s">
        <v>2307</v>
      </c>
      <c r="E205" s="129" t="s">
        <v>2308</v>
      </c>
      <c r="G205" s="129" t="s">
        <v>2309</v>
      </c>
      <c r="H205" s="129" t="s">
        <v>2306</v>
      </c>
      <c r="I205" s="129" t="s">
        <v>2307</v>
      </c>
      <c r="J205" s="129" t="s">
        <v>2308</v>
      </c>
      <c r="L205" s="129" t="s">
        <v>2309</v>
      </c>
      <c r="M205" s="129" t="s">
        <v>2306</v>
      </c>
      <c r="N205" s="129" t="s">
        <v>2307</v>
      </c>
      <c r="O205" s="129" t="s">
        <v>2308</v>
      </c>
    </row>
    <row r="206" spans="2:15" ht="15.75" hidden="1" customHeight="1">
      <c r="B206" s="129" t="s">
        <v>2315</v>
      </c>
      <c r="C206" s="129" t="s">
        <v>2312</v>
      </c>
      <c r="D206" s="129" t="s">
        <v>2313</v>
      </c>
      <c r="E206" s="129" t="s">
        <v>2314</v>
      </c>
      <c r="G206" s="129" t="s">
        <v>2315</v>
      </c>
      <c r="H206" s="129" t="s">
        <v>2312</v>
      </c>
      <c r="I206" s="129" t="s">
        <v>2313</v>
      </c>
      <c r="J206" s="129" t="s">
        <v>2314</v>
      </c>
      <c r="L206" s="129" t="s">
        <v>2315</v>
      </c>
      <c r="M206" s="129" t="s">
        <v>2312</v>
      </c>
      <c r="N206" s="129" t="s">
        <v>2313</v>
      </c>
      <c r="O206" s="129" t="s">
        <v>2314</v>
      </c>
    </row>
    <row r="207" spans="2:15" ht="15.75" hidden="1" customHeight="1">
      <c r="B207" s="129" t="s">
        <v>2321</v>
      </c>
      <c r="C207" s="129" t="s">
        <v>2318</v>
      </c>
      <c r="D207" s="129" t="s">
        <v>2319</v>
      </c>
      <c r="E207" s="129" t="s">
        <v>2320</v>
      </c>
      <c r="G207" s="129" t="s">
        <v>2321</v>
      </c>
      <c r="H207" s="129" t="s">
        <v>2318</v>
      </c>
      <c r="I207" s="129" t="s">
        <v>2319</v>
      </c>
      <c r="J207" s="129" t="s">
        <v>2320</v>
      </c>
      <c r="L207" s="129" t="s">
        <v>2321</v>
      </c>
      <c r="M207" s="129" t="s">
        <v>2318</v>
      </c>
      <c r="N207" s="129" t="s">
        <v>2319</v>
      </c>
      <c r="O207" s="129" t="s">
        <v>2320</v>
      </c>
    </row>
    <row r="208" spans="2:15" ht="15.75" hidden="1" customHeight="1">
      <c r="B208" s="129" t="s">
        <v>2327</v>
      </c>
      <c r="C208" s="129" t="s">
        <v>2324</v>
      </c>
      <c r="D208" s="129" t="s">
        <v>2325</v>
      </c>
      <c r="E208" s="129" t="s">
        <v>2326</v>
      </c>
      <c r="G208" s="129" t="s">
        <v>2327</v>
      </c>
      <c r="H208" s="129" t="s">
        <v>2324</v>
      </c>
      <c r="I208" s="129" t="s">
        <v>2325</v>
      </c>
      <c r="J208" s="129" t="s">
        <v>2326</v>
      </c>
      <c r="L208" s="129" t="s">
        <v>2327</v>
      </c>
      <c r="M208" s="129" t="s">
        <v>2324</v>
      </c>
      <c r="N208" s="129" t="s">
        <v>2325</v>
      </c>
      <c r="O208" s="129" t="s">
        <v>2326</v>
      </c>
    </row>
    <row r="209" spans="2:15" ht="15.75" hidden="1" customHeight="1">
      <c r="B209" s="129" t="s">
        <v>2333</v>
      </c>
      <c r="C209" s="129" t="s">
        <v>2330</v>
      </c>
      <c r="D209" s="129" t="s">
        <v>2331</v>
      </c>
      <c r="E209" s="129" t="s">
        <v>2332</v>
      </c>
      <c r="G209" s="129" t="s">
        <v>2333</v>
      </c>
      <c r="H209" s="129" t="s">
        <v>2330</v>
      </c>
      <c r="I209" s="129" t="s">
        <v>2331</v>
      </c>
      <c r="J209" s="129" t="s">
        <v>2332</v>
      </c>
      <c r="L209" s="129" t="s">
        <v>2333</v>
      </c>
      <c r="M209" s="129" t="s">
        <v>2330</v>
      </c>
      <c r="N209" s="129" t="s">
        <v>2331</v>
      </c>
      <c r="O209" s="129" t="s">
        <v>2332</v>
      </c>
    </row>
    <row r="210" spans="2:15" ht="15.75" hidden="1" customHeight="1">
      <c r="B210" s="129" t="s">
        <v>2339</v>
      </c>
      <c r="C210" s="129" t="s">
        <v>2336</v>
      </c>
      <c r="D210" s="129" t="s">
        <v>2337</v>
      </c>
      <c r="E210" s="129" t="s">
        <v>2338</v>
      </c>
      <c r="G210" s="129" t="s">
        <v>2339</v>
      </c>
      <c r="H210" s="129" t="s">
        <v>2336</v>
      </c>
      <c r="I210" s="129" t="s">
        <v>2337</v>
      </c>
      <c r="J210" s="129" t="s">
        <v>2338</v>
      </c>
      <c r="L210" s="129" t="s">
        <v>2339</v>
      </c>
      <c r="M210" s="129" t="s">
        <v>2336</v>
      </c>
      <c r="N210" s="129" t="s">
        <v>2337</v>
      </c>
      <c r="O210" s="129" t="s">
        <v>2338</v>
      </c>
    </row>
    <row r="211" spans="2:15" ht="15.75" hidden="1" customHeight="1">
      <c r="B211" s="129" t="s">
        <v>2345</v>
      </c>
      <c r="C211" s="129" t="s">
        <v>2342</v>
      </c>
      <c r="D211" s="129" t="s">
        <v>2343</v>
      </c>
      <c r="E211" s="129" t="s">
        <v>2344</v>
      </c>
      <c r="G211" s="129" t="s">
        <v>2345</v>
      </c>
      <c r="H211" s="129" t="s">
        <v>2342</v>
      </c>
      <c r="I211" s="129" t="s">
        <v>2343</v>
      </c>
      <c r="J211" s="129" t="s">
        <v>2344</v>
      </c>
      <c r="L211" s="129" t="s">
        <v>2345</v>
      </c>
      <c r="M211" s="129" t="s">
        <v>2342</v>
      </c>
      <c r="N211" s="129" t="s">
        <v>2343</v>
      </c>
      <c r="O211" s="129" t="s">
        <v>2344</v>
      </c>
    </row>
    <row r="212" spans="2:15" ht="15.75" hidden="1" customHeight="1">
      <c r="B212" s="129" t="s">
        <v>2351</v>
      </c>
      <c r="C212" s="129" t="s">
        <v>2348</v>
      </c>
      <c r="D212" s="129" t="s">
        <v>2349</v>
      </c>
      <c r="E212" s="129" t="s">
        <v>2350</v>
      </c>
      <c r="G212" s="129" t="s">
        <v>2351</v>
      </c>
      <c r="H212" s="129" t="s">
        <v>2348</v>
      </c>
      <c r="I212" s="129" t="s">
        <v>2349</v>
      </c>
      <c r="J212" s="129" t="s">
        <v>2350</v>
      </c>
      <c r="L212" s="129" t="s">
        <v>2351</v>
      </c>
      <c r="M212" s="129" t="s">
        <v>2348</v>
      </c>
      <c r="N212" s="129" t="s">
        <v>2349</v>
      </c>
      <c r="O212" s="129" t="s">
        <v>2350</v>
      </c>
    </row>
    <row r="213" spans="2:15" ht="15.75" hidden="1" customHeight="1">
      <c r="B213" s="129" t="s">
        <v>2357</v>
      </c>
      <c r="C213" s="129" t="s">
        <v>2354</v>
      </c>
      <c r="D213" s="129" t="s">
        <v>2355</v>
      </c>
      <c r="E213" s="129" t="s">
        <v>2356</v>
      </c>
      <c r="G213" s="129" t="s">
        <v>2357</v>
      </c>
      <c r="H213" s="129" t="s">
        <v>2354</v>
      </c>
      <c r="I213" s="129" t="s">
        <v>2355</v>
      </c>
      <c r="J213" s="129" t="s">
        <v>2356</v>
      </c>
      <c r="L213" s="129" t="s">
        <v>2357</v>
      </c>
      <c r="M213" s="129" t="s">
        <v>2354</v>
      </c>
      <c r="N213" s="129" t="s">
        <v>2355</v>
      </c>
      <c r="O213" s="129" t="s">
        <v>2356</v>
      </c>
    </row>
    <row r="214" spans="2:15" ht="15.75" hidden="1" customHeight="1">
      <c r="B214" s="129" t="s">
        <v>2363</v>
      </c>
      <c r="C214" s="129" t="s">
        <v>2360</v>
      </c>
      <c r="D214" s="129" t="s">
        <v>2361</v>
      </c>
      <c r="E214" s="129" t="s">
        <v>2362</v>
      </c>
      <c r="G214" s="129" t="s">
        <v>2363</v>
      </c>
      <c r="H214" s="129" t="s">
        <v>2360</v>
      </c>
      <c r="I214" s="129" t="s">
        <v>2361</v>
      </c>
      <c r="J214" s="129" t="s">
        <v>2362</v>
      </c>
      <c r="L214" s="129" t="s">
        <v>2363</v>
      </c>
      <c r="M214" s="129" t="s">
        <v>2360</v>
      </c>
      <c r="N214" s="129" t="s">
        <v>2361</v>
      </c>
      <c r="O214" s="129" t="s">
        <v>2362</v>
      </c>
    </row>
    <row r="215" spans="2:15" ht="15.75" hidden="1" customHeight="1">
      <c r="B215" s="129" t="s">
        <v>2369</v>
      </c>
      <c r="C215" s="129" t="s">
        <v>2366</v>
      </c>
      <c r="D215" s="129" t="s">
        <v>2367</v>
      </c>
      <c r="E215" s="129" t="s">
        <v>2368</v>
      </c>
      <c r="G215" s="129" t="s">
        <v>2369</v>
      </c>
      <c r="H215" s="129" t="s">
        <v>2366</v>
      </c>
      <c r="I215" s="129" t="s">
        <v>2367</v>
      </c>
      <c r="J215" s="129" t="s">
        <v>2368</v>
      </c>
      <c r="L215" s="129" t="s">
        <v>2369</v>
      </c>
      <c r="M215" s="129" t="s">
        <v>2366</v>
      </c>
      <c r="N215" s="129" t="s">
        <v>2367</v>
      </c>
      <c r="O215" s="129" t="s">
        <v>2368</v>
      </c>
    </row>
    <row r="216" spans="2:15" ht="15.75" hidden="1" customHeight="1">
      <c r="B216" s="129" t="s">
        <v>2375</v>
      </c>
      <c r="C216" s="129" t="s">
        <v>2372</v>
      </c>
      <c r="D216" s="129" t="s">
        <v>2373</v>
      </c>
      <c r="E216" s="129" t="s">
        <v>2374</v>
      </c>
      <c r="G216" s="129" t="s">
        <v>2375</v>
      </c>
      <c r="H216" s="129" t="s">
        <v>2372</v>
      </c>
      <c r="I216" s="129" t="s">
        <v>2373</v>
      </c>
      <c r="J216" s="129" t="s">
        <v>2374</v>
      </c>
      <c r="L216" s="129" t="s">
        <v>2375</v>
      </c>
      <c r="M216" s="129" t="s">
        <v>2372</v>
      </c>
      <c r="N216" s="129" t="s">
        <v>2373</v>
      </c>
      <c r="O216" s="129" t="s">
        <v>2374</v>
      </c>
    </row>
    <row r="217" spans="2:15" ht="15.75" hidden="1" customHeight="1">
      <c r="B217" s="129" t="s">
        <v>2381</v>
      </c>
      <c r="C217" s="129" t="s">
        <v>2378</v>
      </c>
      <c r="D217" s="129" t="s">
        <v>2379</v>
      </c>
      <c r="E217" s="129" t="s">
        <v>2380</v>
      </c>
      <c r="G217" s="129" t="s">
        <v>2381</v>
      </c>
      <c r="H217" s="129" t="s">
        <v>2378</v>
      </c>
      <c r="I217" s="129" t="s">
        <v>2379</v>
      </c>
      <c r="J217" s="129" t="s">
        <v>2380</v>
      </c>
      <c r="L217" s="129" t="s">
        <v>2381</v>
      </c>
      <c r="M217" s="129" t="s">
        <v>2378</v>
      </c>
      <c r="N217" s="129" t="s">
        <v>2379</v>
      </c>
      <c r="O217" s="129" t="s">
        <v>2380</v>
      </c>
    </row>
    <row r="218" spans="2:15" ht="15.75" customHeight="1">
      <c r="B218" s="243" t="s">
        <v>2383</v>
      </c>
      <c r="C218" s="243" t="s">
        <v>2384</v>
      </c>
      <c r="D218" s="243" t="s">
        <v>2385</v>
      </c>
      <c r="E218" s="243" t="s">
        <v>2386</v>
      </c>
      <c r="G218" s="243" t="s">
        <v>2383</v>
      </c>
      <c r="H218" s="243" t="s">
        <v>2384</v>
      </c>
      <c r="I218" s="243" t="s">
        <v>2385</v>
      </c>
      <c r="J218" s="243" t="s">
        <v>2386</v>
      </c>
      <c r="L218" s="243" t="s">
        <v>2383</v>
      </c>
      <c r="M218" s="243" t="s">
        <v>2384</v>
      </c>
      <c r="N218" s="243" t="s">
        <v>2385</v>
      </c>
      <c r="O218" s="243" t="s">
        <v>2386</v>
      </c>
    </row>
    <row r="219" spans="2:15" ht="15.75" customHeight="1"/>
    <row r="220" spans="2:15" ht="15.75" customHeight="1"/>
    <row r="221" spans="2:15" ht="15.75" customHeight="1"/>
    <row r="222" spans="2:15" ht="15.75" customHeight="1"/>
    <row r="223" spans="2:15" ht="15.75" customHeight="1"/>
    <row r="224" spans="2:15"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
    <mergeCell ref="Q3:S3"/>
    <mergeCell ref="L3:O3"/>
    <mergeCell ref="G111:J111"/>
    <mergeCell ref="L111:O111"/>
    <mergeCell ref="B111:E111"/>
    <mergeCell ref="B165:E165"/>
    <mergeCell ref="G165:J165"/>
    <mergeCell ref="L165:O165"/>
    <mergeCell ref="B3:E3"/>
    <mergeCell ref="G3:J3"/>
    <mergeCell ref="B57:E57"/>
    <mergeCell ref="G57:J57"/>
    <mergeCell ref="L57:O57"/>
  </mergeCells>
  <pageMargins left="0.7" right="0.7" top="0.75" bottom="0.75" header="0" footer="0"/>
  <pageSetup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C72D0-738E-A34F-897A-ACF3AAC9F666}">
  <sheetPr>
    <tabColor rgb="FFC00000"/>
  </sheetPr>
  <dimension ref="A1:AF146"/>
  <sheetViews>
    <sheetView showGridLines="0" topLeftCell="A90" zoomScale="50" zoomScaleNormal="50" workbookViewId="0">
      <selection activeCell="K114" sqref="K114:L114"/>
    </sheetView>
  </sheetViews>
  <sheetFormatPr baseColWidth="10" defaultRowHeight="16"/>
  <cols>
    <col min="1" max="2" width="20.83203125" customWidth="1"/>
    <col min="3" max="3" width="10.83203125" customWidth="1"/>
    <col min="4" max="8" width="20.83203125" customWidth="1"/>
    <col min="9" max="9" width="5.83203125" customWidth="1"/>
    <col min="10" max="14" width="20.83203125" customWidth="1"/>
    <col min="15" max="15" width="5.83203125" customWidth="1"/>
    <col min="16" max="20" width="20.83203125" customWidth="1"/>
    <col min="21" max="21" width="5.83203125" customWidth="1"/>
    <col min="22" max="26" width="20.83203125" customWidth="1"/>
    <col min="27" max="27" width="5.83203125" customWidth="1"/>
    <col min="28" max="32" width="20.83203125" customWidth="1"/>
  </cols>
  <sheetData>
    <row r="1" spans="1:32" ht="17" thickBot="1"/>
    <row r="2" spans="1:32" ht="85" customHeight="1" thickBot="1">
      <c r="A2" s="462" t="s">
        <v>150</v>
      </c>
      <c r="B2" s="457">
        <v>1</v>
      </c>
      <c r="C2" s="269"/>
      <c r="D2" s="447" t="s">
        <v>836</v>
      </c>
      <c r="E2" s="448"/>
      <c r="F2" s="448"/>
      <c r="G2" s="448"/>
      <c r="H2" s="449"/>
      <c r="I2" s="268"/>
      <c r="J2" s="447" t="s">
        <v>837</v>
      </c>
      <c r="K2" s="448"/>
      <c r="L2" s="448"/>
      <c r="M2" s="448"/>
      <c r="N2" s="449"/>
      <c r="O2" s="268"/>
      <c r="P2" s="447" t="s">
        <v>838</v>
      </c>
      <c r="Q2" s="448"/>
      <c r="R2" s="448"/>
      <c r="S2" s="448"/>
      <c r="T2" s="449"/>
      <c r="U2" s="268"/>
      <c r="V2" s="447" t="s">
        <v>839</v>
      </c>
      <c r="W2" s="448"/>
      <c r="X2" s="448"/>
      <c r="Y2" s="448"/>
      <c r="Z2" s="449"/>
      <c r="AB2" s="465" t="s">
        <v>162</v>
      </c>
      <c r="AC2" s="466"/>
      <c r="AD2" s="466"/>
      <c r="AE2" s="466"/>
      <c r="AF2" s="467"/>
    </row>
    <row r="3" spans="1:32" ht="10" customHeight="1" thickBot="1">
      <c r="A3" s="462"/>
      <c r="B3" s="457"/>
      <c r="C3" s="269"/>
      <c r="D3" s="270"/>
      <c r="E3" s="270"/>
      <c r="F3" s="270"/>
      <c r="G3" s="270"/>
      <c r="H3" s="270"/>
      <c r="I3" s="268"/>
      <c r="J3" s="270"/>
      <c r="K3" s="270"/>
      <c r="L3" s="270"/>
      <c r="M3" s="270"/>
      <c r="N3" s="270"/>
      <c r="O3" s="268"/>
      <c r="P3" s="270"/>
      <c r="Q3" s="270"/>
      <c r="R3" s="270"/>
      <c r="S3" s="270"/>
      <c r="T3" s="270"/>
      <c r="U3" s="270"/>
      <c r="V3" s="270"/>
      <c r="W3" s="270"/>
      <c r="X3" s="270"/>
      <c r="Y3" s="270"/>
      <c r="Z3" s="270"/>
      <c r="AA3" s="270"/>
      <c r="AB3" s="270"/>
      <c r="AC3" s="270"/>
      <c r="AD3" s="270"/>
      <c r="AE3" s="270"/>
      <c r="AF3" s="270"/>
    </row>
    <row r="4" spans="1:32" ht="85" customHeight="1">
      <c r="A4" s="462"/>
      <c r="B4" s="457"/>
      <c r="C4" s="269"/>
      <c r="D4" s="343" t="s">
        <v>2389</v>
      </c>
      <c r="E4" s="479" t="str">
        <f ca="1">OFFSET('PROGRAMMING SKELETON'!D118,B2-1,0)</f>
        <v>Squat with belt</v>
      </c>
      <c r="F4" s="479"/>
      <c r="G4" s="479" t="str">
        <f ca="1">OFFSET('PROGRAMMING SKELETON'!D3,B2-1,0)</f>
        <v>•5 reps @ 7 (79% of 1RM)
•5 reps @ 8 (81% of 1RM)
•5 reps @ 9 (84% of 1RM)
•No Back off sets</v>
      </c>
      <c r="H4" s="480"/>
      <c r="I4" s="344"/>
      <c r="J4" s="345" t="s">
        <v>2389</v>
      </c>
      <c r="K4" s="458" t="str">
        <f ca="1">OFFSET('PROGRAMMING SKELETON'!D173,B2-1,0)</f>
        <v>Deadlift with belt</v>
      </c>
      <c r="L4" s="458"/>
      <c r="M4" s="458" t="str">
        <f ca="1">OFFSET('PROGRAMMING SKELETON'!G3,B2-1,0)</f>
        <v>•5 reps @ 7 (79% of 1RM)
•5 reps @ 8 (81% of 1RM)
•5 reps @ 9 (84% of 1RM)
•No Back off sets</v>
      </c>
      <c r="N4" s="459"/>
      <c r="O4" s="344"/>
      <c r="P4" s="345" t="s">
        <v>2389</v>
      </c>
      <c r="Q4" s="458" t="str">
        <f ca="1">OFFSET('PROGRAMMING SKELETON'!D228,B2-1,0)</f>
        <v>Squat, no belt</v>
      </c>
      <c r="R4" s="458"/>
      <c r="S4" s="458" t="str">
        <f ca="1">OFFSET('PROGRAMMING SKELETON'!D57,B2-1,0)</f>
        <v>•4 reps @ RPE 7
•4 reps @ RPE 8
•4 reps @ RPE 9
•No back off sets</v>
      </c>
      <c r="T4" s="459"/>
      <c r="U4" s="344"/>
      <c r="V4" s="345" t="s">
        <v>2389</v>
      </c>
      <c r="W4" s="458" t="str">
        <f ca="1">OFFSET('PROGRAMMING SKELETON'!D282,B2-1,0)</f>
        <v>Rack Pull, mid shin</v>
      </c>
      <c r="X4" s="458"/>
      <c r="Y4" s="458" t="str">
        <f ca="1">OFFSET('PROGRAMMING SKELETON'!G57,B2-1,0)</f>
        <v>•4 reps @ RPE 7
•4 reps @ RPE 8
•4 reps @ RPE 9
•No back off sets</v>
      </c>
      <c r="Z4" s="459"/>
      <c r="AA4" s="346"/>
      <c r="AB4" s="345" t="s">
        <v>2390</v>
      </c>
      <c r="AC4" s="474" t="str">
        <f ca="1">OFFSET('PROGRAMMING SKELETON'!J3,B2-1,0)</f>
        <v>25 min steady state @ RPE 6 1x/wk</v>
      </c>
      <c r="AD4" s="475"/>
      <c r="AE4" s="475"/>
      <c r="AF4" s="476"/>
    </row>
    <row r="5" spans="1:32" ht="85" customHeight="1">
      <c r="A5" s="462"/>
      <c r="B5" s="457"/>
      <c r="C5" s="269"/>
      <c r="D5" s="347" t="s">
        <v>2391</v>
      </c>
      <c r="E5" s="445" t="str">
        <f ca="1">OFFSET('PROGRAMMING SKELETON'!G118,B2-1,0)</f>
        <v>Overhead Press with belt</v>
      </c>
      <c r="F5" s="445"/>
      <c r="G5" s="445" t="str">
        <f ca="1">OFFSET('PROGRAMMING SKELETON'!E3,B2-1,0)</f>
        <v>•5 reps @ 7 (79% of 1RM)
•5 reps @ 8 (81% of 1RM)
•5 reps @ 9 (84% of 1RM)
•No Back off sets</v>
      </c>
      <c r="H5" s="446"/>
      <c r="I5" s="344"/>
      <c r="J5" s="348" t="s">
        <v>2391</v>
      </c>
      <c r="K5" s="443" t="str">
        <f ca="1">OFFSET('PROGRAMMING SKELETON'!G173,B2-1,0)</f>
        <v>1 count paused bench</v>
      </c>
      <c r="L5" s="443"/>
      <c r="M5" s="443" t="str">
        <f ca="1">OFFSET('PROGRAMMING SKELETON'!H3,B2-1,0)</f>
        <v>•5 reps @ 7 (79% of 1RM)
•5 reps @ 8 (81% of 1RM)
•5 reps @ 9 (84% of 1RM)
•No Back off sets</v>
      </c>
      <c r="N5" s="444"/>
      <c r="O5" s="344"/>
      <c r="P5" s="348" t="s">
        <v>2391</v>
      </c>
      <c r="Q5" s="443" t="str">
        <f ca="1">OFFSET('PROGRAMMING SKELETON'!G228,B2-1,0)</f>
        <v>Overload Bench 1
The overload bench is equipment dependent. I would prefer The overload bench is equipment dependent. I would prefer the slingshot bench to bench w/ chains, to bench w/ bands, to floor press or board press, but all are good options. Use the same variation each week.the slingshot bench to bench w/ chains, to bench w/ bands, to floor press or board press, but all are good options..</v>
      </c>
      <c r="R5" s="443"/>
      <c r="S5" s="443" t="str">
        <f ca="1">OFFSET('PROGRAMMING SKELETON'!E57,B2-1,0)</f>
        <v>•4 reps @ RPE 7
•4 reps @ RPE 8
•4 reps @ RPE 9
•No back off sets</v>
      </c>
      <c r="T5" s="444"/>
      <c r="U5" s="344"/>
      <c r="V5" s="348" t="s">
        <v>2391</v>
      </c>
      <c r="W5" s="443" t="str">
        <f ca="1">OFFSET('PROGRAMMING SKELETON'!G282,B2-1,0)</f>
        <v>Close Grip Bench</v>
      </c>
      <c r="X5" s="443"/>
      <c r="Y5" s="443" t="str">
        <f ca="1">OFFSET('PROGRAMMING SKELETON'!H57,B2-1,0)</f>
        <v>•4 reps @ RPE 7
•4 reps @ RPE 8
•4 reps @ RPE 9
•No back off sets</v>
      </c>
      <c r="Z5" s="444"/>
      <c r="AA5" s="346"/>
      <c r="AB5" s="348" t="s">
        <v>2392</v>
      </c>
      <c r="AC5" s="468" t="str">
        <f ca="1">OFFSET('PROGRAMMING SKELETON'!K3,B2-1,0)</f>
        <v>7 minutes upper back work AMRAP</v>
      </c>
      <c r="AD5" s="469"/>
      <c r="AE5" s="469"/>
      <c r="AF5" s="470"/>
    </row>
    <row r="6" spans="1:32" ht="85" customHeight="1">
      <c r="A6" s="462"/>
      <c r="B6" s="457"/>
      <c r="C6" s="269"/>
      <c r="D6" s="347" t="s">
        <v>2393</v>
      </c>
      <c r="E6" s="445" t="str">
        <f ca="1">OFFSET('PROGRAMMING SKELETON'!J118,B2-1,0)</f>
        <v>Pendlay Row</v>
      </c>
      <c r="F6" s="445"/>
      <c r="G6" s="445" t="str">
        <f ca="1">OFFSET('PROGRAMMING SKELETON'!F3,B2-1,0)</f>
        <v>• 10 reps @ RPE 7 
• 10 reps  @ RPE 8
• 10 reps @ RPE 9 
•No back off sets</v>
      </c>
      <c r="H6" s="446"/>
      <c r="I6" s="344"/>
      <c r="J6" s="349" t="s">
        <v>2393</v>
      </c>
      <c r="K6" s="443" t="str">
        <f ca="1">OFFSET('PROGRAMMING SKELETON'!J173,B2-1,0)</f>
        <v>3-0-3 Tempo Squat</v>
      </c>
      <c r="L6" s="443"/>
      <c r="M6" s="443" t="str">
        <f ca="1">OFFSET('PROGRAMMING SKELETON'!I3,B2-1,0)</f>
        <v>• 10 reps @ RPE 7 
• 10 reps  @ RPE 8
• 10 reps @ RPE 9 
•No back off sets</v>
      </c>
      <c r="N6" s="444"/>
      <c r="O6" s="344"/>
      <c r="P6" s="349" t="s">
        <v>2393</v>
      </c>
      <c r="Q6" s="443" t="str">
        <f ca="1">OFFSET('PROGRAMMING SKELETON'!J228,B2-1,0)</f>
        <v>Press Accessory 1
Ideally the press accessory will be lighter or only very slightly heavier than the normal press.I prefer close grip incline&gt; incline bench touch n go &gt; pin press at shoulder level &gt; DB Incline &gt; DB press &gt; Dips (Do the same variation for the first 5 weeks)</v>
      </c>
      <c r="R6" s="443"/>
      <c r="S6" s="443" t="str">
        <f ca="1">OFFSET('PROGRAMMING SKELETON'!F57,B2-1,0)</f>
        <v>• 10 reps @ RPE 7 
• 10 reps  @ RPE 8
• 10 reps @ RPE 9 
•No back off sets</v>
      </c>
      <c r="T6" s="444"/>
      <c r="U6" s="344"/>
      <c r="V6" s="349" t="s">
        <v>2393</v>
      </c>
      <c r="W6" s="443" t="str">
        <f ca="1">OFFSET('PROGRAMMING SKELETON'!J282,B2-1,0)</f>
        <v>Leg Press or RDL
If you have access to a leg press and tend to have issues good morning your squats, I would prefer using leg press just to apply a bit of extra stress to  the legs without taxing the back as much. If no leg press, do RDL's. On the leg press, try and replicate your squat stance</v>
      </c>
      <c r="X6" s="443"/>
      <c r="Y6" s="443" t="str">
        <f ca="1">OFFSET('PROGRAMMING SKELETON'!I57,B2-1,0)</f>
        <v>• 10 reps @ RPE 7 
• 10 reps  @ RPE 8
• 10 reps @ RPE 9 
•No back off sets</v>
      </c>
      <c r="Z6" s="444"/>
      <c r="AA6" s="346"/>
      <c r="AB6" s="349" t="s">
        <v>2394</v>
      </c>
      <c r="AC6" s="468" t="str">
        <f ca="1">OFFSET('PROGRAMMING SKELETON'!L3,B2-1,0)</f>
        <v>7 min ab work AMRAP</v>
      </c>
      <c r="AD6" s="469"/>
      <c r="AE6" s="469"/>
      <c r="AF6" s="470"/>
    </row>
    <row r="7" spans="1:32" ht="85" customHeight="1" thickBot="1">
      <c r="A7" s="462"/>
      <c r="B7" s="457"/>
      <c r="C7" s="269"/>
      <c r="D7" s="350" t="s">
        <v>2395</v>
      </c>
      <c r="E7" s="463"/>
      <c r="F7" s="463"/>
      <c r="G7" s="463"/>
      <c r="H7" s="464"/>
      <c r="I7" s="351"/>
      <c r="J7" s="352" t="s">
        <v>2395</v>
      </c>
      <c r="K7" s="454"/>
      <c r="L7" s="455"/>
      <c r="M7" s="455"/>
      <c r="N7" s="456"/>
      <c r="O7" s="351"/>
      <c r="P7" s="352" t="s">
        <v>2395</v>
      </c>
      <c r="Q7" s="454"/>
      <c r="R7" s="455"/>
      <c r="S7" s="455"/>
      <c r="T7" s="456"/>
      <c r="U7" s="351"/>
      <c r="V7" s="352" t="s">
        <v>2395</v>
      </c>
      <c r="W7" s="454"/>
      <c r="X7" s="455"/>
      <c r="Y7" s="455"/>
      <c r="Z7" s="456"/>
      <c r="AA7" s="353"/>
      <c r="AB7" s="354" t="s">
        <v>2396</v>
      </c>
      <c r="AC7" s="471" t="str">
        <f ca="1">OFFSET('PROGRAMMING SKELETON'!M3,B2-1,0)</f>
        <v>3 sets of 12-15 reps @ RPE 8, triceps press downs 1x/wk
3 sets of 12-15 reps @ RPE 8, biceps curls</v>
      </c>
      <c r="AD7" s="472"/>
      <c r="AE7" s="472"/>
      <c r="AF7" s="473"/>
    </row>
    <row r="8" spans="1:32" ht="85" customHeight="1">
      <c r="A8" s="462"/>
      <c r="B8" s="457"/>
      <c r="C8" s="269"/>
      <c r="D8" s="355" t="s">
        <v>2397</v>
      </c>
      <c r="E8" s="450" t="str">
        <f ca="1">OFFSET('PROGRAMMING SKELETON'!M118,B2-1,0)</f>
        <v>GPP or None</v>
      </c>
      <c r="F8" s="450"/>
      <c r="G8" s="450"/>
      <c r="H8" s="451"/>
      <c r="I8" s="351"/>
      <c r="J8" s="356" t="s">
        <v>2400</v>
      </c>
      <c r="K8" s="452" t="str">
        <f ca="1">OFFSET('PROGRAMMING SKELETON'!M174,B2-2,0)</f>
        <v>GPP or None</v>
      </c>
      <c r="L8" s="452"/>
      <c r="M8" s="452"/>
      <c r="N8" s="453"/>
      <c r="O8" s="351"/>
      <c r="P8" s="356" t="s">
        <v>2399</v>
      </c>
      <c r="Q8" s="452" t="str">
        <f ca="1">OFFSET('PROGRAMMING SKELETON'!M229,B2-2,0)</f>
        <v>GPP or None</v>
      </c>
      <c r="R8" s="452"/>
      <c r="S8" s="452"/>
      <c r="T8" s="453"/>
      <c r="U8" s="351"/>
      <c r="V8" s="356" t="s">
        <v>2398</v>
      </c>
      <c r="W8" s="452" t="str">
        <f ca="1">OFFSET('PROGRAMMING SKELETON'!M283,B2-2,0)</f>
        <v>GPP or None</v>
      </c>
      <c r="X8" s="452"/>
      <c r="Y8" s="452"/>
      <c r="Z8" s="453"/>
      <c r="AA8" s="357"/>
      <c r="AB8" s="357"/>
      <c r="AC8" s="357"/>
      <c r="AD8" s="357"/>
      <c r="AE8" s="357"/>
      <c r="AF8" s="346"/>
    </row>
    <row r="9" spans="1:32" ht="85" customHeight="1" thickBot="1">
      <c r="A9" s="462"/>
      <c r="B9" s="457"/>
      <c r="C9" s="269"/>
      <c r="D9" s="358" t="s">
        <v>2395</v>
      </c>
      <c r="E9" s="477" t="str">
        <f ca="1">OFFSET('PROGRAMMING SKELETON'!N118,B2-1,0)</f>
        <v>GPP or None</v>
      </c>
      <c r="F9" s="477"/>
      <c r="G9" s="477"/>
      <c r="H9" s="478"/>
      <c r="I9" s="351"/>
      <c r="J9" s="359" t="s">
        <v>2391</v>
      </c>
      <c r="K9" s="460" t="str">
        <f ca="1">OFFSET('PROGRAMMING SKELETON'!N174,B2-2,0)</f>
        <v>GPP or None</v>
      </c>
      <c r="L9" s="460"/>
      <c r="M9" s="460"/>
      <c r="N9" s="461"/>
      <c r="O9" s="351"/>
      <c r="P9" s="359" t="s">
        <v>2391</v>
      </c>
      <c r="Q9" s="460" t="str">
        <f ca="1">OFFSET('PROGRAMMING SKELETON'!N229,B2-2,0)</f>
        <v>GPP or None</v>
      </c>
      <c r="R9" s="460"/>
      <c r="S9" s="460"/>
      <c r="T9" s="461"/>
      <c r="U9" s="351"/>
      <c r="V9" s="359" t="s">
        <v>2391</v>
      </c>
      <c r="W9" s="460" t="str">
        <f ca="1">OFFSET('PROGRAMMING SKELETON'!N283,B2-2,0)</f>
        <v>GPP or None</v>
      </c>
      <c r="X9" s="460"/>
      <c r="Y9" s="460"/>
      <c r="Z9" s="461"/>
      <c r="AA9" s="357"/>
      <c r="AB9" s="357"/>
      <c r="AC9" s="357"/>
      <c r="AD9" s="357"/>
      <c r="AE9" s="357"/>
      <c r="AF9" s="346"/>
    </row>
    <row r="10" spans="1:32" ht="20" customHeight="1" thickBot="1">
      <c r="A10" s="462"/>
      <c r="B10" s="271"/>
      <c r="C10" s="269"/>
      <c r="D10" s="271"/>
      <c r="E10" s="271"/>
      <c r="F10" s="271"/>
      <c r="G10" s="271"/>
      <c r="H10" s="271"/>
      <c r="I10" s="271"/>
      <c r="J10" s="271"/>
      <c r="K10" s="271"/>
      <c r="L10" s="271"/>
      <c r="M10" s="271"/>
      <c r="N10" s="271"/>
      <c r="O10" s="271"/>
      <c r="P10" s="271"/>
      <c r="Q10" s="271"/>
      <c r="R10" s="271"/>
      <c r="S10" s="271"/>
      <c r="T10" s="271"/>
      <c r="U10" s="271"/>
      <c r="V10" s="271"/>
      <c r="W10" s="271"/>
      <c r="X10" s="271"/>
      <c r="Y10" s="271"/>
      <c r="Z10" s="271"/>
      <c r="AA10" s="271"/>
      <c r="AB10" s="271"/>
      <c r="AC10" s="271"/>
      <c r="AD10" s="277"/>
      <c r="AE10" s="277"/>
    </row>
    <row r="11" spans="1:32" ht="85" customHeight="1" thickBot="1">
      <c r="A11" s="462"/>
      <c r="B11" s="457">
        <v>2</v>
      </c>
      <c r="C11" s="269"/>
      <c r="D11" s="447" t="s">
        <v>836</v>
      </c>
      <c r="E11" s="448"/>
      <c r="F11" s="448"/>
      <c r="G11" s="448"/>
      <c r="H11" s="449"/>
      <c r="I11" s="268"/>
      <c r="J11" s="447" t="s">
        <v>837</v>
      </c>
      <c r="K11" s="448"/>
      <c r="L11" s="448"/>
      <c r="M11" s="448"/>
      <c r="N11" s="449"/>
      <c r="O11" s="268"/>
      <c r="P11" s="447" t="s">
        <v>838</v>
      </c>
      <c r="Q11" s="448"/>
      <c r="R11" s="448"/>
      <c r="S11" s="448"/>
      <c r="T11" s="449"/>
      <c r="U11" s="268"/>
      <c r="V11" s="447" t="s">
        <v>839</v>
      </c>
      <c r="W11" s="448"/>
      <c r="X11" s="448"/>
      <c r="Y11" s="448"/>
      <c r="Z11" s="449"/>
      <c r="AA11" s="266"/>
      <c r="AB11" s="465" t="s">
        <v>162</v>
      </c>
      <c r="AC11" s="466"/>
      <c r="AD11" s="466"/>
      <c r="AE11" s="466"/>
      <c r="AF11" s="467"/>
    </row>
    <row r="12" spans="1:32" ht="10" customHeight="1" thickBot="1">
      <c r="A12" s="462"/>
      <c r="B12" s="457"/>
      <c r="C12" s="269"/>
      <c r="D12" s="270"/>
      <c r="E12" s="270"/>
      <c r="F12" s="270"/>
      <c r="G12" s="270"/>
      <c r="H12" s="270"/>
      <c r="I12" s="268"/>
      <c r="J12" s="270"/>
      <c r="K12" s="270"/>
      <c r="L12" s="270"/>
      <c r="M12" s="270"/>
      <c r="N12" s="270"/>
      <c r="O12" s="268"/>
      <c r="P12" s="270"/>
      <c r="Q12" s="270"/>
      <c r="R12" s="270"/>
      <c r="S12" s="270"/>
      <c r="T12" s="270"/>
      <c r="U12" s="270"/>
      <c r="V12" s="270"/>
      <c r="W12" s="270"/>
      <c r="X12" s="270"/>
      <c r="Y12" s="270"/>
      <c r="Z12" s="270"/>
      <c r="AA12" s="270"/>
      <c r="AB12" s="270"/>
      <c r="AC12" s="270"/>
      <c r="AD12" s="270"/>
      <c r="AE12" s="270"/>
      <c r="AF12" s="270"/>
    </row>
    <row r="13" spans="1:32" ht="85" customHeight="1">
      <c r="A13" s="462"/>
      <c r="B13" s="457"/>
      <c r="C13" s="269"/>
      <c r="D13" s="343" t="s">
        <v>2389</v>
      </c>
      <c r="E13" s="479" t="str">
        <f ca="1">OFFSET('PROGRAMMING SKELETON'!D127,B11-10,0)</f>
        <v>Squat with belt</v>
      </c>
      <c r="F13" s="479"/>
      <c r="G13" s="479" t="str">
        <f ca="1">OFFSET('PROGRAMMING SKELETON'!D12,B11-10,0)</f>
        <v>• 1 rep @ RPE 8 (90-93% 1RM)
•Take off 20% from 1 @ 8 for
5 reps x 5 sets (70-73% 1RM)</v>
      </c>
      <c r="H13" s="480"/>
      <c r="I13" s="344"/>
      <c r="J13" s="345" t="s">
        <v>2389</v>
      </c>
      <c r="K13" s="458" t="str">
        <f ca="1">OFFSET('PROGRAMMING SKELETON'!D182,B11-10,0)</f>
        <v>Deadlift with belt</v>
      </c>
      <c r="L13" s="458"/>
      <c r="M13" s="458" t="str">
        <f ca="1">OFFSET('PROGRAMMING SKELETON'!G12,B11-10,0)</f>
        <v>• 1 rep @ RPE 8 (90-93% 1RM)
•Take off 20% from 1 @ 8 for
5 reps x 5 sets (70-73% 1RM)</v>
      </c>
      <c r="N13" s="459"/>
      <c r="O13" s="344"/>
      <c r="P13" s="345" t="s">
        <v>2389</v>
      </c>
      <c r="Q13" s="458" t="str">
        <f ca="1">OFFSET('PROGRAMMING SKELETON'!D237,B11-10,0)</f>
        <v>Squat, no belt</v>
      </c>
      <c r="R13" s="458"/>
      <c r="S13" s="458" t="str">
        <f ca="1">OFFSET('PROGRAMMING SKELETON'!D66,B11-10,0)</f>
        <v>•4 reps @ RPE 7
•4 reps @ RPE 8
• 4 reps @ RPE 9
•Take 5% off from the 4 @ RPE 9 set and do 2-3 sets of 4 (until effort is ~ RPE 9 again)</v>
      </c>
      <c r="T13" s="459"/>
      <c r="U13" s="344"/>
      <c r="V13" s="345" t="s">
        <v>2389</v>
      </c>
      <c r="W13" s="458" t="str">
        <f ca="1">OFFSET('PROGRAMMING SKELETON'!D291,B11-10,0)</f>
        <v>Rack Pull, mid shin</v>
      </c>
      <c r="X13" s="458"/>
      <c r="Y13" s="458" t="str">
        <f ca="1">OFFSET('PROGRAMMING SKELETON'!G66,B11-10,0)</f>
        <v>•4 reps @ RPE 7
•4 reps @ RPE 8
• 4 reps @ RPE 9
•Take 5% off from the 4 @ RPE 9 set and do 2-3 sets of 4 (until effort is ~ RPE 9 again)</v>
      </c>
      <c r="Z13" s="459"/>
      <c r="AA13" s="346"/>
      <c r="AB13" s="345" t="s">
        <v>2390</v>
      </c>
      <c r="AC13" s="474" t="str">
        <f ca="1">OFFSET('PROGRAMMING SKELETON'!J12,B11-10,0)</f>
        <v>25 min steady state @ RPE 6 1x/wk</v>
      </c>
      <c r="AD13" s="475"/>
      <c r="AE13" s="475"/>
      <c r="AF13" s="476"/>
    </row>
    <row r="14" spans="1:32" ht="85" customHeight="1">
      <c r="A14" s="462"/>
      <c r="B14" s="457"/>
      <c r="C14" s="269"/>
      <c r="D14" s="347" t="s">
        <v>2391</v>
      </c>
      <c r="E14" s="445" t="str">
        <f ca="1">OFFSET('PROGRAMMING SKELETON'!G127,B11-10,0)</f>
        <v>Overhead Press with belt</v>
      </c>
      <c r="F14" s="445"/>
      <c r="G14" s="445" t="str">
        <f ca="1">OFFSET('PROGRAMMING SKELETON'!E12,B11-10,0)</f>
        <v>• 1 rep @ RPE 8 (90-93% 1RM)
•Take off 20% from 1 @ 8 for
5 reps x 5 sets (70-73% 1RM)</v>
      </c>
      <c r="H14" s="446"/>
      <c r="I14" s="344"/>
      <c r="J14" s="348" t="s">
        <v>2391</v>
      </c>
      <c r="K14" s="443" t="str">
        <f ca="1">OFFSET('PROGRAMMING SKELETON'!G182,B11-10,0)</f>
        <v>1 count paused bench</v>
      </c>
      <c r="L14" s="443"/>
      <c r="M14" s="443" t="str">
        <f ca="1">OFFSET('PROGRAMMING SKELETON'!H12,B11-10,0)</f>
        <v>• 1 rep @ RPE 8 (90-93% 1RM)
•Take off 20% from 1 @ 8 for
5 reps x 5 sets (70-73% 1RM)</v>
      </c>
      <c r="N14" s="444"/>
      <c r="O14" s="344"/>
      <c r="P14" s="348" t="s">
        <v>2391</v>
      </c>
      <c r="Q14" s="443" t="str">
        <f ca="1">OFFSET('PROGRAMMING SKELETON'!G237,B11-10,0)</f>
        <v>Overload Bench 1
The overload bench is equipment dependent. I would prefer The overload bench is equipment dependent. I would prefer the slingshot bench to bench w/ chains, to bench w/ bands, to floor press or board press, but all are good options. Use the same variation each week.the slingshot bench to bench w/ chains, to bench w/ bands, to floor press or board press, but all are good options..</v>
      </c>
      <c r="R14" s="443"/>
      <c r="S14" s="443" t="str">
        <f ca="1">OFFSET('PROGRAMMING SKELETON'!E66,B11-10,0)</f>
        <v>•4 reps @ RPE 7
•4 reps @ RPE 8
• 4 reps @ RPE 9
•Take 5% off from the 4 @ RPE 9 set and do 2-3 sets of 4 (until effort is ~ RPE 9 again)</v>
      </c>
      <c r="T14" s="444"/>
      <c r="U14" s="344"/>
      <c r="V14" s="348" t="s">
        <v>2391</v>
      </c>
      <c r="W14" s="443" t="str">
        <f ca="1">OFFSET('PROGRAMMING SKELETON'!G291,B11-10,0)</f>
        <v>Close Grip Bench</v>
      </c>
      <c r="X14" s="443"/>
      <c r="Y14" s="443" t="str">
        <f ca="1">OFFSET('PROGRAMMING SKELETON'!H66,B11-10,0)</f>
        <v>•4 reps @ RPE 7
•4 reps @ RPE 8
• 4 reps @ RPE 9
•Take 5% off from the 4 @ RPE 9 set and do 2-3 sets of 4 (until effort is ~ RPE 9 again)</v>
      </c>
      <c r="Z14" s="444"/>
      <c r="AA14" s="346"/>
      <c r="AB14" s="348" t="s">
        <v>2392</v>
      </c>
      <c r="AC14" s="468" t="str">
        <f ca="1">OFFSET('PROGRAMMING SKELETON'!K12,B11-10,0)</f>
        <v>7 minutes upper back work AMRAP</v>
      </c>
      <c r="AD14" s="469"/>
      <c r="AE14" s="469"/>
      <c r="AF14" s="470"/>
    </row>
    <row r="15" spans="1:32" ht="85" customHeight="1">
      <c r="A15" s="462"/>
      <c r="B15" s="457"/>
      <c r="C15" s="269"/>
      <c r="D15" s="347" t="s">
        <v>2393</v>
      </c>
      <c r="E15" s="445" t="str">
        <f ca="1">OFFSET('PROGRAMMING SKELETON'!J127,B11-10,0)</f>
        <v>Pendlay Row</v>
      </c>
      <c r="F15" s="445"/>
      <c r="G15" s="445" t="str">
        <f ca="1">OFFSET('PROGRAMMING SKELETON'!F12,B11-10,0)</f>
        <v>• 10 reps @ RPE 7 
• 10 reps  @ RPE 8
• 10 reps @ RPE 9 
•Take off 5% from 10 @ 9 for 1 more set of 10</v>
      </c>
      <c r="H15" s="446"/>
      <c r="I15" s="344"/>
      <c r="J15" s="349" t="s">
        <v>2393</v>
      </c>
      <c r="K15" s="443" t="str">
        <f ca="1">OFFSET('PROGRAMMING SKELETON'!J182,B11-10,0)</f>
        <v>3-0-3 Tempo Squat</v>
      </c>
      <c r="L15" s="443"/>
      <c r="M15" s="443" t="str">
        <f ca="1">OFFSET('PROGRAMMING SKELETON'!I12,B11-10,0)</f>
        <v>• 10 reps @ RPE 7 
• 10 reps  @ RPE 8
• 10 reps @ RPE 9 
•Take off 5% from 10 @ 9 for 1 more set of 10</v>
      </c>
      <c r="N15" s="444"/>
      <c r="O15" s="344"/>
      <c r="P15" s="349" t="s">
        <v>2393</v>
      </c>
      <c r="Q15" s="443" t="str">
        <f ca="1">OFFSET('PROGRAMMING SKELETON'!J237,B11-10,0)</f>
        <v>Press Accessory 1
Ideally the press accessory will be lighter or only very slightly heavier than the normal press.I prefer close grip incline&gt; incline bench touch n go &gt; pin press at shoulder level &gt; DB Incline &gt; DB press &gt; Dips (Do the same variation for the first 5 weeks)</v>
      </c>
      <c r="R15" s="443"/>
      <c r="S15" s="443" t="str">
        <f ca="1">OFFSET('PROGRAMMING SKELETON'!F66,B11-10,0)</f>
        <v>• 10 reps @ RPE 7 
• 10 reps  @ RPE 8
• 10 reps @ RPE 9 
•Take off 5% from 10 @ 9 for 1 more set of 10</v>
      </c>
      <c r="T15" s="444"/>
      <c r="U15" s="344"/>
      <c r="V15" s="349" t="s">
        <v>2393</v>
      </c>
      <c r="W15" s="443" t="str">
        <f ca="1">OFFSET('PROGRAMMING SKELETON'!J291,B11-10,0)</f>
        <v>Leg Press or RDL
If you have access to a leg press and tend to have issues good morning your squats, I would prefer using leg press just to apply a bit of extra stress to  the legs without taxing the back as much. If no leg press, do RDL's. On the leg press, try and replicate your squat stance</v>
      </c>
      <c r="X15" s="443"/>
      <c r="Y15" s="443" t="str">
        <f ca="1">OFFSET('PROGRAMMING SKELETON'!I66,B11-10,0)</f>
        <v>• 10 reps @ RPE 7 
• 10 reps  @ RPE 8
• 10 reps @ RPE 9 
•Take off 5% from 10 @ 9 for 1 more set of 10</v>
      </c>
      <c r="Z15" s="444"/>
      <c r="AA15" s="346"/>
      <c r="AB15" s="349" t="s">
        <v>2394</v>
      </c>
      <c r="AC15" s="468" t="str">
        <f ca="1">OFFSET('PROGRAMMING SKELETON'!L12,B11-10,0)</f>
        <v>7 min ab work AMRAP</v>
      </c>
      <c r="AD15" s="469"/>
      <c r="AE15" s="469"/>
      <c r="AF15" s="470"/>
    </row>
    <row r="16" spans="1:32" ht="85" customHeight="1" thickBot="1">
      <c r="A16" s="462"/>
      <c r="B16" s="457"/>
      <c r="C16" s="269"/>
      <c r="D16" s="350" t="s">
        <v>2395</v>
      </c>
      <c r="E16" s="463"/>
      <c r="F16" s="463"/>
      <c r="G16" s="463"/>
      <c r="H16" s="464"/>
      <c r="I16" s="351"/>
      <c r="J16" s="352" t="s">
        <v>2395</v>
      </c>
      <c r="K16" s="454"/>
      <c r="L16" s="455"/>
      <c r="M16" s="455"/>
      <c r="N16" s="456"/>
      <c r="O16" s="351"/>
      <c r="P16" s="352" t="s">
        <v>2395</v>
      </c>
      <c r="Q16" s="454"/>
      <c r="R16" s="455"/>
      <c r="S16" s="455"/>
      <c r="T16" s="456"/>
      <c r="U16" s="351"/>
      <c r="V16" s="352" t="s">
        <v>2395</v>
      </c>
      <c r="W16" s="454"/>
      <c r="X16" s="455"/>
      <c r="Y16" s="455"/>
      <c r="Z16" s="456"/>
      <c r="AA16" s="353"/>
      <c r="AB16" s="354" t="s">
        <v>2396</v>
      </c>
      <c r="AC16" s="471" t="str">
        <f ca="1">OFFSET('PROGRAMMING SKELETON'!M12,B11-10,0)</f>
        <v>3 sets of 12-15 reps @ RPE 8, triceps press downs 2x/wk
3 sets of 12-15 reps @ RPE 8, biceps curls 2x/wk</v>
      </c>
      <c r="AD16" s="472"/>
      <c r="AE16" s="472"/>
      <c r="AF16" s="473"/>
    </row>
    <row r="17" spans="1:32" ht="85" customHeight="1">
      <c r="A17" s="462"/>
      <c r="B17" s="457"/>
      <c r="C17" s="269"/>
      <c r="D17" s="355" t="s">
        <v>2397</v>
      </c>
      <c r="E17" s="450" t="str">
        <f ca="1">OFFSET('PROGRAMMING SKELETON'!M127,B11-10,0)</f>
        <v>GPP or None</v>
      </c>
      <c r="F17" s="450"/>
      <c r="G17" s="450"/>
      <c r="H17" s="451"/>
      <c r="I17" s="351"/>
      <c r="J17" s="356" t="s">
        <v>2400</v>
      </c>
      <c r="K17" s="452" t="str">
        <f ca="1">OFFSET('PROGRAMMING SKELETON'!M183,B11-11,0)</f>
        <v>GPP or None</v>
      </c>
      <c r="L17" s="452"/>
      <c r="M17" s="452"/>
      <c r="N17" s="453"/>
      <c r="O17" s="351"/>
      <c r="P17" s="356" t="s">
        <v>2399</v>
      </c>
      <c r="Q17" s="452" t="str">
        <f ca="1">OFFSET('PROGRAMMING SKELETON'!M238,B11-11,0)</f>
        <v>GPP or None</v>
      </c>
      <c r="R17" s="452"/>
      <c r="S17" s="452"/>
      <c r="T17" s="453"/>
      <c r="U17" s="351"/>
      <c r="V17" s="356" t="s">
        <v>2398</v>
      </c>
      <c r="W17" s="452" t="str">
        <f ca="1">OFFSET('PROGRAMMING SKELETON'!M292,B11-11,0)</f>
        <v>GPP or None</v>
      </c>
      <c r="X17" s="452"/>
      <c r="Y17" s="452"/>
      <c r="Z17" s="453"/>
      <c r="AA17" s="357"/>
      <c r="AB17" s="357"/>
      <c r="AC17" s="357"/>
      <c r="AD17" s="357"/>
      <c r="AE17" s="357"/>
      <c r="AF17" s="346"/>
    </row>
    <row r="18" spans="1:32" ht="85" customHeight="1" thickBot="1">
      <c r="A18" s="462"/>
      <c r="B18" s="457"/>
      <c r="C18" s="269"/>
      <c r="D18" s="358" t="s">
        <v>2395</v>
      </c>
      <c r="E18" s="477" t="str">
        <f ca="1">OFFSET('PROGRAMMING SKELETON'!N127,B11-10,0)</f>
        <v>GPP or None</v>
      </c>
      <c r="F18" s="477"/>
      <c r="G18" s="477"/>
      <c r="H18" s="478"/>
      <c r="I18" s="351"/>
      <c r="J18" s="359" t="s">
        <v>2391</v>
      </c>
      <c r="K18" s="460" t="str">
        <f ca="1">OFFSET('PROGRAMMING SKELETON'!N183,B11-11,0)</f>
        <v>GPP or None</v>
      </c>
      <c r="L18" s="460"/>
      <c r="M18" s="460"/>
      <c r="N18" s="461"/>
      <c r="O18" s="351"/>
      <c r="P18" s="359" t="s">
        <v>2391</v>
      </c>
      <c r="Q18" s="460" t="str">
        <f ca="1">OFFSET('PROGRAMMING SKELETON'!N238,B11-11,0)</f>
        <v>GPP or None</v>
      </c>
      <c r="R18" s="460"/>
      <c r="S18" s="460"/>
      <c r="T18" s="461"/>
      <c r="U18" s="351"/>
      <c r="V18" s="359" t="s">
        <v>2391</v>
      </c>
      <c r="W18" s="460" t="str">
        <f ca="1">OFFSET('PROGRAMMING SKELETON'!N292,B11-11,0)</f>
        <v>GPP or None</v>
      </c>
      <c r="X18" s="460"/>
      <c r="Y18" s="460"/>
      <c r="Z18" s="461"/>
      <c r="AA18" s="357"/>
      <c r="AB18" s="357"/>
      <c r="AC18" s="357"/>
      <c r="AD18" s="357"/>
      <c r="AE18" s="357"/>
      <c r="AF18" s="346"/>
    </row>
    <row r="19" spans="1:32" ht="10" customHeight="1" thickBot="1">
      <c r="A19" s="462"/>
      <c r="B19" s="273"/>
      <c r="C19" s="274"/>
      <c r="D19" s="273"/>
      <c r="E19" s="273"/>
      <c r="F19" s="273"/>
      <c r="G19" s="272"/>
      <c r="H19" s="273"/>
      <c r="I19" s="275"/>
      <c r="J19" s="273"/>
      <c r="K19" s="273"/>
      <c r="L19" s="272"/>
      <c r="M19" s="273"/>
      <c r="N19" s="273"/>
      <c r="O19" s="275"/>
      <c r="P19" s="273"/>
      <c r="Q19" s="272"/>
      <c r="R19" s="273"/>
      <c r="S19" s="273"/>
      <c r="T19" s="273"/>
      <c r="U19" s="275"/>
      <c r="V19" s="273"/>
      <c r="W19" s="273"/>
      <c r="X19" s="273"/>
      <c r="Y19" s="272"/>
      <c r="Z19" s="272"/>
      <c r="AA19" s="277"/>
      <c r="AB19" s="277"/>
      <c r="AC19" s="277"/>
      <c r="AD19" s="277"/>
      <c r="AE19" s="277"/>
    </row>
    <row r="20" spans="1:32" ht="85" customHeight="1" thickBot="1">
      <c r="A20" s="462"/>
      <c r="B20" s="457">
        <v>3</v>
      </c>
      <c r="C20" s="269"/>
      <c r="D20" s="447" t="s">
        <v>836</v>
      </c>
      <c r="E20" s="448"/>
      <c r="F20" s="448"/>
      <c r="G20" s="448"/>
      <c r="H20" s="449"/>
      <c r="I20" s="268"/>
      <c r="J20" s="447" t="s">
        <v>837</v>
      </c>
      <c r="K20" s="448"/>
      <c r="L20" s="448"/>
      <c r="M20" s="448"/>
      <c r="N20" s="449"/>
      <c r="O20" s="268"/>
      <c r="P20" s="447" t="s">
        <v>838</v>
      </c>
      <c r="Q20" s="448"/>
      <c r="R20" s="448"/>
      <c r="S20" s="448"/>
      <c r="T20" s="449"/>
      <c r="U20" s="268"/>
      <c r="V20" s="447" t="s">
        <v>839</v>
      </c>
      <c r="W20" s="448"/>
      <c r="X20" s="448"/>
      <c r="Y20" s="448"/>
      <c r="Z20" s="449"/>
      <c r="AA20" s="266"/>
      <c r="AB20" s="465" t="s">
        <v>162</v>
      </c>
      <c r="AC20" s="466"/>
      <c r="AD20" s="466"/>
      <c r="AE20" s="466"/>
      <c r="AF20" s="467"/>
    </row>
    <row r="21" spans="1:32" ht="20" customHeight="1" thickBot="1">
      <c r="A21" s="462"/>
      <c r="B21" s="457"/>
      <c r="C21" s="269"/>
      <c r="D21" s="270"/>
      <c r="E21" s="270"/>
      <c r="F21" s="270"/>
      <c r="G21" s="270"/>
      <c r="H21" s="270"/>
      <c r="I21" s="268"/>
      <c r="J21" s="270"/>
      <c r="K21" s="270"/>
      <c r="L21" s="270"/>
      <c r="M21" s="270"/>
      <c r="N21" s="270"/>
      <c r="O21" s="268"/>
      <c r="P21" s="270"/>
      <c r="Q21" s="270"/>
      <c r="R21" s="270"/>
      <c r="S21" s="270"/>
      <c r="T21" s="270"/>
      <c r="U21" s="270"/>
      <c r="V21" s="270"/>
      <c r="W21" s="270"/>
      <c r="X21" s="270"/>
      <c r="Y21" s="270"/>
      <c r="Z21" s="270"/>
      <c r="AA21" s="270"/>
      <c r="AB21" s="270"/>
      <c r="AC21" s="270"/>
      <c r="AD21" s="270"/>
      <c r="AE21" s="270"/>
      <c r="AF21" s="270"/>
    </row>
    <row r="22" spans="1:32" ht="85" customHeight="1">
      <c r="A22" s="462"/>
      <c r="B22" s="457"/>
      <c r="C22" s="269"/>
      <c r="D22" s="343" t="s">
        <v>2389</v>
      </c>
      <c r="E22" s="479" t="str">
        <f ca="1">OFFSET('PROGRAMMING SKELETON'!D136,B20-19,0)</f>
        <v>Squat with belt</v>
      </c>
      <c r="F22" s="479"/>
      <c r="G22" s="479" t="str">
        <f ca="1">OFFSET('PROGRAMMING SKELETON'!D21,B20-19,0)</f>
        <v>• 1 rep @ RPE 8 (90-93% 1RM)
•Take off 20% from 1 @ 8 for
5 reps x 5 sets (70-73% 1RM)</v>
      </c>
      <c r="H22" s="480"/>
      <c r="I22" s="344"/>
      <c r="J22" s="345" t="s">
        <v>2389</v>
      </c>
      <c r="K22" s="458" t="str">
        <f ca="1">OFFSET('PROGRAMMING SKELETON'!D191,B20-19,0)</f>
        <v>Deadlift with belt</v>
      </c>
      <c r="L22" s="458"/>
      <c r="M22" s="458" t="str">
        <f ca="1">OFFSET('PROGRAMMING SKELETON'!G21,B20-19,0)</f>
        <v>• 1 rep @ RPE 8 (90-93% 1RM)
•Take off 20% from 1 @ 8 for
5 reps x 5 sets (70-73% 1RM)</v>
      </c>
      <c r="N22" s="459"/>
      <c r="O22" s="344"/>
      <c r="P22" s="345" t="s">
        <v>2389</v>
      </c>
      <c r="Q22" s="458" t="str">
        <f ca="1">OFFSET('PROGRAMMING SKELETON'!D246,B20-19,0)</f>
        <v>Squat, no belt</v>
      </c>
      <c r="R22" s="458"/>
      <c r="S22" s="458" t="str">
        <f ca="1">OFFSET('PROGRAMMING SKELETON'!D75,B20-19,0)</f>
        <v>•4 reps @ RPE 7
•4 reps @ RPE 8
• 4 reps @ RPE 9
•Take 5% off from the 4 @ RPE 9 set and do 2-3 sets of 4 (until effort is ~ RPE 9 again)</v>
      </c>
      <c r="T22" s="459"/>
      <c r="U22" s="344"/>
      <c r="V22" s="345" t="s">
        <v>2389</v>
      </c>
      <c r="W22" s="458" t="str">
        <f ca="1">OFFSET('PROGRAMMING SKELETON'!D300,B20-19,0)</f>
        <v>Rack Pull, mid shin</v>
      </c>
      <c r="X22" s="458"/>
      <c r="Y22" s="458" t="str">
        <f ca="1">OFFSET('PROGRAMMING SKELETON'!G75,B20-19,0)</f>
        <v>•4 reps @ RPE 7
•4 reps @ RPE 8
• 4 reps @ RPE 9
•Take 5% off from the 4 @ RPE 9 set and do 2-3 sets of 4 (until effort is ~ RPE 9 again)</v>
      </c>
      <c r="Z22" s="459"/>
      <c r="AA22" s="346"/>
      <c r="AB22" s="345" t="s">
        <v>2390</v>
      </c>
      <c r="AC22" s="474" t="str">
        <f ca="1">OFFSET('PROGRAMMING SKELETON'!J21,B20-19,0)</f>
        <v>25 min steady state @ RPE 6 1x/wk</v>
      </c>
      <c r="AD22" s="475"/>
      <c r="AE22" s="475"/>
      <c r="AF22" s="476"/>
    </row>
    <row r="23" spans="1:32" ht="85" customHeight="1">
      <c r="A23" s="462"/>
      <c r="B23" s="457"/>
      <c r="C23" s="269"/>
      <c r="D23" s="347" t="s">
        <v>2391</v>
      </c>
      <c r="E23" s="445" t="str">
        <f ca="1">OFFSET('PROGRAMMING SKELETON'!G136,B20-19,0)</f>
        <v>Overhead Press with belt</v>
      </c>
      <c r="F23" s="445"/>
      <c r="G23" s="445" t="str">
        <f ca="1">OFFSET('PROGRAMMING SKELETON'!E21,B20-19,0)</f>
        <v>• 1 rep @ RPE 8 (90-93% 1RM)
•Take off 20% from 1 @ 8 for
5 reps x 5 sets (70-73% 1RM)</v>
      </c>
      <c r="H23" s="446"/>
      <c r="I23" s="344"/>
      <c r="J23" s="348" t="s">
        <v>2391</v>
      </c>
      <c r="K23" s="443" t="str">
        <f ca="1">OFFSET('PROGRAMMING SKELETON'!G191,B20-19,0)</f>
        <v>1 count paused bench</v>
      </c>
      <c r="L23" s="443"/>
      <c r="M23" s="443" t="str">
        <f ca="1">OFFSET('PROGRAMMING SKELETON'!H21,B20-19,0)</f>
        <v>• 1 rep @ RPE 8 (90-93% 1RM)
•Take off 20% from 1 @ 8 for
5 reps x 6 sets (70-73% 1RM)</v>
      </c>
      <c r="N23" s="444"/>
      <c r="O23" s="344"/>
      <c r="P23" s="348" t="s">
        <v>2391</v>
      </c>
      <c r="Q23" s="443" t="str">
        <f ca="1">OFFSET('PROGRAMMING SKELETON'!G246,B20-19,0)</f>
        <v>Overload Bench 1
The overload bench is equipment dependent. I would prefer The overload bench is equipment dependent. I would prefer the slingshot bench to bench w/ chains, to bench w/ bands, to floor press or board press, but all are good options. Use the same variation each week.the slingshot bench to bench w/ chains, to bench w/ bands, to floor press or board press, but all are good options..</v>
      </c>
      <c r="R23" s="443"/>
      <c r="S23" s="443" t="str">
        <f ca="1">OFFSET('PROGRAMMING SKELETON'!E75,B20-19,0)</f>
        <v>•4 reps @ RPE 7
•4 reps @ RPE 8
• 4 reps @ RPE 9
•Take 5% off from the 4 @ RPE 9 set and do 2-3 sets of 4 (until effort is ~ RPE 9 again)</v>
      </c>
      <c r="T23" s="444"/>
      <c r="U23" s="344"/>
      <c r="V23" s="348" t="s">
        <v>2391</v>
      </c>
      <c r="W23" s="443" t="str">
        <f ca="1">OFFSET('PROGRAMMING SKELETON'!G300,B20-19,0)</f>
        <v>Close Grip Bench</v>
      </c>
      <c r="X23" s="443"/>
      <c r="Y23" s="443" t="str">
        <f ca="1">OFFSET('PROGRAMMING SKELETON'!H75,B20-19,0)</f>
        <v>•4 reps @ RPE 7
•4 reps @ RPE 8
• 4 reps @ RPE 9
•Take 5% off from the 4 @ RPE 9 set and do 2-3 sets of 4 (until effort is ~ RPE 9 again)</v>
      </c>
      <c r="Z23" s="444"/>
      <c r="AA23" s="346"/>
      <c r="AB23" s="348" t="s">
        <v>2392</v>
      </c>
      <c r="AC23" s="468" t="str">
        <f ca="1">OFFSET('PROGRAMMING SKELETON'!K21,B20-19,0)</f>
        <v>7 minutes upper back work AMRAP</v>
      </c>
      <c r="AD23" s="469"/>
      <c r="AE23" s="469"/>
      <c r="AF23" s="470"/>
    </row>
    <row r="24" spans="1:32" ht="85" customHeight="1">
      <c r="A24" s="462"/>
      <c r="B24" s="457"/>
      <c r="C24" s="269"/>
      <c r="D24" s="347" t="s">
        <v>2393</v>
      </c>
      <c r="E24" s="445" t="str">
        <f ca="1">OFFSET('PROGRAMMING SKELETON'!J136,B20-19,0)</f>
        <v>Pendlay Row</v>
      </c>
      <c r="F24" s="445"/>
      <c r="G24" s="445" t="str">
        <f ca="1">OFFSET('PROGRAMMING SKELETON'!F21,B20-19,0)</f>
        <v>• 10 reps @ RPE 7 
• 10 reps  @ RPE 8
• 10 reps @ RPE 9 
•Take off 5% from 10 @ 9 for 1 more set of 10</v>
      </c>
      <c r="H24" s="446"/>
      <c r="I24" s="344"/>
      <c r="J24" s="349" t="s">
        <v>2393</v>
      </c>
      <c r="K24" s="443" t="str">
        <f ca="1">OFFSET('PROGRAMMING SKELETON'!J191,B20-19,0)</f>
        <v>3-0-3 Tempo Squat</v>
      </c>
      <c r="L24" s="443"/>
      <c r="M24" s="443" t="str">
        <f ca="1">OFFSET('PROGRAMMING SKELETON'!I21,B20-19,0)</f>
        <v>• 10 reps @ RPE 7 
• 10 reps  @ RPE 8
• 10 reps @ RPE 9 
•Take off 5% from 10 @ 9 for 1 more set of 10</v>
      </c>
      <c r="N24" s="444"/>
      <c r="O24" s="344"/>
      <c r="P24" s="349" t="s">
        <v>2393</v>
      </c>
      <c r="Q24" s="443" t="str">
        <f ca="1">OFFSET('PROGRAMMING SKELETON'!J246,B20-19,0)</f>
        <v>Press Accessory 1
Ideally the press accessory will be lighter or only very slightly heavier than the normal press.I prefer close grip incline&gt; incline bench touch n go &gt; pin press at shoulder level &gt; DB Incline &gt; DB press &gt; Dips (Do the same variation for the first 5 weeks)</v>
      </c>
      <c r="R24" s="443"/>
      <c r="S24" s="443" t="str">
        <f ca="1">OFFSET('PROGRAMMING SKELETON'!F75,B20-19,0)</f>
        <v>• 10 reps @ RPE 7 
• 10 reps  @ RPE 8
• 10 reps @ RPE 9 
•Take off 5% from 10 @ 9 for 1 more set of 10</v>
      </c>
      <c r="T24" s="444"/>
      <c r="U24" s="344"/>
      <c r="V24" s="349" t="s">
        <v>2393</v>
      </c>
      <c r="W24" s="443" t="str">
        <f ca="1">OFFSET('PROGRAMMING SKELETON'!J300,B20-19,0)</f>
        <v>Leg Press or RDL
If you have access to a leg press and tend to have issues good morning your squats, I would prefer using leg press just to apply a bit of extra stress to  the legs without taxing the back as much. If no leg press, do RDL's. On the leg press, try and replicate your squat stance</v>
      </c>
      <c r="X24" s="443"/>
      <c r="Y24" s="443" t="str">
        <f ca="1">OFFSET('PROGRAMMING SKELETON'!I75,B20-19,0)</f>
        <v>• 10 reps @ RPE 7 
• 10 reps  @ RPE 8
• 10 reps @ RPE 9 
•Take off 5% from 10 @ 9 for 1 more set of 10</v>
      </c>
      <c r="Z24" s="444"/>
      <c r="AA24" s="346"/>
      <c r="AB24" s="349" t="s">
        <v>2394</v>
      </c>
      <c r="AC24" s="468" t="str">
        <f ca="1">OFFSET('PROGRAMMING SKELETON'!L21,B20-19,0)</f>
        <v>7 min ab work AMRAP</v>
      </c>
      <c r="AD24" s="469"/>
      <c r="AE24" s="469"/>
      <c r="AF24" s="470"/>
    </row>
    <row r="25" spans="1:32" ht="85" customHeight="1" thickBot="1">
      <c r="A25" s="462"/>
      <c r="B25" s="457"/>
      <c r="C25" s="269"/>
      <c r="D25" s="350" t="s">
        <v>2395</v>
      </c>
      <c r="E25" s="463"/>
      <c r="F25" s="463"/>
      <c r="G25" s="463"/>
      <c r="H25" s="464"/>
      <c r="I25" s="351"/>
      <c r="J25" s="352" t="s">
        <v>2395</v>
      </c>
      <c r="K25" s="454"/>
      <c r="L25" s="455"/>
      <c r="M25" s="455"/>
      <c r="N25" s="456"/>
      <c r="O25" s="351"/>
      <c r="P25" s="352" t="s">
        <v>2395</v>
      </c>
      <c r="Q25" s="454"/>
      <c r="R25" s="455"/>
      <c r="S25" s="455"/>
      <c r="T25" s="456"/>
      <c r="U25" s="351"/>
      <c r="V25" s="352" t="s">
        <v>2395</v>
      </c>
      <c r="W25" s="454"/>
      <c r="X25" s="455"/>
      <c r="Y25" s="455"/>
      <c r="Z25" s="456"/>
      <c r="AA25" s="353"/>
      <c r="AB25" s="354" t="s">
        <v>2396</v>
      </c>
      <c r="AC25" s="471" t="str">
        <f ca="1">OFFSET('PROGRAMMING SKELETON'!M21,B20-19,0)</f>
        <v>3 sets of 12-15 reps @ RPE 8, triceps press downs 2x/wk
3 sets of 12-15 reps @ RPE 8, biceps curls 2x/wk</v>
      </c>
      <c r="AD25" s="472"/>
      <c r="AE25" s="472"/>
      <c r="AF25" s="473"/>
    </row>
    <row r="26" spans="1:32" ht="85" customHeight="1">
      <c r="A26" s="462"/>
      <c r="B26" s="457"/>
      <c r="C26" s="269"/>
      <c r="D26" s="355" t="s">
        <v>2397</v>
      </c>
      <c r="E26" s="450" t="str">
        <f ca="1">OFFSET('PROGRAMMING SKELETON'!M136,B20-19,0)</f>
        <v>GPP or None</v>
      </c>
      <c r="F26" s="450"/>
      <c r="G26" s="450"/>
      <c r="H26" s="451"/>
      <c r="I26" s="351"/>
      <c r="J26" s="356" t="s">
        <v>2400</v>
      </c>
      <c r="K26" s="452" t="str">
        <f ca="1">OFFSET('PROGRAMMING SKELETON'!M192,B20-20,0)</f>
        <v>GPP or None</v>
      </c>
      <c r="L26" s="452"/>
      <c r="M26" s="452"/>
      <c r="N26" s="453"/>
      <c r="O26" s="351"/>
      <c r="P26" s="356" t="s">
        <v>2399</v>
      </c>
      <c r="Q26" s="452" t="str">
        <f ca="1">OFFSET('PROGRAMMING SKELETON'!M247,B20-20,0)</f>
        <v>GPP or None</v>
      </c>
      <c r="R26" s="452"/>
      <c r="S26" s="452"/>
      <c r="T26" s="453"/>
      <c r="U26" s="351"/>
      <c r="V26" s="356" t="s">
        <v>2398</v>
      </c>
      <c r="W26" s="452" t="str">
        <f ca="1">OFFSET('PROGRAMMING SKELETON'!M301,B20-20,0)</f>
        <v>GPP or None</v>
      </c>
      <c r="X26" s="452"/>
      <c r="Y26" s="452"/>
      <c r="Z26" s="453"/>
      <c r="AA26" s="357"/>
      <c r="AB26" s="357"/>
      <c r="AC26" s="357"/>
      <c r="AD26" s="357"/>
      <c r="AE26" s="357"/>
      <c r="AF26" s="346"/>
    </row>
    <row r="27" spans="1:32" ht="85" customHeight="1" thickBot="1">
      <c r="A27" s="462"/>
      <c r="B27" s="457"/>
      <c r="C27" s="269"/>
      <c r="D27" s="358" t="s">
        <v>2395</v>
      </c>
      <c r="E27" s="477" t="str">
        <f ca="1">OFFSET('PROGRAMMING SKELETON'!N136,B20-19,0)</f>
        <v>GPP or None</v>
      </c>
      <c r="F27" s="477"/>
      <c r="G27" s="477"/>
      <c r="H27" s="478"/>
      <c r="I27" s="351"/>
      <c r="J27" s="359" t="s">
        <v>2391</v>
      </c>
      <c r="K27" s="460" t="str">
        <f ca="1">OFFSET('PROGRAMMING SKELETON'!N192,B20-20,0)</f>
        <v>GPP or None</v>
      </c>
      <c r="L27" s="460"/>
      <c r="M27" s="460"/>
      <c r="N27" s="461"/>
      <c r="O27" s="351"/>
      <c r="P27" s="359" t="s">
        <v>2391</v>
      </c>
      <c r="Q27" s="460" t="str">
        <f ca="1">OFFSET('PROGRAMMING SKELETON'!N247,B20-20,0)</f>
        <v>GPP or None</v>
      </c>
      <c r="R27" s="460"/>
      <c r="S27" s="460"/>
      <c r="T27" s="461"/>
      <c r="U27" s="351"/>
      <c r="V27" s="359" t="s">
        <v>2391</v>
      </c>
      <c r="W27" s="460" t="str">
        <f ca="1">OFFSET('PROGRAMMING SKELETON'!N301,B20-20,0)</f>
        <v>GPP or None</v>
      </c>
      <c r="X27" s="460"/>
      <c r="Y27" s="460"/>
      <c r="Z27" s="461"/>
      <c r="AA27" s="357"/>
      <c r="AB27" s="357"/>
      <c r="AC27" s="357"/>
      <c r="AD27" s="357"/>
      <c r="AE27" s="357"/>
      <c r="AF27" s="346"/>
    </row>
    <row r="28" spans="1:32" ht="20" customHeight="1" thickBot="1">
      <c r="A28" s="462"/>
      <c r="B28" s="281"/>
      <c r="C28" s="274"/>
      <c r="D28" s="278"/>
      <c r="E28" s="279">
        <f ca="1">OFFSET('PROGRAMMING SKELETON'!BE14,B11-1,0)</f>
        <v>0</v>
      </c>
      <c r="F28" s="279"/>
      <c r="G28" s="279"/>
      <c r="H28" s="279"/>
      <c r="I28" s="275"/>
      <c r="J28" s="278"/>
      <c r="K28" s="279"/>
      <c r="L28" s="279"/>
      <c r="M28" s="279"/>
      <c r="N28" s="279"/>
      <c r="O28" s="275"/>
      <c r="P28" s="278"/>
      <c r="Q28" s="279"/>
      <c r="R28" s="279"/>
      <c r="S28" s="279"/>
      <c r="T28" s="279"/>
      <c r="U28" s="276"/>
      <c r="V28" s="280"/>
      <c r="W28" s="279"/>
      <c r="X28" s="279"/>
      <c r="Y28" s="279"/>
      <c r="Z28" s="279"/>
      <c r="AA28" s="277"/>
      <c r="AB28" s="277"/>
      <c r="AC28" s="277"/>
      <c r="AD28" s="277"/>
      <c r="AE28" s="277"/>
    </row>
    <row r="29" spans="1:32" ht="85" customHeight="1" thickBot="1">
      <c r="A29" s="462"/>
      <c r="B29" s="457">
        <v>4</v>
      </c>
      <c r="C29" s="269"/>
      <c r="D29" s="447" t="s">
        <v>836</v>
      </c>
      <c r="E29" s="448"/>
      <c r="F29" s="448"/>
      <c r="G29" s="448"/>
      <c r="H29" s="449"/>
      <c r="I29" s="268"/>
      <c r="J29" s="447" t="s">
        <v>837</v>
      </c>
      <c r="K29" s="448"/>
      <c r="L29" s="448"/>
      <c r="M29" s="448"/>
      <c r="N29" s="449"/>
      <c r="O29" s="268"/>
      <c r="P29" s="447" t="s">
        <v>838</v>
      </c>
      <c r="Q29" s="448"/>
      <c r="R29" s="448"/>
      <c r="S29" s="448"/>
      <c r="T29" s="449"/>
      <c r="U29" s="268"/>
      <c r="V29" s="447" t="s">
        <v>839</v>
      </c>
      <c r="W29" s="448"/>
      <c r="X29" s="448"/>
      <c r="Y29" s="448"/>
      <c r="Z29" s="449"/>
      <c r="AA29" s="266"/>
      <c r="AB29" s="465" t="s">
        <v>162</v>
      </c>
      <c r="AC29" s="466"/>
      <c r="AD29" s="466"/>
      <c r="AE29" s="466"/>
      <c r="AF29" s="467"/>
    </row>
    <row r="30" spans="1:32" ht="10" customHeight="1" thickBot="1">
      <c r="A30" s="462"/>
      <c r="B30" s="457"/>
      <c r="C30" s="269"/>
      <c r="D30" s="270"/>
      <c r="E30" s="270"/>
      <c r="F30" s="270"/>
      <c r="G30" s="270"/>
      <c r="H30" s="270"/>
      <c r="I30" s="268"/>
      <c r="J30" s="270"/>
      <c r="K30" s="270"/>
      <c r="L30" s="270"/>
      <c r="M30" s="270"/>
      <c r="N30" s="270"/>
      <c r="O30" s="268"/>
      <c r="P30" s="270"/>
      <c r="Q30" s="270"/>
      <c r="R30" s="270"/>
      <c r="S30" s="270"/>
      <c r="T30" s="270"/>
      <c r="U30" s="270"/>
      <c r="V30" s="270"/>
      <c r="W30" s="270"/>
      <c r="X30" s="270"/>
      <c r="Y30" s="270"/>
      <c r="Z30" s="270"/>
      <c r="AA30" s="270"/>
      <c r="AB30" s="270"/>
      <c r="AC30" s="270"/>
      <c r="AD30" s="270"/>
      <c r="AE30" s="270"/>
      <c r="AF30" s="270"/>
    </row>
    <row r="31" spans="1:32" ht="85" customHeight="1">
      <c r="A31" s="462"/>
      <c r="B31" s="457"/>
      <c r="C31" s="269"/>
      <c r="D31" s="343" t="s">
        <v>2389</v>
      </c>
      <c r="E31" s="479" t="str">
        <f ca="1">OFFSET('PROGRAMMING SKELETON'!D145,B29-28,0)</f>
        <v>Squat with belt</v>
      </c>
      <c r="F31" s="479"/>
      <c r="G31" s="479" t="str">
        <f ca="1">OFFSET('PROGRAMMING SKELETON'!D30,B29-28,0)</f>
        <v>• 1 rep @ RPE 8 (90-93% 1RM)
•Take off 17% from 1 @ 8 for
4 reps x 5 sets (73-76% 1RM)</v>
      </c>
      <c r="H31" s="480"/>
      <c r="I31" s="344"/>
      <c r="J31" s="345" t="s">
        <v>2389</v>
      </c>
      <c r="K31" s="458" t="str">
        <f ca="1">OFFSET('PROGRAMMING SKELETON'!D200,B29-28,0)</f>
        <v>Deadlift with belt</v>
      </c>
      <c r="L31" s="458"/>
      <c r="M31" s="458" t="str">
        <f ca="1">OFFSET('PROGRAMMING SKELETON'!G30,B29-28,0)</f>
        <v>• 1 rep @ RPE 8 (90-93% 1RM)
•Take off 17% from 1 @ 8 for
4 reps x 5 sets (73-76% 1RM)</v>
      </c>
      <c r="N31" s="459"/>
      <c r="O31" s="344"/>
      <c r="P31" s="345" t="s">
        <v>2389</v>
      </c>
      <c r="Q31" s="458" t="str">
        <f ca="1">OFFSET('PROGRAMMING SKELETON'!D255,B29-28,0)</f>
        <v>Squat, no belt</v>
      </c>
      <c r="R31" s="458"/>
      <c r="S31" s="458" t="str">
        <f ca="1">OFFSET('PROGRAMMING SKELETON'!D84,B29-28,0)</f>
        <v>•4 reps @ RPE 7
•4 reps @ RPE 8
• 4 reps @ RPE 9
•Take 5% off from the 4 @ RPE 9 set and do 2-3 sets of 4 (until effort is ~ RPE 9 again)</v>
      </c>
      <c r="T31" s="459"/>
      <c r="U31" s="344"/>
      <c r="V31" s="345" t="s">
        <v>2389</v>
      </c>
      <c r="W31" s="458" t="str">
        <f ca="1">OFFSET('PROGRAMMING SKELETON'!D309,B29-28,0)</f>
        <v>Rack Pull, mid shin</v>
      </c>
      <c r="X31" s="458"/>
      <c r="Y31" s="458" t="str">
        <f ca="1">OFFSET('PROGRAMMING SKELETON'!G84,B29-28,0)</f>
        <v>•4 reps @ RPE 7
•4 reps @ RPE 8
• 4 reps @ RPE 9
•Take 5% off from the 4 @ RPE 9 set and do 2-3 sets of 4 (until effort is ~ RPE 9 again)</v>
      </c>
      <c r="Z31" s="459"/>
      <c r="AA31" s="346"/>
      <c r="AB31" s="345" t="s">
        <v>2390</v>
      </c>
      <c r="AC31" s="474" t="str">
        <f ca="1">OFFSET('PROGRAMMING SKELETON'!J30,B29-28,0)</f>
        <v>30 min steady state @ RPE 6 1x/wk
20 sec sprint every 2 min x 14 minutes 1x/wk</v>
      </c>
      <c r="AD31" s="475"/>
      <c r="AE31" s="475"/>
      <c r="AF31" s="476"/>
    </row>
    <row r="32" spans="1:32" ht="85" customHeight="1">
      <c r="A32" s="462"/>
      <c r="B32" s="457"/>
      <c r="C32" s="269"/>
      <c r="D32" s="347" t="s">
        <v>2391</v>
      </c>
      <c r="E32" s="445" t="str">
        <f ca="1">OFFSET('PROGRAMMING SKELETON'!G145,B29-28,0)</f>
        <v>Overhead Press with belt</v>
      </c>
      <c r="F32" s="445"/>
      <c r="G32" s="445" t="str">
        <f ca="1">OFFSET('PROGRAMMING SKELETON'!E30,B29-28,0)</f>
        <v>• 1 rep @ RPE 8 (90-93% 1RM)
•Take off 17% from 1 @ 8 for
4 reps x 5 sets (73-76% 1RM)</v>
      </c>
      <c r="H32" s="446"/>
      <c r="I32" s="344"/>
      <c r="J32" s="348" t="s">
        <v>2391</v>
      </c>
      <c r="K32" s="443" t="str">
        <f ca="1">OFFSET('PROGRAMMING SKELETON'!G200,B29-28,0)</f>
        <v>1 count paused bench</v>
      </c>
      <c r="L32" s="443"/>
      <c r="M32" s="443" t="str">
        <f ca="1">OFFSET('PROGRAMMING SKELETON'!H30,B29-28,0)</f>
        <v>• 1 rep @ RPE 8 (90-93% 1RM)
•Take off 17% from 1 @ 8 for
4 reps x 5 sets (73-76% 1RM)</v>
      </c>
      <c r="N32" s="444"/>
      <c r="O32" s="344"/>
      <c r="P32" s="348" t="s">
        <v>2391</v>
      </c>
      <c r="Q32" s="443" t="str">
        <f ca="1">OFFSET('PROGRAMMING SKELETON'!G255,B29-28,0)</f>
        <v>Overload Bench 1
The overload bench is equipment dependent. I would prefer The overload bench is equipment dependent. I would prefer the slingshot bench to bench w/ chains, to bench w/ bands, to floor press or board press, but all are good options. Use the same variation each week.the slingshot bench to bench w/ chains, to bench w/ bands, to floor press or board press, but all are good options..</v>
      </c>
      <c r="R32" s="443"/>
      <c r="S32" s="443" t="str">
        <f ca="1">OFFSET('PROGRAMMING SKELETON'!E84,B29-28,0)</f>
        <v>•4 reps @ RPE 7
•4 reps @ RPE 8
• 4 reps @ RPE 9
•Take 5% off from the 4 @ RPE 9 set and do 2-3 sets of 4 (until effort is ~ RPE 9 again)</v>
      </c>
      <c r="T32" s="444"/>
      <c r="U32" s="344"/>
      <c r="V32" s="348" t="s">
        <v>2391</v>
      </c>
      <c r="W32" s="443" t="str">
        <f ca="1">OFFSET('PROGRAMMING SKELETON'!G309,B29-28,0)</f>
        <v>Close Grip Bench</v>
      </c>
      <c r="X32" s="443"/>
      <c r="Y32" s="443" t="str">
        <f ca="1">OFFSET('PROGRAMMING SKELETON'!H84,B29-28,0)</f>
        <v>•4 reps @ RPE 7
•4 reps @ RPE 8
• 4 reps @ RPE 9
•Take 5% off from the 4 @ RPE 9 set and do 2-3 sets of 4 (until effort is ~ RPE 9 again)</v>
      </c>
      <c r="Z32" s="444"/>
      <c r="AA32" s="346"/>
      <c r="AB32" s="348" t="s">
        <v>2392</v>
      </c>
      <c r="AC32" s="468" t="str">
        <f ca="1">OFFSET('PROGRAMMING SKELETON'!K30,B29-28,0)</f>
        <v>8 minutes upper back work AMRAP</v>
      </c>
      <c r="AD32" s="469"/>
      <c r="AE32" s="469"/>
      <c r="AF32" s="470"/>
    </row>
    <row r="33" spans="1:32" ht="85" customHeight="1">
      <c r="A33" s="462"/>
      <c r="B33" s="457"/>
      <c r="C33" s="269"/>
      <c r="D33" s="347" t="s">
        <v>2393</v>
      </c>
      <c r="E33" s="445" t="str">
        <f ca="1">OFFSET('PROGRAMMING SKELETON'!J145,B29-28,0)</f>
        <v>Pendlay Row</v>
      </c>
      <c r="F33" s="445"/>
      <c r="G33" s="445" t="str">
        <f ca="1">OFFSET('PROGRAMMING SKELETON'!F30,B29-28,0)</f>
        <v>• 10 reps @ RPE 7 
• 10 reps  @ RPE 8
• 10 reps @ RPE 9 
•Take off 5% from 10 @ 9 for 1 more set of 10</v>
      </c>
      <c r="H33" s="446"/>
      <c r="I33" s="344"/>
      <c r="J33" s="349" t="s">
        <v>2393</v>
      </c>
      <c r="K33" s="443" t="str">
        <f ca="1">OFFSET('PROGRAMMING SKELETON'!J200,B29-28,0)</f>
        <v>3-0-3 Tempo Squat</v>
      </c>
      <c r="L33" s="443"/>
      <c r="M33" s="443" t="str">
        <f ca="1">OFFSET('PROGRAMMING SKELETON'!I30,B29-28,0)</f>
        <v>• 10 reps @ RPE 7 
• 10 reps  @ RPE 8
• 10 reps @ RPE 9 
•Take off 5% from 10 @ 9 for 1 more set of 10</v>
      </c>
      <c r="N33" s="444"/>
      <c r="O33" s="344"/>
      <c r="P33" s="349" t="s">
        <v>2393</v>
      </c>
      <c r="Q33" s="443" t="str">
        <f ca="1">OFFSET('PROGRAMMING SKELETON'!J255,B29-28,0)</f>
        <v>Press Accessory 1
Ideally the press accessory will be lighter or only very slightly heavier than the normal press.I prefer close grip incline&gt; incline bench touch n go &gt; pin press at shoulder level &gt; DB Incline &gt; DB press &gt; Dips (Do the same variation for the first 5 weeks)</v>
      </c>
      <c r="R33" s="443"/>
      <c r="S33" s="443" t="str">
        <f ca="1">OFFSET('PROGRAMMING SKELETON'!F84,B29-28,0)</f>
        <v>• 10 reps @ RPE 7 
• 10 reps  @ RPE 8
• 10 reps @ RPE 9 
•Take off 5% from 10 @ 9 for 1 more set of 10</v>
      </c>
      <c r="T33" s="444"/>
      <c r="U33" s="344"/>
      <c r="V33" s="349" t="s">
        <v>2393</v>
      </c>
      <c r="W33" s="443" t="str">
        <f ca="1">OFFSET('PROGRAMMING SKELETON'!J309,B29-28,0)</f>
        <v>Leg Press or RDL
If you have access to a leg press and tend to have issues good morning your squats, I would prefer using leg press just to apply a bit of extra stress to  the legs without taxing the back as much. If no leg press, do RDL's. On the leg press, try and replicate your squat stance</v>
      </c>
      <c r="X33" s="443"/>
      <c r="Y33" s="443" t="str">
        <f ca="1">OFFSET('PROGRAMMING SKELETON'!I84,B29-28,0)</f>
        <v>• 10 reps @ RPE 7 
• 10 reps  @ RPE 8
• 10 reps @ RPE 9 
•Take off 5% from 10 @ 9 for 1 more set of 10</v>
      </c>
      <c r="Z33" s="444"/>
      <c r="AA33" s="346"/>
      <c r="AB33" s="349" t="s">
        <v>2394</v>
      </c>
      <c r="AC33" s="468" t="str">
        <f ca="1">OFFSET('PROGRAMMING SKELETON'!L30,B29-28,0)</f>
        <v>8 minutes ab work AMRAP</v>
      </c>
      <c r="AD33" s="469"/>
      <c r="AE33" s="469"/>
      <c r="AF33" s="470"/>
    </row>
    <row r="34" spans="1:32" ht="85" customHeight="1" thickBot="1">
      <c r="A34" s="462"/>
      <c r="B34" s="457"/>
      <c r="C34" s="269"/>
      <c r="D34" s="350" t="s">
        <v>2395</v>
      </c>
      <c r="E34" s="463"/>
      <c r="F34" s="463"/>
      <c r="G34" s="463"/>
      <c r="H34" s="464"/>
      <c r="I34" s="351"/>
      <c r="J34" s="352" t="s">
        <v>2395</v>
      </c>
      <c r="K34" s="454"/>
      <c r="L34" s="455"/>
      <c r="M34" s="455"/>
      <c r="N34" s="456"/>
      <c r="O34" s="351"/>
      <c r="P34" s="352" t="s">
        <v>2395</v>
      </c>
      <c r="Q34" s="454"/>
      <c r="R34" s="455"/>
      <c r="S34" s="455"/>
      <c r="T34" s="456"/>
      <c r="U34" s="351"/>
      <c r="V34" s="352" t="s">
        <v>2395</v>
      </c>
      <c r="W34" s="454"/>
      <c r="X34" s="455"/>
      <c r="Y34" s="455"/>
      <c r="Z34" s="456"/>
      <c r="AA34" s="353"/>
      <c r="AB34" s="354" t="s">
        <v>2396</v>
      </c>
      <c r="AC34" s="471" t="str">
        <f ca="1">OFFSET('PROGRAMMING SKELETON'!M30,B29-28,0)</f>
        <v>4 sets of 12-15 reps @ RPE 8, triceps press downs 2x/wk 
4 sets of 12-15 reps @ RPE 8, biceps curls 2x/wk</v>
      </c>
      <c r="AD34" s="472"/>
      <c r="AE34" s="472"/>
      <c r="AF34" s="473"/>
    </row>
    <row r="35" spans="1:32" ht="85" customHeight="1">
      <c r="A35" s="462"/>
      <c r="B35" s="457"/>
      <c r="C35" s="269"/>
      <c r="D35" s="355" t="s">
        <v>2397</v>
      </c>
      <c r="E35" s="450" t="str">
        <f ca="1">OFFSET('PROGRAMMING SKELETON'!M145,B29-28,0)</f>
        <v>GPP or None</v>
      </c>
      <c r="F35" s="450"/>
      <c r="G35" s="450"/>
      <c r="H35" s="451"/>
      <c r="I35" s="351"/>
      <c r="J35" s="356" t="s">
        <v>2400</v>
      </c>
      <c r="K35" s="452" t="str">
        <f ca="1">OFFSET('PROGRAMMING SKELETON'!M201,B29-29,0)</f>
        <v>GPP or None</v>
      </c>
      <c r="L35" s="452"/>
      <c r="M35" s="452"/>
      <c r="N35" s="453"/>
      <c r="O35" s="351"/>
      <c r="P35" s="356" t="s">
        <v>2399</v>
      </c>
      <c r="Q35" s="452" t="str">
        <f ca="1">OFFSET('PROGRAMMING SKELETON'!M256,B29-29,0)</f>
        <v>GPP or None</v>
      </c>
      <c r="R35" s="452"/>
      <c r="S35" s="452"/>
      <c r="T35" s="453"/>
      <c r="U35" s="351"/>
      <c r="V35" s="356" t="s">
        <v>2398</v>
      </c>
      <c r="W35" s="452" t="str">
        <f ca="1">OFFSET('PROGRAMMING SKELETON'!M310,B29-29,0)</f>
        <v>GPP or None</v>
      </c>
      <c r="X35" s="452"/>
      <c r="Y35" s="452"/>
      <c r="Z35" s="453"/>
      <c r="AA35" s="357"/>
      <c r="AB35" s="357"/>
      <c r="AC35" s="357"/>
      <c r="AD35" s="357"/>
      <c r="AE35" s="357"/>
      <c r="AF35" s="346"/>
    </row>
    <row r="36" spans="1:32" ht="85" customHeight="1" thickBot="1">
      <c r="A36" s="462"/>
      <c r="B36" s="457"/>
      <c r="C36" s="269"/>
      <c r="D36" s="358" t="s">
        <v>2395</v>
      </c>
      <c r="E36" s="477" t="str">
        <f ca="1">OFFSET('PROGRAMMING SKELETON'!N145,B29-28,0)</f>
        <v>GPP or None</v>
      </c>
      <c r="F36" s="477"/>
      <c r="G36" s="477"/>
      <c r="H36" s="478"/>
      <c r="I36" s="351"/>
      <c r="J36" s="359" t="s">
        <v>2391</v>
      </c>
      <c r="K36" s="460" t="str">
        <f ca="1">OFFSET('PROGRAMMING SKELETON'!N201,B29-29,0)</f>
        <v>GPP or None</v>
      </c>
      <c r="L36" s="460"/>
      <c r="M36" s="460"/>
      <c r="N36" s="461"/>
      <c r="O36" s="351"/>
      <c r="P36" s="359" t="s">
        <v>2391</v>
      </c>
      <c r="Q36" s="460" t="str">
        <f ca="1">OFFSET('PROGRAMMING SKELETON'!N256,B29-29,0)</f>
        <v>GPP or None</v>
      </c>
      <c r="R36" s="460"/>
      <c r="S36" s="460"/>
      <c r="T36" s="461"/>
      <c r="U36" s="351"/>
      <c r="V36" s="359" t="s">
        <v>2391</v>
      </c>
      <c r="W36" s="460" t="str">
        <f ca="1">OFFSET('PROGRAMMING SKELETON'!N310,B29-29,0)</f>
        <v>GPP or None</v>
      </c>
      <c r="X36" s="460"/>
      <c r="Y36" s="460"/>
      <c r="Z36" s="461"/>
      <c r="AA36" s="357"/>
      <c r="AB36" s="357"/>
      <c r="AC36" s="357"/>
      <c r="AD36" s="357"/>
      <c r="AE36" s="357"/>
      <c r="AF36" s="346"/>
    </row>
    <row r="37" spans="1:32" ht="20" customHeight="1" thickBot="1">
      <c r="A37" s="462"/>
      <c r="B37" s="281" t="s">
        <v>162</v>
      </c>
      <c r="C37" s="274"/>
      <c r="D37" s="278"/>
      <c r="E37" s="279"/>
      <c r="F37" s="279"/>
      <c r="G37" s="279"/>
      <c r="H37" s="279"/>
      <c r="I37" s="275"/>
      <c r="J37" s="278"/>
      <c r="K37" s="279"/>
      <c r="L37" s="279"/>
      <c r="M37" s="279"/>
      <c r="N37" s="279"/>
      <c r="O37" s="275"/>
      <c r="P37" s="278"/>
      <c r="Q37" s="279"/>
      <c r="R37" s="279"/>
      <c r="S37" s="279"/>
      <c r="T37" s="279"/>
      <c r="U37" s="275"/>
      <c r="V37" s="278"/>
      <c r="W37" s="279"/>
      <c r="X37" s="279"/>
      <c r="Y37" s="279"/>
      <c r="Z37" s="279"/>
      <c r="AA37" s="277"/>
      <c r="AB37" s="277"/>
      <c r="AC37" s="277"/>
      <c r="AD37" s="277"/>
      <c r="AE37" s="277"/>
    </row>
    <row r="38" spans="1:32" ht="85" customHeight="1" thickBot="1">
      <c r="A38" s="462"/>
      <c r="B38" s="457">
        <v>5</v>
      </c>
      <c r="C38" s="269"/>
      <c r="D38" s="447" t="s">
        <v>836</v>
      </c>
      <c r="E38" s="448"/>
      <c r="F38" s="448"/>
      <c r="G38" s="448"/>
      <c r="H38" s="449"/>
      <c r="I38" s="268"/>
      <c r="J38" s="447" t="s">
        <v>837</v>
      </c>
      <c r="K38" s="448"/>
      <c r="L38" s="448"/>
      <c r="M38" s="448"/>
      <c r="N38" s="449"/>
      <c r="O38" s="268"/>
      <c r="P38" s="447" t="s">
        <v>838</v>
      </c>
      <c r="Q38" s="448"/>
      <c r="R38" s="448"/>
      <c r="S38" s="448"/>
      <c r="T38" s="449"/>
      <c r="U38" s="268"/>
      <c r="V38" s="447" t="s">
        <v>839</v>
      </c>
      <c r="W38" s="448"/>
      <c r="X38" s="448"/>
      <c r="Y38" s="448"/>
      <c r="Z38" s="449"/>
      <c r="AA38" s="266"/>
      <c r="AB38" s="465" t="s">
        <v>162</v>
      </c>
      <c r="AC38" s="466"/>
      <c r="AD38" s="466"/>
      <c r="AE38" s="466"/>
      <c r="AF38" s="467"/>
    </row>
    <row r="39" spans="1:32" ht="10" customHeight="1" thickBot="1">
      <c r="A39" s="462"/>
      <c r="B39" s="457"/>
      <c r="C39" s="269"/>
      <c r="D39" s="270"/>
      <c r="E39" s="270"/>
      <c r="F39" s="270"/>
      <c r="G39" s="270"/>
      <c r="H39" s="270"/>
      <c r="I39" s="268"/>
      <c r="J39" s="270"/>
      <c r="K39" s="270"/>
      <c r="L39" s="270"/>
      <c r="M39" s="270"/>
      <c r="N39" s="270"/>
      <c r="O39" s="268"/>
      <c r="P39" s="270"/>
      <c r="Q39" s="270"/>
      <c r="R39" s="270"/>
      <c r="S39" s="270"/>
      <c r="T39" s="270"/>
      <c r="U39" s="270"/>
      <c r="V39" s="270"/>
      <c r="W39" s="270"/>
      <c r="X39" s="270"/>
      <c r="Y39" s="270"/>
      <c r="Z39" s="270"/>
      <c r="AA39" s="270"/>
      <c r="AB39" s="270"/>
      <c r="AC39" s="270"/>
      <c r="AD39" s="270"/>
      <c r="AE39" s="270"/>
      <c r="AF39" s="270"/>
    </row>
    <row r="40" spans="1:32" ht="85" customHeight="1">
      <c r="A40" s="462"/>
      <c r="B40" s="457"/>
      <c r="C40" s="269"/>
      <c r="D40" s="343" t="s">
        <v>2389</v>
      </c>
      <c r="E40" s="479" t="str">
        <f ca="1">OFFSET('PROGRAMMING SKELETON'!D154,B38-37,0)</f>
        <v>Squat with belt</v>
      </c>
      <c r="F40" s="479"/>
      <c r="G40" s="479" t="str">
        <f ca="1">OFFSET('PROGRAMMING SKELETON'!D39,B38-37,0)</f>
        <v>• 1 rep @ RPE 8 (90-93% 1RM)
• Take off 17% from 1 @ 8 for
4 reps x 5 sets (73-76% 1RM)</v>
      </c>
      <c r="H40" s="480"/>
      <c r="I40" s="344"/>
      <c r="J40" s="345" t="s">
        <v>2389</v>
      </c>
      <c r="K40" s="458" t="str">
        <f ca="1">OFFSET('PROGRAMMING SKELETON'!D209,B38-37,0)</f>
        <v>Deadlift with belt</v>
      </c>
      <c r="L40" s="458"/>
      <c r="M40" s="458" t="str">
        <f ca="1">OFFSET('PROGRAMMING SKELETON'!G39,B38-37,0)</f>
        <v>• 1 rep @ RPE 8 (90-93% 1RM)
• Take off 17% from 1 @ 8 for
4 reps x 6 sets (73-76% 1RM)</v>
      </c>
      <c r="N40" s="459"/>
      <c r="O40" s="344"/>
      <c r="P40" s="345" t="s">
        <v>2389</v>
      </c>
      <c r="Q40" s="458" t="str">
        <f ca="1">OFFSET('PROGRAMMING SKELETON'!D264,B38-37,0)</f>
        <v>5-3-0 Tempo Squat</v>
      </c>
      <c r="R40" s="458"/>
      <c r="S40" s="458" t="str">
        <f ca="1">OFFSET('PROGRAMMING SKELETON'!D93,B38-37,0)</f>
        <v>•4 reps @ RPE 7
•4 reps @ RPE 8
• 4 reps @ RPE 9
•Take 5% off from the 4 @ RPE 9 set and do 2-3 sets of 4 (until effort is ~ RPE 9 again)</v>
      </c>
      <c r="T40" s="459"/>
      <c r="U40" s="344"/>
      <c r="V40" s="345" t="s">
        <v>2389</v>
      </c>
      <c r="W40" s="458" t="str">
        <f ca="1">OFFSET('PROGRAMMING SKELETON'!D318,B38-37,0)</f>
        <v>2 count paused deadlift @ 1" off floor</v>
      </c>
      <c r="X40" s="458"/>
      <c r="Y40" s="458" t="str">
        <f ca="1">OFFSET('PROGRAMMING SKELETON'!G93,B38-37,0)</f>
        <v>•4 reps @ RPE 7
•4 reps @ RPE 8
• 4 reps @ RPE 9
•Take 5% off from the 4 @ RPE 9 set and do 2-3 sets of 4 (until effort is ~ RPE 9 again)</v>
      </c>
      <c r="Z40" s="459"/>
      <c r="AA40" s="346"/>
      <c r="AB40" s="345" t="s">
        <v>2390</v>
      </c>
      <c r="AC40" s="474" t="str">
        <f ca="1">OFFSET('PROGRAMMING SKELETON'!J39,B38-37,0)</f>
        <v>30 min steady state @ RPE 6 1x/wk
20 sec sprint every 2 min x 14 minutes 1x/wk</v>
      </c>
      <c r="AD40" s="475"/>
      <c r="AE40" s="475"/>
      <c r="AF40" s="476"/>
    </row>
    <row r="41" spans="1:32" ht="85" customHeight="1">
      <c r="A41" s="462"/>
      <c r="B41" s="457"/>
      <c r="C41" s="269"/>
      <c r="D41" s="347" t="s">
        <v>2391</v>
      </c>
      <c r="E41" s="445" t="str">
        <f ca="1">OFFSET('PROGRAMMING SKELETON'!G154,B38-37,0)</f>
        <v>Overhead Press with belt</v>
      </c>
      <c r="F41" s="445"/>
      <c r="G41" s="445" t="str">
        <f ca="1">OFFSET('PROGRAMMING SKELETON'!E39,B38-37,0)</f>
        <v>• 1 rep @ RPE 8 (90-93% 1RM)
• Take off 17% from 1 @ 8 for
4 reps x 5 sets (73-76% 1RM)</v>
      </c>
      <c r="H41" s="446"/>
      <c r="I41" s="344"/>
      <c r="J41" s="348" t="s">
        <v>2391</v>
      </c>
      <c r="K41" s="443" t="str">
        <f ca="1">OFFSET('PROGRAMMING SKELETON'!G209,B38-37,0)</f>
        <v>1 count paused bench</v>
      </c>
      <c r="L41" s="443"/>
      <c r="M41" s="443" t="str">
        <f ca="1">OFFSET('PROGRAMMING SKELETON'!H39,B38-37,0)</f>
        <v>• 1 rep @ RPE 8 (90-93% 1RM)
• Take off 17% from 1 @ 8 for
4 reps x 6 sets (73-76% 1RM)</v>
      </c>
      <c r="N41" s="444"/>
      <c r="O41" s="344"/>
      <c r="P41" s="348" t="s">
        <v>2391</v>
      </c>
      <c r="Q41" s="443" t="str">
        <f ca="1">OFFSET('PROGRAMMING SKELETON'!G264,B38-37,0)</f>
        <v>Floor Press</v>
      </c>
      <c r="R41" s="443"/>
      <c r="S41" s="443" t="str">
        <f ca="1">OFFSET('PROGRAMMING SKELETON'!E93,B38-37,0)</f>
        <v>•4 reps @ RPE 7
•4 reps @ RPE 8
• 4 reps @ RPE 9
•Take 5% off from the 4 @ RPE 9 set and do 2-3 sets of 4 (until effort is ~ RPE 9 again)</v>
      </c>
      <c r="T41" s="444"/>
      <c r="U41" s="344"/>
      <c r="V41" s="348" t="s">
        <v>2391</v>
      </c>
      <c r="W41" s="443" t="str">
        <f ca="1">OFFSET('PROGRAMMING SKELETON'!G318,B38-37,0)</f>
        <v>Touch n Go bench</v>
      </c>
      <c r="X41" s="443"/>
      <c r="Y41" s="443" t="str">
        <f ca="1">OFFSET('PROGRAMMING SKELETON'!H93,B38-37,0)</f>
        <v>•4 reps @ RPE 7
•4 reps @ RPE 8
• 4 reps @ RPE 9
•Take 5% off from the 4 @ RPE 9 set and do 2-3 sets of 4 (until effort is ~ RPE 9 again)</v>
      </c>
      <c r="Z41" s="444"/>
      <c r="AA41" s="346"/>
      <c r="AB41" s="348" t="s">
        <v>2392</v>
      </c>
      <c r="AC41" s="468" t="str">
        <f ca="1">OFFSET('PROGRAMMING SKELETON'!K39,B38-37,0)</f>
        <v>8 minutes upper back work AMRAP</v>
      </c>
      <c r="AD41" s="469"/>
      <c r="AE41" s="469"/>
      <c r="AF41" s="470"/>
    </row>
    <row r="42" spans="1:32" ht="85" customHeight="1">
      <c r="A42" s="462"/>
      <c r="B42" s="457"/>
      <c r="C42" s="269"/>
      <c r="D42" s="347" t="s">
        <v>2393</v>
      </c>
      <c r="E42" s="445" t="str">
        <f ca="1">OFFSET('PROGRAMMING SKELETON'!J154,B38-37,0)</f>
        <v>3 count paused bench</v>
      </c>
      <c r="F42" s="445"/>
      <c r="G42" s="445" t="str">
        <f ca="1">OFFSET('PROGRAMMING SKELETON'!F39,B38-37,0)</f>
        <v>• 10 reps @ RPE 7 
• 10 reps  @ RPE 8
• 10 reps @ RPE 9 
•Take off 5% from 10 @ 9 for 1 more set of 10</v>
      </c>
      <c r="H42" s="446"/>
      <c r="I42" s="344"/>
      <c r="J42" s="349" t="s">
        <v>2393</v>
      </c>
      <c r="K42" s="443" t="str">
        <f ca="1">OFFSET('PROGRAMMING SKELETON'!J209,B38-37,0)</f>
        <v>5-3-0 Tempo Squat</v>
      </c>
      <c r="L42" s="443"/>
      <c r="M42" s="443" t="str">
        <f ca="1">OFFSET('PROGRAMMING SKELETON'!I39,B38-37,0)</f>
        <v>• 10 reps @ RPE 7 
• 10 reps  @ RPE 8
• 10 reps @ RPE 9 
•Take off 5% from 10 @ 9 for 1 more set of 10</v>
      </c>
      <c r="N42" s="444"/>
      <c r="O42" s="344"/>
      <c r="P42" s="349" t="s">
        <v>2393</v>
      </c>
      <c r="Q42" s="443" t="str">
        <f ca="1">OFFSET('PROGRAMMING SKELETON'!J264,B38-37,0)</f>
        <v>Press Accessory 1
Ideally the press accessory will be lighter or only very slightly heavier than the normal press.I prefer close grip incline&gt; incline bench touch n go &gt; pin press at shoulder level &gt; DB Incline &gt; DB press &gt; Dips (Do the same variation for the first 5 weeks)</v>
      </c>
      <c r="R42" s="443"/>
      <c r="S42" s="443" t="str">
        <f ca="1">OFFSET('PROGRAMMING SKELETON'!F93,B38-37,0)</f>
        <v>• 10 reps @ RPE 7 
• 10 reps  @ RPE 8
• 10 reps @ RPE 9 
•Take off 5% from 10 @ 9 for 1 more set of 10</v>
      </c>
      <c r="T42" s="444"/>
      <c r="U42" s="344"/>
      <c r="V42" s="349" t="s">
        <v>2393</v>
      </c>
      <c r="W42" s="443" t="str">
        <f ca="1">OFFSET('PROGRAMMING SKELETON'!J318,B38-37,0)</f>
        <v>SLDL</v>
      </c>
      <c r="X42" s="443"/>
      <c r="Y42" s="443" t="str">
        <f ca="1">OFFSET('PROGRAMMING SKELETON'!I93,B38-37,0)</f>
        <v>• 10 reps @ RPE 7 
• 10 reps  @ RPE 8
• 10 reps @ RPE 9 
•Take off 5% from 10 @ 9 for 1 more set of 10</v>
      </c>
      <c r="Z42" s="444"/>
      <c r="AA42" s="346"/>
      <c r="AB42" s="349" t="s">
        <v>2394</v>
      </c>
      <c r="AC42" s="468" t="str">
        <f ca="1">OFFSET('PROGRAMMING SKELETON'!L39,B38-37,0)</f>
        <v>8 minutes ab work AMRAP</v>
      </c>
      <c r="AD42" s="469"/>
      <c r="AE42" s="469"/>
      <c r="AF42" s="470"/>
    </row>
    <row r="43" spans="1:32" ht="85" customHeight="1" thickBot="1">
      <c r="A43" s="462"/>
      <c r="B43" s="457"/>
      <c r="C43" s="269"/>
      <c r="D43" s="350" t="s">
        <v>2395</v>
      </c>
      <c r="E43" s="463"/>
      <c r="F43" s="463"/>
      <c r="G43" s="463"/>
      <c r="H43" s="464"/>
      <c r="I43" s="351"/>
      <c r="J43" s="352" t="s">
        <v>2395</v>
      </c>
      <c r="K43" s="454"/>
      <c r="L43" s="455"/>
      <c r="M43" s="455"/>
      <c r="N43" s="456"/>
      <c r="O43" s="351"/>
      <c r="P43" s="352" t="s">
        <v>2395</v>
      </c>
      <c r="Q43" s="454"/>
      <c r="R43" s="455"/>
      <c r="S43" s="455"/>
      <c r="T43" s="456"/>
      <c r="U43" s="351"/>
      <c r="V43" s="352" t="s">
        <v>2395</v>
      </c>
      <c r="W43" s="454"/>
      <c r="X43" s="455"/>
      <c r="Y43" s="455"/>
      <c r="Z43" s="456"/>
      <c r="AA43" s="353"/>
      <c r="AB43" s="354" t="s">
        <v>2396</v>
      </c>
      <c r="AC43" s="471" t="str">
        <f ca="1">OFFSET('PROGRAMMING SKELETON'!M39,B38-37,0)</f>
        <v>4 sets of 12-15 reps @ RPE 8, triceps press downs 2x/wk 
4 sets of 12-15 reps @ RPE 8, biceps curls 2x/wk</v>
      </c>
      <c r="AD43" s="472"/>
      <c r="AE43" s="472"/>
      <c r="AF43" s="473"/>
    </row>
    <row r="44" spans="1:32" ht="85" customHeight="1">
      <c r="A44" s="462"/>
      <c r="B44" s="457"/>
      <c r="C44" s="269"/>
      <c r="D44" s="355" t="s">
        <v>2397</v>
      </c>
      <c r="E44" s="450" t="str">
        <f ca="1">OFFSET('PROGRAMMING SKELETON'!M154,B38-37,0)</f>
        <v>GPP or None</v>
      </c>
      <c r="F44" s="450"/>
      <c r="G44" s="450"/>
      <c r="H44" s="451"/>
      <c r="I44" s="351"/>
      <c r="J44" s="356" t="s">
        <v>2400</v>
      </c>
      <c r="K44" s="452" t="str">
        <f ca="1">OFFSET('PROGRAMMING SKELETON'!M210,B38-38,0)</f>
        <v>GPP or None</v>
      </c>
      <c r="L44" s="452"/>
      <c r="M44" s="452"/>
      <c r="N44" s="453"/>
      <c r="O44" s="351"/>
      <c r="P44" s="356" t="s">
        <v>2399</v>
      </c>
      <c r="Q44" s="452" t="str">
        <f ca="1">OFFSET('PROGRAMMING SKELETON'!M265,B38-38,0)</f>
        <v>GPP or None</v>
      </c>
      <c r="R44" s="452"/>
      <c r="S44" s="452"/>
      <c r="T44" s="453"/>
      <c r="U44" s="351"/>
      <c r="V44" s="356" t="s">
        <v>2398</v>
      </c>
      <c r="W44" s="452" t="str">
        <f ca="1">OFFSET('PROGRAMMING SKELETON'!M319,B38-38,0)</f>
        <v>GPP or None</v>
      </c>
      <c r="X44" s="452"/>
      <c r="Y44" s="452"/>
      <c r="Z44" s="453"/>
      <c r="AA44" s="357"/>
      <c r="AB44" s="357"/>
      <c r="AC44" s="357"/>
      <c r="AD44" s="357"/>
      <c r="AE44" s="357"/>
      <c r="AF44" s="346"/>
    </row>
    <row r="45" spans="1:32" ht="85" customHeight="1" thickBot="1">
      <c r="B45" s="457"/>
      <c r="C45" s="269"/>
      <c r="D45" s="358" t="s">
        <v>2395</v>
      </c>
      <c r="E45" s="477" t="str">
        <f ca="1">OFFSET('PROGRAMMING SKELETON'!N154,B38-37,0)</f>
        <v>GPP or None</v>
      </c>
      <c r="F45" s="477"/>
      <c r="G45" s="477"/>
      <c r="H45" s="478"/>
      <c r="I45" s="351"/>
      <c r="J45" s="359" t="s">
        <v>2391</v>
      </c>
      <c r="K45" s="460" t="str">
        <f ca="1">OFFSET('PROGRAMMING SKELETON'!N210,B38-38,0)</f>
        <v>GPP or None</v>
      </c>
      <c r="L45" s="460"/>
      <c r="M45" s="460"/>
      <c r="N45" s="461"/>
      <c r="O45" s="351"/>
      <c r="P45" s="359" t="s">
        <v>2391</v>
      </c>
      <c r="Q45" s="460" t="str">
        <f ca="1">OFFSET('PROGRAMMING SKELETON'!N265,B38-38,0)</f>
        <v>GPP or None</v>
      </c>
      <c r="R45" s="460"/>
      <c r="S45" s="460"/>
      <c r="T45" s="461"/>
      <c r="U45" s="351"/>
      <c r="V45" s="359" t="s">
        <v>2391</v>
      </c>
      <c r="W45" s="460" t="str">
        <f ca="1">OFFSET('PROGRAMMING SKELETON'!N319,B38-38,0)</f>
        <v>GPP or None</v>
      </c>
      <c r="X45" s="460"/>
      <c r="Y45" s="460"/>
      <c r="Z45" s="461"/>
      <c r="AA45" s="357"/>
      <c r="AB45" s="357"/>
      <c r="AC45" s="357"/>
      <c r="AD45" s="357"/>
      <c r="AE45" s="357"/>
      <c r="AF45" s="346"/>
    </row>
    <row r="46" spans="1:32" ht="20" customHeight="1" thickBot="1">
      <c r="B46" s="273"/>
      <c r="C46" s="273"/>
      <c r="D46" s="273"/>
      <c r="E46" s="273"/>
      <c r="F46" s="273"/>
      <c r="G46" s="272"/>
      <c r="H46" s="273"/>
      <c r="I46" s="273"/>
      <c r="J46" s="273"/>
      <c r="K46" s="272"/>
      <c r="L46" s="273"/>
      <c r="M46" s="273"/>
      <c r="N46" s="272"/>
      <c r="O46" s="273"/>
      <c r="P46" s="273"/>
      <c r="Q46" s="273"/>
      <c r="R46" s="273"/>
      <c r="S46" s="273"/>
      <c r="T46" s="272"/>
      <c r="U46" s="272"/>
      <c r="V46" s="272"/>
      <c r="W46" s="272"/>
      <c r="X46" s="272"/>
      <c r="Y46" s="272"/>
      <c r="Z46" s="272"/>
      <c r="AA46" s="277"/>
      <c r="AB46" s="277"/>
      <c r="AC46" s="277"/>
      <c r="AD46" s="277"/>
      <c r="AE46" s="277"/>
    </row>
    <row r="47" spans="1:32" ht="85" customHeight="1" thickBot="1">
      <c r="B47" s="457">
        <v>6</v>
      </c>
      <c r="C47" s="269"/>
      <c r="D47" s="447" t="s">
        <v>836</v>
      </c>
      <c r="E47" s="448"/>
      <c r="F47" s="448"/>
      <c r="G47" s="448"/>
      <c r="H47" s="449"/>
      <c r="I47" s="268"/>
      <c r="J47" s="447" t="s">
        <v>837</v>
      </c>
      <c r="K47" s="448"/>
      <c r="L47" s="448"/>
      <c r="M47" s="448"/>
      <c r="N47" s="449"/>
      <c r="O47" s="268"/>
      <c r="P47" s="447" t="s">
        <v>838</v>
      </c>
      <c r="Q47" s="448"/>
      <c r="R47" s="448"/>
      <c r="S47" s="448"/>
      <c r="T47" s="449"/>
      <c r="U47" s="268"/>
      <c r="V47" s="447" t="s">
        <v>839</v>
      </c>
      <c r="W47" s="448"/>
      <c r="X47" s="448"/>
      <c r="Y47" s="448"/>
      <c r="Z47" s="449"/>
      <c r="AA47" s="266"/>
      <c r="AB47" s="465" t="s">
        <v>162</v>
      </c>
      <c r="AC47" s="466"/>
      <c r="AD47" s="466"/>
      <c r="AE47" s="466"/>
      <c r="AF47" s="467"/>
    </row>
    <row r="48" spans="1:32" ht="10" customHeight="1" thickBot="1">
      <c r="B48" s="457"/>
      <c r="C48" s="269"/>
      <c r="D48" s="270"/>
      <c r="E48" s="270"/>
      <c r="F48" s="270"/>
      <c r="G48" s="270"/>
      <c r="H48" s="270"/>
      <c r="I48" s="268"/>
      <c r="J48" s="270"/>
      <c r="K48" s="270"/>
      <c r="L48" s="270"/>
      <c r="M48" s="270"/>
      <c r="N48" s="270"/>
      <c r="O48" s="268"/>
      <c r="P48" s="270"/>
      <c r="Q48" s="270"/>
      <c r="R48" s="270"/>
      <c r="S48" s="270"/>
      <c r="T48" s="270"/>
      <c r="U48" s="270"/>
      <c r="V48" s="270"/>
      <c r="W48" s="270"/>
      <c r="X48" s="270"/>
      <c r="Y48" s="270"/>
      <c r="Z48" s="270"/>
      <c r="AA48" s="270"/>
      <c r="AB48" s="270"/>
      <c r="AC48" s="270"/>
      <c r="AD48" s="270"/>
      <c r="AE48" s="270"/>
      <c r="AF48" s="270"/>
    </row>
    <row r="49" spans="2:32" ht="85" customHeight="1">
      <c r="B49" s="457"/>
      <c r="C49" s="269"/>
      <c r="D49" s="343" t="s">
        <v>2389</v>
      </c>
      <c r="E49" s="479" t="str">
        <f ca="1">OFFSET('PROGRAMMING SKELETON'!D163,B47-46,0)</f>
        <v>Squat with belt</v>
      </c>
      <c r="F49" s="479"/>
      <c r="G49" s="479" t="str">
        <f ca="1">OFFSET('PROGRAMMING SKELETON'!D48,B47-46,0)</f>
        <v>• 1 rep @ RPE 8 (90-93% 1RM)
• Take off 15% from 1 @ 8 for
4 reps x 2 sets (75-77% 1RM)</v>
      </c>
      <c r="H49" s="480"/>
      <c r="I49" s="344"/>
      <c r="J49" s="345" t="s">
        <v>2389</v>
      </c>
      <c r="K49" s="458" t="str">
        <f ca="1">OFFSET('PROGRAMMING SKELETON'!D218,B47-46,0)</f>
        <v>Deadlift with belt</v>
      </c>
      <c r="L49" s="458"/>
      <c r="M49" s="458" t="str">
        <f ca="1">OFFSET('PROGRAMMING SKELETON'!G48,B47-46,0)</f>
        <v>• 1 rep @ RPE 8 (90-93% 1RM)
• Take off 15% from 1 @ 8 for
4 reps x 2 sets (75-77% 1RM)</v>
      </c>
      <c r="N49" s="459"/>
      <c r="O49" s="344"/>
      <c r="P49" s="345" t="s">
        <v>2389</v>
      </c>
      <c r="Q49" s="458" t="str">
        <f ca="1">OFFSET('PROGRAMMING SKELETON'!D273,B47-46,0)</f>
        <v>2ct paused squat</v>
      </c>
      <c r="R49" s="458"/>
      <c r="S49" s="458" t="str">
        <f ca="1">OFFSET('PROGRAMMING SKELETON'!D102,B47-46,0)</f>
        <v>• 1 rep @ RPE 8
• 3 reps @ RPE  9 x 1 set</v>
      </c>
      <c r="T49" s="459"/>
      <c r="U49" s="344"/>
      <c r="V49" s="345" t="s">
        <v>2389</v>
      </c>
      <c r="W49" s="458" t="str">
        <f ca="1">OFFSET('PROGRAMMING SKELETON'!D327,B47-46,0)</f>
        <v>2 count paused deadlift @ 1" off floor</v>
      </c>
      <c r="X49" s="458"/>
      <c r="Y49" s="458" t="str">
        <f ca="1">OFFSET('PROGRAMMING SKELETON'!G102,B47-46,0)</f>
        <v>• 1 rep @ RPE 8
• 3 reps @ RPE  9 x 1 set</v>
      </c>
      <c r="Z49" s="459"/>
      <c r="AA49" s="346"/>
      <c r="AB49" s="345" t="s">
        <v>2390</v>
      </c>
      <c r="AC49" s="474" t="str">
        <f ca="1">OFFSET('PROGRAMMING SKELETON'!J48,B47-46,0)</f>
        <v>30 min steady state @ RPE 6 1x/wk
20 sec sprint every 2 min x 14 minutes 1x/wk</v>
      </c>
      <c r="AD49" s="475"/>
      <c r="AE49" s="475"/>
      <c r="AF49" s="476"/>
    </row>
    <row r="50" spans="2:32" ht="85" customHeight="1">
      <c r="B50" s="457"/>
      <c r="C50" s="269"/>
      <c r="D50" s="347" t="s">
        <v>2391</v>
      </c>
      <c r="E50" s="445" t="str">
        <f ca="1">OFFSET('PROGRAMMING SKELETON'!G163,B47-46,0)</f>
        <v>Overhead Press with belt</v>
      </c>
      <c r="F50" s="445"/>
      <c r="G50" s="445" t="str">
        <f ca="1">OFFSET('PROGRAMMING SKELETON'!E48,B47-46,0)</f>
        <v>• 1 rep @ RPE 8 (90-93% 1RM)
• Take off 15% from 1 @ 8 for
4 reps x 2 sets (75-77% 1RM)</v>
      </c>
      <c r="H50" s="446"/>
      <c r="I50" s="344"/>
      <c r="J50" s="348" t="s">
        <v>2391</v>
      </c>
      <c r="K50" s="443" t="str">
        <f ca="1">OFFSET('PROGRAMMING SKELETON'!G218,B47-46,0)</f>
        <v>1 count paused bench</v>
      </c>
      <c r="L50" s="443"/>
      <c r="M50" s="443" t="str">
        <f ca="1">OFFSET('PROGRAMMING SKELETON'!H48,B47-46,0)</f>
        <v>• 1 rep @ RPE 8 (90-93% 1RM)
• Take off 15% from 1 @ 8 for
4 reps x 2 sets (75-77% 1RM)</v>
      </c>
      <c r="N50" s="444"/>
      <c r="O50" s="344"/>
      <c r="P50" s="348" t="s">
        <v>2391</v>
      </c>
      <c r="Q50" s="443" t="str">
        <f ca="1">OFFSET('PROGRAMMING SKELETON'!G273,B47-46,0)</f>
        <v>Floor Press</v>
      </c>
      <c r="R50" s="443"/>
      <c r="S50" s="443" t="str">
        <f ca="1">OFFSET('PROGRAMMING SKELETON'!E102,B47-46,0)</f>
        <v>• 1 rep @ RPE 8
• 3 reps @ RPE  9 x 1 set</v>
      </c>
      <c r="T50" s="444"/>
      <c r="U50" s="344"/>
      <c r="V50" s="348" t="s">
        <v>2391</v>
      </c>
      <c r="W50" s="443" t="str">
        <f ca="1">OFFSET('PROGRAMMING SKELETON'!G327,B47-46,0)</f>
        <v>Touch n Go bench</v>
      </c>
      <c r="X50" s="443"/>
      <c r="Y50" s="443" t="str">
        <f ca="1">OFFSET('PROGRAMMING SKELETON'!H102,B47-46,0)</f>
        <v>• 1 rep @ RPE 8
• 3 reps @ RPE  9 x 1 set</v>
      </c>
      <c r="Z50" s="444"/>
      <c r="AA50" s="346"/>
      <c r="AB50" s="348" t="s">
        <v>2392</v>
      </c>
      <c r="AC50" s="468" t="str">
        <f ca="1">OFFSET('PROGRAMMING SKELETON'!K48,B47-46,0)</f>
        <v>9 minutes upper back work AMRAP</v>
      </c>
      <c r="AD50" s="469"/>
      <c r="AE50" s="469"/>
      <c r="AF50" s="470"/>
    </row>
    <row r="51" spans="2:32" ht="85" customHeight="1">
      <c r="B51" s="457"/>
      <c r="C51" s="269"/>
      <c r="D51" s="347" t="s">
        <v>2393</v>
      </c>
      <c r="E51" s="445" t="str">
        <f ca="1">OFFSET('PROGRAMMING SKELETON'!J163,B47-46,0)</f>
        <v>3 count paused bench</v>
      </c>
      <c r="F51" s="445"/>
      <c r="G51" s="445" t="str">
        <f ca="1">OFFSET('PROGRAMMING SKELETON'!F48,B47-46,0)</f>
        <v>•8 reps @RPE 7
•8 reps @ RPE 8
•8 reps @ RPE 9
• No back off sets</v>
      </c>
      <c r="H51" s="446"/>
      <c r="I51" s="344"/>
      <c r="J51" s="349" t="s">
        <v>2393</v>
      </c>
      <c r="K51" s="443" t="str">
        <f ca="1">OFFSET('PROGRAMMING SKELETON'!J218,B47-46,0)</f>
        <v>Squat, no belt</v>
      </c>
      <c r="L51" s="443"/>
      <c r="M51" s="443" t="str">
        <f ca="1">OFFSET('PROGRAMMING SKELETON'!I48,B47-46,0)</f>
        <v>•8 reps @RPE 7
•8 reps @ RPE 8
•8 reps @ RPE 9
• No back off sets</v>
      </c>
      <c r="N51" s="444"/>
      <c r="O51" s="344"/>
      <c r="P51" s="349" t="s">
        <v>2393</v>
      </c>
      <c r="Q51" s="443" t="str">
        <f ca="1">OFFSET('PROGRAMMING SKELETON'!J273,B47-46,0)</f>
        <v>Press, no belt</v>
      </c>
      <c r="R51" s="443"/>
      <c r="S51" s="443" t="str">
        <f ca="1">OFFSET('PROGRAMMING SKELETON'!F102,B47-46,0)</f>
        <v>•8 reps @RPE 7
•8 reps @ RPE 8
•8 reps @ RPE 9
• No back off sets</v>
      </c>
      <c r="T51" s="444"/>
      <c r="U51" s="344"/>
      <c r="V51" s="349" t="s">
        <v>2393</v>
      </c>
      <c r="W51" s="443" t="str">
        <f ca="1">OFFSET('PROGRAMMING SKELETON'!J327,B47-46,0)</f>
        <v>SLDL</v>
      </c>
      <c r="X51" s="443"/>
      <c r="Y51" s="443" t="str">
        <f ca="1">OFFSET('PROGRAMMING SKELETON'!I102,B47-46,0)</f>
        <v>•8 reps @RPE 7
•8 reps @ RPE 8
•8 reps @ RPE 9
• No back off sets</v>
      </c>
      <c r="Z51" s="444"/>
      <c r="AA51" s="346"/>
      <c r="AB51" s="349" t="s">
        <v>2394</v>
      </c>
      <c r="AC51" s="468" t="str">
        <f ca="1">OFFSET('PROGRAMMING SKELETON'!L48,B47-46,0)</f>
        <v>9 minutes ab work AMRAP</v>
      </c>
      <c r="AD51" s="469"/>
      <c r="AE51" s="469"/>
      <c r="AF51" s="470"/>
    </row>
    <row r="52" spans="2:32" ht="85" customHeight="1" thickBot="1">
      <c r="B52" s="457"/>
      <c r="C52" s="269"/>
      <c r="D52" s="350" t="s">
        <v>2395</v>
      </c>
      <c r="E52" s="463"/>
      <c r="F52" s="463"/>
      <c r="G52" s="463"/>
      <c r="H52" s="464"/>
      <c r="I52" s="351"/>
      <c r="J52" s="352" t="s">
        <v>2395</v>
      </c>
      <c r="K52" s="454"/>
      <c r="L52" s="455"/>
      <c r="M52" s="455"/>
      <c r="N52" s="456"/>
      <c r="O52" s="351"/>
      <c r="P52" s="352" t="s">
        <v>2395</v>
      </c>
      <c r="Q52" s="454"/>
      <c r="R52" s="455"/>
      <c r="S52" s="455"/>
      <c r="T52" s="456"/>
      <c r="U52" s="351"/>
      <c r="V52" s="352" t="s">
        <v>2395</v>
      </c>
      <c r="W52" s="454"/>
      <c r="X52" s="455"/>
      <c r="Y52" s="455"/>
      <c r="Z52" s="456"/>
      <c r="AA52" s="353"/>
      <c r="AB52" s="354" t="s">
        <v>2396</v>
      </c>
      <c r="AC52" s="471" t="str">
        <f ca="1">OFFSET('PROGRAMMING SKELETON'!M48,B47-46,0)</f>
        <v>4 sets of 12-15 reps @ RPE 8, triceps press downs 2x/wk 
4 sets of 12-15 reps @ RPE 8, biceps curls 2x/wk</v>
      </c>
      <c r="AD52" s="472"/>
      <c r="AE52" s="472"/>
      <c r="AF52" s="473"/>
    </row>
    <row r="53" spans="2:32" ht="85" customHeight="1">
      <c r="B53" s="457"/>
      <c r="C53" s="269"/>
      <c r="D53" s="355" t="s">
        <v>2397</v>
      </c>
      <c r="E53" s="450" t="str">
        <f ca="1">OFFSET('PROGRAMMING SKELETON'!M163,B47-46,0)</f>
        <v>GPP or None</v>
      </c>
      <c r="F53" s="450"/>
      <c r="G53" s="450"/>
      <c r="H53" s="451"/>
      <c r="I53" s="351"/>
      <c r="J53" s="356" t="s">
        <v>2400</v>
      </c>
      <c r="K53" s="452" t="str">
        <f ca="1">OFFSET('PROGRAMMING SKELETON'!M219,B47-47,0)</f>
        <v>GPP or None</v>
      </c>
      <c r="L53" s="452"/>
      <c r="M53" s="452"/>
      <c r="N53" s="453"/>
      <c r="O53" s="351"/>
      <c r="P53" s="356" t="s">
        <v>2399</v>
      </c>
      <c r="Q53" s="452" t="str">
        <f ca="1">OFFSET('PROGRAMMING SKELETON'!M274,B47-47,0)</f>
        <v>GPP or None</v>
      </c>
      <c r="R53" s="452"/>
      <c r="S53" s="452"/>
      <c r="T53" s="453"/>
      <c r="U53" s="351"/>
      <c r="V53" s="356" t="s">
        <v>2398</v>
      </c>
      <c r="W53" s="452" t="str">
        <f ca="1">OFFSET('PROGRAMMING SKELETON'!M328,B47-47,0)</f>
        <v>GPP or None</v>
      </c>
      <c r="X53" s="452"/>
      <c r="Y53" s="452"/>
      <c r="Z53" s="453"/>
      <c r="AA53" s="357"/>
      <c r="AB53" s="357"/>
      <c r="AC53" s="357"/>
      <c r="AD53" s="357"/>
      <c r="AE53" s="357"/>
      <c r="AF53" s="346"/>
    </row>
    <row r="54" spans="2:32" ht="85" customHeight="1" thickBot="1">
      <c r="B54" s="457"/>
      <c r="C54" s="269"/>
      <c r="D54" s="358" t="s">
        <v>2395</v>
      </c>
      <c r="E54" s="477" t="str">
        <f ca="1">OFFSET('PROGRAMMING SKELETON'!N163,B47-46,0)</f>
        <v>GPP or None</v>
      </c>
      <c r="F54" s="477"/>
      <c r="G54" s="477"/>
      <c r="H54" s="478"/>
      <c r="I54" s="351"/>
      <c r="J54" s="359" t="s">
        <v>2391</v>
      </c>
      <c r="K54" s="460" t="str">
        <f ca="1">OFFSET('PROGRAMMING SKELETON'!N219,B47-47,0)</f>
        <v>GPP or None</v>
      </c>
      <c r="L54" s="460"/>
      <c r="M54" s="460"/>
      <c r="N54" s="461"/>
      <c r="O54" s="351"/>
      <c r="P54" s="359" t="s">
        <v>2391</v>
      </c>
      <c r="Q54" s="460" t="str">
        <f ca="1">OFFSET('PROGRAMMING SKELETON'!N274,B47-47,0)</f>
        <v>GPP or None</v>
      </c>
      <c r="R54" s="460"/>
      <c r="S54" s="460"/>
      <c r="T54" s="461"/>
      <c r="U54" s="351"/>
      <c r="V54" s="359" t="s">
        <v>2391</v>
      </c>
      <c r="W54" s="460" t="str">
        <f ca="1">OFFSET('PROGRAMMING SKELETON'!N328,B47-47,0)</f>
        <v>GPP or None</v>
      </c>
      <c r="X54" s="460"/>
      <c r="Y54" s="460"/>
      <c r="Z54" s="461"/>
      <c r="AA54" s="357"/>
      <c r="AB54" s="357"/>
      <c r="AC54" s="357"/>
      <c r="AD54" s="357"/>
      <c r="AE54" s="357"/>
      <c r="AF54" s="346"/>
    </row>
    <row r="55" spans="2:32" ht="17" thickBot="1"/>
    <row r="56" spans="2:32" ht="85" customHeight="1" thickBot="1">
      <c r="B56" s="457">
        <v>7</v>
      </c>
      <c r="C56" s="269"/>
      <c r="D56" s="447" t="s">
        <v>836</v>
      </c>
      <c r="E56" s="448"/>
      <c r="F56" s="448"/>
      <c r="G56" s="448"/>
      <c r="H56" s="449"/>
      <c r="I56" s="268"/>
      <c r="J56" s="447" t="s">
        <v>837</v>
      </c>
      <c r="K56" s="448"/>
      <c r="L56" s="448"/>
      <c r="M56" s="448"/>
      <c r="N56" s="449"/>
      <c r="O56" s="268"/>
      <c r="P56" s="447" t="s">
        <v>838</v>
      </c>
      <c r="Q56" s="448"/>
      <c r="R56" s="448"/>
      <c r="S56" s="448"/>
      <c r="T56" s="449"/>
      <c r="U56" s="268"/>
      <c r="V56" s="447" t="s">
        <v>839</v>
      </c>
      <c r="W56" s="448"/>
      <c r="X56" s="448"/>
      <c r="Y56" s="448"/>
      <c r="Z56" s="449"/>
      <c r="AA56" s="266"/>
      <c r="AB56" s="465" t="s">
        <v>162</v>
      </c>
      <c r="AC56" s="466"/>
      <c r="AD56" s="466"/>
      <c r="AE56" s="466"/>
      <c r="AF56" s="467"/>
    </row>
    <row r="57" spans="2:32" ht="10" customHeight="1" thickBot="1">
      <c r="B57" s="457"/>
      <c r="C57" s="269"/>
      <c r="D57" s="270"/>
      <c r="E57" s="270"/>
      <c r="F57" s="270"/>
      <c r="G57" s="270"/>
      <c r="H57" s="270"/>
      <c r="I57" s="268"/>
      <c r="J57" s="270"/>
      <c r="K57" s="270"/>
      <c r="L57" s="270"/>
      <c r="M57" s="270"/>
      <c r="N57" s="270"/>
      <c r="O57" s="268"/>
      <c r="P57" s="270"/>
      <c r="Q57" s="270"/>
      <c r="R57" s="270"/>
      <c r="S57" s="270"/>
      <c r="T57" s="270"/>
      <c r="U57" s="270"/>
      <c r="V57" s="270"/>
      <c r="W57" s="270"/>
      <c r="X57" s="270"/>
      <c r="Y57" s="270"/>
      <c r="Z57" s="270"/>
      <c r="AA57" s="270"/>
      <c r="AB57" s="270"/>
      <c r="AC57" s="270"/>
      <c r="AD57" s="270"/>
      <c r="AE57" s="270"/>
      <c r="AF57" s="270"/>
    </row>
    <row r="58" spans="2:32" ht="85" customHeight="1">
      <c r="B58" s="457"/>
      <c r="C58" s="269"/>
      <c r="D58" s="343" t="s">
        <v>2389</v>
      </c>
      <c r="E58" s="479" t="str">
        <f ca="1">OFFSET('PROGRAMMING SKELETON'!D172,B56-55,0)</f>
        <v>Squat with belt</v>
      </c>
      <c r="F58" s="479"/>
      <c r="G58" s="479" t="str">
        <f ca="1">OFFSET('PROGRAMMING SKELETON'!D57,B56-55,0)</f>
        <v>• 1 rep @ RPE 8 (90-93% 1RM)
• Take off 15% from 1 @ 8 for
4 reps x 4 sets (75-77% 1RM)</v>
      </c>
      <c r="H58" s="480"/>
      <c r="I58" s="344"/>
      <c r="J58" s="345" t="s">
        <v>2389</v>
      </c>
      <c r="K58" s="458" t="str">
        <f ca="1">OFFSET('PROGRAMMING SKELETON'!D227,B56-55,0)</f>
        <v>Deadlift with belt</v>
      </c>
      <c r="L58" s="458"/>
      <c r="M58" s="458" t="str">
        <f ca="1">OFFSET('PROGRAMMING SKELETON'!G57,B56-55,0)</f>
        <v>• 1 rep @ RPE 8 (90-93% 1RM)
• Take off 15% from 1 @ 8 for
4 reps x 4 sets (75-77% 1RM)</v>
      </c>
      <c r="N58" s="459"/>
      <c r="O58" s="344"/>
      <c r="P58" s="345" t="s">
        <v>2389</v>
      </c>
      <c r="Q58" s="458" t="str">
        <f ca="1">OFFSET('PROGRAMMING SKELETON'!D282,B56-55,0)</f>
        <v>2ct paused squat</v>
      </c>
      <c r="R58" s="458"/>
      <c r="S58" s="458" t="str">
        <f ca="1">OFFSET('PROGRAMMING SKELETON'!D111,B56-55,0)</f>
        <v>•1 rep @ RPE 8
• 3 reps @ RPE 9
•-5% from 3 @ RPE 9 x 2 sets of 3</v>
      </c>
      <c r="T58" s="459"/>
      <c r="U58" s="344"/>
      <c r="V58" s="345" t="s">
        <v>2389</v>
      </c>
      <c r="W58" s="458" t="str">
        <f ca="1">OFFSET('PROGRAMMING SKELETON'!D336,B56-55,0)</f>
        <v>2 count paused deadlift @ 1" off floor</v>
      </c>
      <c r="X58" s="458"/>
      <c r="Y58" s="458" t="str">
        <f ca="1">OFFSET('PROGRAMMING SKELETON'!G111,B56-55,0)</f>
        <v>•1 rep @ RPE 8
• 3 reps @ RPE 9
•-5% from 3 @ RPE 9 x 2 sets of 3</v>
      </c>
      <c r="Z58" s="459"/>
      <c r="AA58" s="346"/>
      <c r="AB58" s="345" t="s">
        <v>2390</v>
      </c>
      <c r="AC58" s="474" t="str">
        <f ca="1">OFFSET('PROGRAMMING SKELETON'!J57,B56-55,0)</f>
        <v>30 min steady state @ RPE 6 1x/wk
20 sec sprint every 2 min x 14 minutes 1x/wk</v>
      </c>
      <c r="AD58" s="475"/>
      <c r="AE58" s="475"/>
      <c r="AF58" s="476"/>
    </row>
    <row r="59" spans="2:32" ht="85" customHeight="1">
      <c r="B59" s="457"/>
      <c r="C59" s="269"/>
      <c r="D59" s="347" t="s">
        <v>2391</v>
      </c>
      <c r="E59" s="445" t="str">
        <f ca="1">OFFSET('PROGRAMMING SKELETON'!G172,B56-55,0)</f>
        <v>Overhead Press with belt</v>
      </c>
      <c r="F59" s="445"/>
      <c r="G59" s="445" t="str">
        <f ca="1">OFFSET('PROGRAMMING SKELETON'!E57,B56-55,0)</f>
        <v>• 1 rep @ RPE 8 (90-93% 1RM)
• Take off 15% from 1 @ 8 for
4 reps x 4 sets (75-77% 1RM)</v>
      </c>
      <c r="H59" s="446"/>
      <c r="I59" s="344"/>
      <c r="J59" s="348" t="s">
        <v>2391</v>
      </c>
      <c r="K59" s="443" t="str">
        <f ca="1">OFFSET('PROGRAMMING SKELETON'!G227,B56-55,0)</f>
        <v>1 count paused bench</v>
      </c>
      <c r="L59" s="443"/>
      <c r="M59" s="443" t="str">
        <f ca="1">OFFSET('PROGRAMMING SKELETON'!H57,B56-55,0)</f>
        <v>• 1 rep @ RPE 8 (90-93% 1RM)
• Take off 12%  from 1 @ 8 for
3 reps x 5 sets (78-81% 1RM)</v>
      </c>
      <c r="N59" s="444"/>
      <c r="O59" s="344"/>
      <c r="P59" s="348" t="s">
        <v>2391</v>
      </c>
      <c r="Q59" s="443" t="str">
        <f ca="1">OFFSET('PROGRAMMING SKELETON'!G282,B56-55,0)</f>
        <v>Floor Press</v>
      </c>
      <c r="R59" s="443"/>
      <c r="S59" s="443" t="str">
        <f ca="1">OFFSET('PROGRAMMING SKELETON'!E111,B56-55,0)</f>
        <v>•1 rep @ RPE 8
• 3 reps @ RPE 9
•-5% from 3 @ RPE 9 x 2 sets of 3</v>
      </c>
      <c r="T59" s="444"/>
      <c r="U59" s="344"/>
      <c r="V59" s="348" t="s">
        <v>2391</v>
      </c>
      <c r="W59" s="443" t="str">
        <f ca="1">OFFSET('PROGRAMMING SKELETON'!G336,B56-55,0)</f>
        <v>Touch n Go bench</v>
      </c>
      <c r="X59" s="443"/>
      <c r="Y59" s="443" t="str">
        <f ca="1">OFFSET('PROGRAMMING SKELETON'!H111,B56-55,0)</f>
        <v>•1 rep @ RPE 8
• 3 reps @ RPE 9
•-5% from 3 @ RPE 9 x 2 sets of 3</v>
      </c>
      <c r="Z59" s="444"/>
      <c r="AA59" s="346"/>
      <c r="AB59" s="348" t="s">
        <v>2392</v>
      </c>
      <c r="AC59" s="468" t="str">
        <f ca="1">OFFSET('PROGRAMMING SKELETON'!K57,B56-55,0)</f>
        <v>9 minutes upper back work AMRAP</v>
      </c>
      <c r="AD59" s="469"/>
      <c r="AE59" s="469"/>
      <c r="AF59" s="470"/>
    </row>
    <row r="60" spans="2:32" ht="85" customHeight="1">
      <c r="B60" s="457"/>
      <c r="C60" s="269"/>
      <c r="D60" s="347" t="s">
        <v>2393</v>
      </c>
      <c r="E60" s="445" t="str">
        <f ca="1">OFFSET('PROGRAMMING SKELETON'!J172,B56-55,0)</f>
        <v>2ct paused Bench</v>
      </c>
      <c r="F60" s="445"/>
      <c r="G60" s="445" t="str">
        <f ca="1">OFFSET('PROGRAMMING SKELETON'!F57,B56-55,0)</f>
        <v>•8 reps @RPE 6
•8 reps @ RPE 7
•8 reps @ RPE 8
• Repeat 8 reps @ 8 for 2 more sets of 8</v>
      </c>
      <c r="H60" s="446"/>
      <c r="I60" s="344"/>
      <c r="J60" s="349" t="s">
        <v>2393</v>
      </c>
      <c r="K60" s="443" t="str">
        <f ca="1">OFFSET('PROGRAMMING SKELETON'!J227,B56-55,0)</f>
        <v>Squat, no belt</v>
      </c>
      <c r="L60" s="443"/>
      <c r="M60" s="443" t="str">
        <f ca="1">OFFSET('PROGRAMMING SKELETON'!I57,B56-55,0)</f>
        <v>•8 reps @RPE 6
•8 reps @ RPE 7
•8 reps @ RPE 8
• Repeat 8 reps @ 8 for 2 more sets of 8</v>
      </c>
      <c r="N60" s="444"/>
      <c r="O60" s="344"/>
      <c r="P60" s="349" t="s">
        <v>2393</v>
      </c>
      <c r="Q60" s="443" t="str">
        <f ca="1">OFFSET('PROGRAMMING SKELETON'!J282,B56-55,0)</f>
        <v>Press, no belt</v>
      </c>
      <c r="R60" s="443"/>
      <c r="S60" s="443" t="str">
        <f ca="1">OFFSET('PROGRAMMING SKELETON'!F111,B56-55,0)</f>
        <v>•8 reps @RPE 6
•8 reps @ RPE 7
•8 reps @ RPE 8
• Repeat 8 reps @ 8 for 2 more sets of 8</v>
      </c>
      <c r="T60" s="444"/>
      <c r="U60" s="344"/>
      <c r="V60" s="349" t="s">
        <v>2393</v>
      </c>
      <c r="W60" s="443" t="str">
        <f ca="1">OFFSET('PROGRAMMING SKELETON'!J336,B56-55,0)</f>
        <v>SLDL</v>
      </c>
      <c r="X60" s="443"/>
      <c r="Y60" s="443" t="str">
        <f ca="1">OFFSET('PROGRAMMING SKELETON'!I111,B56-55,0)</f>
        <v>•8 reps @RPE 6
•8 reps @ RPE 7
•8 reps @ RPE 8
• Repeat 8 reps @ 8 for 2 more sets of 8</v>
      </c>
      <c r="Z60" s="444"/>
      <c r="AA60" s="346"/>
      <c r="AB60" s="349" t="s">
        <v>2394</v>
      </c>
      <c r="AC60" s="468" t="str">
        <f ca="1">OFFSET('PROGRAMMING SKELETON'!L57,B56-55,0)</f>
        <v>9 minutes ab work AMRAP</v>
      </c>
      <c r="AD60" s="469"/>
      <c r="AE60" s="469"/>
      <c r="AF60" s="470"/>
    </row>
    <row r="61" spans="2:32" ht="85" customHeight="1" thickBot="1">
      <c r="B61" s="457"/>
      <c r="C61" s="269"/>
      <c r="D61" s="350" t="s">
        <v>2395</v>
      </c>
      <c r="E61" s="463"/>
      <c r="F61" s="463"/>
      <c r="G61" s="463"/>
      <c r="H61" s="464"/>
      <c r="I61" s="351"/>
      <c r="J61" s="352" t="s">
        <v>2395</v>
      </c>
      <c r="K61" s="454"/>
      <c r="L61" s="455"/>
      <c r="M61" s="455"/>
      <c r="N61" s="456"/>
      <c r="O61" s="351"/>
      <c r="P61" s="352" t="s">
        <v>2395</v>
      </c>
      <c r="Q61" s="454"/>
      <c r="R61" s="455"/>
      <c r="S61" s="455"/>
      <c r="T61" s="456"/>
      <c r="U61" s="351"/>
      <c r="V61" s="352" t="s">
        <v>2395</v>
      </c>
      <c r="W61" s="454"/>
      <c r="X61" s="455"/>
      <c r="Y61" s="455"/>
      <c r="Z61" s="456"/>
      <c r="AA61" s="353"/>
      <c r="AB61" s="354" t="s">
        <v>2396</v>
      </c>
      <c r="AC61" s="471" t="str">
        <f ca="1">OFFSET('PROGRAMMING SKELETON'!M57,B56-55,0)</f>
        <v>5 sets of 12-15 reps @ RPE 8, triceps press downs 2x/wk 
5 sets of 12-15 reps @ RPE 8, biceps curls 2x/wk</v>
      </c>
      <c r="AD61" s="472"/>
      <c r="AE61" s="472"/>
      <c r="AF61" s="473"/>
    </row>
    <row r="62" spans="2:32" ht="85" customHeight="1">
      <c r="B62" s="457"/>
      <c r="C62" s="269"/>
      <c r="D62" s="355" t="s">
        <v>2397</v>
      </c>
      <c r="E62" s="450" t="str">
        <f ca="1">OFFSET('PROGRAMMING SKELETON'!M172,B56-55,0)</f>
        <v>GPP or None</v>
      </c>
      <c r="F62" s="450"/>
      <c r="G62" s="450"/>
      <c r="H62" s="451"/>
      <c r="I62" s="351"/>
      <c r="J62" s="356" t="s">
        <v>2400</v>
      </c>
      <c r="K62" s="452" t="str">
        <f ca="1">OFFSET('PROGRAMMING SKELETON'!M174,B56-2,0)</f>
        <v>GPP or None</v>
      </c>
      <c r="L62" s="452"/>
      <c r="M62" s="452"/>
      <c r="N62" s="453"/>
      <c r="O62" s="351"/>
      <c r="P62" s="356" t="s">
        <v>2399</v>
      </c>
      <c r="Q62" s="452" t="str">
        <f ca="1">OFFSET('PROGRAMMING SKELETON'!M229,B56-2,0)</f>
        <v>GPP or None</v>
      </c>
      <c r="R62" s="452"/>
      <c r="S62" s="452"/>
      <c r="T62" s="453"/>
      <c r="U62" s="351"/>
      <c r="V62" s="356" t="s">
        <v>2398</v>
      </c>
      <c r="W62" s="452" t="str">
        <f ca="1">OFFSET('PROGRAMMING SKELETON'!M337,B56-20,0)</f>
        <v>Day 4 Supplement Week 43</v>
      </c>
      <c r="X62" s="452"/>
      <c r="Y62" s="452"/>
      <c r="Z62" s="453"/>
      <c r="AA62" s="357"/>
      <c r="AB62" s="357"/>
      <c r="AC62" s="357"/>
      <c r="AD62" s="357"/>
      <c r="AE62" s="357"/>
      <c r="AF62" s="346"/>
    </row>
    <row r="63" spans="2:32" ht="85" customHeight="1" thickBot="1">
      <c r="B63" s="457"/>
      <c r="C63" s="269"/>
      <c r="D63" s="358" t="s">
        <v>2395</v>
      </c>
      <c r="E63" s="477" t="str">
        <f ca="1">OFFSET('PROGRAMMING SKELETON'!N172,B56-55,0)</f>
        <v>GPP or None</v>
      </c>
      <c r="F63" s="477"/>
      <c r="G63" s="477"/>
      <c r="H63" s="478"/>
      <c r="I63" s="351"/>
      <c r="J63" s="359" t="s">
        <v>2391</v>
      </c>
      <c r="K63" s="460" t="str">
        <f ca="1">OFFSET('PROGRAMMING SKELETON'!N174,B56-2,0)</f>
        <v>GPP or None</v>
      </c>
      <c r="L63" s="460"/>
      <c r="M63" s="460"/>
      <c r="N63" s="461"/>
      <c r="O63" s="351"/>
      <c r="P63" s="359" t="s">
        <v>2391</v>
      </c>
      <c r="Q63" s="460" t="str">
        <f ca="1">OFFSET('PROGRAMMING SKELETON'!N229,B56-2,0)</f>
        <v>GPP or None</v>
      </c>
      <c r="R63" s="460"/>
      <c r="S63" s="460"/>
      <c r="T63" s="461"/>
      <c r="U63" s="351"/>
      <c r="V63" s="359" t="s">
        <v>2391</v>
      </c>
      <c r="W63" s="460" t="str">
        <f ca="1">OFFSET('PROGRAMMING SKELETON'!N337,B56-20,0)</f>
        <v>Notes Supplement 4 week 43</v>
      </c>
      <c r="X63" s="460"/>
      <c r="Y63" s="460"/>
      <c r="Z63" s="461"/>
      <c r="AA63" s="357"/>
      <c r="AB63" s="357"/>
      <c r="AC63" s="357"/>
      <c r="AD63" s="357"/>
      <c r="AE63" s="357"/>
      <c r="AF63" s="346"/>
    </row>
    <row r="64" spans="2:32" ht="20" customHeight="1" thickBot="1"/>
    <row r="65" spans="2:32" ht="85" customHeight="1" thickBot="1">
      <c r="B65" s="457">
        <v>8</v>
      </c>
      <c r="C65" s="269"/>
      <c r="D65" s="447" t="s">
        <v>836</v>
      </c>
      <c r="E65" s="448"/>
      <c r="F65" s="448"/>
      <c r="G65" s="448"/>
      <c r="H65" s="449"/>
      <c r="I65" s="268"/>
      <c r="J65" s="447" t="s">
        <v>837</v>
      </c>
      <c r="K65" s="448"/>
      <c r="L65" s="448"/>
      <c r="M65" s="448"/>
      <c r="N65" s="449"/>
      <c r="O65" s="268"/>
      <c r="P65" s="447" t="s">
        <v>838</v>
      </c>
      <c r="Q65" s="448"/>
      <c r="R65" s="448"/>
      <c r="S65" s="448"/>
      <c r="T65" s="449"/>
      <c r="U65" s="268"/>
      <c r="V65" s="447" t="s">
        <v>839</v>
      </c>
      <c r="W65" s="448"/>
      <c r="X65" s="448"/>
      <c r="Y65" s="448"/>
      <c r="Z65" s="449"/>
      <c r="AA65" s="266"/>
      <c r="AB65" s="465" t="s">
        <v>162</v>
      </c>
      <c r="AC65" s="466"/>
      <c r="AD65" s="466"/>
      <c r="AE65" s="466"/>
      <c r="AF65" s="467"/>
    </row>
    <row r="66" spans="2:32" ht="10" customHeight="1" thickBot="1">
      <c r="B66" s="457"/>
      <c r="C66" s="269"/>
      <c r="D66" s="270"/>
      <c r="E66" s="270"/>
      <c r="F66" s="270"/>
      <c r="G66" s="270"/>
      <c r="H66" s="270"/>
      <c r="I66" s="268"/>
      <c r="J66" s="270"/>
      <c r="K66" s="270"/>
      <c r="L66" s="270"/>
      <c r="M66" s="270"/>
      <c r="N66" s="270"/>
      <c r="O66" s="268"/>
      <c r="P66" s="270"/>
      <c r="Q66" s="270"/>
      <c r="R66" s="270"/>
      <c r="S66" s="270"/>
      <c r="T66" s="270"/>
      <c r="U66" s="270"/>
      <c r="V66" s="270"/>
      <c r="W66" s="270"/>
      <c r="X66" s="270"/>
      <c r="Y66" s="270"/>
      <c r="Z66" s="270"/>
      <c r="AA66" s="270"/>
      <c r="AB66" s="270"/>
      <c r="AC66" s="270"/>
      <c r="AD66" s="270"/>
      <c r="AE66" s="270"/>
      <c r="AF66" s="270"/>
    </row>
    <row r="67" spans="2:32" ht="85" customHeight="1">
      <c r="B67" s="457"/>
      <c r="C67" s="269"/>
      <c r="D67" s="343" t="s">
        <v>2389</v>
      </c>
      <c r="E67" s="479" t="str">
        <f ca="1">OFFSET('PROGRAMMING SKELETON'!D181,B65-64,0)</f>
        <v>Squat with belt</v>
      </c>
      <c r="F67" s="479"/>
      <c r="G67" s="479" t="str">
        <f ca="1">OFFSET('PROGRAMMING SKELETON'!D66,B65-64,0)</f>
        <v>• 1 rep @ RPE 8 (90-93% 1RM)
• Take off 15% from 1 @ 8 for
4 reps x 4 sets (75-77% 1RM)</v>
      </c>
      <c r="H67" s="480"/>
      <c r="I67" s="344"/>
      <c r="J67" s="345" t="s">
        <v>2389</v>
      </c>
      <c r="K67" s="458" t="str">
        <f ca="1">OFFSET('PROGRAMMING SKELETON'!D236,B65-64,0)</f>
        <v>Deadlift with belt</v>
      </c>
      <c r="L67" s="458"/>
      <c r="M67" s="458" t="str">
        <f ca="1">OFFSET('PROGRAMMING SKELETON'!G66,B65-64,0)</f>
        <v>• 1 rep @ RPE 8 (90-93% 1RM)
• Take off 15% from 1 @ 8 for
4 reps x 4 sets (75-77% 1RM)</v>
      </c>
      <c r="N67" s="459"/>
      <c r="O67" s="344"/>
      <c r="P67" s="345" t="s">
        <v>2389</v>
      </c>
      <c r="Q67" s="458" t="str">
        <f ca="1">OFFSET('PROGRAMMING SKELETON'!D291,B65-64,0)</f>
        <v>2ct paused squat</v>
      </c>
      <c r="R67" s="458"/>
      <c r="S67" s="458" t="str">
        <f ca="1">OFFSET('PROGRAMMING SKELETON'!D120,B65-64,0)</f>
        <v>•1 rep @ RPE 8
• 3 reps @ RPE 9
•-5% from 3 @ RPE 9 x 2 sets of 3</v>
      </c>
      <c r="T67" s="459"/>
      <c r="U67" s="344"/>
      <c r="V67" s="345" t="s">
        <v>2389</v>
      </c>
      <c r="W67" s="458" t="str">
        <f ca="1">OFFSET('PROGRAMMING SKELETON'!D345,B65-64,0)</f>
        <v>2 count paused deadlift @ 1" off floor</v>
      </c>
      <c r="X67" s="458"/>
      <c r="Y67" s="458" t="str">
        <f ca="1">OFFSET('PROGRAMMING SKELETON'!G120,B65-64,0)</f>
        <v>•1 rep @ RPE 8
• 3 reps @ RPE 9
•-5% from 3 @ RPE 9 x 2 sets of 3</v>
      </c>
      <c r="Z67" s="459"/>
      <c r="AA67" s="346"/>
      <c r="AB67" s="345" t="s">
        <v>2390</v>
      </c>
      <c r="AC67" s="474" t="str">
        <f ca="1">OFFSET('PROGRAMMING SKELETON'!J66,B65-64,0)</f>
        <v>30 min steady state @ RPE 6 1x/wk
20 sec sprint every 2 min x 14 minutes 1x/wk</v>
      </c>
      <c r="AD67" s="475"/>
      <c r="AE67" s="475"/>
      <c r="AF67" s="476"/>
    </row>
    <row r="68" spans="2:32" ht="85" customHeight="1">
      <c r="B68" s="457"/>
      <c r="C68" s="269"/>
      <c r="D68" s="347" t="s">
        <v>2391</v>
      </c>
      <c r="E68" s="445" t="str">
        <f ca="1">OFFSET('PROGRAMMING SKELETON'!G181,B65-64,0)</f>
        <v>Overhead Press with belt</v>
      </c>
      <c r="F68" s="445"/>
      <c r="G68" s="445" t="str">
        <f ca="1">OFFSET('PROGRAMMING SKELETON'!E66,B65-64,0)</f>
        <v>• 1 rep @ RPE 8 (90-93% 1RM)
• Take off 15% from 1 @ 8 for
4 reps x 4 sets (75-77% 1RM)</v>
      </c>
      <c r="H68" s="446"/>
      <c r="I68" s="344"/>
      <c r="J68" s="348" t="s">
        <v>2391</v>
      </c>
      <c r="K68" s="443" t="str">
        <f ca="1">OFFSET('PROGRAMMING SKELETON'!G236,B65-64,0)</f>
        <v>1 count paused bench</v>
      </c>
      <c r="L68" s="443"/>
      <c r="M68" s="443" t="str">
        <f ca="1">OFFSET('PROGRAMMING SKELETON'!H66,B65-64,0)</f>
        <v>• 1 rep @ RPE 8 (90-93% 1RM)
• Take off 12%  from 1 @ 8 for
3 reps x 5 sets (78-81% 1RM)</v>
      </c>
      <c r="N68" s="444"/>
      <c r="O68" s="344"/>
      <c r="P68" s="348" t="s">
        <v>2391</v>
      </c>
      <c r="Q68" s="443" t="str">
        <f ca="1">OFFSET('PROGRAMMING SKELETON'!G291,B65-64,0)</f>
        <v>Floor Press</v>
      </c>
      <c r="R68" s="443"/>
      <c r="S68" s="443" t="str">
        <f ca="1">OFFSET('PROGRAMMING SKELETON'!E120,B65-64,0)</f>
        <v>•1 rep @ RPE 8
• 3 reps @ RPE 9
•-5% from 3 @ RPE 9 x 2 sets of 3</v>
      </c>
      <c r="T68" s="444"/>
      <c r="U68" s="344"/>
      <c r="V68" s="348" t="s">
        <v>2391</v>
      </c>
      <c r="W68" s="443" t="str">
        <f ca="1">OFFSET('PROGRAMMING SKELETON'!G345,B65-64,0)</f>
        <v>Touch n Go bench</v>
      </c>
      <c r="X68" s="443"/>
      <c r="Y68" s="443" t="str">
        <f ca="1">OFFSET('PROGRAMMING SKELETON'!H120,B65-64,0)</f>
        <v>•1 rep @ RPE 8
• 3 reps @ RPE 9
•-5% from 3 @ RPE 9 x 2 sets of 3</v>
      </c>
      <c r="Z68" s="444"/>
      <c r="AA68" s="346"/>
      <c r="AB68" s="348" t="s">
        <v>2392</v>
      </c>
      <c r="AC68" s="468" t="str">
        <f ca="1">OFFSET('PROGRAMMING SKELETON'!K66,B65-64,0)</f>
        <v>8 minutes upper back work AMRAP</v>
      </c>
      <c r="AD68" s="469"/>
      <c r="AE68" s="469"/>
      <c r="AF68" s="470"/>
    </row>
    <row r="69" spans="2:32" ht="85" customHeight="1">
      <c r="B69" s="457"/>
      <c r="C69" s="269"/>
      <c r="D69" s="347" t="s">
        <v>2393</v>
      </c>
      <c r="E69" s="445" t="str">
        <f ca="1">OFFSET('PROGRAMMING SKELETON'!J181,B65-64,0)</f>
        <v>2ct paused Bench</v>
      </c>
      <c r="F69" s="445"/>
      <c r="G69" s="445" t="str">
        <f ca="1">OFFSET('PROGRAMMING SKELETON'!F66,B65-64,0)</f>
        <v>•8 reps @RPE 6
•8 reps @ RPE 7
•8 reps @ RPE 8
• Repeat 8 reps @ 8 for 2 more sets of 8</v>
      </c>
      <c r="H69" s="446"/>
      <c r="I69" s="344"/>
      <c r="J69" s="349" t="s">
        <v>2393</v>
      </c>
      <c r="K69" s="443" t="str">
        <f ca="1">OFFSET('PROGRAMMING SKELETON'!J236,B65-64,0)</f>
        <v>Squat, no belt</v>
      </c>
      <c r="L69" s="443"/>
      <c r="M69" s="443" t="str">
        <f ca="1">OFFSET('PROGRAMMING SKELETON'!I66,B65-64,0)</f>
        <v>•8 reps @RPE 6
•8 reps @ RPE 7
•8 reps @ RPE 8
• Repeat 8 reps @ 8 for 2 more sets of 8</v>
      </c>
      <c r="N69" s="444"/>
      <c r="O69" s="344"/>
      <c r="P69" s="349" t="s">
        <v>2393</v>
      </c>
      <c r="Q69" s="443" t="str">
        <f ca="1">OFFSET('PROGRAMMING SKELETON'!J291,B65-64,0)</f>
        <v>Press, no belt</v>
      </c>
      <c r="R69" s="443"/>
      <c r="S69" s="443" t="str">
        <f ca="1">OFFSET('PROGRAMMING SKELETON'!F120,B65-64,0)</f>
        <v>•8 reps @RPE 6
•8 reps @ RPE 7
•8 reps @ RPE 8
• Repeat 8 reps @ 8 for 2 more sets of 8</v>
      </c>
      <c r="T69" s="444"/>
      <c r="U69" s="344"/>
      <c r="V69" s="349" t="s">
        <v>2393</v>
      </c>
      <c r="W69" s="443" t="str">
        <f ca="1">OFFSET('PROGRAMMING SKELETON'!J345,B65-64,0)</f>
        <v>SLDL</v>
      </c>
      <c r="X69" s="443"/>
      <c r="Y69" s="443" t="str">
        <f ca="1">OFFSET('PROGRAMMING SKELETON'!I120,B65-64,0)</f>
        <v>•8 reps @RPE 6
•8 reps @ RPE 7
•8 reps @ RPE 8
• Repeat 8 reps @ 8 for 2 more sets of 8</v>
      </c>
      <c r="Z69" s="444"/>
      <c r="AA69" s="346"/>
      <c r="AB69" s="349" t="s">
        <v>2394</v>
      </c>
      <c r="AC69" s="468" t="str">
        <f ca="1">OFFSET('PROGRAMMING SKELETON'!L66,B65-64,0)</f>
        <v>8 minutes ab work AMRAP</v>
      </c>
      <c r="AD69" s="469"/>
      <c r="AE69" s="469"/>
      <c r="AF69" s="470"/>
    </row>
    <row r="70" spans="2:32" ht="85" customHeight="1" thickBot="1">
      <c r="B70" s="457"/>
      <c r="C70" s="269"/>
      <c r="D70" s="350" t="s">
        <v>2395</v>
      </c>
      <c r="E70" s="463"/>
      <c r="F70" s="463"/>
      <c r="G70" s="463"/>
      <c r="H70" s="464"/>
      <c r="I70" s="351"/>
      <c r="J70" s="352" t="s">
        <v>2395</v>
      </c>
      <c r="K70" s="454"/>
      <c r="L70" s="455"/>
      <c r="M70" s="455"/>
      <c r="N70" s="456"/>
      <c r="O70" s="351"/>
      <c r="P70" s="352" t="s">
        <v>2395</v>
      </c>
      <c r="Q70" s="454"/>
      <c r="R70" s="455"/>
      <c r="S70" s="455"/>
      <c r="T70" s="456"/>
      <c r="U70" s="351"/>
      <c r="V70" s="352" t="s">
        <v>2395</v>
      </c>
      <c r="W70" s="454"/>
      <c r="X70" s="455"/>
      <c r="Y70" s="455"/>
      <c r="Z70" s="456"/>
      <c r="AA70" s="353"/>
      <c r="AB70" s="354" t="s">
        <v>2396</v>
      </c>
      <c r="AC70" s="471" t="str">
        <f ca="1">OFFSET('PROGRAMMING SKELETON'!M66,B65-64,0)</f>
        <v>5 sets of 12-15 reps @ RPE 8, triceps press downs 2x/wk 
5 sets of 12-15 reps @ RPE 8, biceps curls 2x/wk</v>
      </c>
      <c r="AD70" s="472"/>
      <c r="AE70" s="472"/>
      <c r="AF70" s="473"/>
    </row>
    <row r="71" spans="2:32" ht="85" customHeight="1">
      <c r="B71" s="457"/>
      <c r="C71" s="269"/>
      <c r="D71" s="355" t="s">
        <v>2397</v>
      </c>
      <c r="E71" s="450" t="str">
        <f ca="1">OFFSET('PROGRAMMING SKELETON'!M181,B65-64,0)</f>
        <v>GPP or None</v>
      </c>
      <c r="F71" s="450"/>
      <c r="G71" s="450"/>
      <c r="H71" s="451"/>
      <c r="I71" s="351"/>
      <c r="J71" s="356" t="s">
        <v>2400</v>
      </c>
      <c r="K71" s="452" t="str">
        <f ca="1">OFFSET('PROGRAMMING SKELETON'!M174,B65-2,0)</f>
        <v>GPP or None</v>
      </c>
      <c r="L71" s="452"/>
      <c r="M71" s="452"/>
      <c r="N71" s="453"/>
      <c r="O71" s="351"/>
      <c r="P71" s="356" t="s">
        <v>2399</v>
      </c>
      <c r="Q71" s="452" t="str">
        <f ca="1">OFFSET('PROGRAMMING SKELETON'!M229,B65-2,0)</f>
        <v>GPP or None</v>
      </c>
      <c r="R71" s="452"/>
      <c r="S71" s="452"/>
      <c r="T71" s="453"/>
      <c r="U71" s="351"/>
      <c r="V71" s="356" t="s">
        <v>2398</v>
      </c>
      <c r="W71" s="452" t="str">
        <f ca="1">OFFSET('PROGRAMMING SKELETON'!M283,B65-2,0)</f>
        <v>GPP or None</v>
      </c>
      <c r="X71" s="452"/>
      <c r="Y71" s="452"/>
      <c r="Z71" s="453"/>
      <c r="AA71" s="357"/>
      <c r="AB71" s="357"/>
      <c r="AC71" s="357"/>
      <c r="AD71" s="357"/>
      <c r="AE71" s="357"/>
      <c r="AF71" s="346"/>
    </row>
    <row r="72" spans="2:32" ht="85" customHeight="1" thickBot="1">
      <c r="B72" s="457"/>
      <c r="C72" s="269"/>
      <c r="D72" s="358" t="s">
        <v>2395</v>
      </c>
      <c r="E72" s="477" t="str">
        <f ca="1">OFFSET('PROGRAMMING SKELETON'!N181,B65-64,0)</f>
        <v>GPP or None</v>
      </c>
      <c r="F72" s="477"/>
      <c r="G72" s="477"/>
      <c r="H72" s="478"/>
      <c r="I72" s="351"/>
      <c r="J72" s="359" t="s">
        <v>2391</v>
      </c>
      <c r="K72" s="460" t="str">
        <f ca="1">OFFSET('PROGRAMMING SKELETON'!N174,B65-2,0)</f>
        <v>GPP or None</v>
      </c>
      <c r="L72" s="460"/>
      <c r="M72" s="460"/>
      <c r="N72" s="461"/>
      <c r="O72" s="351"/>
      <c r="P72" s="359" t="s">
        <v>2391</v>
      </c>
      <c r="Q72" s="460" t="str">
        <f ca="1">OFFSET('PROGRAMMING SKELETON'!N229,B65-2,0)</f>
        <v>GPP or None</v>
      </c>
      <c r="R72" s="460"/>
      <c r="S72" s="460"/>
      <c r="T72" s="461"/>
      <c r="U72" s="351"/>
      <c r="V72" s="359" t="s">
        <v>2391</v>
      </c>
      <c r="W72" s="460" t="str">
        <f ca="1">OFFSET('PROGRAMMING SKELETON'!N283,B65-2,0)</f>
        <v>GPP or None</v>
      </c>
      <c r="X72" s="460"/>
      <c r="Y72" s="460"/>
      <c r="Z72" s="461"/>
      <c r="AA72" s="357"/>
      <c r="AB72" s="357"/>
      <c r="AC72" s="357"/>
      <c r="AD72" s="357"/>
      <c r="AE72" s="357"/>
      <c r="AF72" s="346"/>
    </row>
    <row r="73" spans="2:32" ht="20" customHeight="1" thickBot="1"/>
    <row r="74" spans="2:32" ht="85" customHeight="1" thickBot="1">
      <c r="B74" s="457">
        <v>9</v>
      </c>
      <c r="C74" s="269"/>
      <c r="D74" s="447" t="s">
        <v>836</v>
      </c>
      <c r="E74" s="448"/>
      <c r="F74" s="448"/>
      <c r="G74" s="448"/>
      <c r="H74" s="449"/>
      <c r="I74" s="268"/>
      <c r="J74" s="447" t="s">
        <v>837</v>
      </c>
      <c r="K74" s="448"/>
      <c r="L74" s="448"/>
      <c r="M74" s="448"/>
      <c r="N74" s="449"/>
      <c r="O74" s="268"/>
      <c r="P74" s="447" t="s">
        <v>838</v>
      </c>
      <c r="Q74" s="448"/>
      <c r="R74" s="448"/>
      <c r="S74" s="448"/>
      <c r="T74" s="449"/>
      <c r="U74" s="268"/>
      <c r="V74" s="447" t="s">
        <v>839</v>
      </c>
      <c r="W74" s="448"/>
      <c r="X74" s="448"/>
      <c r="Y74" s="448"/>
      <c r="Z74" s="449"/>
      <c r="AA74" s="266"/>
      <c r="AB74" s="465" t="s">
        <v>162</v>
      </c>
      <c r="AC74" s="466"/>
      <c r="AD74" s="466"/>
      <c r="AE74" s="466"/>
      <c r="AF74" s="467"/>
    </row>
    <row r="75" spans="2:32" ht="10" customHeight="1" thickBot="1">
      <c r="B75" s="457"/>
      <c r="C75" s="269"/>
      <c r="D75" s="270"/>
      <c r="E75" s="270"/>
      <c r="F75" s="270"/>
      <c r="G75" s="270"/>
      <c r="H75" s="270"/>
      <c r="I75" s="268"/>
      <c r="J75" s="270"/>
      <c r="K75" s="270"/>
      <c r="L75" s="270"/>
      <c r="M75" s="270"/>
      <c r="N75" s="270"/>
      <c r="O75" s="268"/>
      <c r="P75" s="270"/>
      <c r="Q75" s="270"/>
      <c r="R75" s="270"/>
      <c r="S75" s="270"/>
      <c r="T75" s="270"/>
      <c r="U75" s="270"/>
      <c r="V75" s="270"/>
      <c r="W75" s="270"/>
      <c r="X75" s="270"/>
      <c r="Y75" s="270"/>
      <c r="Z75" s="270"/>
      <c r="AA75" s="270"/>
      <c r="AB75" s="270"/>
      <c r="AC75" s="270"/>
      <c r="AD75" s="270"/>
      <c r="AE75" s="270"/>
      <c r="AF75" s="270"/>
    </row>
    <row r="76" spans="2:32" ht="85" customHeight="1">
      <c r="B76" s="457"/>
      <c r="C76" s="269"/>
      <c r="D76" s="343" t="s">
        <v>2389</v>
      </c>
      <c r="E76" s="481" t="str">
        <f ca="1">OFFSET('PROGRAMMING SKELETON'!D190,B74-73,0)</f>
        <v>Squat with belt</v>
      </c>
      <c r="F76" s="482"/>
      <c r="G76" s="481" t="str">
        <f ca="1">OFFSET('PROGRAMMING SKELETON'!D75,B74-73,0)</f>
        <v xml:space="preserve">• 1 rep @ RPE 8 (90-93% 1RM)
•1 rep @ RPE 9 (94-96%)
•4 reps @ RPE 8 (84%) x 3 sets of 4
</v>
      </c>
      <c r="H76" s="483"/>
      <c r="I76" s="344"/>
      <c r="J76" s="345" t="s">
        <v>2389</v>
      </c>
      <c r="K76" s="474" t="str">
        <f ca="1">OFFSET('PROGRAMMING SKELETON'!D245,B74-73,0)</f>
        <v>Deadlift with belt</v>
      </c>
      <c r="L76" s="484"/>
      <c r="M76" s="474" t="str">
        <f ca="1">OFFSET('PROGRAMMING SKELETON'!G75,B74-73,0)</f>
        <v xml:space="preserve">• 1 rep @ RPE 8 (90-93% 1RM)
•80% e1RM x 4 sets of 4
</v>
      </c>
      <c r="N76" s="476"/>
      <c r="O76" s="344"/>
      <c r="P76" s="345" t="s">
        <v>2389</v>
      </c>
      <c r="Q76" s="474" t="str">
        <f ca="1">OFFSET('PROGRAMMING SKELETON'!D300,B74-73,0)</f>
        <v>None</v>
      </c>
      <c r="R76" s="484"/>
      <c r="S76" s="474" t="str">
        <f ca="1">OFFSET('PROGRAMMING SKELETON'!D129,B74-73,0)</f>
        <v>None</v>
      </c>
      <c r="T76" s="476"/>
      <c r="U76" s="344"/>
      <c r="V76" s="345" t="s">
        <v>2389</v>
      </c>
      <c r="W76" s="474" t="str">
        <f ca="1">OFFSET('PROGRAMMING SKELETON'!D354,B74-73,0)</f>
        <v>Pin Squat</v>
      </c>
      <c r="X76" s="484"/>
      <c r="Y76" s="474" t="str">
        <f ca="1">OFFSET('PROGRAMMING SKELETON'!G129,B74-73,0)</f>
        <v>•1 rep @ RPE 8
• 3 reps @ RPE 9
•-5% from 3 @ RPE 9 x 2 sets of 3</v>
      </c>
      <c r="Z76" s="476"/>
      <c r="AA76" s="346"/>
      <c r="AB76" s="345" t="s">
        <v>2390</v>
      </c>
      <c r="AC76" s="474" t="str">
        <f ca="1">OFFSET('PROGRAMMING SKELETON'!J75,B74-73,0)</f>
        <v>30 min steady state @ RPE 6 1x/wk
20 sec sprint every 2 min x 14 minutes 1x/wk</v>
      </c>
      <c r="AD76" s="475"/>
      <c r="AE76" s="475"/>
      <c r="AF76" s="476"/>
    </row>
    <row r="77" spans="2:32" ht="85" customHeight="1">
      <c r="B77" s="457"/>
      <c r="C77" s="269"/>
      <c r="D77" s="347" t="s">
        <v>2391</v>
      </c>
      <c r="E77" s="485" t="str">
        <f ca="1">OFFSET('PROGRAMMING SKELETON'!G190,B74-73,0)</f>
        <v>Touch and Go Bench</v>
      </c>
      <c r="F77" s="486"/>
      <c r="G77" s="485" t="str">
        <f ca="1">OFFSET('PROGRAMMING SKELETON'!E75,B74-73,0)</f>
        <v xml:space="preserve">• 1 rep @ RPE 8 (90-93% 1RM)
•1 rep @ RPE 9 (94-96%)
•4 reps @ RPE 8 (84%) x 3 sets of 4
</v>
      </c>
      <c r="H77" s="487"/>
      <c r="I77" s="344"/>
      <c r="J77" s="348" t="s">
        <v>2391</v>
      </c>
      <c r="K77" s="468" t="str">
        <f ca="1">OFFSET('PROGRAMMING SKELETON'!G245,B74-73,0)</f>
        <v>1 count paused bench</v>
      </c>
      <c r="L77" s="488"/>
      <c r="M77" s="468" t="str">
        <f ca="1">OFFSET('PROGRAMMING SKELETON'!H75,B74-73,0)</f>
        <v xml:space="preserve">• 1 rep @ RPE 8 (90-93% 1RM)
•1 rep @ RPE 9 (94-96%)
•85% e1RM x  3 reps x 3 sets
</v>
      </c>
      <c r="N77" s="470"/>
      <c r="O77" s="344"/>
      <c r="P77" s="348" t="s">
        <v>2391</v>
      </c>
      <c r="Q77" s="468" t="str">
        <f ca="1">OFFSET('PROGRAMMING SKELETON'!G300,B74-73,0)</f>
        <v>None</v>
      </c>
      <c r="R77" s="488"/>
      <c r="S77" s="468" t="str">
        <f ca="1">OFFSET('PROGRAMMING SKELETON'!E129,B74-73,0)</f>
        <v>None</v>
      </c>
      <c r="T77" s="470"/>
      <c r="U77" s="344"/>
      <c r="V77" s="348" t="s">
        <v>2391</v>
      </c>
      <c r="W77" s="468" t="str">
        <f ca="1">OFFSET('PROGRAMMING SKELETON'!G354,B74-73,0)</f>
        <v>Pin bench</v>
      </c>
      <c r="X77" s="488"/>
      <c r="Y77" s="468" t="str">
        <f ca="1">OFFSET('PROGRAMMING SKELETON'!H129,B74-73,0)</f>
        <v>•1 rep @ RPE 8
• 3 reps @ RPE 9
•-5% from 3 @ RPE 9 x 2 sets of 3</v>
      </c>
      <c r="Z77" s="470"/>
      <c r="AA77" s="346"/>
      <c r="AB77" s="348" t="s">
        <v>2392</v>
      </c>
      <c r="AC77" s="468" t="str">
        <f ca="1">OFFSET('PROGRAMMING SKELETON'!K75,B74-73,0)</f>
        <v>8 minutes upper back work AMRAP</v>
      </c>
      <c r="AD77" s="469"/>
      <c r="AE77" s="469"/>
      <c r="AF77" s="470"/>
    </row>
    <row r="78" spans="2:32" ht="85" customHeight="1">
      <c r="B78" s="457"/>
      <c r="C78" s="269"/>
      <c r="D78" s="347" t="s">
        <v>2393</v>
      </c>
      <c r="E78" s="485" t="str">
        <f ca="1">OFFSET('PROGRAMMING SKELETON'!J190,B74-73,0)</f>
        <v>2ct paused Bench</v>
      </c>
      <c r="F78" s="486"/>
      <c r="G78" s="485" t="str">
        <f ca="1">OFFSET('PROGRAMMING SKELETON'!F75,B74-73,0)</f>
        <v xml:space="preserve">•4 reps @  RPE 7
• 4 reps @ RPE 8
•4 reps @ RPE 9
• -5% from 4 @ 9 x 1 set of 4
</v>
      </c>
      <c r="H78" s="487"/>
      <c r="I78" s="344"/>
      <c r="J78" s="349" t="s">
        <v>2393</v>
      </c>
      <c r="K78" s="468" t="str">
        <f ca="1">OFFSET('PROGRAMMING SKELETON'!J245,B74-73,0)</f>
        <v>2ct paused squat</v>
      </c>
      <c r="L78" s="488"/>
      <c r="M78" s="468" t="str">
        <f ca="1">OFFSET('PROGRAMMING SKELETON'!I75,B74-73,0)</f>
        <v xml:space="preserve">•4 reps @  RPE 7
• 4 reps @ RPE 8
•4 reps @ RPE 9
• -5% from 4 @ 9 x 1 set of 4
</v>
      </c>
      <c r="N78" s="470"/>
      <c r="O78" s="344"/>
      <c r="P78" s="349" t="s">
        <v>2393</v>
      </c>
      <c r="Q78" s="468" t="str">
        <f ca="1">OFFSET('PROGRAMMING SKELETON'!J300,B74-73,0)</f>
        <v>None</v>
      </c>
      <c r="R78" s="488"/>
      <c r="S78" s="468" t="str">
        <f ca="1">OFFSET('PROGRAMMING SKELETON'!F129,B74-73,0)</f>
        <v>None</v>
      </c>
      <c r="T78" s="470"/>
      <c r="U78" s="344"/>
      <c r="V78" s="349" t="s">
        <v>2393</v>
      </c>
      <c r="W78" s="468" t="str">
        <f ca="1">OFFSET('PROGRAMMING SKELETON'!J354,B74-73,0)</f>
        <v>2" deficit deadlift</v>
      </c>
      <c r="X78" s="488"/>
      <c r="Y78" s="468" t="str">
        <f ca="1">OFFSET('PROGRAMMING SKELETON'!I129,B74-73,0)</f>
        <v xml:space="preserve">•4 reps @  RPE 7
• 4 reps @ RPE 8
•4 reps @ RPE 9
• -5% from 4 @ 9 x 1 set of 4
</v>
      </c>
      <c r="Z78" s="470"/>
      <c r="AA78" s="346"/>
      <c r="AB78" s="349" t="s">
        <v>2394</v>
      </c>
      <c r="AC78" s="468" t="str">
        <f ca="1">OFFSET('PROGRAMMING SKELETON'!L75,B74-73,0)</f>
        <v>8 minutes ab work AMRAP</v>
      </c>
      <c r="AD78" s="469"/>
      <c r="AE78" s="469"/>
      <c r="AF78" s="470"/>
    </row>
    <row r="79" spans="2:32" ht="85" customHeight="1" thickBot="1">
      <c r="B79" s="457"/>
      <c r="C79" s="269"/>
      <c r="D79" s="350" t="s">
        <v>2395</v>
      </c>
      <c r="E79" s="489"/>
      <c r="F79" s="490"/>
      <c r="G79" s="490"/>
      <c r="H79" s="491"/>
      <c r="I79" s="351"/>
      <c r="J79" s="352" t="s">
        <v>2395</v>
      </c>
      <c r="K79" s="492"/>
      <c r="L79" s="493"/>
      <c r="M79" s="493"/>
      <c r="N79" s="494"/>
      <c r="O79" s="351"/>
      <c r="P79" s="352" t="s">
        <v>2395</v>
      </c>
      <c r="Q79" s="492"/>
      <c r="R79" s="493"/>
      <c r="S79" s="493"/>
      <c r="T79" s="494"/>
      <c r="U79" s="351"/>
      <c r="V79" s="352" t="s">
        <v>2395</v>
      </c>
      <c r="W79" s="492"/>
      <c r="X79" s="493"/>
      <c r="Y79" s="493"/>
      <c r="Z79" s="494"/>
      <c r="AA79" s="353"/>
      <c r="AB79" s="354" t="s">
        <v>2396</v>
      </c>
      <c r="AC79" s="471" t="str">
        <f ca="1">OFFSET('PROGRAMMING SKELETON'!M75,B74-73,0)</f>
        <v>5 sets of 12-15 reps @ RPE 8, triceps press downs 2x/wk 
5 sets of 12-15 reps @ RPE 8, biceps curls 2x/wk</v>
      </c>
      <c r="AD79" s="472"/>
      <c r="AE79" s="472"/>
      <c r="AF79" s="473"/>
    </row>
    <row r="80" spans="2:32" ht="85" customHeight="1">
      <c r="B80" s="457"/>
      <c r="C80" s="269"/>
      <c r="D80" s="355" t="s">
        <v>2397</v>
      </c>
      <c r="E80" s="450" t="str">
        <f ca="1">OFFSET('PROGRAMMING SKELETON'!M190,B74-73,0)</f>
        <v>GPP or None</v>
      </c>
      <c r="F80" s="450"/>
      <c r="G80" s="450"/>
      <c r="H80" s="451"/>
      <c r="I80" s="351"/>
      <c r="J80" s="356" t="s">
        <v>2400</v>
      </c>
      <c r="K80" s="452" t="str">
        <f ca="1">OFFSET('PROGRAMMING SKELETON'!M174,B74-2,0)</f>
        <v>GPP or None</v>
      </c>
      <c r="L80" s="452"/>
      <c r="M80" s="452"/>
      <c r="N80" s="453"/>
      <c r="O80" s="351"/>
      <c r="P80" s="356" t="s">
        <v>2399</v>
      </c>
      <c r="Q80" s="452" t="str">
        <f ca="1">OFFSET('PROGRAMMING SKELETON'!M229,B74-2,0)</f>
        <v>GPP or None</v>
      </c>
      <c r="R80" s="452"/>
      <c r="S80" s="452"/>
      <c r="T80" s="453"/>
      <c r="U80" s="351"/>
      <c r="V80" s="356" t="s">
        <v>2398</v>
      </c>
      <c r="W80" s="452" t="str">
        <f ca="1">OFFSET('PROGRAMMING SKELETON'!M283,B74-2,0)</f>
        <v>GPP or None</v>
      </c>
      <c r="X80" s="452"/>
      <c r="Y80" s="452"/>
      <c r="Z80" s="453"/>
      <c r="AA80" s="357"/>
      <c r="AB80" s="357"/>
      <c r="AC80" s="357"/>
      <c r="AD80" s="357"/>
      <c r="AE80" s="357"/>
      <c r="AF80" s="346"/>
    </row>
    <row r="81" spans="2:32" ht="85" customHeight="1" thickBot="1">
      <c r="B81" s="457"/>
      <c r="C81" s="269"/>
      <c r="D81" s="358" t="s">
        <v>2395</v>
      </c>
      <c r="E81" s="477" t="str">
        <f ca="1">OFFSET('PROGRAMMING SKELETON'!N190,B74-73,0)</f>
        <v>GPP or None</v>
      </c>
      <c r="F81" s="477"/>
      <c r="G81" s="477"/>
      <c r="H81" s="478"/>
      <c r="I81" s="351"/>
      <c r="J81" s="359" t="s">
        <v>2391</v>
      </c>
      <c r="K81" s="460" t="str">
        <f ca="1">OFFSET('PROGRAMMING SKELETON'!N174,B74-2,0)</f>
        <v>GPP or None</v>
      </c>
      <c r="L81" s="460"/>
      <c r="M81" s="460"/>
      <c r="N81" s="461"/>
      <c r="O81" s="351"/>
      <c r="P81" s="359" t="s">
        <v>2391</v>
      </c>
      <c r="Q81" s="460" t="str">
        <f ca="1">OFFSET('PROGRAMMING SKELETON'!N229,B74-2,0)</f>
        <v>GPP or None</v>
      </c>
      <c r="R81" s="460"/>
      <c r="S81" s="460"/>
      <c r="T81" s="461"/>
      <c r="U81" s="351"/>
      <c r="V81" s="359" t="s">
        <v>2391</v>
      </c>
      <c r="W81" s="460" t="str">
        <f ca="1">OFFSET('PROGRAMMING SKELETON'!N283,B74-2,0)</f>
        <v>GPP or None</v>
      </c>
      <c r="X81" s="460"/>
      <c r="Y81" s="460"/>
      <c r="Z81" s="461"/>
      <c r="AA81" s="357"/>
      <c r="AB81" s="357"/>
      <c r="AC81" s="357"/>
      <c r="AD81" s="357"/>
      <c r="AE81" s="357"/>
      <c r="AF81" s="346"/>
    </row>
    <row r="82" spans="2:32" ht="20" customHeight="1" thickBot="1"/>
    <row r="83" spans="2:32" ht="85" customHeight="1" thickBot="1">
      <c r="B83" s="457">
        <v>10</v>
      </c>
      <c r="C83" s="269"/>
      <c r="D83" s="447" t="s">
        <v>836</v>
      </c>
      <c r="E83" s="448"/>
      <c r="F83" s="448"/>
      <c r="G83" s="448"/>
      <c r="H83" s="449"/>
      <c r="I83" s="268"/>
      <c r="J83" s="447" t="s">
        <v>837</v>
      </c>
      <c r="K83" s="448"/>
      <c r="L83" s="448"/>
      <c r="M83" s="448"/>
      <c r="N83" s="449"/>
      <c r="O83" s="268"/>
      <c r="P83" s="447" t="s">
        <v>838</v>
      </c>
      <c r="Q83" s="448"/>
      <c r="R83" s="448"/>
      <c r="S83" s="448"/>
      <c r="T83" s="449"/>
      <c r="U83" s="268"/>
      <c r="V83" s="447" t="s">
        <v>839</v>
      </c>
      <c r="W83" s="448"/>
      <c r="X83" s="448"/>
      <c r="Y83" s="448"/>
      <c r="Z83" s="449"/>
      <c r="AA83" s="266"/>
      <c r="AB83" s="465" t="s">
        <v>162</v>
      </c>
      <c r="AC83" s="466"/>
      <c r="AD83" s="466"/>
      <c r="AE83" s="466"/>
      <c r="AF83" s="467"/>
    </row>
    <row r="84" spans="2:32" ht="10" customHeight="1" thickBot="1">
      <c r="B84" s="457"/>
      <c r="C84" s="269"/>
      <c r="D84" s="270"/>
      <c r="E84" s="270"/>
      <c r="F84" s="270"/>
      <c r="G84" s="270"/>
      <c r="H84" s="270"/>
      <c r="I84" s="268"/>
      <c r="J84" s="270"/>
      <c r="K84" s="270"/>
      <c r="L84" s="270"/>
      <c r="M84" s="270"/>
      <c r="N84" s="270"/>
      <c r="O84" s="268"/>
      <c r="P84" s="270"/>
      <c r="Q84" s="270"/>
      <c r="R84" s="270"/>
      <c r="S84" s="270"/>
      <c r="T84" s="270"/>
      <c r="U84" s="270"/>
      <c r="V84" s="270"/>
      <c r="W84" s="270"/>
      <c r="X84" s="270"/>
      <c r="Y84" s="270"/>
      <c r="Z84" s="270"/>
      <c r="AA84" s="270"/>
      <c r="AB84" s="270"/>
      <c r="AC84" s="270"/>
      <c r="AD84" s="270"/>
      <c r="AE84" s="270"/>
      <c r="AF84" s="270"/>
    </row>
    <row r="85" spans="2:32" ht="85" customHeight="1">
      <c r="B85" s="457"/>
      <c r="C85" s="269"/>
      <c r="D85" s="343" t="s">
        <v>2389</v>
      </c>
      <c r="E85" s="479" t="str">
        <f ca="1">OFFSET('PROGRAMMING SKELETON'!D199,B83-82,0)</f>
        <v>Squat with belt</v>
      </c>
      <c r="F85" s="479"/>
      <c r="G85" s="479" t="str">
        <f ca="1">OFFSET('PROGRAMMING SKELETON'!D84,B83-82,0)</f>
        <v xml:space="preserve">• 1 rep @ RPE 8 (90-93% 1RM)
•1 rep @ RPE 9 (94-96%)
•3 reps @ RPE 8 (86%) x 2 sets of 3
</v>
      </c>
      <c r="H85" s="480"/>
      <c r="I85" s="344"/>
      <c r="J85" s="345" t="s">
        <v>2389</v>
      </c>
      <c r="K85" s="458" t="str">
        <f ca="1">OFFSET('PROGRAMMING SKELETON'!D254,B83-82,0)</f>
        <v>Deadlift with belt</v>
      </c>
      <c r="L85" s="458"/>
      <c r="M85" s="458" t="str">
        <f ca="1">OFFSET('PROGRAMMING SKELETON'!G84,B83-82,0)</f>
        <v xml:space="preserve">• 1 rep @ RPE 8 (90-93% 1RM)
•1 rep @ RPE 9 (94-96%)
•80% e1RM x 2 sets of 4
</v>
      </c>
      <c r="N85" s="459"/>
      <c r="O85" s="344"/>
      <c r="P85" s="345" t="s">
        <v>2389</v>
      </c>
      <c r="Q85" s="458" t="str">
        <f ca="1">OFFSET('PROGRAMMING SKELETON'!D309,B83-82,0)</f>
        <v>None</v>
      </c>
      <c r="R85" s="458"/>
      <c r="S85" s="458" t="str">
        <f ca="1">OFFSET('PROGRAMMING SKELETON'!D138,B83-82,0)</f>
        <v>None</v>
      </c>
      <c r="T85" s="459"/>
      <c r="U85" s="344"/>
      <c r="V85" s="345" t="s">
        <v>2389</v>
      </c>
      <c r="W85" s="458" t="str">
        <f ca="1">OFFSET('PROGRAMMING SKELETON'!D363,B83-82,0)</f>
        <v>Pin Squat</v>
      </c>
      <c r="X85" s="458"/>
      <c r="Y85" s="458" t="str">
        <f ca="1">OFFSET('PROGRAMMING SKELETON'!G138,B83-82,0)</f>
        <v>•1 rep @ RPE 8
• 3 reps @ RPE 9
•No back off sets</v>
      </c>
      <c r="Z85" s="459"/>
      <c r="AA85" s="346"/>
      <c r="AB85" s="345" t="s">
        <v>2390</v>
      </c>
      <c r="AC85" s="474" t="str">
        <f ca="1">OFFSET('PROGRAMMING SKELETON'!J84,B83-82,0)</f>
        <v>25 min steady state @ RPE 6 1x/wk</v>
      </c>
      <c r="AD85" s="475"/>
      <c r="AE85" s="475"/>
      <c r="AF85" s="476"/>
    </row>
    <row r="86" spans="2:32" ht="85" customHeight="1">
      <c r="B86" s="457"/>
      <c r="C86" s="269"/>
      <c r="D86" s="347" t="s">
        <v>2391</v>
      </c>
      <c r="E86" s="445" t="str">
        <f ca="1">OFFSET('PROGRAMMING SKELETON'!G199,B83-82,0)</f>
        <v>Touch and Go Bench</v>
      </c>
      <c r="F86" s="445"/>
      <c r="G86" s="445" t="str">
        <f ca="1">OFFSET('PROGRAMMING SKELETON'!E84,B83-82,0)</f>
        <v xml:space="preserve">• 1 rep @ RPE 8 (90-93% 1RM)
•1 rep @ RPE 9 (94-96%)
•3 reps @ RPE 8 (86%) x 2 sets of 3
</v>
      </c>
      <c r="H86" s="446"/>
      <c r="I86" s="344"/>
      <c r="J86" s="348" t="s">
        <v>2391</v>
      </c>
      <c r="K86" s="443" t="str">
        <f ca="1">OFFSET('PROGRAMMING SKELETON'!G254,B83-82,0)</f>
        <v>1 count paused bench</v>
      </c>
      <c r="L86" s="443"/>
      <c r="M86" s="443" t="str">
        <f ca="1">OFFSET('PROGRAMMING SKELETON'!H84,B83-82,0)</f>
        <v xml:space="preserve">• 1 rep @ RPE 8 (90-93% 1RM)
•1 rep @ RPE 9 (94-96%)
•85% e1RM x  3 reps x 4 sets
</v>
      </c>
      <c r="N86" s="444"/>
      <c r="O86" s="344"/>
      <c r="P86" s="348" t="s">
        <v>2391</v>
      </c>
      <c r="Q86" s="443" t="str">
        <f ca="1">OFFSET('PROGRAMMING SKELETON'!G309,B83-82,0)</f>
        <v>None</v>
      </c>
      <c r="R86" s="443"/>
      <c r="S86" s="443" t="str">
        <f ca="1">OFFSET('PROGRAMMING SKELETON'!E138,B83-82,0)</f>
        <v>None</v>
      </c>
      <c r="T86" s="444"/>
      <c r="U86" s="344"/>
      <c r="V86" s="348" t="s">
        <v>2391</v>
      </c>
      <c r="W86" s="443" t="str">
        <f ca="1">OFFSET('PROGRAMMING SKELETON'!G363,B83-82,0)</f>
        <v>Pin bench</v>
      </c>
      <c r="X86" s="443"/>
      <c r="Y86" s="443" t="str">
        <f ca="1">OFFSET('PROGRAMMING SKELETON'!H138,B83-82,0)</f>
        <v>•1 rep @ RPE 8
• 3 reps @ RPE 9
•No back off sets</v>
      </c>
      <c r="Z86" s="444"/>
      <c r="AA86" s="346"/>
      <c r="AB86" s="348" t="s">
        <v>2392</v>
      </c>
      <c r="AC86" s="468" t="str">
        <f ca="1">OFFSET('PROGRAMMING SKELETON'!K84,B83-82,0)</f>
        <v>7 minutes upper back work AMRAP</v>
      </c>
      <c r="AD86" s="469"/>
      <c r="AE86" s="469"/>
      <c r="AF86" s="470"/>
    </row>
    <row r="87" spans="2:32" ht="85" customHeight="1">
      <c r="B87" s="457"/>
      <c r="C87" s="269"/>
      <c r="D87" s="347" t="s">
        <v>2393</v>
      </c>
      <c r="E87" s="445" t="str">
        <f ca="1">OFFSET('PROGRAMMING SKELETON'!J199,B83-82,0)</f>
        <v>2ct paused Bench</v>
      </c>
      <c r="F87" s="445"/>
      <c r="G87" s="445" t="str">
        <f ca="1">OFFSET('PROGRAMMING SKELETON'!F84,B83-82,0)</f>
        <v xml:space="preserve">•4 reps @  RPE 7
• 4 reps @ RPE 8
•4 reps @ RPE 9
• -5% from 4 @ 9 x 2 sets of 4
</v>
      </c>
      <c r="H87" s="446"/>
      <c r="I87" s="344"/>
      <c r="J87" s="349" t="s">
        <v>2393</v>
      </c>
      <c r="K87" s="443" t="str">
        <f ca="1">OFFSET('PROGRAMMING SKELETON'!J254,B83-82,0)</f>
        <v>2ct paused squat</v>
      </c>
      <c r="L87" s="443"/>
      <c r="M87" s="443" t="str">
        <f ca="1">OFFSET('PROGRAMMING SKELETON'!I84,B83-82,0)</f>
        <v xml:space="preserve">•4 reps @  RPE 7
• 4 reps @ RPE 8
•4 reps @ RPE 9
• -5% from 4 @ 9 x 2 sets of 4
</v>
      </c>
      <c r="N87" s="444"/>
      <c r="O87" s="344"/>
      <c r="P87" s="349" t="s">
        <v>2393</v>
      </c>
      <c r="Q87" s="443" t="str">
        <f ca="1">OFFSET('PROGRAMMING SKELETON'!J309,B83-82,0)</f>
        <v>None</v>
      </c>
      <c r="R87" s="443"/>
      <c r="S87" s="443" t="str">
        <f ca="1">OFFSET('PROGRAMMING SKELETON'!F138,B83-82,0)</f>
        <v>None</v>
      </c>
      <c r="T87" s="444"/>
      <c r="U87" s="344"/>
      <c r="V87" s="349" t="s">
        <v>2393</v>
      </c>
      <c r="W87" s="443" t="str">
        <f ca="1">OFFSET('PROGRAMMING SKELETON'!J363,B83-82,0)</f>
        <v>2" deficit deadlift</v>
      </c>
      <c r="X87" s="443"/>
      <c r="Y87" s="443" t="str">
        <f ca="1">OFFSET('PROGRAMMING SKELETON'!I138,B83-82,0)</f>
        <v xml:space="preserve">•4 reps @  RPE 7
• 4 reps @ RPE 8
•4 reps @ RPE 9
• -5% from 4 @ 9 x 2 sets of 4
</v>
      </c>
      <c r="Z87" s="444"/>
      <c r="AA87" s="346"/>
      <c r="AB87" s="349" t="s">
        <v>2394</v>
      </c>
      <c r="AC87" s="468" t="str">
        <f ca="1">OFFSET('PROGRAMMING SKELETON'!L84,B83-82,0)</f>
        <v>7 min ab work AMRAP</v>
      </c>
      <c r="AD87" s="469"/>
      <c r="AE87" s="469"/>
      <c r="AF87" s="470"/>
    </row>
    <row r="88" spans="2:32" ht="85" customHeight="1" thickBot="1">
      <c r="B88" s="457"/>
      <c r="C88" s="269"/>
      <c r="D88" s="350" t="s">
        <v>2395</v>
      </c>
      <c r="E88" s="463"/>
      <c r="F88" s="463"/>
      <c r="G88" s="463"/>
      <c r="H88" s="464"/>
      <c r="I88" s="351"/>
      <c r="J88" s="352" t="s">
        <v>2395</v>
      </c>
      <c r="K88" s="454"/>
      <c r="L88" s="455"/>
      <c r="M88" s="455"/>
      <c r="N88" s="456"/>
      <c r="O88" s="351"/>
      <c r="P88" s="352" t="s">
        <v>2395</v>
      </c>
      <c r="Q88" s="454"/>
      <c r="R88" s="455"/>
      <c r="S88" s="455"/>
      <c r="T88" s="456"/>
      <c r="U88" s="351"/>
      <c r="V88" s="352" t="s">
        <v>2395</v>
      </c>
      <c r="W88" s="454"/>
      <c r="X88" s="455"/>
      <c r="Y88" s="455"/>
      <c r="Z88" s="456"/>
      <c r="AA88" s="353"/>
      <c r="AB88" s="354" t="s">
        <v>2396</v>
      </c>
      <c r="AC88" s="471" t="str">
        <f ca="1">OFFSET('PROGRAMMING SKELETON'!M84,B83-82,0)</f>
        <v>3 sets of 12-15 reps @ RPE 8, triceps press downs 2x/wk
3 sets of 12-15 reps @ RPE 8, biceps curls 2x/wk</v>
      </c>
      <c r="AD88" s="472"/>
      <c r="AE88" s="472"/>
      <c r="AF88" s="473"/>
    </row>
    <row r="89" spans="2:32" ht="85" customHeight="1">
      <c r="B89" s="457"/>
      <c r="C89" s="269"/>
      <c r="D89" s="355" t="s">
        <v>2397</v>
      </c>
      <c r="E89" s="450" t="str">
        <f ca="1">OFFSET('PROGRAMMING SKELETON'!M199,B83-81,0)</f>
        <v>GPP or None</v>
      </c>
      <c r="F89" s="450"/>
      <c r="G89" s="450"/>
      <c r="H89" s="451"/>
      <c r="I89" s="351"/>
      <c r="J89" s="356" t="s">
        <v>2400</v>
      </c>
      <c r="K89" s="452" t="str">
        <f ca="1">OFFSET('PROGRAMMING SKELETON'!M174,B83-2,0)</f>
        <v>GPP or None</v>
      </c>
      <c r="L89" s="452"/>
      <c r="M89" s="452"/>
      <c r="N89" s="453"/>
      <c r="O89" s="351"/>
      <c r="P89" s="356" t="s">
        <v>2399</v>
      </c>
      <c r="Q89" s="452" t="str">
        <f ca="1">OFFSET('PROGRAMMING SKELETON'!M229,B83-2,0)</f>
        <v>GPP or None</v>
      </c>
      <c r="R89" s="452"/>
      <c r="S89" s="452"/>
      <c r="T89" s="453"/>
      <c r="U89" s="351"/>
      <c r="V89" s="356" t="s">
        <v>2398</v>
      </c>
      <c r="W89" s="452" t="str">
        <f ca="1">OFFSET('PROGRAMMING SKELETON'!M283,B83-2,0)</f>
        <v>GPP or None</v>
      </c>
      <c r="X89" s="452"/>
      <c r="Y89" s="452"/>
      <c r="Z89" s="453"/>
      <c r="AA89" s="357"/>
      <c r="AB89" s="357"/>
      <c r="AC89" s="357"/>
      <c r="AD89" s="357"/>
      <c r="AE89" s="357"/>
      <c r="AF89" s="346"/>
    </row>
    <row r="90" spans="2:32" ht="85" customHeight="1" thickBot="1">
      <c r="B90" s="457"/>
      <c r="C90" s="269"/>
      <c r="D90" s="358" t="s">
        <v>2395</v>
      </c>
      <c r="E90" s="477" t="str">
        <f ca="1">OFFSET('PROGRAMMING SKELETON'!N199,B83-81,0)</f>
        <v>GPP or None</v>
      </c>
      <c r="F90" s="477"/>
      <c r="G90" s="477"/>
      <c r="H90" s="478"/>
      <c r="I90" s="351"/>
      <c r="J90" s="359" t="s">
        <v>2391</v>
      </c>
      <c r="K90" s="460" t="str">
        <f ca="1">OFFSET('PROGRAMMING SKELETON'!N174,B83-2,0)</f>
        <v>GPP or None</v>
      </c>
      <c r="L90" s="460"/>
      <c r="M90" s="460"/>
      <c r="N90" s="461"/>
      <c r="O90" s="351"/>
      <c r="P90" s="359" t="s">
        <v>2391</v>
      </c>
      <c r="Q90" s="460" t="str">
        <f ca="1">OFFSET('PROGRAMMING SKELETON'!N229,B83-2,0)</f>
        <v>GPP or None</v>
      </c>
      <c r="R90" s="460"/>
      <c r="S90" s="460"/>
      <c r="T90" s="461"/>
      <c r="U90" s="351"/>
      <c r="V90" s="359" t="s">
        <v>2391</v>
      </c>
      <c r="W90" s="460" t="str">
        <f ca="1">OFFSET('PROGRAMMING SKELETON'!N283,B83-2,0)</f>
        <v>GPP or None</v>
      </c>
      <c r="X90" s="460"/>
      <c r="Y90" s="460"/>
      <c r="Z90" s="461"/>
      <c r="AA90" s="357"/>
      <c r="AB90" s="357"/>
      <c r="AC90" s="357"/>
      <c r="AD90" s="357"/>
      <c r="AE90" s="357"/>
      <c r="AF90" s="346"/>
    </row>
    <row r="91" spans="2:32" ht="20" customHeight="1" thickBot="1"/>
    <row r="92" spans="2:32" ht="85" customHeight="1" thickBot="1">
      <c r="B92" s="457">
        <v>11</v>
      </c>
      <c r="C92" s="269"/>
      <c r="D92" s="447" t="s">
        <v>836</v>
      </c>
      <c r="E92" s="448"/>
      <c r="F92" s="448"/>
      <c r="G92" s="448"/>
      <c r="H92" s="449"/>
      <c r="I92" s="268"/>
      <c r="J92" s="447" t="s">
        <v>837</v>
      </c>
      <c r="K92" s="448"/>
      <c r="L92" s="448"/>
      <c r="M92" s="448"/>
      <c r="N92" s="449"/>
      <c r="O92" s="268"/>
      <c r="P92" s="447" t="s">
        <v>838</v>
      </c>
      <c r="Q92" s="448"/>
      <c r="R92" s="448"/>
      <c r="S92" s="448"/>
      <c r="T92" s="449"/>
      <c r="U92" s="268"/>
      <c r="V92" s="447" t="s">
        <v>839</v>
      </c>
      <c r="W92" s="448"/>
      <c r="X92" s="448"/>
      <c r="Y92" s="448"/>
      <c r="Z92" s="449"/>
      <c r="AA92" s="266"/>
      <c r="AB92" s="465" t="s">
        <v>162</v>
      </c>
      <c r="AC92" s="466"/>
      <c r="AD92" s="466"/>
      <c r="AE92" s="466"/>
      <c r="AF92" s="467"/>
    </row>
    <row r="93" spans="2:32" ht="10" customHeight="1" thickBot="1">
      <c r="B93" s="457"/>
      <c r="C93" s="269"/>
      <c r="D93" s="270"/>
      <c r="E93" s="270"/>
      <c r="F93" s="270"/>
      <c r="G93" s="270"/>
      <c r="H93" s="270"/>
      <c r="I93" s="268"/>
      <c r="J93" s="270"/>
      <c r="K93" s="270"/>
      <c r="L93" s="270"/>
      <c r="M93" s="270"/>
      <c r="N93" s="270"/>
      <c r="O93" s="268"/>
      <c r="P93" s="270"/>
      <c r="Q93" s="270"/>
      <c r="R93" s="270"/>
      <c r="S93" s="270"/>
      <c r="T93" s="270"/>
      <c r="U93" s="270"/>
      <c r="V93" s="270"/>
      <c r="W93" s="270"/>
      <c r="X93" s="270"/>
      <c r="Y93" s="270"/>
      <c r="Z93" s="270"/>
      <c r="AA93" s="270"/>
      <c r="AB93" s="270"/>
      <c r="AC93" s="270"/>
      <c r="AD93" s="270"/>
      <c r="AE93" s="270"/>
      <c r="AF93" s="270"/>
    </row>
    <row r="94" spans="2:32" ht="85" customHeight="1">
      <c r="B94" s="457"/>
      <c r="C94" s="269"/>
      <c r="D94" s="343" t="s">
        <v>2389</v>
      </c>
      <c r="E94" s="479" t="str">
        <f ca="1">OFFSET('PROGRAMMING SKELETON'!D208,B92-91,0)</f>
        <v>Squat with belt</v>
      </c>
      <c r="F94" s="479"/>
      <c r="G94" s="479" t="str">
        <f ca="1">OFFSET('PROGRAMMING SKELETON'!D93,B92-91,0)</f>
        <v xml:space="preserve">• 1 rep @ RPE 8 (90-93% 1RM)
•1 rep @ RPE 9 (94-96%)
•3 reps @ RPE 9 (89%) x 3 sets of 3
</v>
      </c>
      <c r="H94" s="480"/>
      <c r="I94" s="344"/>
      <c r="J94" s="345" t="s">
        <v>2389</v>
      </c>
      <c r="K94" s="458" t="str">
        <f ca="1">OFFSET('PROGRAMMING SKELETON'!D263,B92-91,0)</f>
        <v>Deadlift with belt</v>
      </c>
      <c r="L94" s="458"/>
      <c r="M94" s="458" t="str">
        <f ca="1">OFFSET('PROGRAMMING SKELETON'!G93,B92-91,0)</f>
        <v xml:space="preserve">• 1 rep @ RPE 8 (90-93% 1RM)
•1 rep @ RPE 9 (94-96%)
•85% e1RM x  3 reps x 3 sets
</v>
      </c>
      <c r="N94" s="459"/>
      <c r="O94" s="344"/>
      <c r="P94" s="345" t="s">
        <v>2389</v>
      </c>
      <c r="Q94" s="458" t="str">
        <f ca="1">OFFSET('PROGRAMMING SKELETON'!D318,B92-91,0)</f>
        <v>None</v>
      </c>
      <c r="R94" s="458"/>
      <c r="S94" s="458" t="str">
        <f ca="1">OFFSET('PROGRAMMING SKELETON'!D147,B92-91,0)</f>
        <v>None</v>
      </c>
      <c r="T94" s="459"/>
      <c r="U94" s="344"/>
      <c r="V94" s="345" t="s">
        <v>2389</v>
      </c>
      <c r="W94" s="458" t="str">
        <f ca="1">OFFSET('PROGRAMMING SKELETON'!D372,B92-91,0)</f>
        <v>Pin Squat</v>
      </c>
      <c r="X94" s="458"/>
      <c r="Y94" s="458" t="str">
        <f ca="1">OFFSET('PROGRAMMING SKELETON'!G147,B92-91,0)</f>
        <v>•1 rep @ RPE 8
• 3 reps @ RPE 9
•-5% from 3 @ RPE 9 x 2 sets of 3</v>
      </c>
      <c r="Z94" s="459"/>
      <c r="AA94" s="346"/>
      <c r="AB94" s="345" t="s">
        <v>2390</v>
      </c>
      <c r="AC94" s="474" t="str">
        <f ca="1">OFFSET('PROGRAMMING SKELETON'!J93,B92-91,0)</f>
        <v>25 min steady state @ RPE 6 1x/wk</v>
      </c>
      <c r="AD94" s="475"/>
      <c r="AE94" s="475"/>
      <c r="AF94" s="476"/>
    </row>
    <row r="95" spans="2:32" ht="85" customHeight="1">
      <c r="B95" s="457"/>
      <c r="C95" s="269"/>
      <c r="D95" s="347" t="s">
        <v>2391</v>
      </c>
      <c r="E95" s="445" t="str">
        <f ca="1">OFFSET('PROGRAMMING SKELETON'!G208,B92-91,0)</f>
        <v>Touch and Go Bench</v>
      </c>
      <c r="F95" s="445"/>
      <c r="G95" s="445" t="str">
        <f ca="1">OFFSET('PROGRAMMING SKELETON'!E93,B92-91,0)</f>
        <v xml:space="preserve">• 1 rep @ RPE 8 (90-93% 1RM)
•1 rep @ RPE 9 (94-96%)
•3 reps @ RPE 9 (89%) x 3 sets of 3
</v>
      </c>
      <c r="H95" s="446"/>
      <c r="I95" s="344"/>
      <c r="J95" s="348" t="s">
        <v>2391</v>
      </c>
      <c r="K95" s="443" t="str">
        <f ca="1">OFFSET('PROGRAMMING SKELETON'!G263,B92-91,0)</f>
        <v>1 count paused bench</v>
      </c>
      <c r="L95" s="443"/>
      <c r="M95" s="443" t="str">
        <f ca="1">OFFSET('PROGRAMMING SKELETON'!H93,B92-91,0)</f>
        <v xml:space="preserve">• 1 rep @ RPE 8 (90-93% 1RM)
•1 rep @ RPE 9 (94-96%)
•89% e1RM x 2 reps x 3 sets
</v>
      </c>
      <c r="N95" s="444"/>
      <c r="O95" s="344"/>
      <c r="P95" s="348" t="s">
        <v>2391</v>
      </c>
      <c r="Q95" s="443" t="str">
        <f ca="1">OFFSET('PROGRAMMING SKELETON'!G318,B92-91,0)</f>
        <v>None</v>
      </c>
      <c r="R95" s="443"/>
      <c r="S95" s="443" t="str">
        <f ca="1">OFFSET('PROGRAMMING SKELETON'!E147,B92-91,0)</f>
        <v>None</v>
      </c>
      <c r="T95" s="444"/>
      <c r="U95" s="344"/>
      <c r="V95" s="348" t="s">
        <v>2391</v>
      </c>
      <c r="W95" s="443" t="str">
        <f ca="1">OFFSET('PROGRAMMING SKELETON'!G372,B92-91,0)</f>
        <v>Pin bench</v>
      </c>
      <c r="X95" s="443"/>
      <c r="Y95" s="443" t="str">
        <f ca="1">OFFSET('PROGRAMMING SKELETON'!H147,B92-91,0)</f>
        <v>•1 rep @ RPE 8
• 3 reps @ RPE 9
•-5% from 3 @ RPE 9 x 2 sets of 3</v>
      </c>
      <c r="Z95" s="444"/>
      <c r="AA95" s="346"/>
      <c r="AB95" s="348" t="s">
        <v>2392</v>
      </c>
      <c r="AC95" s="468" t="str">
        <f ca="1">OFFSET('PROGRAMMING SKELETON'!K93,B92-91,0)</f>
        <v>5 minutes upper back work AMRAP</v>
      </c>
      <c r="AD95" s="469"/>
      <c r="AE95" s="469"/>
      <c r="AF95" s="470"/>
    </row>
    <row r="96" spans="2:32" ht="85" customHeight="1">
      <c r="B96" s="457"/>
      <c r="C96" s="269"/>
      <c r="D96" s="347" t="s">
        <v>2393</v>
      </c>
      <c r="E96" s="445" t="str">
        <f ca="1">OFFSET('PROGRAMMING SKELETON'!J208,B92-91,0)</f>
        <v>2ct paused Bench</v>
      </c>
      <c r="F96" s="445"/>
      <c r="G96" s="445" t="str">
        <f ca="1">OFFSET('PROGRAMMING SKELETON'!F93,B92-91,0)</f>
        <v xml:space="preserve">•4 reps @  RPE 7
• 4 reps @ RPE 8
•4 reps @ RPE 9
• -5% from 4 @ 9 x 2 sets of 4
</v>
      </c>
      <c r="H96" s="446"/>
      <c r="I96" s="344"/>
      <c r="J96" s="349" t="s">
        <v>2393</v>
      </c>
      <c r="K96" s="443" t="str">
        <f ca="1">OFFSET('PROGRAMMING SKELETON'!J263,B92-91,0)</f>
        <v>2ct paused squat</v>
      </c>
      <c r="L96" s="443"/>
      <c r="M96" s="443" t="str">
        <f ca="1">OFFSET('PROGRAMMING SKELETON'!I93,B92-91,0)</f>
        <v xml:space="preserve">•4 reps @  RPE 7
• 4 reps @ RPE 8
•4 reps @ RPE 9
• -5% from 4 @ 9 x 2 sets of 4
</v>
      </c>
      <c r="N96" s="444"/>
      <c r="O96" s="344"/>
      <c r="P96" s="349" t="s">
        <v>2393</v>
      </c>
      <c r="Q96" s="443" t="str">
        <f ca="1">OFFSET('PROGRAMMING SKELETON'!J318,B92-91,0)</f>
        <v>None</v>
      </c>
      <c r="R96" s="443"/>
      <c r="S96" s="443" t="str">
        <f ca="1">OFFSET('PROGRAMMING SKELETON'!F147,B92-91,0)</f>
        <v>None</v>
      </c>
      <c r="T96" s="444"/>
      <c r="U96" s="344"/>
      <c r="V96" s="349" t="s">
        <v>2393</v>
      </c>
      <c r="W96" s="443" t="str">
        <f ca="1">OFFSET('PROGRAMMING SKELETON'!J372,B92-91,0)</f>
        <v>2" deficit deadlift</v>
      </c>
      <c r="X96" s="443"/>
      <c r="Y96" s="443" t="str">
        <f ca="1">OFFSET('PROGRAMMING SKELETON'!I147,B92-91,0)</f>
        <v xml:space="preserve">•4 reps @  RPE 7
• 4 reps @ RPE 8
•4 reps @ RPE 9
• -5% from 4 @ 9 x 2 sets of 4
</v>
      </c>
      <c r="Z96" s="444"/>
      <c r="AA96" s="346"/>
      <c r="AB96" s="349" t="s">
        <v>2394</v>
      </c>
      <c r="AC96" s="468" t="str">
        <f ca="1">OFFSET('PROGRAMMING SKELETON'!L93,B92-91,0)</f>
        <v>5 minute ab work AMRAP</v>
      </c>
      <c r="AD96" s="469"/>
      <c r="AE96" s="469"/>
      <c r="AF96" s="470"/>
    </row>
    <row r="97" spans="2:32" ht="85" customHeight="1" thickBot="1">
      <c r="B97" s="457"/>
      <c r="C97" s="269"/>
      <c r="D97" s="350" t="s">
        <v>2395</v>
      </c>
      <c r="E97" s="463"/>
      <c r="F97" s="463"/>
      <c r="G97" s="463"/>
      <c r="H97" s="464"/>
      <c r="I97" s="351"/>
      <c r="J97" s="352" t="s">
        <v>2395</v>
      </c>
      <c r="K97" s="454"/>
      <c r="L97" s="455"/>
      <c r="M97" s="455"/>
      <c r="N97" s="456"/>
      <c r="O97" s="351"/>
      <c r="P97" s="352" t="s">
        <v>2395</v>
      </c>
      <c r="Q97" s="454"/>
      <c r="R97" s="455"/>
      <c r="S97" s="455"/>
      <c r="T97" s="456"/>
      <c r="U97" s="351"/>
      <c r="V97" s="352" t="s">
        <v>2395</v>
      </c>
      <c r="W97" s="454"/>
      <c r="X97" s="455"/>
      <c r="Y97" s="455"/>
      <c r="Z97" s="456"/>
      <c r="AA97" s="353"/>
      <c r="AB97" s="354" t="s">
        <v>2396</v>
      </c>
      <c r="AC97" s="471" t="str">
        <f ca="1">OFFSET('PROGRAMMING SKELETON'!M93,B92-91,0)</f>
        <v>3 sets of 12-15 reps @ RPE 8, triceps press downs 2x/wk
3 sets of 12-15 reps @ RPE 8, biceps curls 2x/wk</v>
      </c>
      <c r="AD97" s="472"/>
      <c r="AE97" s="472"/>
      <c r="AF97" s="473"/>
    </row>
    <row r="98" spans="2:32" ht="85" customHeight="1">
      <c r="B98" s="457"/>
      <c r="C98" s="269"/>
      <c r="D98" s="355" t="s">
        <v>2397</v>
      </c>
      <c r="E98" s="450" t="str">
        <f ca="1">OFFSET('PROGRAMMING SKELETON'!M208,B92-91,0)</f>
        <v>GPP or None</v>
      </c>
      <c r="F98" s="450"/>
      <c r="G98" s="450"/>
      <c r="H98" s="451"/>
      <c r="I98" s="351"/>
      <c r="J98" s="356" t="s">
        <v>2400</v>
      </c>
      <c r="K98" s="452" t="str">
        <f ca="1">OFFSET('PROGRAMMING SKELETON'!M174,B92-2,0)</f>
        <v>GPP or None</v>
      </c>
      <c r="L98" s="452"/>
      <c r="M98" s="452"/>
      <c r="N98" s="453"/>
      <c r="O98" s="351"/>
      <c r="P98" s="356" t="s">
        <v>2399</v>
      </c>
      <c r="Q98" s="452" t="str">
        <f ca="1">OFFSET('PROGRAMMING SKELETON'!M229,B92-2,0)</f>
        <v>GPP or None</v>
      </c>
      <c r="R98" s="452"/>
      <c r="S98" s="452"/>
      <c r="T98" s="453"/>
      <c r="U98" s="351"/>
      <c r="V98" s="356" t="s">
        <v>2398</v>
      </c>
      <c r="W98" s="452" t="str">
        <f ca="1">OFFSET('PROGRAMMING SKELETON'!M283,B92-2,0)</f>
        <v>GPP or None</v>
      </c>
      <c r="X98" s="452"/>
      <c r="Y98" s="452"/>
      <c r="Z98" s="453"/>
      <c r="AA98" s="357"/>
      <c r="AB98" s="357"/>
      <c r="AC98" s="357"/>
      <c r="AD98" s="357"/>
      <c r="AE98" s="357"/>
      <c r="AF98" s="346"/>
    </row>
    <row r="99" spans="2:32" ht="85" customHeight="1" thickBot="1">
      <c r="B99" s="457"/>
      <c r="C99" s="269"/>
      <c r="D99" s="358" t="s">
        <v>2395</v>
      </c>
      <c r="E99" s="477" t="str">
        <f ca="1">OFFSET('PROGRAMMING SKELETON'!N208,B92-91,0)</f>
        <v>GPP or None</v>
      </c>
      <c r="F99" s="477"/>
      <c r="G99" s="477"/>
      <c r="H99" s="478"/>
      <c r="I99" s="351"/>
      <c r="J99" s="359" t="s">
        <v>2391</v>
      </c>
      <c r="K99" s="460" t="str">
        <f ca="1">OFFSET('PROGRAMMING SKELETON'!N174,B92-2,0)</f>
        <v>GPP or None</v>
      </c>
      <c r="L99" s="460"/>
      <c r="M99" s="460"/>
      <c r="N99" s="461"/>
      <c r="O99" s="351"/>
      <c r="P99" s="359" t="s">
        <v>2391</v>
      </c>
      <c r="Q99" s="460" t="str">
        <f ca="1">OFFSET('PROGRAMMING SKELETON'!N229,B92-2,0)</f>
        <v>GPP or None</v>
      </c>
      <c r="R99" s="460"/>
      <c r="S99" s="460"/>
      <c r="T99" s="461"/>
      <c r="U99" s="351"/>
      <c r="V99" s="359" t="s">
        <v>2391</v>
      </c>
      <c r="W99" s="460" t="str">
        <f ca="1">OFFSET('PROGRAMMING SKELETON'!N283,B92-2,0)</f>
        <v>GPP or None</v>
      </c>
      <c r="X99" s="460"/>
      <c r="Y99" s="460"/>
      <c r="Z99" s="461"/>
      <c r="AA99" s="357"/>
      <c r="AB99" s="357"/>
      <c r="AC99" s="357"/>
      <c r="AD99" s="357"/>
      <c r="AE99" s="357"/>
      <c r="AF99" s="346"/>
    </row>
    <row r="100" spans="2:32" ht="10" customHeight="1" thickBot="1"/>
    <row r="101" spans="2:32" ht="85" customHeight="1" thickBot="1">
      <c r="B101" s="457">
        <v>12</v>
      </c>
      <c r="C101" s="269"/>
      <c r="D101" s="447" t="s">
        <v>836</v>
      </c>
      <c r="E101" s="448"/>
      <c r="F101" s="448"/>
      <c r="G101" s="448"/>
      <c r="H101" s="449"/>
      <c r="I101" s="268"/>
      <c r="J101" s="447" t="s">
        <v>837</v>
      </c>
      <c r="K101" s="448"/>
      <c r="L101" s="448"/>
      <c r="M101" s="448"/>
      <c r="N101" s="449"/>
      <c r="O101" s="268"/>
      <c r="P101" s="447" t="s">
        <v>838</v>
      </c>
      <c r="Q101" s="448"/>
      <c r="R101" s="448"/>
      <c r="S101" s="448"/>
      <c r="T101" s="449"/>
      <c r="U101" s="268"/>
      <c r="V101" s="447" t="s">
        <v>839</v>
      </c>
      <c r="W101" s="448"/>
      <c r="X101" s="448"/>
      <c r="Y101" s="448"/>
      <c r="Z101" s="449"/>
      <c r="AA101" s="266"/>
      <c r="AB101" s="465" t="s">
        <v>162</v>
      </c>
      <c r="AC101" s="466"/>
      <c r="AD101" s="466"/>
      <c r="AE101" s="466"/>
      <c r="AF101" s="467"/>
    </row>
    <row r="102" spans="2:32" ht="10" customHeight="1" thickBot="1">
      <c r="B102" s="457"/>
      <c r="C102" s="269"/>
      <c r="D102" s="270"/>
      <c r="E102" s="270"/>
      <c r="F102" s="270"/>
      <c r="G102" s="270"/>
      <c r="H102" s="270"/>
      <c r="I102" s="268"/>
      <c r="J102" s="270"/>
      <c r="K102" s="270"/>
      <c r="L102" s="270"/>
      <c r="M102" s="270"/>
      <c r="N102" s="270"/>
      <c r="O102" s="268"/>
      <c r="P102" s="270"/>
      <c r="Q102" s="270"/>
      <c r="R102" s="270"/>
      <c r="S102" s="270"/>
      <c r="T102" s="270"/>
      <c r="U102" s="270"/>
      <c r="V102" s="270"/>
      <c r="W102" s="270"/>
      <c r="X102" s="270"/>
      <c r="Y102" s="270"/>
      <c r="Z102" s="270"/>
      <c r="AA102" s="270"/>
      <c r="AB102" s="270"/>
      <c r="AC102" s="270"/>
      <c r="AD102" s="270"/>
      <c r="AE102" s="270"/>
      <c r="AF102" s="270"/>
    </row>
    <row r="103" spans="2:32" ht="85" customHeight="1">
      <c r="B103" s="457"/>
      <c r="C103" s="269"/>
      <c r="D103" s="343" t="s">
        <v>2389</v>
      </c>
      <c r="E103" s="479" t="str">
        <f ca="1">OFFSET('PROGRAMMING SKELETON'!D217,B101-100,0)</f>
        <v>Squat with belt</v>
      </c>
      <c r="F103" s="479"/>
      <c r="G103" s="479" t="str">
        <f ca="1">OFFSET('PROGRAMMING SKELETON'!D102,B101-100,0)</f>
        <v xml:space="preserve">• 1 rep @ RPE 8 (90-93% 1RM)
•1 rep @ RPE 9 (94-96%)
•3 reps @ RPE 9 (89%) x 2 sets of 3
</v>
      </c>
      <c r="H103" s="480"/>
      <c r="I103" s="344"/>
      <c r="J103" s="345" t="s">
        <v>2389</v>
      </c>
      <c r="K103" s="458" t="str">
        <f ca="1">OFFSET('PROGRAMMING SKELETON'!D272,B101-100,0)</f>
        <v>Deadlift with belt</v>
      </c>
      <c r="L103" s="458"/>
      <c r="M103" s="458" t="str">
        <f ca="1">OFFSET('PROGRAMMING SKELETON'!G102,B101-100,0)</f>
        <v xml:space="preserve">• 1 rep @ RPE 8 (90-93% 1RM)
•1 rep @ RPE 9 (94-96%)
•85% e1RM x  3 reps x 3 sets
</v>
      </c>
      <c r="N103" s="459"/>
      <c r="O103" s="344"/>
      <c r="P103" s="345" t="s">
        <v>2389</v>
      </c>
      <c r="Q103" s="458" t="str">
        <f ca="1">OFFSET('PROGRAMMING SKELETON'!D327,B101-100,0)</f>
        <v>None</v>
      </c>
      <c r="R103" s="458"/>
      <c r="S103" s="458" t="str">
        <f ca="1">OFFSET('PROGRAMMING SKELETON'!D156,B101-100,0)</f>
        <v>None</v>
      </c>
      <c r="T103" s="459"/>
      <c r="U103" s="344"/>
      <c r="V103" s="345" t="s">
        <v>2389</v>
      </c>
      <c r="W103" s="458" t="str">
        <f ca="1">OFFSET('PROGRAMMING SKELETON'!D381,B101-100,0)</f>
        <v>Pin Squat</v>
      </c>
      <c r="X103" s="458"/>
      <c r="Y103" s="458" t="str">
        <f ca="1">OFFSET('PROGRAMMING SKELETON'!G156,B101-100,0)</f>
        <v>• 1 rep @ RPE 8
• 2 reps @ RPE 9 
•-5% from 2 @ 9 for 2 sets of 2</v>
      </c>
      <c r="Z103" s="459"/>
      <c r="AA103" s="346"/>
      <c r="AB103" s="345" t="s">
        <v>2390</v>
      </c>
      <c r="AC103" s="474" t="str">
        <f ca="1">OFFSET('PROGRAMMING SKELETON'!J102,B101-100,0)</f>
        <v>25 min steady state @ RPE 6 1x/wk</v>
      </c>
      <c r="AD103" s="475"/>
      <c r="AE103" s="475"/>
      <c r="AF103" s="476"/>
    </row>
    <row r="104" spans="2:32" ht="85" customHeight="1">
      <c r="B104" s="457"/>
      <c r="C104" s="269"/>
      <c r="D104" s="347" t="s">
        <v>2391</v>
      </c>
      <c r="E104" s="445" t="str">
        <f ca="1">OFFSET('PROGRAMMING SKELETON'!G217,B101-100,0)</f>
        <v>Touch and Go Bench</v>
      </c>
      <c r="F104" s="445"/>
      <c r="G104" s="445" t="str">
        <f ca="1">OFFSET('PROGRAMMING SKELETON'!E102,B101-100,0)</f>
        <v xml:space="preserve">• 1 rep @ RPE 8 (90-93% 1RM)
•1 rep @ RPE 9 (94-96%)
•3 reps @ RPE 9 (89%) x 2 sets of 3
</v>
      </c>
      <c r="H104" s="446"/>
      <c r="I104" s="344"/>
      <c r="J104" s="348" t="s">
        <v>2391</v>
      </c>
      <c r="K104" s="443" t="str">
        <f ca="1">OFFSET('PROGRAMMING SKELETON'!G272,B101-100,0)</f>
        <v>1 count paused bench</v>
      </c>
      <c r="L104" s="443"/>
      <c r="M104" s="443" t="str">
        <f ca="1">OFFSET('PROGRAMMING SKELETON'!H102,B101-100,0)</f>
        <v xml:space="preserve">• 1 rep @ RPE 8 (90-93% 1RM)
•1 rep @ RPE 9 (94-96%)
•89% e1RM x 2 reps x 3 sets
</v>
      </c>
      <c r="N104" s="444"/>
      <c r="O104" s="344"/>
      <c r="P104" s="348" t="s">
        <v>2391</v>
      </c>
      <c r="Q104" s="443" t="str">
        <f ca="1">OFFSET('PROGRAMMING SKELETON'!G327,B101-100,0)</f>
        <v>None</v>
      </c>
      <c r="R104" s="443"/>
      <c r="S104" s="443" t="str">
        <f ca="1">OFFSET('PROGRAMMING SKELETON'!E156,B101-100,0)</f>
        <v>None</v>
      </c>
      <c r="T104" s="444"/>
      <c r="U104" s="344"/>
      <c r="V104" s="348" t="s">
        <v>2391</v>
      </c>
      <c r="W104" s="443" t="str">
        <f ca="1">OFFSET('PROGRAMMING SKELETON'!G381,B101-100,0)</f>
        <v>Pin bench</v>
      </c>
      <c r="X104" s="443"/>
      <c r="Y104" s="443" t="str">
        <f ca="1">OFFSET('PROGRAMMING SKELETON'!H156,B101-100,0)</f>
        <v>• 1 rep @ RPE 8
• 2 reps @ RPE 9 
•-5% from 2 @ 9 for 2 sets of 2</v>
      </c>
      <c r="Z104" s="444"/>
      <c r="AA104" s="346"/>
      <c r="AB104" s="348" t="s">
        <v>2392</v>
      </c>
      <c r="AC104" s="468" t="str">
        <f ca="1">OFFSET('PROGRAMMING SKELETON'!K102,B101-100,0)</f>
        <v>5 minutes upper back work AMRAP</v>
      </c>
      <c r="AD104" s="469"/>
      <c r="AE104" s="469"/>
      <c r="AF104" s="470"/>
    </row>
    <row r="105" spans="2:32" ht="85" customHeight="1">
      <c r="B105" s="457"/>
      <c r="C105" s="269"/>
      <c r="D105" s="347" t="s">
        <v>2393</v>
      </c>
      <c r="E105" s="445" t="str">
        <f ca="1">OFFSET('PROGRAMMING SKELETON'!J217,B101-100,0)</f>
        <v>2ct paused Bench</v>
      </c>
      <c r="F105" s="445"/>
      <c r="G105" s="445" t="str">
        <f ca="1">OFFSET('PROGRAMMING SKELETON'!F102,B101-100,0)</f>
        <v xml:space="preserve">•4 reps @  RPE 7
• 4 reps @ RPE 8
•4 reps @ RPE 9
• -5% from 4 @ 9 x 1 set of 4
</v>
      </c>
      <c r="H105" s="446"/>
      <c r="I105" s="344"/>
      <c r="J105" s="349" t="s">
        <v>2393</v>
      </c>
      <c r="K105" s="443" t="str">
        <f ca="1">OFFSET('PROGRAMMING SKELETON'!J272,B101-100,0)</f>
        <v>2ct paused squat</v>
      </c>
      <c r="L105" s="443"/>
      <c r="M105" s="443" t="str">
        <f ca="1">OFFSET('PROGRAMMING SKELETON'!I102,B101-100,0)</f>
        <v xml:space="preserve">•4 reps @  RPE 7
• 4 reps @ RPE 8
•4 reps @ RPE 9
• -5% from 4 @ 9 x 1 set of 4
</v>
      </c>
      <c r="N105" s="444"/>
      <c r="O105" s="344"/>
      <c r="P105" s="349" t="s">
        <v>2393</v>
      </c>
      <c r="Q105" s="443" t="str">
        <f ca="1">OFFSET('PROGRAMMING SKELETON'!J327,B101-100,0)</f>
        <v>None</v>
      </c>
      <c r="R105" s="443"/>
      <c r="S105" s="443" t="str">
        <f ca="1">OFFSET('PROGRAMMING SKELETON'!F156,B101-100,0)</f>
        <v>None</v>
      </c>
      <c r="T105" s="444"/>
      <c r="U105" s="344"/>
      <c r="V105" s="349" t="s">
        <v>2393</v>
      </c>
      <c r="W105" s="443" t="str">
        <f ca="1">OFFSET('PROGRAMMING SKELETON'!J381,B101-100,0)</f>
        <v>2" deficit deadlift</v>
      </c>
      <c r="X105" s="443"/>
      <c r="Y105" s="443" t="str">
        <f ca="1">OFFSET('PROGRAMMING SKELETON'!I156,B101-100,0)</f>
        <v xml:space="preserve">•4 reps @  RPE 7
• 4 reps @ RPE 8
•4 reps @ RPE 9
• -5% from 4 @ 9 x 1 set of 4
</v>
      </c>
      <c r="Z105" s="444"/>
      <c r="AA105" s="346"/>
      <c r="AB105" s="349" t="s">
        <v>2394</v>
      </c>
      <c r="AC105" s="468" t="str">
        <f ca="1">OFFSET('PROGRAMMING SKELETON'!L102,B101-100,0)</f>
        <v>5 minute ab work AMRAP</v>
      </c>
      <c r="AD105" s="469"/>
      <c r="AE105" s="469"/>
      <c r="AF105" s="470"/>
    </row>
    <row r="106" spans="2:32" ht="85" customHeight="1" thickBot="1">
      <c r="B106" s="457"/>
      <c r="C106" s="269"/>
      <c r="D106" s="350" t="s">
        <v>2395</v>
      </c>
      <c r="E106" s="463"/>
      <c r="F106" s="463"/>
      <c r="G106" s="463"/>
      <c r="H106" s="464"/>
      <c r="I106" s="351"/>
      <c r="J106" s="352" t="s">
        <v>2395</v>
      </c>
      <c r="K106" s="454"/>
      <c r="L106" s="455"/>
      <c r="M106" s="455"/>
      <c r="N106" s="456"/>
      <c r="O106" s="351"/>
      <c r="P106" s="352" t="s">
        <v>2395</v>
      </c>
      <c r="Q106" s="454"/>
      <c r="R106" s="455"/>
      <c r="S106" s="455"/>
      <c r="T106" s="456"/>
      <c r="U106" s="351"/>
      <c r="V106" s="352" t="s">
        <v>2395</v>
      </c>
      <c r="W106" s="454"/>
      <c r="X106" s="455"/>
      <c r="Y106" s="455"/>
      <c r="Z106" s="456"/>
      <c r="AA106" s="353"/>
      <c r="AB106" s="354" t="s">
        <v>2396</v>
      </c>
      <c r="AC106" s="471" t="str">
        <f ca="1">OFFSET('PROGRAMMING SKELETON'!M102,B101-100,0)</f>
        <v>None</v>
      </c>
      <c r="AD106" s="472"/>
      <c r="AE106" s="472"/>
      <c r="AF106" s="473"/>
    </row>
    <row r="107" spans="2:32" ht="85" customHeight="1">
      <c r="B107" s="457"/>
      <c r="C107" s="269"/>
      <c r="D107" s="355" t="s">
        <v>2397</v>
      </c>
      <c r="E107" s="450" t="str">
        <f ca="1">OFFSET('PROGRAMMING SKELETON'!M217,B101-100,0)</f>
        <v>GPP or None</v>
      </c>
      <c r="F107" s="450"/>
      <c r="G107" s="450"/>
      <c r="H107" s="451"/>
      <c r="I107" s="351"/>
      <c r="J107" s="356" t="s">
        <v>2400</v>
      </c>
      <c r="K107" s="452" t="str">
        <f ca="1">OFFSET('PROGRAMMING SKELETON'!M174,B101-2,0)</f>
        <v>GPP or None</v>
      </c>
      <c r="L107" s="452"/>
      <c r="M107" s="452"/>
      <c r="N107" s="453"/>
      <c r="O107" s="351"/>
      <c r="P107" s="356" t="s">
        <v>2399</v>
      </c>
      <c r="Q107" s="452" t="str">
        <f ca="1">OFFSET('PROGRAMMING SKELETON'!M229,B101-2,0)</f>
        <v>GPP or None</v>
      </c>
      <c r="R107" s="452"/>
      <c r="S107" s="452"/>
      <c r="T107" s="453"/>
      <c r="U107" s="351"/>
      <c r="V107" s="356" t="s">
        <v>2398</v>
      </c>
      <c r="W107" s="452" t="str">
        <f ca="1">OFFSET('PROGRAMMING SKELETON'!M283,B101-2,0)</f>
        <v>GPP or None</v>
      </c>
      <c r="X107" s="452"/>
      <c r="Y107" s="452"/>
      <c r="Z107" s="453"/>
      <c r="AA107" s="357"/>
      <c r="AB107" s="357"/>
      <c r="AC107" s="357"/>
      <c r="AD107" s="357"/>
      <c r="AE107" s="357"/>
      <c r="AF107" s="346"/>
    </row>
    <row r="108" spans="2:32" ht="85" customHeight="1" thickBot="1">
      <c r="B108" s="457"/>
      <c r="C108" s="269"/>
      <c r="D108" s="358" t="s">
        <v>2395</v>
      </c>
      <c r="E108" s="477" t="str">
        <f ca="1">OFFSET('PROGRAMMING SKELETON'!N217,B101-100,0)</f>
        <v>GPP or None</v>
      </c>
      <c r="F108" s="477"/>
      <c r="G108" s="477"/>
      <c r="H108" s="478"/>
      <c r="I108" s="351"/>
      <c r="J108" s="359" t="s">
        <v>2391</v>
      </c>
      <c r="K108" s="460" t="str">
        <f ca="1">OFFSET('PROGRAMMING SKELETON'!N174,B101-2,0)</f>
        <v>GPP or None</v>
      </c>
      <c r="L108" s="460"/>
      <c r="M108" s="460"/>
      <c r="N108" s="461"/>
      <c r="O108" s="351"/>
      <c r="P108" s="359" t="s">
        <v>2391</v>
      </c>
      <c r="Q108" s="460" t="str">
        <f ca="1">OFFSET('PROGRAMMING SKELETON'!N229,B101-2,0)</f>
        <v>GPP or None</v>
      </c>
      <c r="R108" s="460"/>
      <c r="S108" s="460"/>
      <c r="T108" s="461"/>
      <c r="U108" s="351"/>
      <c r="V108" s="359" t="s">
        <v>2391</v>
      </c>
      <c r="W108" s="460" t="str">
        <f ca="1">OFFSET('PROGRAMMING SKELETON'!N283,B101-2,0)</f>
        <v>GPP or None</v>
      </c>
      <c r="X108" s="460"/>
      <c r="Y108" s="460"/>
      <c r="Z108" s="461"/>
      <c r="AA108" s="357"/>
      <c r="AB108" s="357"/>
      <c r="AC108" s="357"/>
      <c r="AD108" s="357"/>
      <c r="AE108" s="357"/>
      <c r="AF108" s="346"/>
    </row>
    <row r="109" spans="2:32" ht="20" customHeight="1" thickBot="1"/>
    <row r="110" spans="2:32" ht="85" customHeight="1" thickBot="1">
      <c r="B110" s="457">
        <v>13</v>
      </c>
      <c r="C110" s="269"/>
      <c r="D110" s="447" t="s">
        <v>836</v>
      </c>
      <c r="E110" s="448"/>
      <c r="F110" s="448"/>
      <c r="G110" s="448"/>
      <c r="H110" s="449"/>
      <c r="I110" s="268"/>
      <c r="J110" s="447" t="s">
        <v>837</v>
      </c>
      <c r="K110" s="448"/>
      <c r="L110" s="448"/>
      <c r="M110" s="448"/>
      <c r="N110" s="449"/>
      <c r="O110" s="268"/>
      <c r="P110" s="447" t="s">
        <v>838</v>
      </c>
      <c r="Q110" s="448"/>
      <c r="R110" s="448"/>
      <c r="S110" s="448"/>
      <c r="T110" s="449"/>
      <c r="U110" s="268"/>
      <c r="V110" s="447" t="s">
        <v>839</v>
      </c>
      <c r="W110" s="448"/>
      <c r="X110" s="448"/>
      <c r="Y110" s="448"/>
      <c r="Z110" s="449"/>
      <c r="AA110" s="266"/>
      <c r="AB110" s="465" t="s">
        <v>162</v>
      </c>
      <c r="AC110" s="466"/>
      <c r="AD110" s="466"/>
      <c r="AE110" s="466"/>
      <c r="AF110" s="467"/>
    </row>
    <row r="111" spans="2:32" ht="10" customHeight="1" thickBot="1">
      <c r="B111" s="457"/>
      <c r="C111" s="269"/>
      <c r="D111" s="270"/>
      <c r="E111" s="270"/>
      <c r="F111" s="270"/>
      <c r="G111" s="270"/>
      <c r="H111" s="270"/>
      <c r="I111" s="268"/>
      <c r="J111" s="270"/>
      <c r="K111" s="270"/>
      <c r="L111" s="270"/>
      <c r="M111" s="270"/>
      <c r="N111" s="270"/>
      <c r="O111" s="268"/>
      <c r="P111" s="270"/>
      <c r="Q111" s="270"/>
      <c r="R111" s="270"/>
      <c r="S111" s="270"/>
      <c r="T111" s="270"/>
      <c r="U111" s="270"/>
      <c r="V111" s="270"/>
      <c r="W111" s="270"/>
      <c r="X111" s="270"/>
      <c r="Y111" s="270"/>
      <c r="Z111" s="270"/>
      <c r="AA111" s="270"/>
      <c r="AB111" s="270"/>
      <c r="AC111" s="270"/>
      <c r="AD111" s="270"/>
      <c r="AE111" s="270"/>
      <c r="AF111" s="270"/>
    </row>
    <row r="112" spans="2:32" ht="85" customHeight="1">
      <c r="B112" s="457"/>
      <c r="C112" s="269"/>
      <c r="D112" s="343" t="s">
        <v>2389</v>
      </c>
      <c r="E112" s="479" t="str">
        <f ca="1">OFFSET('PROGRAMMING SKELETON'!D118,B110-1,0)</f>
        <v>Squat with belt</v>
      </c>
      <c r="F112" s="479"/>
      <c r="G112" s="479" t="str">
        <f ca="1">OFFSET('PROGRAMMING SKELETON'!D3,B110-1,0)</f>
        <v>work up to. 1 rep @ opener (~90-93%)</v>
      </c>
      <c r="H112" s="480"/>
      <c r="I112" s="344"/>
      <c r="J112" s="345" t="s">
        <v>2389</v>
      </c>
      <c r="K112" s="458" t="str">
        <f ca="1">OFFSET('PROGRAMMING SKELETON'!D172,B110,0)</f>
        <v>Squat with Belt</v>
      </c>
      <c r="L112" s="458"/>
      <c r="M112" s="458" t="str">
        <f ca="1">OFFSET('PROGRAMMING SKELETON'!G3,B110-1,0)</f>
        <v>work up to. 1 rep @ last warm up (~80-83%)</v>
      </c>
      <c r="N112" s="459"/>
      <c r="O112" s="344"/>
      <c r="P112" s="345" t="s">
        <v>2389</v>
      </c>
      <c r="Q112" s="458" t="str">
        <f ca="1">OFFSET('PROGRAMMING SKELETON'!D255,B110-28,0)</f>
        <v>None</v>
      </c>
      <c r="R112" s="458"/>
      <c r="S112" s="458" t="str">
        <f ca="1">OFFSET('PROGRAMMING SKELETON'!D57,B110-1,0)</f>
        <v>None</v>
      </c>
      <c r="T112" s="459"/>
      <c r="U112" s="344"/>
      <c r="V112" s="345" t="s">
        <v>2389</v>
      </c>
      <c r="W112" s="458" t="str">
        <f ca="1">OFFSET('PROGRAMMING SKELETON'!D282,B110-1,0)</f>
        <v>Squat w/ belt</v>
      </c>
      <c r="X112" s="458"/>
      <c r="Y112" s="458" t="str">
        <f ca="1">OFFSET('PROGRAMMING SKELETON'!G57,B110-1,0)</f>
        <v>1 @ 8 (93%)
1 @ 9 (96%)
1 @ 10 (100%)</v>
      </c>
      <c r="Z112" s="459"/>
      <c r="AA112" s="346"/>
      <c r="AB112" s="345" t="s">
        <v>2390</v>
      </c>
      <c r="AC112" s="474" t="str">
        <f ca="1">OFFSET('PROGRAMMING SKELETON'!J3,B110-1,0)</f>
        <v>None</v>
      </c>
      <c r="AD112" s="475"/>
      <c r="AE112" s="475"/>
      <c r="AF112" s="476"/>
    </row>
    <row r="113" spans="2:32" ht="85" customHeight="1">
      <c r="B113" s="457"/>
      <c r="C113" s="269"/>
      <c r="D113" s="347" t="s">
        <v>2391</v>
      </c>
      <c r="E113" s="445" t="str">
        <f ca="1">OFFSET('PROGRAMMING SKELETON'!G118,B110-1,0)</f>
        <v>1 count paused bench</v>
      </c>
      <c r="F113" s="445"/>
      <c r="G113" s="445" t="str">
        <f ca="1">OFFSET('PROGRAMMING SKELETON'!E3,B110-1,0)</f>
        <v>work up to. 1 rep @ opener (~90-93%)</v>
      </c>
      <c r="H113" s="446"/>
      <c r="I113" s="344"/>
      <c r="J113" s="348" t="s">
        <v>2391</v>
      </c>
      <c r="K113" s="443" t="str">
        <f ca="1">OFFSET('PROGRAMMING SKELETON'!G172,B110,0)</f>
        <v>1 count paused bench</v>
      </c>
      <c r="L113" s="443"/>
      <c r="M113" s="443" t="str">
        <f ca="1">OFFSET('PROGRAMMING SKELETON'!H3,B110-1,0)</f>
        <v>work up to. 1 rep @ last warm up (~80-83%)</v>
      </c>
      <c r="N113" s="444"/>
      <c r="O113" s="344"/>
      <c r="P113" s="348" t="s">
        <v>2391</v>
      </c>
      <c r="Q113" s="443" t="str">
        <f ca="1">OFFSET('PROGRAMMING SKELETON'!G255,B110-28,0)</f>
        <v>None</v>
      </c>
      <c r="R113" s="443"/>
      <c r="S113" s="443" t="str">
        <f ca="1">OFFSET('PROGRAMMING SKELETON'!E57,B110-1,0)</f>
        <v>None</v>
      </c>
      <c r="T113" s="444"/>
      <c r="U113" s="344"/>
      <c r="V113" s="348" t="s">
        <v>2391</v>
      </c>
      <c r="W113" s="443" t="str">
        <f ca="1">OFFSET('PROGRAMMING SKELETON'!G282,B110-1,0)</f>
        <v>1 count paused bench</v>
      </c>
      <c r="X113" s="443"/>
      <c r="Y113" s="443" t="str">
        <f ca="1">OFFSET('PROGRAMMING SKELETON'!H57,B110-1,0)</f>
        <v>1 @ 8 (93%)
1 @ 9 (96%)
1 @ 10 (100%)</v>
      </c>
      <c r="Z113" s="444"/>
      <c r="AA113" s="346"/>
      <c r="AB113" s="348" t="s">
        <v>2392</v>
      </c>
      <c r="AC113" s="468" t="str">
        <f ca="1">OFFSET('PROGRAMMING SKELETON'!K3,B110-1,0)</f>
        <v>None</v>
      </c>
      <c r="AD113" s="469"/>
      <c r="AE113" s="469"/>
      <c r="AF113" s="470"/>
    </row>
    <row r="114" spans="2:32" ht="85" customHeight="1">
      <c r="B114" s="457"/>
      <c r="C114" s="269"/>
      <c r="D114" s="347" t="s">
        <v>2393</v>
      </c>
      <c r="E114" s="445" t="str">
        <f ca="1">OFFSET('PROGRAMMING SKELETON'!J118,B110-1,0)</f>
        <v>Deadlift w/ belt</v>
      </c>
      <c r="F114" s="445"/>
      <c r="G114" s="445" t="str">
        <f ca="1">OFFSET('PROGRAMMING SKELETON'!F3,B110-1,0)</f>
        <v>work up to. 1 rep @ opener (~90-93%)</v>
      </c>
      <c r="H114" s="446"/>
      <c r="I114" s="344"/>
      <c r="J114" s="349" t="s">
        <v>2393</v>
      </c>
      <c r="K114" s="443" t="str">
        <f ca="1">OFFSET('PROGRAMMING SKELETON'!J172,B110,0)</f>
        <v>Deadlift w/ belt</v>
      </c>
      <c r="L114" s="443"/>
      <c r="M114" s="443" t="str">
        <f ca="1">OFFSET('PROGRAMMING SKELETON'!I3,B110-1,0)</f>
        <v>work up to. 1 rep @ last warm up (~80-83%)</v>
      </c>
      <c r="N114" s="444"/>
      <c r="O114" s="344"/>
      <c r="P114" s="349" t="s">
        <v>2393</v>
      </c>
      <c r="Q114" s="443" t="str">
        <f ca="1">OFFSET('PROGRAMMING SKELETON'!J255,B110-28,0)</f>
        <v>None</v>
      </c>
      <c r="R114" s="443"/>
      <c r="S114" s="443" t="str">
        <f ca="1">OFFSET('PROGRAMMING SKELETON'!F57,B110-1,0)</f>
        <v>None</v>
      </c>
      <c r="T114" s="444"/>
      <c r="U114" s="344"/>
      <c r="V114" s="349" t="s">
        <v>2393</v>
      </c>
      <c r="W114" s="443" t="str">
        <f ca="1">OFFSET('PROGRAMMING SKELETON'!J282,B110-1,0)</f>
        <v>Deadlift w/ belt</v>
      </c>
      <c r="X114" s="443"/>
      <c r="Y114" s="443" t="str">
        <f ca="1">OFFSET('PROGRAMMING SKELETON'!I57,B110-1,0)</f>
        <v>1 @ 8 (93%)
1 @ 9 (96%)
1 @ 10 (100%)</v>
      </c>
      <c r="Z114" s="444"/>
      <c r="AA114" s="346"/>
      <c r="AB114" s="349" t="s">
        <v>2394</v>
      </c>
      <c r="AC114" s="468" t="str">
        <f ca="1">OFFSET('PROGRAMMING SKELETON'!L3,B110-1,0)</f>
        <v>None</v>
      </c>
      <c r="AD114" s="469"/>
      <c r="AE114" s="469"/>
      <c r="AF114" s="470"/>
    </row>
    <row r="115" spans="2:32" ht="85" customHeight="1" thickBot="1">
      <c r="B115" s="457"/>
      <c r="C115" s="269"/>
      <c r="D115" s="350" t="s">
        <v>2395</v>
      </c>
      <c r="E115" s="463"/>
      <c r="F115" s="463"/>
      <c r="G115" s="463"/>
      <c r="H115" s="464"/>
      <c r="I115" s="351"/>
      <c r="J115" s="352" t="s">
        <v>2395</v>
      </c>
      <c r="K115" s="454"/>
      <c r="L115" s="455"/>
      <c r="M115" s="455"/>
      <c r="N115" s="456"/>
      <c r="O115" s="351"/>
      <c r="P115" s="352" t="s">
        <v>2395</v>
      </c>
      <c r="Q115" s="454"/>
      <c r="R115" s="455"/>
      <c r="S115" s="455"/>
      <c r="T115" s="456"/>
      <c r="U115" s="351"/>
      <c r="V115" s="352" t="s">
        <v>2395</v>
      </c>
      <c r="W115" s="454"/>
      <c r="X115" s="455"/>
      <c r="Y115" s="455"/>
      <c r="Z115" s="456"/>
      <c r="AA115" s="353"/>
      <c r="AB115" s="354" t="s">
        <v>2396</v>
      </c>
      <c r="AC115" s="471" t="str">
        <f ca="1">OFFSET('PROGRAMMING SKELETON'!M3,B110-1,0)</f>
        <v>None</v>
      </c>
      <c r="AD115" s="472"/>
      <c r="AE115" s="472"/>
      <c r="AF115" s="473"/>
    </row>
    <row r="116" spans="2:32" ht="85" customHeight="1">
      <c r="B116" s="457"/>
      <c r="C116" s="269"/>
      <c r="D116" s="355" t="s">
        <v>2397</v>
      </c>
      <c r="E116" s="450" t="str">
        <f ca="1">OFFSET('PROGRAMMING SKELETON'!M118,B110-1,0)</f>
        <v>None</v>
      </c>
      <c r="F116" s="450"/>
      <c r="G116" s="450"/>
      <c r="H116" s="451"/>
      <c r="I116" s="351"/>
      <c r="J116" s="356" t="s">
        <v>2400</v>
      </c>
      <c r="K116" s="452" t="str">
        <f ca="1">OFFSET('PROGRAMMING SKELETON'!M174,B110-2,0)</f>
        <v>None</v>
      </c>
      <c r="L116" s="452"/>
      <c r="M116" s="452"/>
      <c r="N116" s="453"/>
      <c r="O116" s="351"/>
      <c r="P116" s="356" t="s">
        <v>2399</v>
      </c>
      <c r="Q116" s="452" t="str">
        <f ca="1">OFFSET('PROGRAMMING SKELETON'!N229,B110-2,0)</f>
        <v>None</v>
      </c>
      <c r="R116" s="452"/>
      <c r="S116" s="452"/>
      <c r="T116" s="453"/>
      <c r="U116" s="351"/>
      <c r="V116" s="356" t="s">
        <v>2398</v>
      </c>
      <c r="W116" s="452" t="str">
        <f ca="1">OFFSET('PROGRAMMING SKELETON'!M283,B110-2,0)</f>
        <v>None</v>
      </c>
      <c r="X116" s="452"/>
      <c r="Y116" s="452"/>
      <c r="Z116" s="453"/>
      <c r="AA116" s="357"/>
      <c r="AB116" s="357"/>
      <c r="AC116" s="357"/>
      <c r="AD116" s="357"/>
      <c r="AE116" s="357"/>
      <c r="AF116" s="346"/>
    </row>
    <row r="117" spans="2:32" ht="85" customHeight="1" thickBot="1">
      <c r="B117" s="457"/>
      <c r="C117" s="269"/>
      <c r="D117" s="358" t="s">
        <v>2395</v>
      </c>
      <c r="E117" s="477" t="str">
        <f ca="1">OFFSET('PROGRAMMING SKELETON'!N118,B110-1,0)</f>
        <v>None</v>
      </c>
      <c r="F117" s="477"/>
      <c r="G117" s="477"/>
      <c r="H117" s="478"/>
      <c r="I117" s="351"/>
      <c r="J117" s="359" t="s">
        <v>2391</v>
      </c>
      <c r="K117" s="460" t="str">
        <f ca="1">OFFSET('PROGRAMMING SKELETON'!N174,B110-2,0)</f>
        <v>None</v>
      </c>
      <c r="L117" s="460"/>
      <c r="M117" s="460"/>
      <c r="N117" s="461"/>
      <c r="O117" s="351"/>
      <c r="P117" s="359" t="s">
        <v>2391</v>
      </c>
      <c r="Q117" s="460" t="str">
        <f ca="1">OFFSET('PROGRAMMING SKELETON'!N229,B110-2,0)</f>
        <v>None</v>
      </c>
      <c r="R117" s="460"/>
      <c r="S117" s="460"/>
      <c r="T117" s="461"/>
      <c r="U117" s="351"/>
      <c r="V117" s="359" t="s">
        <v>2391</v>
      </c>
      <c r="W117" s="460" t="str">
        <f ca="1">OFFSET('PROGRAMMING SKELETON'!N283,B110-2,0)</f>
        <v>None</v>
      </c>
      <c r="X117" s="460"/>
      <c r="Y117" s="460"/>
      <c r="Z117" s="461"/>
      <c r="AA117" s="357"/>
      <c r="AB117" s="357"/>
      <c r="AC117" s="357"/>
      <c r="AD117" s="357"/>
      <c r="AE117" s="357"/>
      <c r="AF117" s="346"/>
    </row>
    <row r="118" spans="2:32" ht="20" customHeight="1"/>
    <row r="119" spans="2:32" ht="85" hidden="1" customHeight="1" thickBot="1">
      <c r="B119" s="457">
        <v>14</v>
      </c>
      <c r="C119" s="269"/>
      <c r="D119" s="447" t="s">
        <v>836</v>
      </c>
      <c r="E119" s="448"/>
      <c r="F119" s="448"/>
      <c r="G119" s="448"/>
      <c r="H119" s="449"/>
      <c r="I119" s="268"/>
      <c r="J119" s="447" t="s">
        <v>837</v>
      </c>
      <c r="K119" s="448"/>
      <c r="L119" s="448"/>
      <c r="M119" s="448"/>
      <c r="N119" s="449"/>
      <c r="O119" s="268"/>
      <c r="P119" s="447" t="s">
        <v>838</v>
      </c>
      <c r="Q119" s="448"/>
      <c r="R119" s="448"/>
      <c r="S119" s="448"/>
      <c r="T119" s="449"/>
      <c r="U119" s="268"/>
      <c r="V119" s="447" t="s">
        <v>839</v>
      </c>
      <c r="W119" s="448"/>
      <c r="X119" s="448"/>
      <c r="Y119" s="448"/>
      <c r="Z119" s="449"/>
      <c r="AA119" s="266"/>
      <c r="AB119" s="465" t="s">
        <v>162</v>
      </c>
      <c r="AC119" s="466"/>
      <c r="AD119" s="466"/>
      <c r="AE119" s="466"/>
      <c r="AF119" s="467"/>
    </row>
    <row r="120" spans="2:32" ht="10" hidden="1" customHeight="1" thickBot="1">
      <c r="B120" s="457"/>
      <c r="C120" s="269"/>
      <c r="D120" s="270"/>
      <c r="E120" s="270"/>
      <c r="F120" s="270"/>
      <c r="G120" s="270"/>
      <c r="H120" s="270"/>
      <c r="I120" s="268"/>
      <c r="J120" s="270"/>
      <c r="K120" s="270"/>
      <c r="L120" s="270"/>
      <c r="M120" s="270"/>
      <c r="N120" s="270"/>
      <c r="O120" s="268"/>
      <c r="P120" s="270"/>
      <c r="Q120" s="270"/>
      <c r="R120" s="270"/>
      <c r="S120" s="270"/>
      <c r="T120" s="270"/>
      <c r="U120" s="270"/>
      <c r="V120" s="270"/>
      <c r="W120" s="270"/>
      <c r="X120" s="270"/>
      <c r="Y120" s="270"/>
      <c r="Z120" s="270"/>
      <c r="AA120" s="270"/>
      <c r="AB120" s="270"/>
      <c r="AC120" s="270"/>
      <c r="AD120" s="270"/>
      <c r="AE120" s="270"/>
      <c r="AF120" s="270"/>
    </row>
    <row r="121" spans="2:32" ht="85" hidden="1" customHeight="1">
      <c r="B121" s="457"/>
      <c r="C121" s="269"/>
      <c r="D121" s="285" t="s">
        <v>2389</v>
      </c>
      <c r="E121" s="495" t="str">
        <f ca="1">OFFSET('PROGRAMMING SKELETON'!D118,B119-1,0)</f>
        <v>Slot 1 Week 14</v>
      </c>
      <c r="F121" s="495"/>
      <c r="G121" s="495" t="str">
        <f ca="1">OFFSET('PROGRAMMING SKELETON'!D3,B119-1,0)</f>
        <v>reps Slot 1 Week 14</v>
      </c>
      <c r="H121" s="496"/>
      <c r="I121" s="286"/>
      <c r="J121" s="287" t="s">
        <v>2389</v>
      </c>
      <c r="K121" s="497" t="str">
        <f ca="1">OFFSET('PROGRAMMING SKELETON'!D173,B119-1,0)</f>
        <v>Slot 4 Week 14</v>
      </c>
      <c r="L121" s="497"/>
      <c r="M121" s="497" t="str">
        <f ca="1">OFFSET('PROGRAMMING SKELETON'!G3,B119-1,0)</f>
        <v>reps Slot 4 Week 14</v>
      </c>
      <c r="N121" s="498"/>
      <c r="O121" s="286"/>
      <c r="P121" s="287" t="s">
        <v>2389</v>
      </c>
      <c r="Q121" s="497" t="str">
        <f ca="1">OFFSET('PROGRAMMING SKELETON'!D228,B119-1,0)</f>
        <v>Slot 7 Week 14</v>
      </c>
      <c r="R121" s="497"/>
      <c r="S121" s="497" t="str">
        <f ca="1">OFFSET('PROGRAMMING SKELETON'!D57,B119-1,0)</f>
        <v>reps Slot 7 Week 14</v>
      </c>
      <c r="T121" s="498"/>
      <c r="U121" s="286"/>
      <c r="V121" s="287" t="s">
        <v>2389</v>
      </c>
      <c r="W121" s="497" t="str">
        <f ca="1">OFFSET('PROGRAMMING SKELETON'!D288,B119-1,0)</f>
        <v>Slot 10 Week 20</v>
      </c>
      <c r="X121" s="497"/>
      <c r="Y121" s="497" t="str">
        <f ca="1">OFFSET('PROGRAMMING SKELETON'!G57,B119-1,0)</f>
        <v>reps Slot 10 Week 14</v>
      </c>
      <c r="Z121" s="498"/>
      <c r="AA121" s="288"/>
      <c r="AB121" s="287" t="s">
        <v>2390</v>
      </c>
      <c r="AC121" s="499" t="str">
        <f ca="1">OFFSET('PROGRAMMING SKELETON'!J3,B119-1,0)</f>
        <v>cardio week 14</v>
      </c>
      <c r="AD121" s="500"/>
      <c r="AE121" s="500"/>
      <c r="AF121" s="501"/>
    </row>
    <row r="122" spans="2:32" ht="85" hidden="1" customHeight="1">
      <c r="B122" s="457"/>
      <c r="C122" s="269"/>
      <c r="D122" s="284" t="s">
        <v>2391</v>
      </c>
      <c r="E122" s="502" t="str">
        <f ca="1">OFFSET('PROGRAMMING SKELETON'!G118,B119-1,0)</f>
        <v>Slot 2 Week 14</v>
      </c>
      <c r="F122" s="502"/>
      <c r="G122" s="502" t="str">
        <f ca="1">OFFSET('PROGRAMMING SKELETON'!E3,B119-1,0)</f>
        <v>reps Slot 2 Week 14</v>
      </c>
      <c r="H122" s="503"/>
      <c r="I122" s="286"/>
      <c r="J122" s="283" t="s">
        <v>2391</v>
      </c>
      <c r="K122" s="504" t="str">
        <f ca="1">OFFSET('PROGRAMMING SKELETON'!G173,B119-1,0)</f>
        <v>Slot 5 Week 14</v>
      </c>
      <c r="L122" s="504"/>
      <c r="M122" s="504" t="str">
        <f ca="1">OFFSET('PROGRAMMING SKELETON'!H3,B119-1,0)</f>
        <v>reps Slot 5 Week 14</v>
      </c>
      <c r="N122" s="505"/>
      <c r="O122" s="286"/>
      <c r="P122" s="283" t="s">
        <v>2391</v>
      </c>
      <c r="Q122" s="504" t="str">
        <f ca="1">OFFSET('PROGRAMMING SKELETON'!G228,B119-1,0)</f>
        <v>Slot 8 Week 14</v>
      </c>
      <c r="R122" s="504"/>
      <c r="S122" s="504" t="str">
        <f ca="1">OFFSET('PROGRAMMING SKELETON'!E57,B119-1,0)</f>
        <v>reps Slot 8 Week 14</v>
      </c>
      <c r="T122" s="505"/>
      <c r="U122" s="286"/>
      <c r="V122" s="283" t="s">
        <v>2391</v>
      </c>
      <c r="W122" s="504" t="str">
        <f ca="1">OFFSET('PROGRAMMING SKELETON'!G288,B119-1,0)</f>
        <v>Slot 11 Week 20</v>
      </c>
      <c r="X122" s="504"/>
      <c r="Y122" s="504" t="str">
        <f ca="1">OFFSET('PROGRAMMING SKELETON'!H57,B119-1,0)</f>
        <v>reps Slot 11 Week 14</v>
      </c>
      <c r="Z122" s="505"/>
      <c r="AA122" s="288"/>
      <c r="AB122" s="283" t="s">
        <v>2392</v>
      </c>
      <c r="AC122" s="506" t="str">
        <f ca="1">OFFSET('PROGRAMMING SKELETON'!K3,B119-1,0)</f>
        <v>upper back week 14</v>
      </c>
      <c r="AD122" s="507"/>
      <c r="AE122" s="507"/>
      <c r="AF122" s="508"/>
    </row>
    <row r="123" spans="2:32" ht="85" hidden="1" customHeight="1">
      <c r="B123" s="457"/>
      <c r="C123" s="269"/>
      <c r="D123" s="284" t="s">
        <v>2393</v>
      </c>
      <c r="E123" s="502" t="str">
        <f ca="1">OFFSET('PROGRAMMING SKELETON'!J118,B119-1,0)</f>
        <v>Slot 3 Week 14</v>
      </c>
      <c r="F123" s="502"/>
      <c r="G123" s="502" t="str">
        <f ca="1">OFFSET('PROGRAMMING SKELETON'!F3,B119-1,0)</f>
        <v>reps Slot 3 Week 14</v>
      </c>
      <c r="H123" s="503"/>
      <c r="I123" s="286"/>
      <c r="J123" s="282" t="s">
        <v>2393</v>
      </c>
      <c r="K123" s="504" t="str">
        <f ca="1">OFFSET('PROGRAMMING SKELETON'!J173,B119-1,0)</f>
        <v>Slot 6 Week 14</v>
      </c>
      <c r="L123" s="504"/>
      <c r="M123" s="504" t="str">
        <f ca="1">OFFSET('PROGRAMMING SKELETON'!I3,B119-1,0)</f>
        <v>reps Slot 6 Week 14</v>
      </c>
      <c r="N123" s="505"/>
      <c r="O123" s="286"/>
      <c r="P123" s="282" t="s">
        <v>2393</v>
      </c>
      <c r="Q123" s="504" t="str">
        <f ca="1">OFFSET('PROGRAMMING SKELETON'!J228,B119-1,0)</f>
        <v>Slot 9 Week 14</v>
      </c>
      <c r="R123" s="504"/>
      <c r="S123" s="504" t="str">
        <f ca="1">OFFSET('PROGRAMMING SKELETON'!F57,B119-1,0)</f>
        <v>reps Slot 9 Week 14</v>
      </c>
      <c r="T123" s="505"/>
      <c r="U123" s="286"/>
      <c r="V123" s="282" t="s">
        <v>2393</v>
      </c>
      <c r="W123" s="504" t="str">
        <f ca="1">OFFSET('PROGRAMMING SKELETON'!J288,B119-1,0)</f>
        <v>Slot 12 Week 20</v>
      </c>
      <c r="X123" s="504"/>
      <c r="Y123" s="504" t="str">
        <f ca="1">OFFSET('PROGRAMMING SKELETON'!I57,B119-1,0)</f>
        <v>reps Slot 12 Week 14</v>
      </c>
      <c r="Z123" s="505"/>
      <c r="AA123" s="288"/>
      <c r="AB123" s="282" t="s">
        <v>2394</v>
      </c>
      <c r="AC123" s="506" t="str">
        <f ca="1">OFFSET('PROGRAMMING SKELETON'!L3,B119-1,0)</f>
        <v>ab work week 14</v>
      </c>
      <c r="AD123" s="507"/>
      <c r="AE123" s="507"/>
      <c r="AF123" s="508"/>
    </row>
    <row r="124" spans="2:32" ht="85" hidden="1" customHeight="1" thickBot="1">
      <c r="B124" s="457"/>
      <c r="C124" s="269"/>
      <c r="D124" s="289" t="s">
        <v>2395</v>
      </c>
      <c r="E124" s="509"/>
      <c r="F124" s="509"/>
      <c r="G124" s="509"/>
      <c r="H124" s="510"/>
      <c r="I124" s="290"/>
      <c r="J124" s="291" t="s">
        <v>2395</v>
      </c>
      <c r="K124" s="511"/>
      <c r="L124" s="512"/>
      <c r="M124" s="512"/>
      <c r="N124" s="513"/>
      <c r="O124" s="290"/>
      <c r="P124" s="291" t="s">
        <v>2395</v>
      </c>
      <c r="Q124" s="511"/>
      <c r="R124" s="512"/>
      <c r="S124" s="512"/>
      <c r="T124" s="513"/>
      <c r="U124" s="290"/>
      <c r="V124" s="291" t="s">
        <v>2395</v>
      </c>
      <c r="W124" s="511"/>
      <c r="X124" s="512"/>
      <c r="Y124" s="512"/>
      <c r="Z124" s="513"/>
      <c r="AA124" s="292"/>
      <c r="AB124" s="293" t="s">
        <v>2396</v>
      </c>
      <c r="AC124" s="514" t="str">
        <f ca="1">OFFSET('PROGRAMMING SKELETON'!M3,B119-1,0)</f>
        <v>arm work week 14</v>
      </c>
      <c r="AD124" s="515"/>
      <c r="AE124" s="515"/>
      <c r="AF124" s="516"/>
    </row>
    <row r="125" spans="2:32" ht="85" hidden="1" customHeight="1">
      <c r="B125" s="457"/>
      <c r="C125" s="269"/>
      <c r="D125" s="294" t="s">
        <v>2397</v>
      </c>
      <c r="E125" s="517" t="str">
        <f ca="1">OFFSET('PROGRAMMING SKELETON'!M118,B119-1,0)</f>
        <v>Day 1 Supplement Week 14</v>
      </c>
      <c r="F125" s="517"/>
      <c r="G125" s="517"/>
      <c r="H125" s="518"/>
      <c r="I125" s="290"/>
      <c r="J125" s="295" t="s">
        <v>2400</v>
      </c>
      <c r="K125" s="519" t="str">
        <f ca="1">OFFSET('PROGRAMMING SKELETON'!M174,B119-2,0)</f>
        <v>Day 2 Supplement Week 14</v>
      </c>
      <c r="L125" s="519"/>
      <c r="M125" s="519"/>
      <c r="N125" s="520"/>
      <c r="O125" s="290"/>
      <c r="P125" s="295" t="s">
        <v>2399</v>
      </c>
      <c r="Q125" s="519" t="str">
        <f ca="1">OFFSET('PROGRAMMING SKELETON'!M229,B119-2,0)</f>
        <v>Day 3 Supplement Week 14</v>
      </c>
      <c r="R125" s="519"/>
      <c r="S125" s="519"/>
      <c r="T125" s="520"/>
      <c r="U125" s="290"/>
      <c r="V125" s="295" t="s">
        <v>2398</v>
      </c>
      <c r="W125" s="519" t="str">
        <f ca="1">OFFSET('PROGRAMMING SKELETON'!M301,B119-20,0)</f>
        <v>Day 4 Supplement Week 14</v>
      </c>
      <c r="X125" s="519"/>
      <c r="Y125" s="519"/>
      <c r="Z125" s="520"/>
      <c r="AA125" s="296"/>
      <c r="AB125" s="296"/>
      <c r="AC125" s="296"/>
      <c r="AD125" s="296"/>
      <c r="AE125" s="296"/>
      <c r="AF125" s="288"/>
    </row>
    <row r="126" spans="2:32" ht="85" hidden="1" customHeight="1" thickBot="1">
      <c r="B126" s="457"/>
      <c r="C126" s="269"/>
      <c r="D126" s="297" t="s">
        <v>2395</v>
      </c>
      <c r="E126" s="521" t="str">
        <f ca="1">OFFSET('PROGRAMMING SKELETON'!N118,B119-1,0)</f>
        <v>Notes Supplement 1 week 14</v>
      </c>
      <c r="F126" s="521"/>
      <c r="G126" s="521"/>
      <c r="H126" s="522"/>
      <c r="I126" s="290"/>
      <c r="J126" s="298" t="s">
        <v>2391</v>
      </c>
      <c r="K126" s="523" t="str">
        <f ca="1">OFFSET('PROGRAMMING SKELETON'!N174,B119-2,0)</f>
        <v>Notes Supplement 2 week 14</v>
      </c>
      <c r="L126" s="523"/>
      <c r="M126" s="523"/>
      <c r="N126" s="524"/>
      <c r="O126" s="290"/>
      <c r="P126" s="298" t="s">
        <v>2391</v>
      </c>
      <c r="Q126" s="523" t="str">
        <f ca="1">OFFSET('PROGRAMMING SKELETON'!N229,B119-2,0)</f>
        <v>Notes Supplement 3 week 14</v>
      </c>
      <c r="R126" s="523"/>
      <c r="S126" s="523"/>
      <c r="T126" s="524"/>
      <c r="U126" s="290"/>
      <c r="V126" s="298" t="s">
        <v>2391</v>
      </c>
      <c r="W126" s="523" t="str">
        <f ca="1">OFFSET('PROGRAMMING SKELETON'!N301,B119-20,0)</f>
        <v>Notes Supplement 4 week 14</v>
      </c>
      <c r="X126" s="523"/>
      <c r="Y126" s="523"/>
      <c r="Z126" s="524"/>
      <c r="AA126" s="296"/>
      <c r="AB126" s="296"/>
      <c r="AC126" s="296"/>
      <c r="AD126" s="296"/>
      <c r="AE126" s="296"/>
      <c r="AF126" s="288"/>
    </row>
    <row r="127" spans="2:32" ht="20" hidden="1" customHeight="1" thickBot="1"/>
    <row r="128" spans="2:32" ht="85" hidden="1" customHeight="1" thickBot="1">
      <c r="B128" s="457">
        <v>15</v>
      </c>
      <c r="C128" s="269"/>
      <c r="D128" s="447" t="s">
        <v>836</v>
      </c>
      <c r="E128" s="448"/>
      <c r="F128" s="448"/>
      <c r="G128" s="448"/>
      <c r="H128" s="449"/>
      <c r="I128" s="268"/>
      <c r="J128" s="447" t="s">
        <v>837</v>
      </c>
      <c r="K128" s="448"/>
      <c r="L128" s="448"/>
      <c r="M128" s="448"/>
      <c r="N128" s="449"/>
      <c r="O128" s="268"/>
      <c r="P128" s="447" t="s">
        <v>838</v>
      </c>
      <c r="Q128" s="448"/>
      <c r="R128" s="448"/>
      <c r="S128" s="448"/>
      <c r="T128" s="449"/>
      <c r="U128" s="268"/>
      <c r="V128" s="447" t="s">
        <v>839</v>
      </c>
      <c r="W128" s="448"/>
      <c r="X128" s="448"/>
      <c r="Y128" s="448"/>
      <c r="Z128" s="449"/>
      <c r="AA128" s="266"/>
      <c r="AB128" s="465" t="s">
        <v>162</v>
      </c>
      <c r="AC128" s="466"/>
      <c r="AD128" s="466"/>
      <c r="AE128" s="466"/>
      <c r="AF128" s="467"/>
    </row>
    <row r="129" spans="2:32" ht="10" hidden="1" customHeight="1" thickBot="1">
      <c r="B129" s="457"/>
      <c r="C129" s="269"/>
      <c r="D129" s="270"/>
      <c r="E129" s="270"/>
      <c r="F129" s="270"/>
      <c r="G129" s="270"/>
      <c r="H129" s="270"/>
      <c r="I129" s="268"/>
      <c r="J129" s="270"/>
      <c r="K129" s="270"/>
      <c r="L129" s="270"/>
      <c r="M129" s="270"/>
      <c r="N129" s="270"/>
      <c r="O129" s="268"/>
      <c r="P129" s="270"/>
      <c r="Q129" s="270"/>
      <c r="R129" s="270"/>
      <c r="S129" s="270"/>
      <c r="T129" s="270"/>
      <c r="U129" s="270"/>
      <c r="V129" s="270"/>
      <c r="W129" s="270"/>
      <c r="X129" s="270"/>
      <c r="Y129" s="270"/>
      <c r="Z129" s="270"/>
      <c r="AA129" s="270"/>
      <c r="AB129" s="270"/>
      <c r="AC129" s="270"/>
      <c r="AD129" s="270"/>
      <c r="AE129" s="270"/>
      <c r="AF129" s="270"/>
    </row>
    <row r="130" spans="2:32" ht="85" hidden="1" customHeight="1">
      <c r="B130" s="457"/>
      <c r="C130" s="269"/>
      <c r="D130" s="285" t="s">
        <v>2389</v>
      </c>
      <c r="E130" s="495" t="str">
        <f ca="1">OFFSET('PROGRAMMING SKELETON'!D118,B128-1,0)</f>
        <v>Slot 1 Week 15</v>
      </c>
      <c r="F130" s="495"/>
      <c r="G130" s="495" t="str">
        <f ca="1">OFFSET('PROGRAMMING SKELETON'!D3,B128-1,0)</f>
        <v>reps Slot 1 Week 15</v>
      </c>
      <c r="H130" s="496"/>
      <c r="I130" s="286"/>
      <c r="J130" s="287" t="s">
        <v>2389</v>
      </c>
      <c r="K130" s="497" t="str">
        <f ca="1">OFFSET('PROGRAMMING SKELETON'!D173,B128-1,0)</f>
        <v>Slot 4 Week 15</v>
      </c>
      <c r="L130" s="497"/>
      <c r="M130" s="497" t="str">
        <f ca="1">OFFSET('PROGRAMMING SKELETON'!G3,B128-1,0)</f>
        <v>reps Slot 4 Week 15</v>
      </c>
      <c r="N130" s="498"/>
      <c r="O130" s="286"/>
      <c r="P130" s="287" t="s">
        <v>2389</v>
      </c>
      <c r="Q130" s="497" t="str">
        <f ca="1">OFFSET('PROGRAMMING SKELETON'!D228,B128-1,0)</f>
        <v>Slot 7 Week 15</v>
      </c>
      <c r="R130" s="497"/>
      <c r="S130" s="497" t="str">
        <f ca="1">OFFSET('PROGRAMMING SKELETON'!D57,B128-1,0)</f>
        <v>reps Slot 7 Week 15</v>
      </c>
      <c r="T130" s="498"/>
      <c r="U130" s="286"/>
      <c r="V130" s="287" t="s">
        <v>2389</v>
      </c>
      <c r="W130" s="497" t="str">
        <f ca="1">OFFSET('PROGRAMMING SKELETON'!D282,B128-1,0)</f>
        <v>Slot 10 Week 15</v>
      </c>
      <c r="X130" s="497"/>
      <c r="Y130" s="497" t="str">
        <f ca="1">OFFSET('PROGRAMMING SKELETON'!G57,B128-1,0)</f>
        <v>reps Slot 10 Week 15</v>
      </c>
      <c r="Z130" s="498"/>
      <c r="AA130" s="288"/>
      <c r="AB130" s="287" t="s">
        <v>2390</v>
      </c>
      <c r="AC130" s="499" t="str">
        <f ca="1">OFFSET('PROGRAMMING SKELETON'!J3,B128-1,0)</f>
        <v>cardio week 15</v>
      </c>
      <c r="AD130" s="500"/>
      <c r="AE130" s="500"/>
      <c r="AF130" s="501"/>
    </row>
    <row r="131" spans="2:32" ht="85" hidden="1" customHeight="1">
      <c r="B131" s="457"/>
      <c r="C131" s="269"/>
      <c r="D131" s="284" t="s">
        <v>2391</v>
      </c>
      <c r="E131" s="502" t="str">
        <f ca="1">OFFSET('PROGRAMMING SKELETON'!G118,B128-1,0)</f>
        <v>Slot 2 Week 15</v>
      </c>
      <c r="F131" s="502"/>
      <c r="G131" s="502" t="str">
        <f ca="1">OFFSET('PROGRAMMING SKELETON'!E3,B128-1,0)</f>
        <v>reps Slot 2 Week 15</v>
      </c>
      <c r="H131" s="503"/>
      <c r="I131" s="286"/>
      <c r="J131" s="283" t="s">
        <v>2391</v>
      </c>
      <c r="K131" s="504" t="str">
        <f ca="1">OFFSET('PROGRAMMING SKELETON'!G173,B128-1,0)</f>
        <v>Slot 5 Week 15</v>
      </c>
      <c r="L131" s="504"/>
      <c r="M131" s="504" t="str">
        <f ca="1">OFFSET('PROGRAMMING SKELETON'!H3,B128-1,0)</f>
        <v>reps Slot 5 Week 15</v>
      </c>
      <c r="N131" s="505"/>
      <c r="O131" s="286"/>
      <c r="P131" s="283" t="s">
        <v>2391</v>
      </c>
      <c r="Q131" s="504" t="str">
        <f ca="1">OFFSET('PROGRAMMING SKELETON'!G228,B128-1,0)</f>
        <v>Slot 8 Week 15</v>
      </c>
      <c r="R131" s="504"/>
      <c r="S131" s="504" t="str">
        <f ca="1">OFFSET('PROGRAMMING SKELETON'!E57,B128-1,0)</f>
        <v>reps Slot 8 Week 15</v>
      </c>
      <c r="T131" s="505"/>
      <c r="U131" s="286"/>
      <c r="V131" s="283" t="s">
        <v>2391</v>
      </c>
      <c r="W131" s="504" t="str">
        <f ca="1">OFFSET('PROGRAMMING SKELETON'!G282,B128-1,0)</f>
        <v>Slot 11 Week 15</v>
      </c>
      <c r="X131" s="504"/>
      <c r="Y131" s="504" t="str">
        <f ca="1">OFFSET('PROGRAMMING SKELETON'!H57,B128-1,0)</f>
        <v>reps Slot 11 Week 15</v>
      </c>
      <c r="Z131" s="505"/>
      <c r="AA131" s="288"/>
      <c r="AB131" s="283" t="s">
        <v>2392</v>
      </c>
      <c r="AC131" s="506" t="str">
        <f ca="1">OFFSET('PROGRAMMING SKELETON'!K3,B128-1,0)</f>
        <v>upper back week 15</v>
      </c>
      <c r="AD131" s="507"/>
      <c r="AE131" s="507"/>
      <c r="AF131" s="508"/>
    </row>
    <row r="132" spans="2:32" ht="85" hidden="1" customHeight="1">
      <c r="B132" s="457"/>
      <c r="C132" s="269"/>
      <c r="D132" s="284" t="s">
        <v>2393</v>
      </c>
      <c r="E132" s="502" t="str">
        <f ca="1">OFFSET('PROGRAMMING SKELETON'!J118,B128-1,0)</f>
        <v>Slot 3 Week 15</v>
      </c>
      <c r="F132" s="502"/>
      <c r="G132" s="502" t="str">
        <f ca="1">OFFSET('PROGRAMMING SKELETON'!F3,B128-1,0)</f>
        <v>reps Slot 3 Week 15</v>
      </c>
      <c r="H132" s="503"/>
      <c r="I132" s="286"/>
      <c r="J132" s="282" t="s">
        <v>2393</v>
      </c>
      <c r="K132" s="504" t="str">
        <f ca="1">OFFSET('PROGRAMMING SKELETON'!J173,B128-1,0)</f>
        <v>Slot 6 Week 15</v>
      </c>
      <c r="L132" s="504"/>
      <c r="M132" s="504" t="str">
        <f ca="1">OFFSET('PROGRAMMING SKELETON'!I3,B128-1,0)</f>
        <v>reps Slot 6 Week 15</v>
      </c>
      <c r="N132" s="505"/>
      <c r="O132" s="286"/>
      <c r="P132" s="282" t="s">
        <v>2393</v>
      </c>
      <c r="Q132" s="504" t="str">
        <f ca="1">OFFSET('PROGRAMMING SKELETON'!J228,B128-1,0)</f>
        <v>Slot 9 Week 15</v>
      </c>
      <c r="R132" s="504"/>
      <c r="S132" s="504" t="str">
        <f ca="1">OFFSET('PROGRAMMING SKELETON'!F57,B128-1,0)</f>
        <v>reps Slot 9 Week 15</v>
      </c>
      <c r="T132" s="505"/>
      <c r="U132" s="286"/>
      <c r="V132" s="282" t="s">
        <v>2393</v>
      </c>
      <c r="W132" s="504" t="str">
        <f ca="1">OFFSET('PROGRAMMING SKELETON'!J282,B128-1,0)</f>
        <v>Slot 12 Week 15</v>
      </c>
      <c r="X132" s="504"/>
      <c r="Y132" s="504" t="str">
        <f ca="1">OFFSET('PROGRAMMING SKELETON'!I57,B128-1,0)</f>
        <v>reps Slot 12 Week 15</v>
      </c>
      <c r="Z132" s="505"/>
      <c r="AA132" s="288"/>
      <c r="AB132" s="282" t="s">
        <v>2394</v>
      </c>
      <c r="AC132" s="506" t="str">
        <f ca="1">OFFSET('PROGRAMMING SKELETON'!L3,B128-1,0)</f>
        <v>ab work week 15</v>
      </c>
      <c r="AD132" s="507"/>
      <c r="AE132" s="507"/>
      <c r="AF132" s="508"/>
    </row>
    <row r="133" spans="2:32" ht="85" hidden="1" customHeight="1" thickBot="1">
      <c r="B133" s="457"/>
      <c r="C133" s="269"/>
      <c r="D133" s="289" t="s">
        <v>2395</v>
      </c>
      <c r="E133" s="509"/>
      <c r="F133" s="509"/>
      <c r="G133" s="509"/>
      <c r="H133" s="510"/>
      <c r="I133" s="290"/>
      <c r="J133" s="291" t="s">
        <v>2395</v>
      </c>
      <c r="K133" s="511"/>
      <c r="L133" s="512"/>
      <c r="M133" s="512"/>
      <c r="N133" s="513"/>
      <c r="O133" s="290"/>
      <c r="P133" s="291" t="s">
        <v>2395</v>
      </c>
      <c r="Q133" s="511"/>
      <c r="R133" s="512"/>
      <c r="S133" s="512"/>
      <c r="T133" s="513"/>
      <c r="U133" s="290"/>
      <c r="V133" s="291" t="s">
        <v>2395</v>
      </c>
      <c r="W133" s="511"/>
      <c r="X133" s="512"/>
      <c r="Y133" s="512"/>
      <c r="Z133" s="513"/>
      <c r="AA133" s="292"/>
      <c r="AB133" s="293" t="s">
        <v>2396</v>
      </c>
      <c r="AC133" s="514" t="str">
        <f ca="1">OFFSET('PROGRAMMING SKELETON'!M3,B128-1,0)</f>
        <v>arm work week 15</v>
      </c>
      <c r="AD133" s="515"/>
      <c r="AE133" s="515"/>
      <c r="AF133" s="516"/>
    </row>
    <row r="134" spans="2:32" ht="85" hidden="1" customHeight="1">
      <c r="B134" s="457"/>
      <c r="C134" s="269"/>
      <c r="D134" s="294" t="s">
        <v>2397</v>
      </c>
      <c r="E134" s="517" t="str">
        <f ca="1">OFFSET('PROGRAMMING SKELETON'!M118,B128-1,0)</f>
        <v>Day 1 Supplement Week 15</v>
      </c>
      <c r="F134" s="517"/>
      <c r="G134" s="517"/>
      <c r="H134" s="518"/>
      <c r="I134" s="290"/>
      <c r="J134" s="295" t="s">
        <v>2400</v>
      </c>
      <c r="K134" s="519" t="str">
        <f ca="1">OFFSET('PROGRAMMING SKELETON'!M174,B128-2,0)</f>
        <v>Day 2 Supplement Week 15</v>
      </c>
      <c r="L134" s="519"/>
      <c r="M134" s="519"/>
      <c r="N134" s="520"/>
      <c r="O134" s="290"/>
      <c r="P134" s="295" t="s">
        <v>2399</v>
      </c>
      <c r="Q134" s="519" t="str">
        <f ca="1">OFFSET('PROGRAMMING SKELETON'!M229,B119-1,0)</f>
        <v>Day 3 Supplement Week 15</v>
      </c>
      <c r="R134" s="519"/>
      <c r="S134" s="519"/>
      <c r="T134" s="520"/>
      <c r="U134" s="290"/>
      <c r="V134" s="295" t="s">
        <v>2398</v>
      </c>
      <c r="W134" s="519" t="str">
        <f ca="1">OFFSET('PROGRAMMING SKELETON'!M283,B128-2,0)</f>
        <v>Day 4 Supplement Week 15</v>
      </c>
      <c r="X134" s="519"/>
      <c r="Y134" s="519"/>
      <c r="Z134" s="520"/>
      <c r="AA134" s="296"/>
      <c r="AB134" s="296"/>
      <c r="AC134" s="296"/>
      <c r="AD134" s="296"/>
      <c r="AE134" s="296"/>
      <c r="AF134" s="288"/>
    </row>
    <row r="135" spans="2:32" ht="85" hidden="1" customHeight="1" thickBot="1">
      <c r="B135" s="457"/>
      <c r="C135" s="269"/>
      <c r="D135" s="297" t="s">
        <v>2395</v>
      </c>
      <c r="E135" s="521" t="str">
        <f ca="1">OFFSET('PROGRAMMING SKELETON'!N118,B128-1,0)</f>
        <v>Notes Supplement 1 week 15</v>
      </c>
      <c r="F135" s="521"/>
      <c r="G135" s="521"/>
      <c r="H135" s="522"/>
      <c r="I135" s="290"/>
      <c r="J135" s="298" t="s">
        <v>2391</v>
      </c>
      <c r="K135" s="523" t="str">
        <f ca="1">OFFSET('PROGRAMMING SKELETON'!N174,B128-2,0)</f>
        <v>Notes Supplement 2 week 15</v>
      </c>
      <c r="L135" s="523"/>
      <c r="M135" s="523"/>
      <c r="N135" s="524"/>
      <c r="O135" s="290"/>
      <c r="P135" s="298" t="s">
        <v>2391</v>
      </c>
      <c r="Q135" s="523" t="str">
        <f ca="1">OFFSET('PROGRAMMING SKELETON'!N230,B119-2,0)</f>
        <v>Notes Supplement 3 week 15</v>
      </c>
      <c r="R135" s="523"/>
      <c r="S135" s="523"/>
      <c r="T135" s="524"/>
      <c r="U135" s="290"/>
      <c r="V135" s="298" t="s">
        <v>2391</v>
      </c>
      <c r="W135" s="523" t="str">
        <f ca="1">OFFSET('PROGRAMMING SKELETON'!N283,B128-2,0)</f>
        <v>Notes Supplement 4 week 15</v>
      </c>
      <c r="X135" s="523"/>
      <c r="Y135" s="523"/>
      <c r="Z135" s="524"/>
      <c r="AA135" s="296"/>
      <c r="AB135" s="296"/>
      <c r="AC135" s="296"/>
      <c r="AD135" s="296"/>
      <c r="AE135" s="296"/>
      <c r="AF135" s="288"/>
    </row>
    <row r="136" spans="2:32" ht="20" hidden="1" customHeight="1" thickBot="1"/>
    <row r="137" spans="2:32" ht="85" hidden="1" customHeight="1" thickBot="1">
      <c r="B137" s="457">
        <v>16</v>
      </c>
      <c r="C137" s="269"/>
      <c r="D137" s="447" t="s">
        <v>836</v>
      </c>
      <c r="E137" s="448"/>
      <c r="F137" s="448"/>
      <c r="G137" s="448"/>
      <c r="H137" s="449"/>
      <c r="I137" s="268"/>
      <c r="J137" s="447" t="s">
        <v>837</v>
      </c>
      <c r="K137" s="448"/>
      <c r="L137" s="448"/>
      <c r="M137" s="448"/>
      <c r="N137" s="449"/>
      <c r="O137" s="268"/>
      <c r="P137" s="447" t="s">
        <v>838</v>
      </c>
      <c r="Q137" s="448"/>
      <c r="R137" s="448"/>
      <c r="S137" s="448"/>
      <c r="T137" s="449"/>
      <c r="U137" s="268"/>
      <c r="V137" s="447" t="s">
        <v>839</v>
      </c>
      <c r="W137" s="448"/>
      <c r="X137" s="448"/>
      <c r="Y137" s="448"/>
      <c r="Z137" s="449"/>
      <c r="AA137" s="266"/>
      <c r="AB137" s="465" t="s">
        <v>162</v>
      </c>
      <c r="AC137" s="466"/>
      <c r="AD137" s="466"/>
      <c r="AE137" s="466"/>
      <c r="AF137" s="467"/>
    </row>
    <row r="138" spans="2:32" ht="10" hidden="1" customHeight="1" thickBot="1">
      <c r="B138" s="457"/>
      <c r="C138" s="269"/>
      <c r="D138" s="270"/>
      <c r="E138" s="270"/>
      <c r="F138" s="270"/>
      <c r="G138" s="270"/>
      <c r="H138" s="270"/>
      <c r="I138" s="268"/>
      <c r="J138" s="270"/>
      <c r="K138" s="270"/>
      <c r="L138" s="270"/>
      <c r="M138" s="270"/>
      <c r="N138" s="270"/>
      <c r="O138" s="268"/>
      <c r="P138" s="270"/>
      <c r="Q138" s="270"/>
      <c r="R138" s="270"/>
      <c r="S138" s="270"/>
      <c r="T138" s="270"/>
      <c r="U138" s="270"/>
      <c r="V138" s="270"/>
      <c r="W138" s="270"/>
      <c r="X138" s="270"/>
      <c r="Y138" s="270"/>
      <c r="Z138" s="270"/>
      <c r="AA138" s="270"/>
      <c r="AB138" s="270"/>
      <c r="AC138" s="270"/>
      <c r="AD138" s="270"/>
      <c r="AE138" s="270"/>
      <c r="AF138" s="270"/>
    </row>
    <row r="139" spans="2:32" ht="85" hidden="1" customHeight="1">
      <c r="B139" s="457"/>
      <c r="C139" s="269"/>
      <c r="D139" s="285" t="s">
        <v>2389</v>
      </c>
      <c r="E139" s="495" t="str">
        <f ca="1">OFFSET('PROGRAMMING SKELETON'!D118,B137-1,0)</f>
        <v>Slot 1 Week 16</v>
      </c>
      <c r="F139" s="495"/>
      <c r="G139" s="495" t="str">
        <f ca="1">OFFSET('PROGRAMMING SKELETON'!D3,B137-1,0)</f>
        <v>reps Slot 1 Week 16</v>
      </c>
      <c r="H139" s="496"/>
      <c r="I139" s="286"/>
      <c r="J139" s="287" t="s">
        <v>2389</v>
      </c>
      <c r="K139" s="497" t="str">
        <f ca="1">OFFSET('PROGRAMMING SKELETON'!D173,B137-1,0)</f>
        <v>Slot 4 Week 16</v>
      </c>
      <c r="L139" s="497"/>
      <c r="M139" s="497" t="str">
        <f ca="1">OFFSET('PROGRAMMING SKELETON'!G3,B137-1,0)</f>
        <v>reps Slot 4 Week 16</v>
      </c>
      <c r="N139" s="498"/>
      <c r="O139" s="286"/>
      <c r="P139" s="287" t="s">
        <v>2389</v>
      </c>
      <c r="Q139" s="497" t="str">
        <f ca="1">OFFSET('PROGRAMMING SKELETON'!D228,B137-1,0)</f>
        <v>Slot 7 Week 16</v>
      </c>
      <c r="R139" s="497"/>
      <c r="S139" s="497" t="str">
        <f ca="1">OFFSET('PROGRAMMING SKELETON'!D57,B137-1,0)</f>
        <v>reps Slot 7 Week 16</v>
      </c>
      <c r="T139" s="498"/>
      <c r="U139" s="286"/>
      <c r="V139" s="287" t="s">
        <v>2389</v>
      </c>
      <c r="W139" s="497" t="str">
        <f ca="1">OFFSET('PROGRAMMING SKELETON'!D282,B137-1,0)</f>
        <v>Slot 10 Week 16</v>
      </c>
      <c r="X139" s="497"/>
      <c r="Y139" s="497" t="str">
        <f ca="1">OFFSET('PROGRAMMING SKELETON'!G57,B137-1,0)</f>
        <v>reps Slot 10 Week 16</v>
      </c>
      <c r="Z139" s="498"/>
      <c r="AA139" s="288"/>
      <c r="AB139" s="287" t="s">
        <v>2390</v>
      </c>
      <c r="AC139" s="499" t="str">
        <f ca="1">OFFSET('PROGRAMMING SKELETON'!J3,B137-1,0)</f>
        <v>cardio week 16</v>
      </c>
      <c r="AD139" s="500"/>
      <c r="AE139" s="500"/>
      <c r="AF139" s="501"/>
    </row>
    <row r="140" spans="2:32" ht="85" hidden="1" customHeight="1">
      <c r="B140" s="457"/>
      <c r="C140" s="269"/>
      <c r="D140" s="284" t="s">
        <v>2391</v>
      </c>
      <c r="E140" s="502" t="str">
        <f ca="1">OFFSET('PROGRAMMING SKELETON'!G118,B137-1,0)</f>
        <v>Slot 2 Week 16</v>
      </c>
      <c r="F140" s="502"/>
      <c r="G140" s="502" t="str">
        <f ca="1">OFFSET('PROGRAMMING SKELETON'!E3,B137-1,0)</f>
        <v>reps Slot 2 Week 16</v>
      </c>
      <c r="H140" s="503"/>
      <c r="I140" s="286"/>
      <c r="J140" s="283" t="s">
        <v>2391</v>
      </c>
      <c r="K140" s="504" t="str">
        <f ca="1">OFFSET('PROGRAMMING SKELETON'!G173,B137-1,0)</f>
        <v>Slot 5 Week 16</v>
      </c>
      <c r="L140" s="504"/>
      <c r="M140" s="504" t="str">
        <f ca="1">OFFSET('PROGRAMMING SKELETON'!H3,B137-1,0)</f>
        <v>reps Slot 5 Week 16</v>
      </c>
      <c r="N140" s="505"/>
      <c r="O140" s="286"/>
      <c r="P140" s="283" t="s">
        <v>2391</v>
      </c>
      <c r="Q140" s="504" t="str">
        <f ca="1">OFFSET('PROGRAMMING SKELETON'!G228,B137-1,0)</f>
        <v>Slot 8 Week 16</v>
      </c>
      <c r="R140" s="504"/>
      <c r="S140" s="504" t="str">
        <f ca="1">OFFSET('PROGRAMMING SKELETON'!E57,B137-1,0)</f>
        <v>reps Slot 8 Week 16</v>
      </c>
      <c r="T140" s="505"/>
      <c r="U140" s="286"/>
      <c r="V140" s="283" t="s">
        <v>2391</v>
      </c>
      <c r="W140" s="504" t="str">
        <f ca="1">OFFSET('PROGRAMMING SKELETON'!G282,B137-1,0)</f>
        <v>Slot 11 Week 16</v>
      </c>
      <c r="X140" s="504"/>
      <c r="Y140" s="504" t="str">
        <f ca="1">OFFSET('PROGRAMMING SKELETON'!H57,B137-1,0)</f>
        <v>reps Slot 11 Week 16</v>
      </c>
      <c r="Z140" s="505"/>
      <c r="AA140" s="288"/>
      <c r="AB140" s="283" t="s">
        <v>2392</v>
      </c>
      <c r="AC140" s="506" t="str">
        <f ca="1">OFFSET('PROGRAMMING SKELETON'!K3,B137-1,0)</f>
        <v>upper back week 16</v>
      </c>
      <c r="AD140" s="507"/>
      <c r="AE140" s="507"/>
      <c r="AF140" s="508"/>
    </row>
    <row r="141" spans="2:32" ht="85" hidden="1" customHeight="1">
      <c r="B141" s="457"/>
      <c r="C141" s="269"/>
      <c r="D141" s="284" t="s">
        <v>2393</v>
      </c>
      <c r="E141" s="502" t="str">
        <f ca="1">OFFSET('PROGRAMMING SKELETON'!J118,B137-1,0)</f>
        <v>Slot 3 Week 16</v>
      </c>
      <c r="F141" s="502"/>
      <c r="G141" s="502" t="str">
        <f ca="1">OFFSET('PROGRAMMING SKELETON'!F3,B137-1,0)</f>
        <v>reps Slot 3 Week 16</v>
      </c>
      <c r="H141" s="503"/>
      <c r="I141" s="286"/>
      <c r="J141" s="282" t="s">
        <v>2393</v>
      </c>
      <c r="K141" s="504" t="str">
        <f ca="1">OFFSET('PROGRAMMING SKELETON'!J173,B137-1,0)</f>
        <v>Slot 6 Week 16</v>
      </c>
      <c r="L141" s="504"/>
      <c r="M141" s="504" t="str">
        <f ca="1">OFFSET('PROGRAMMING SKELETON'!I3,B137-1,0)</f>
        <v>reps Slot 6 Week 16</v>
      </c>
      <c r="N141" s="505"/>
      <c r="O141" s="286"/>
      <c r="P141" s="282" t="s">
        <v>2393</v>
      </c>
      <c r="Q141" s="504" t="str">
        <f ca="1">OFFSET('PROGRAMMING SKELETON'!J228,B137-1,0)</f>
        <v>Slot 9 Week 16</v>
      </c>
      <c r="R141" s="504"/>
      <c r="S141" s="504" t="str">
        <f ca="1">OFFSET('PROGRAMMING SKELETON'!F57,B137-1,0)</f>
        <v>reps Slot 9 Week 16</v>
      </c>
      <c r="T141" s="505"/>
      <c r="U141" s="286"/>
      <c r="V141" s="282" t="s">
        <v>2393</v>
      </c>
      <c r="W141" s="504" t="str">
        <f ca="1">OFFSET('PROGRAMMING SKELETON'!J282,B137-1,0)</f>
        <v>Slot 12 Week 16</v>
      </c>
      <c r="X141" s="504"/>
      <c r="Y141" s="504" t="str">
        <f ca="1">OFFSET('PROGRAMMING SKELETON'!I57,B137-1,0)</f>
        <v>reps Slot 12 Week 16</v>
      </c>
      <c r="Z141" s="505"/>
      <c r="AA141" s="288"/>
      <c r="AB141" s="282" t="s">
        <v>2394</v>
      </c>
      <c r="AC141" s="506" t="str">
        <f ca="1">OFFSET('PROGRAMMING SKELETON'!L3,B137-1,0)</f>
        <v>ab work week 16</v>
      </c>
      <c r="AD141" s="507"/>
      <c r="AE141" s="507"/>
      <c r="AF141" s="508"/>
    </row>
    <row r="142" spans="2:32" ht="85" hidden="1" customHeight="1" thickBot="1">
      <c r="B142" s="457"/>
      <c r="C142" s="269"/>
      <c r="D142" s="289" t="s">
        <v>2395</v>
      </c>
      <c r="E142" s="509"/>
      <c r="F142" s="509"/>
      <c r="G142" s="509"/>
      <c r="H142" s="510"/>
      <c r="I142" s="290"/>
      <c r="J142" s="291" t="s">
        <v>2395</v>
      </c>
      <c r="K142" s="511"/>
      <c r="L142" s="512"/>
      <c r="M142" s="512"/>
      <c r="N142" s="513"/>
      <c r="O142" s="290"/>
      <c r="P142" s="291" t="s">
        <v>2395</v>
      </c>
      <c r="Q142" s="511"/>
      <c r="R142" s="512"/>
      <c r="S142" s="512"/>
      <c r="T142" s="513"/>
      <c r="U142" s="290"/>
      <c r="V142" s="291" t="s">
        <v>2395</v>
      </c>
      <c r="W142" s="511"/>
      <c r="X142" s="512"/>
      <c r="Y142" s="512"/>
      <c r="Z142" s="513"/>
      <c r="AA142" s="292"/>
      <c r="AB142" s="293" t="s">
        <v>2396</v>
      </c>
      <c r="AC142" s="514" t="str">
        <f ca="1">OFFSET('PROGRAMMING SKELETON'!M3,B137-1,0)</f>
        <v>arm work week 16</v>
      </c>
      <c r="AD142" s="515"/>
      <c r="AE142" s="515"/>
      <c r="AF142" s="516"/>
    </row>
    <row r="143" spans="2:32" ht="85" hidden="1" customHeight="1">
      <c r="B143" s="457"/>
      <c r="C143" s="269"/>
      <c r="D143" s="294" t="s">
        <v>2397</v>
      </c>
      <c r="E143" s="517" t="str">
        <f ca="1">OFFSET('PROGRAMMING SKELETON'!M118,B137-1,0)</f>
        <v>Day 1 Supplement Week 16</v>
      </c>
      <c r="F143" s="517"/>
      <c r="G143" s="517"/>
      <c r="H143" s="518"/>
      <c r="I143" s="290"/>
      <c r="J143" s="295" t="s">
        <v>2400</v>
      </c>
      <c r="K143" s="519" t="str">
        <f ca="1">OFFSET('PROGRAMMING SKELETON'!M174,B137-2,0)</f>
        <v>Day 2 Supplement Week 16</v>
      </c>
      <c r="L143" s="519"/>
      <c r="M143" s="519"/>
      <c r="N143" s="520"/>
      <c r="O143" s="290"/>
      <c r="P143" s="295" t="s">
        <v>2399</v>
      </c>
      <c r="Q143" s="519" t="str">
        <f ca="1">OFFSET('PROGRAMMING SKELETON'!M229,B137-2,0)</f>
        <v>Day 3 Supplement Week 16</v>
      </c>
      <c r="R143" s="519"/>
      <c r="S143" s="519"/>
      <c r="T143" s="520"/>
      <c r="U143" s="290"/>
      <c r="V143" s="295" t="s">
        <v>2398</v>
      </c>
      <c r="W143" s="519" t="str">
        <f ca="1">OFFSET('PROGRAMMING SKELETON'!M283,B137-2,0)</f>
        <v>Day 4 Supplement Week 16</v>
      </c>
      <c r="X143" s="519"/>
      <c r="Y143" s="519"/>
      <c r="Z143" s="520"/>
      <c r="AA143" s="296"/>
      <c r="AB143" s="296"/>
      <c r="AC143" s="296"/>
      <c r="AD143" s="296"/>
      <c r="AE143" s="296"/>
      <c r="AF143" s="288"/>
    </row>
    <row r="144" spans="2:32" ht="85" hidden="1" customHeight="1" thickBot="1">
      <c r="B144" s="457"/>
      <c r="C144" s="269"/>
      <c r="D144" s="297" t="s">
        <v>2395</v>
      </c>
      <c r="E144" s="521" t="str">
        <f ca="1">OFFSET('PROGRAMMING SKELETON'!N118,B137-1,0)</f>
        <v>Notes Supplement 1 week 16</v>
      </c>
      <c r="F144" s="521"/>
      <c r="G144" s="521"/>
      <c r="H144" s="522"/>
      <c r="I144" s="290"/>
      <c r="J144" s="298" t="s">
        <v>2391</v>
      </c>
      <c r="K144" s="523" t="str">
        <f ca="1">OFFSET('PROGRAMMING SKELETON'!N174,B137-2,0)</f>
        <v>Notes Supplement 2 week 16</v>
      </c>
      <c r="L144" s="523"/>
      <c r="M144" s="523"/>
      <c r="N144" s="524"/>
      <c r="O144" s="290"/>
      <c r="P144" s="298" t="s">
        <v>2391</v>
      </c>
      <c r="Q144" s="523" t="str">
        <f ca="1">OFFSET('PROGRAMMING SKELETON'!N229,B137-2,0)</f>
        <v>Notes Supplement 3 week 16</v>
      </c>
      <c r="R144" s="523"/>
      <c r="S144" s="523"/>
      <c r="T144" s="524"/>
      <c r="U144" s="290"/>
      <c r="V144" s="298" t="s">
        <v>2391</v>
      </c>
      <c r="W144" s="523" t="str">
        <f ca="1">OFFSET('PROGRAMMING SKELETON'!N283,B137-2,0)</f>
        <v>Notes Supplement 4 week 16</v>
      </c>
      <c r="X144" s="523"/>
      <c r="Y144" s="523"/>
      <c r="Z144" s="524"/>
      <c r="AA144" s="296"/>
      <c r="AB144" s="296"/>
      <c r="AC144" s="296"/>
      <c r="AD144" s="296"/>
      <c r="AE144" s="296"/>
      <c r="AF144" s="288"/>
    </row>
    <row r="145" ht="85" customHeight="1"/>
    <row r="146" ht="85" customHeight="1"/>
  </sheetData>
  <mergeCells count="737">
    <mergeCell ref="E143:H143"/>
    <mergeCell ref="K143:N143"/>
    <mergeCell ref="Q143:T143"/>
    <mergeCell ref="W143:Z143"/>
    <mergeCell ref="E144:H144"/>
    <mergeCell ref="K144:N144"/>
    <mergeCell ref="Q144:T144"/>
    <mergeCell ref="W144:Z144"/>
    <mergeCell ref="W141:X141"/>
    <mergeCell ref="Y141:Z141"/>
    <mergeCell ref="W142:Z142"/>
    <mergeCell ref="AC142:AF142"/>
    <mergeCell ref="S140:T140"/>
    <mergeCell ref="W140:X140"/>
    <mergeCell ref="Y140:Z140"/>
    <mergeCell ref="AC140:AF140"/>
    <mergeCell ref="E141:F141"/>
    <mergeCell ref="G141:H141"/>
    <mergeCell ref="K141:L141"/>
    <mergeCell ref="M141:N141"/>
    <mergeCell ref="Q141:R141"/>
    <mergeCell ref="S141:T141"/>
    <mergeCell ref="B137:B144"/>
    <mergeCell ref="D137:H137"/>
    <mergeCell ref="J137:N137"/>
    <mergeCell ref="P137:T137"/>
    <mergeCell ref="V137:Z137"/>
    <mergeCell ref="AB137:AF137"/>
    <mergeCell ref="E139:F139"/>
    <mergeCell ref="G139:H139"/>
    <mergeCell ref="K139:L139"/>
    <mergeCell ref="M139:N139"/>
    <mergeCell ref="Q139:R139"/>
    <mergeCell ref="S139:T139"/>
    <mergeCell ref="W139:X139"/>
    <mergeCell ref="Y139:Z139"/>
    <mergeCell ref="AC139:AF139"/>
    <mergeCell ref="E140:F140"/>
    <mergeCell ref="G140:H140"/>
    <mergeCell ref="K140:L140"/>
    <mergeCell ref="M140:N140"/>
    <mergeCell ref="Q140:R140"/>
    <mergeCell ref="AC141:AF141"/>
    <mergeCell ref="E142:H142"/>
    <mergeCell ref="K142:N142"/>
    <mergeCell ref="Q142:T142"/>
    <mergeCell ref="E134:H134"/>
    <mergeCell ref="K134:N134"/>
    <mergeCell ref="Q134:T134"/>
    <mergeCell ref="W134:Z134"/>
    <mergeCell ref="E135:H135"/>
    <mergeCell ref="K135:N135"/>
    <mergeCell ref="Q135:T135"/>
    <mergeCell ref="W135:Z135"/>
    <mergeCell ref="W132:X132"/>
    <mergeCell ref="Y132:Z132"/>
    <mergeCell ref="W133:Z133"/>
    <mergeCell ref="AC133:AF133"/>
    <mergeCell ref="S131:T131"/>
    <mergeCell ref="W131:X131"/>
    <mergeCell ref="Y131:Z131"/>
    <mergeCell ref="AC131:AF131"/>
    <mergeCell ref="E132:F132"/>
    <mergeCell ref="G132:H132"/>
    <mergeCell ref="K132:L132"/>
    <mergeCell ref="M132:N132"/>
    <mergeCell ref="Q132:R132"/>
    <mergeCell ref="S132:T132"/>
    <mergeCell ref="B128:B135"/>
    <mergeCell ref="D128:H128"/>
    <mergeCell ref="J128:N128"/>
    <mergeCell ref="P128:T128"/>
    <mergeCell ref="V128:Z128"/>
    <mergeCell ref="AB128:AF128"/>
    <mergeCell ref="E130:F130"/>
    <mergeCell ref="G130:H130"/>
    <mergeCell ref="K130:L130"/>
    <mergeCell ref="M130:N130"/>
    <mergeCell ref="Q130:R130"/>
    <mergeCell ref="S130:T130"/>
    <mergeCell ref="W130:X130"/>
    <mergeCell ref="Y130:Z130"/>
    <mergeCell ref="AC130:AF130"/>
    <mergeCell ref="E131:F131"/>
    <mergeCell ref="G131:H131"/>
    <mergeCell ref="K131:L131"/>
    <mergeCell ref="M131:N131"/>
    <mergeCell ref="Q131:R131"/>
    <mergeCell ref="AC132:AF132"/>
    <mergeCell ref="E133:H133"/>
    <mergeCell ref="K133:N133"/>
    <mergeCell ref="Q133:T133"/>
    <mergeCell ref="E125:H125"/>
    <mergeCell ref="K125:N125"/>
    <mergeCell ref="Q125:T125"/>
    <mergeCell ref="W125:Z125"/>
    <mergeCell ref="E126:H126"/>
    <mergeCell ref="K126:N126"/>
    <mergeCell ref="Q126:T126"/>
    <mergeCell ref="W126:Z126"/>
    <mergeCell ref="W123:X123"/>
    <mergeCell ref="Y123:Z123"/>
    <mergeCell ref="W124:Z124"/>
    <mergeCell ref="AC124:AF124"/>
    <mergeCell ref="S122:T122"/>
    <mergeCell ref="W122:X122"/>
    <mergeCell ref="Y122:Z122"/>
    <mergeCell ref="AC122:AF122"/>
    <mergeCell ref="E123:F123"/>
    <mergeCell ref="G123:H123"/>
    <mergeCell ref="K123:L123"/>
    <mergeCell ref="M123:N123"/>
    <mergeCell ref="Q123:R123"/>
    <mergeCell ref="S123:T123"/>
    <mergeCell ref="B119:B126"/>
    <mergeCell ref="D119:H119"/>
    <mergeCell ref="J119:N119"/>
    <mergeCell ref="P119:T119"/>
    <mergeCell ref="V119:Z119"/>
    <mergeCell ref="AB119:AF119"/>
    <mergeCell ref="E121:F121"/>
    <mergeCell ref="G121:H121"/>
    <mergeCell ref="K121:L121"/>
    <mergeCell ref="M121:N121"/>
    <mergeCell ref="Q121:R121"/>
    <mergeCell ref="S121:T121"/>
    <mergeCell ref="W121:X121"/>
    <mergeCell ref="Y121:Z121"/>
    <mergeCell ref="AC121:AF121"/>
    <mergeCell ref="E122:F122"/>
    <mergeCell ref="G122:H122"/>
    <mergeCell ref="K122:L122"/>
    <mergeCell ref="M122:N122"/>
    <mergeCell ref="Q122:R122"/>
    <mergeCell ref="AC123:AF123"/>
    <mergeCell ref="E124:H124"/>
    <mergeCell ref="K124:N124"/>
    <mergeCell ref="Q124:T124"/>
    <mergeCell ref="E116:H116"/>
    <mergeCell ref="K116:N116"/>
    <mergeCell ref="Q116:T116"/>
    <mergeCell ref="W116:Z116"/>
    <mergeCell ref="E117:H117"/>
    <mergeCell ref="K117:N117"/>
    <mergeCell ref="Q117:T117"/>
    <mergeCell ref="W117:Z117"/>
    <mergeCell ref="S114:T114"/>
    <mergeCell ref="W114:X114"/>
    <mergeCell ref="Y114:Z114"/>
    <mergeCell ref="AC114:AF114"/>
    <mergeCell ref="E115:H115"/>
    <mergeCell ref="K115:N115"/>
    <mergeCell ref="Q115:T115"/>
    <mergeCell ref="W115:Z115"/>
    <mergeCell ref="AC115:AF115"/>
    <mergeCell ref="AC112:AF112"/>
    <mergeCell ref="E113:F113"/>
    <mergeCell ref="G113:H113"/>
    <mergeCell ref="K113:L113"/>
    <mergeCell ref="M113:N113"/>
    <mergeCell ref="Q113:R113"/>
    <mergeCell ref="S113:T113"/>
    <mergeCell ref="W113:X113"/>
    <mergeCell ref="Y113:Z113"/>
    <mergeCell ref="AC113:AF113"/>
    <mergeCell ref="V110:Z110"/>
    <mergeCell ref="AB110:AF110"/>
    <mergeCell ref="E112:F112"/>
    <mergeCell ref="G112:H112"/>
    <mergeCell ref="K112:L112"/>
    <mergeCell ref="M112:N112"/>
    <mergeCell ref="Q112:R112"/>
    <mergeCell ref="S112:T112"/>
    <mergeCell ref="W112:X112"/>
    <mergeCell ref="Y112:Z112"/>
    <mergeCell ref="E107:H107"/>
    <mergeCell ref="K107:N107"/>
    <mergeCell ref="Q107:T107"/>
    <mergeCell ref="W107:Z107"/>
    <mergeCell ref="E108:H108"/>
    <mergeCell ref="K108:N108"/>
    <mergeCell ref="Q108:T108"/>
    <mergeCell ref="W108:Z108"/>
    <mergeCell ref="W105:X105"/>
    <mergeCell ref="Y105:Z105"/>
    <mergeCell ref="W106:Z106"/>
    <mergeCell ref="AC106:AF106"/>
    <mergeCell ref="S104:T104"/>
    <mergeCell ref="W104:X104"/>
    <mergeCell ref="Y104:Z104"/>
    <mergeCell ref="AC104:AF104"/>
    <mergeCell ref="E105:F105"/>
    <mergeCell ref="G105:H105"/>
    <mergeCell ref="K105:L105"/>
    <mergeCell ref="M105:N105"/>
    <mergeCell ref="Q105:R105"/>
    <mergeCell ref="S105:T105"/>
    <mergeCell ref="B101:B108"/>
    <mergeCell ref="D101:H101"/>
    <mergeCell ref="J101:N101"/>
    <mergeCell ref="P101:T101"/>
    <mergeCell ref="V101:Z101"/>
    <mergeCell ref="AB101:AF101"/>
    <mergeCell ref="E103:F103"/>
    <mergeCell ref="G103:H103"/>
    <mergeCell ref="K103:L103"/>
    <mergeCell ref="M103:N103"/>
    <mergeCell ref="Q103:R103"/>
    <mergeCell ref="S103:T103"/>
    <mergeCell ref="W103:X103"/>
    <mergeCell ref="Y103:Z103"/>
    <mergeCell ref="AC103:AF103"/>
    <mergeCell ref="E104:F104"/>
    <mergeCell ref="G104:H104"/>
    <mergeCell ref="K104:L104"/>
    <mergeCell ref="M104:N104"/>
    <mergeCell ref="Q104:R104"/>
    <mergeCell ref="AC105:AF105"/>
    <mergeCell ref="E106:H106"/>
    <mergeCell ref="K106:N106"/>
    <mergeCell ref="Q106:T106"/>
    <mergeCell ref="E98:H98"/>
    <mergeCell ref="K98:N98"/>
    <mergeCell ref="Q98:T98"/>
    <mergeCell ref="W98:Z98"/>
    <mergeCell ref="E99:H99"/>
    <mergeCell ref="K99:N99"/>
    <mergeCell ref="Q99:T99"/>
    <mergeCell ref="W99:Z99"/>
    <mergeCell ref="W96:X96"/>
    <mergeCell ref="Y96:Z96"/>
    <mergeCell ref="W97:Z97"/>
    <mergeCell ref="AC97:AF97"/>
    <mergeCell ref="S95:T95"/>
    <mergeCell ref="W95:X95"/>
    <mergeCell ref="Y95:Z95"/>
    <mergeCell ref="AC95:AF95"/>
    <mergeCell ref="E96:F96"/>
    <mergeCell ref="G96:H96"/>
    <mergeCell ref="K96:L96"/>
    <mergeCell ref="M96:N96"/>
    <mergeCell ref="Q96:R96"/>
    <mergeCell ref="S96:T96"/>
    <mergeCell ref="B92:B99"/>
    <mergeCell ref="D92:H92"/>
    <mergeCell ref="J92:N92"/>
    <mergeCell ref="P92:T92"/>
    <mergeCell ref="V92:Z92"/>
    <mergeCell ref="AB92:AF92"/>
    <mergeCell ref="E94:F94"/>
    <mergeCell ref="G94:H94"/>
    <mergeCell ref="K94:L94"/>
    <mergeCell ref="M94:N94"/>
    <mergeCell ref="Q94:R94"/>
    <mergeCell ref="S94:T94"/>
    <mergeCell ref="W94:X94"/>
    <mergeCell ref="Y94:Z94"/>
    <mergeCell ref="AC94:AF94"/>
    <mergeCell ref="E95:F95"/>
    <mergeCell ref="G95:H95"/>
    <mergeCell ref="K95:L95"/>
    <mergeCell ref="M95:N95"/>
    <mergeCell ref="Q95:R95"/>
    <mergeCell ref="AC96:AF96"/>
    <mergeCell ref="E97:H97"/>
    <mergeCell ref="K97:N97"/>
    <mergeCell ref="Q97:T97"/>
    <mergeCell ref="E90:H90"/>
    <mergeCell ref="K90:N90"/>
    <mergeCell ref="Q90:T90"/>
    <mergeCell ref="W90:Z90"/>
    <mergeCell ref="AC87:AF87"/>
    <mergeCell ref="E88:H88"/>
    <mergeCell ref="K88:N88"/>
    <mergeCell ref="Q88:T88"/>
    <mergeCell ref="W88:Z88"/>
    <mergeCell ref="AC88:AF88"/>
    <mergeCell ref="K87:L87"/>
    <mergeCell ref="M87:N87"/>
    <mergeCell ref="Q87:R87"/>
    <mergeCell ref="S87:T87"/>
    <mergeCell ref="W87:X87"/>
    <mergeCell ref="Y87:Z87"/>
    <mergeCell ref="E89:H89"/>
    <mergeCell ref="K89:N89"/>
    <mergeCell ref="Q89:T89"/>
    <mergeCell ref="W89:Z89"/>
    <mergeCell ref="B83:B90"/>
    <mergeCell ref="D83:H83"/>
    <mergeCell ref="J83:N83"/>
    <mergeCell ref="P83:T83"/>
    <mergeCell ref="V83:Z83"/>
    <mergeCell ref="AB83:AF83"/>
    <mergeCell ref="E85:F85"/>
    <mergeCell ref="G85:H85"/>
    <mergeCell ref="K85:L85"/>
    <mergeCell ref="M85:N85"/>
    <mergeCell ref="W85:X85"/>
    <mergeCell ref="Y85:Z85"/>
    <mergeCell ref="AC85:AF85"/>
    <mergeCell ref="E86:F86"/>
    <mergeCell ref="G86:H86"/>
    <mergeCell ref="K86:L86"/>
    <mergeCell ref="M86:N86"/>
    <mergeCell ref="Q86:R86"/>
    <mergeCell ref="S86:T86"/>
    <mergeCell ref="W86:X86"/>
    <mergeCell ref="Y86:Z86"/>
    <mergeCell ref="AC86:AF86"/>
    <mergeCell ref="E87:F87"/>
    <mergeCell ref="G87:H87"/>
    <mergeCell ref="E80:H80"/>
    <mergeCell ref="K80:N80"/>
    <mergeCell ref="Q80:T80"/>
    <mergeCell ref="W80:Z80"/>
    <mergeCell ref="E81:H81"/>
    <mergeCell ref="K81:N81"/>
    <mergeCell ref="Q81:T81"/>
    <mergeCell ref="W81:Z81"/>
    <mergeCell ref="W78:X78"/>
    <mergeCell ref="Y78:Z78"/>
    <mergeCell ref="W79:Z79"/>
    <mergeCell ref="AC79:AF79"/>
    <mergeCell ref="S77:T77"/>
    <mergeCell ref="W77:X77"/>
    <mergeCell ref="Y77:Z77"/>
    <mergeCell ref="AC77:AF77"/>
    <mergeCell ref="E78:F78"/>
    <mergeCell ref="G78:H78"/>
    <mergeCell ref="K78:L78"/>
    <mergeCell ref="M78:N78"/>
    <mergeCell ref="Q78:R78"/>
    <mergeCell ref="S78:T78"/>
    <mergeCell ref="B74:B81"/>
    <mergeCell ref="D74:H74"/>
    <mergeCell ref="J74:N74"/>
    <mergeCell ref="P74:T74"/>
    <mergeCell ref="V74:Z74"/>
    <mergeCell ref="AB74:AF74"/>
    <mergeCell ref="E76:F76"/>
    <mergeCell ref="G76:H76"/>
    <mergeCell ref="K76:L76"/>
    <mergeCell ref="M76:N76"/>
    <mergeCell ref="Q76:R76"/>
    <mergeCell ref="S76:T76"/>
    <mergeCell ref="W76:X76"/>
    <mergeCell ref="Y76:Z76"/>
    <mergeCell ref="AC76:AF76"/>
    <mergeCell ref="E77:F77"/>
    <mergeCell ref="G77:H77"/>
    <mergeCell ref="K77:L77"/>
    <mergeCell ref="M77:N77"/>
    <mergeCell ref="Q77:R77"/>
    <mergeCell ref="AC78:AF78"/>
    <mergeCell ref="E79:H79"/>
    <mergeCell ref="K79:N79"/>
    <mergeCell ref="Q79:T79"/>
    <mergeCell ref="Q71:T71"/>
    <mergeCell ref="W71:Z71"/>
    <mergeCell ref="E72:H72"/>
    <mergeCell ref="K72:N72"/>
    <mergeCell ref="Q72:T72"/>
    <mergeCell ref="W72:Z72"/>
    <mergeCell ref="AC69:AF69"/>
    <mergeCell ref="E70:H70"/>
    <mergeCell ref="K70:N70"/>
    <mergeCell ref="Q70:T70"/>
    <mergeCell ref="W70:Z70"/>
    <mergeCell ref="AC70:AF70"/>
    <mergeCell ref="W68:X68"/>
    <mergeCell ref="Y68:Z68"/>
    <mergeCell ref="AC68:AF68"/>
    <mergeCell ref="E69:F69"/>
    <mergeCell ref="G69:H69"/>
    <mergeCell ref="K69:L69"/>
    <mergeCell ref="M69:N69"/>
    <mergeCell ref="Q69:R69"/>
    <mergeCell ref="S69:T69"/>
    <mergeCell ref="W69:X69"/>
    <mergeCell ref="Y69:Z69"/>
    <mergeCell ref="V65:Z65"/>
    <mergeCell ref="AB65:AF65"/>
    <mergeCell ref="E67:F67"/>
    <mergeCell ref="G67:H67"/>
    <mergeCell ref="K67:L67"/>
    <mergeCell ref="M67:N67"/>
    <mergeCell ref="W67:X67"/>
    <mergeCell ref="Y67:Z67"/>
    <mergeCell ref="AC67:AF67"/>
    <mergeCell ref="W62:Z62"/>
    <mergeCell ref="E63:H63"/>
    <mergeCell ref="K63:N63"/>
    <mergeCell ref="Q63:T63"/>
    <mergeCell ref="W63:Z63"/>
    <mergeCell ref="Q60:R60"/>
    <mergeCell ref="S60:T60"/>
    <mergeCell ref="W60:X60"/>
    <mergeCell ref="Y60:Z60"/>
    <mergeCell ref="AC60:AF60"/>
    <mergeCell ref="E61:H61"/>
    <mergeCell ref="K61:N61"/>
    <mergeCell ref="Q61:T61"/>
    <mergeCell ref="W61:Z61"/>
    <mergeCell ref="AC61:AF61"/>
    <mergeCell ref="AC58:AF58"/>
    <mergeCell ref="E59:F59"/>
    <mergeCell ref="G59:H59"/>
    <mergeCell ref="K59:L59"/>
    <mergeCell ref="M59:N59"/>
    <mergeCell ref="Q59:R59"/>
    <mergeCell ref="S59:T59"/>
    <mergeCell ref="W59:X59"/>
    <mergeCell ref="Y59:Z59"/>
    <mergeCell ref="AC59:AF59"/>
    <mergeCell ref="V56:Z56"/>
    <mergeCell ref="AB56:AF56"/>
    <mergeCell ref="E58:F58"/>
    <mergeCell ref="G58:H58"/>
    <mergeCell ref="K58:L58"/>
    <mergeCell ref="M58:N58"/>
    <mergeCell ref="Q58:R58"/>
    <mergeCell ref="S58:T58"/>
    <mergeCell ref="W58:X58"/>
    <mergeCell ref="Y58:Z58"/>
    <mergeCell ref="K53:N53"/>
    <mergeCell ref="Q53:T53"/>
    <mergeCell ref="E54:H54"/>
    <mergeCell ref="K54:N54"/>
    <mergeCell ref="Q54:T54"/>
    <mergeCell ref="B56:B63"/>
    <mergeCell ref="D56:H56"/>
    <mergeCell ref="J56:N56"/>
    <mergeCell ref="P56:T56"/>
    <mergeCell ref="E60:F60"/>
    <mergeCell ref="K62:N62"/>
    <mergeCell ref="Q62:T62"/>
    <mergeCell ref="B47:B54"/>
    <mergeCell ref="D47:H47"/>
    <mergeCell ref="J47:N47"/>
    <mergeCell ref="P47:T47"/>
    <mergeCell ref="E52:H52"/>
    <mergeCell ref="K52:N52"/>
    <mergeCell ref="Q52:T52"/>
    <mergeCell ref="S49:T49"/>
    <mergeCell ref="W49:X49"/>
    <mergeCell ref="Y49:Z49"/>
    <mergeCell ref="AC49:AF49"/>
    <mergeCell ref="Y50:Z50"/>
    <mergeCell ref="AC50:AF50"/>
    <mergeCell ref="E51:F51"/>
    <mergeCell ref="G51:H51"/>
    <mergeCell ref="K51:L51"/>
    <mergeCell ref="M51:N51"/>
    <mergeCell ref="Q51:R51"/>
    <mergeCell ref="S51:T51"/>
    <mergeCell ref="W51:X51"/>
    <mergeCell ref="E50:F50"/>
    <mergeCell ref="G50:H50"/>
    <mergeCell ref="K50:L50"/>
    <mergeCell ref="Y51:Z51"/>
    <mergeCell ref="AC51:AF51"/>
    <mergeCell ref="AC52:AF52"/>
    <mergeCell ref="W50:X50"/>
    <mergeCell ref="AC42:AF42"/>
    <mergeCell ref="E43:H43"/>
    <mergeCell ref="K43:N43"/>
    <mergeCell ref="Q43:T43"/>
    <mergeCell ref="W43:Z43"/>
    <mergeCell ref="AC43:AF43"/>
    <mergeCell ref="Y41:Z41"/>
    <mergeCell ref="AC41:AF41"/>
    <mergeCell ref="E42:F42"/>
    <mergeCell ref="G42:H42"/>
    <mergeCell ref="K42:L42"/>
    <mergeCell ref="M42:N42"/>
    <mergeCell ref="Q42:R42"/>
    <mergeCell ref="S42:T42"/>
    <mergeCell ref="W42:X42"/>
    <mergeCell ref="Y42:Z42"/>
    <mergeCell ref="AB47:AF47"/>
    <mergeCell ref="E49:F49"/>
    <mergeCell ref="G49:H49"/>
    <mergeCell ref="K49:L49"/>
    <mergeCell ref="M49:N49"/>
    <mergeCell ref="Q49:R49"/>
    <mergeCell ref="AB38:AF38"/>
    <mergeCell ref="E40:F40"/>
    <mergeCell ref="G40:H40"/>
    <mergeCell ref="K40:L40"/>
    <mergeCell ref="M40:N40"/>
    <mergeCell ref="Q40:R40"/>
    <mergeCell ref="S40:T40"/>
    <mergeCell ref="W40:X40"/>
    <mergeCell ref="Y40:Z40"/>
    <mergeCell ref="AC40:AF40"/>
    <mergeCell ref="K36:N36"/>
    <mergeCell ref="Q36:T36"/>
    <mergeCell ref="W36:Z36"/>
    <mergeCell ref="B38:B45"/>
    <mergeCell ref="D38:H38"/>
    <mergeCell ref="J38:N38"/>
    <mergeCell ref="P38:T38"/>
    <mergeCell ref="V38:Z38"/>
    <mergeCell ref="E41:F41"/>
    <mergeCell ref="G41:H41"/>
    <mergeCell ref="E45:H45"/>
    <mergeCell ref="K45:N45"/>
    <mergeCell ref="Q45:T45"/>
    <mergeCell ref="W41:X41"/>
    <mergeCell ref="B29:B36"/>
    <mergeCell ref="E36:H36"/>
    <mergeCell ref="Q31:R31"/>
    <mergeCell ref="E31:F31"/>
    <mergeCell ref="G31:H31"/>
    <mergeCell ref="AC34:AF34"/>
    <mergeCell ref="E35:H35"/>
    <mergeCell ref="K35:N35"/>
    <mergeCell ref="Q35:T35"/>
    <mergeCell ref="W35:Z35"/>
    <mergeCell ref="AB29:AF29"/>
    <mergeCell ref="W31:X31"/>
    <mergeCell ref="Y31:Z31"/>
    <mergeCell ref="AC31:AF31"/>
    <mergeCell ref="W32:X32"/>
    <mergeCell ref="Y32:Z32"/>
    <mergeCell ref="AC32:AF32"/>
    <mergeCell ref="S31:T31"/>
    <mergeCell ref="E32:F32"/>
    <mergeCell ref="G32:H32"/>
    <mergeCell ref="K32:L32"/>
    <mergeCell ref="M32:N32"/>
    <mergeCell ref="Q32:R32"/>
    <mergeCell ref="S32:T32"/>
    <mergeCell ref="D29:H29"/>
    <mergeCell ref="J29:N29"/>
    <mergeCell ref="S15:T15"/>
    <mergeCell ref="W15:X15"/>
    <mergeCell ref="Y15:Z15"/>
    <mergeCell ref="W18:Z18"/>
    <mergeCell ref="B20:B27"/>
    <mergeCell ref="D20:H20"/>
    <mergeCell ref="J20:N20"/>
    <mergeCell ref="P20:T20"/>
    <mergeCell ref="V20:Z20"/>
    <mergeCell ref="E22:F22"/>
    <mergeCell ref="G22:H22"/>
    <mergeCell ref="K22:L22"/>
    <mergeCell ref="M22:N22"/>
    <mergeCell ref="W26:Z26"/>
    <mergeCell ref="E27:H27"/>
    <mergeCell ref="K27:N27"/>
    <mergeCell ref="Q27:T27"/>
    <mergeCell ref="W27:Z27"/>
    <mergeCell ref="W24:X24"/>
    <mergeCell ref="Y24:Z24"/>
    <mergeCell ref="E25:H25"/>
    <mergeCell ref="E23:F23"/>
    <mergeCell ref="G23:H23"/>
    <mergeCell ref="K23:L23"/>
    <mergeCell ref="B11:B18"/>
    <mergeCell ref="D11:H11"/>
    <mergeCell ref="J11:N11"/>
    <mergeCell ref="P11:T11"/>
    <mergeCell ref="E14:F14"/>
    <mergeCell ref="G14:H14"/>
    <mergeCell ref="K14:L14"/>
    <mergeCell ref="AB11:AF11"/>
    <mergeCell ref="E13:F13"/>
    <mergeCell ref="G13:H13"/>
    <mergeCell ref="K13:L13"/>
    <mergeCell ref="M13:N13"/>
    <mergeCell ref="Q13:R13"/>
    <mergeCell ref="S13:T13"/>
    <mergeCell ref="W13:X13"/>
    <mergeCell ref="Y13:Z13"/>
    <mergeCell ref="AC13:AF13"/>
    <mergeCell ref="V11:Z11"/>
    <mergeCell ref="AC15:AF15"/>
    <mergeCell ref="E16:H16"/>
    <mergeCell ref="K16:N16"/>
    <mergeCell ref="Q16:T16"/>
    <mergeCell ref="W16:Z16"/>
    <mergeCell ref="AC16:AF16"/>
    <mergeCell ref="B2:B9"/>
    <mergeCell ref="W4:X4"/>
    <mergeCell ref="Y4:Z4"/>
    <mergeCell ref="W5:X5"/>
    <mergeCell ref="Y5:Z5"/>
    <mergeCell ref="W8:Z8"/>
    <mergeCell ref="W9:Z9"/>
    <mergeCell ref="E8:H8"/>
    <mergeCell ref="K8:N8"/>
    <mergeCell ref="Q8:T8"/>
    <mergeCell ref="E7:H7"/>
    <mergeCell ref="K7:N7"/>
    <mergeCell ref="Q7:T7"/>
    <mergeCell ref="W7:Z7"/>
    <mergeCell ref="E5:F5"/>
    <mergeCell ref="G5:H5"/>
    <mergeCell ref="K5:L5"/>
    <mergeCell ref="M5:N5"/>
    <mergeCell ref="Q5:R5"/>
    <mergeCell ref="E9:H9"/>
    <mergeCell ref="K9:N9"/>
    <mergeCell ref="Q9:T9"/>
    <mergeCell ref="E4:F4"/>
    <mergeCell ref="G4:H4"/>
    <mergeCell ref="AB2:AF2"/>
    <mergeCell ref="AC4:AF4"/>
    <mergeCell ref="AC5:AF5"/>
    <mergeCell ref="AC6:AF6"/>
    <mergeCell ref="AC7:AF7"/>
    <mergeCell ref="Q14:R14"/>
    <mergeCell ref="S14:T14"/>
    <mergeCell ref="W14:X14"/>
    <mergeCell ref="Y14:Z14"/>
    <mergeCell ref="AC14:AF14"/>
    <mergeCell ref="AB20:AF20"/>
    <mergeCell ref="AC23:AF23"/>
    <mergeCell ref="AC24:AF24"/>
    <mergeCell ref="K25:N25"/>
    <mergeCell ref="Q25:T25"/>
    <mergeCell ref="AC25:AF25"/>
    <mergeCell ref="Y22:Z22"/>
    <mergeCell ref="AC22:AF22"/>
    <mergeCell ref="AC33:AF33"/>
    <mergeCell ref="K24:L24"/>
    <mergeCell ref="M24:N24"/>
    <mergeCell ref="Q24:R24"/>
    <mergeCell ref="S24:T24"/>
    <mergeCell ref="W22:X22"/>
    <mergeCell ref="M23:N23"/>
    <mergeCell ref="Q23:R23"/>
    <mergeCell ref="S23:T23"/>
    <mergeCell ref="W23:X23"/>
    <mergeCell ref="Y23:Z23"/>
    <mergeCell ref="W33:X33"/>
    <mergeCell ref="Y33:Z33"/>
    <mergeCell ref="M33:N33"/>
    <mergeCell ref="Q33:R33"/>
    <mergeCell ref="S33:T33"/>
    <mergeCell ref="W54:Z54"/>
    <mergeCell ref="A2:A44"/>
    <mergeCell ref="W6:X6"/>
    <mergeCell ref="Y6:Z6"/>
    <mergeCell ref="W52:Z52"/>
    <mergeCell ref="W53:Z53"/>
    <mergeCell ref="E53:H53"/>
    <mergeCell ref="V47:Z47"/>
    <mergeCell ref="W44:Z44"/>
    <mergeCell ref="W45:Z45"/>
    <mergeCell ref="E44:H44"/>
    <mergeCell ref="K44:N44"/>
    <mergeCell ref="Q44:T44"/>
    <mergeCell ref="E34:H34"/>
    <mergeCell ref="K34:N34"/>
    <mergeCell ref="Q34:T34"/>
    <mergeCell ref="W34:Z34"/>
    <mergeCell ref="E33:F33"/>
    <mergeCell ref="G33:H33"/>
    <mergeCell ref="K33:L33"/>
    <mergeCell ref="D2:H2"/>
    <mergeCell ref="J2:N2"/>
    <mergeCell ref="P2:T2"/>
    <mergeCell ref="V2:Z2"/>
    <mergeCell ref="K4:L4"/>
    <mergeCell ref="K114:L114"/>
    <mergeCell ref="M114:N114"/>
    <mergeCell ref="Q114:R114"/>
    <mergeCell ref="J110:N110"/>
    <mergeCell ref="P110:T110"/>
    <mergeCell ref="Q50:R50"/>
    <mergeCell ref="S50:T50"/>
    <mergeCell ref="M50:N50"/>
    <mergeCell ref="Q41:R41"/>
    <mergeCell ref="S41:T41"/>
    <mergeCell ref="K41:L41"/>
    <mergeCell ref="M41:N41"/>
    <mergeCell ref="K31:L31"/>
    <mergeCell ref="M31:N31"/>
    <mergeCell ref="P29:T29"/>
    <mergeCell ref="Q22:R22"/>
    <mergeCell ref="S22:T22"/>
    <mergeCell ref="M14:N14"/>
    <mergeCell ref="Q4:R4"/>
    <mergeCell ref="S4:T4"/>
    <mergeCell ref="Q6:R6"/>
    <mergeCell ref="S6:T6"/>
    <mergeCell ref="M4:N4"/>
    <mergeCell ref="B110:B117"/>
    <mergeCell ref="D110:H110"/>
    <mergeCell ref="E114:F114"/>
    <mergeCell ref="G114:H114"/>
    <mergeCell ref="Q85:R85"/>
    <mergeCell ref="S85:T85"/>
    <mergeCell ref="Q67:R67"/>
    <mergeCell ref="S67:T67"/>
    <mergeCell ref="G60:H60"/>
    <mergeCell ref="K60:L60"/>
    <mergeCell ref="M60:N60"/>
    <mergeCell ref="E62:H62"/>
    <mergeCell ref="B65:B72"/>
    <mergeCell ref="D65:H65"/>
    <mergeCell ref="J65:N65"/>
    <mergeCell ref="P65:T65"/>
    <mergeCell ref="E68:F68"/>
    <mergeCell ref="G68:H68"/>
    <mergeCell ref="K68:L68"/>
    <mergeCell ref="M68:N68"/>
    <mergeCell ref="Q68:R68"/>
    <mergeCell ref="S68:T68"/>
    <mergeCell ref="E71:H71"/>
    <mergeCell ref="K71:N71"/>
    <mergeCell ref="K6:L6"/>
    <mergeCell ref="M6:N6"/>
    <mergeCell ref="E6:F6"/>
    <mergeCell ref="G6:H6"/>
    <mergeCell ref="S5:T5"/>
    <mergeCell ref="V29:Z29"/>
    <mergeCell ref="E26:H26"/>
    <mergeCell ref="K26:N26"/>
    <mergeCell ref="Q26:T26"/>
    <mergeCell ref="W25:Z25"/>
    <mergeCell ref="E24:F24"/>
    <mergeCell ref="G24:H24"/>
    <mergeCell ref="E15:F15"/>
    <mergeCell ref="G15:H15"/>
    <mergeCell ref="K15:L15"/>
    <mergeCell ref="M15:N15"/>
    <mergeCell ref="Q15:R15"/>
    <mergeCell ref="E17:H17"/>
    <mergeCell ref="K17:N17"/>
    <mergeCell ref="Q17:T17"/>
    <mergeCell ref="W17:Z17"/>
    <mergeCell ref="E18:H18"/>
    <mergeCell ref="K18:N18"/>
    <mergeCell ref="Q18:T18"/>
  </mergeCells>
  <conditionalFormatting sqref="E5:E7 G5:G6">
    <cfRule type="cellIs" dxfId="897" priority="412" operator="equal">
      <formula>0</formula>
    </cfRule>
  </conditionalFormatting>
  <conditionalFormatting sqref="K7:N7 K5:K6 M5:M6">
    <cfRule type="cellIs" dxfId="896" priority="410" operator="equal">
      <formula>0</formula>
    </cfRule>
  </conditionalFormatting>
  <conditionalFormatting sqref="E4 G4">
    <cfRule type="cellIs" dxfId="895" priority="411" operator="equal">
      <formula>0</formula>
    </cfRule>
  </conditionalFormatting>
  <conditionalFormatting sqref="K4 M4">
    <cfRule type="cellIs" dxfId="894" priority="409" operator="equal">
      <formula>0</formula>
    </cfRule>
  </conditionalFormatting>
  <conditionalFormatting sqref="Q7:T7 Q5:Q6 S5:S6">
    <cfRule type="cellIs" dxfId="893" priority="408" operator="equal">
      <formula>0</formula>
    </cfRule>
  </conditionalFormatting>
  <conditionalFormatting sqref="Q4 S4">
    <cfRule type="cellIs" dxfId="892" priority="407" operator="equal">
      <formula>0</formula>
    </cfRule>
  </conditionalFormatting>
  <conditionalFormatting sqref="E28 G28">
    <cfRule type="cellIs" dxfId="891" priority="381" operator="equal">
      <formula>0</formula>
    </cfRule>
  </conditionalFormatting>
  <conditionalFormatting sqref="K28 M28">
    <cfRule type="cellIs" dxfId="890" priority="379" operator="equal">
      <formula>0</formula>
    </cfRule>
  </conditionalFormatting>
  <conditionalFormatting sqref="Q28 S28">
    <cfRule type="cellIs" dxfId="889" priority="377" operator="equal">
      <formula>0</formula>
    </cfRule>
  </conditionalFormatting>
  <conditionalFormatting sqref="W28">
    <cfRule type="cellIs" dxfId="888" priority="375" operator="equal">
      <formula>0</formula>
    </cfRule>
  </conditionalFormatting>
  <conditionalFormatting sqref="W37:Z37">
    <cfRule type="cellIs" dxfId="887" priority="374" operator="equal">
      <formula>0</formula>
    </cfRule>
  </conditionalFormatting>
  <conditionalFormatting sqref="Q37:T37">
    <cfRule type="cellIs" dxfId="886" priority="372" operator="equal">
      <formula>0</formula>
    </cfRule>
  </conditionalFormatting>
  <conditionalFormatting sqref="K37:N37">
    <cfRule type="cellIs" dxfId="885" priority="370" operator="equal">
      <formula>0</formula>
    </cfRule>
  </conditionalFormatting>
  <conditionalFormatting sqref="E37:H37">
    <cfRule type="cellIs" dxfId="884" priority="368" operator="equal">
      <formula>0</formula>
    </cfRule>
  </conditionalFormatting>
  <conditionalFormatting sqref="AC5">
    <cfRule type="cellIs" dxfId="883" priority="338" operator="equal">
      <formula>0</formula>
    </cfRule>
  </conditionalFormatting>
  <conditionalFormatting sqref="AC4">
    <cfRule type="cellIs" dxfId="882" priority="337" operator="equal">
      <formula>0</formula>
    </cfRule>
  </conditionalFormatting>
  <conditionalFormatting sqref="AC6">
    <cfRule type="cellIs" dxfId="881" priority="336" operator="equal">
      <formula>0</formula>
    </cfRule>
  </conditionalFormatting>
  <conditionalFormatting sqref="AC7">
    <cfRule type="cellIs" dxfId="880" priority="335" operator="equal">
      <formula>0</formula>
    </cfRule>
  </conditionalFormatting>
  <conditionalFormatting sqref="E9">
    <cfRule type="cellIs" dxfId="879" priority="334" operator="equal">
      <formula>0</formula>
    </cfRule>
  </conditionalFormatting>
  <conditionalFormatting sqref="K9">
    <cfRule type="cellIs" dxfId="878" priority="332" operator="equal">
      <formula>0</formula>
    </cfRule>
  </conditionalFormatting>
  <conditionalFormatting sqref="E8">
    <cfRule type="cellIs" dxfId="877" priority="333" operator="equal">
      <formula>0</formula>
    </cfRule>
  </conditionalFormatting>
  <conditionalFormatting sqref="K8">
    <cfRule type="cellIs" dxfId="876" priority="331" operator="equal">
      <formula>0</formula>
    </cfRule>
  </conditionalFormatting>
  <conditionalFormatting sqref="Q9">
    <cfRule type="cellIs" dxfId="875" priority="330" operator="equal">
      <formula>0</formula>
    </cfRule>
  </conditionalFormatting>
  <conditionalFormatting sqref="Q8">
    <cfRule type="cellIs" dxfId="874" priority="329" operator="equal">
      <formula>0</formula>
    </cfRule>
  </conditionalFormatting>
  <conditionalFormatting sqref="W7:Z7 W5:W6 Y5:Y6">
    <cfRule type="cellIs" dxfId="873" priority="324" operator="equal">
      <formula>0</formula>
    </cfRule>
  </conditionalFormatting>
  <conditionalFormatting sqref="W4 Y4">
    <cfRule type="cellIs" dxfId="872" priority="323" operator="equal">
      <formula>0</formula>
    </cfRule>
  </conditionalFormatting>
  <conditionalFormatting sqref="W9">
    <cfRule type="cellIs" dxfId="871" priority="322" operator="equal">
      <formula>0</formula>
    </cfRule>
  </conditionalFormatting>
  <conditionalFormatting sqref="W8">
    <cfRule type="cellIs" dxfId="870" priority="321" operator="equal">
      <formula>0</formula>
    </cfRule>
  </conditionalFormatting>
  <conditionalFormatting sqref="E14:E16 G14:G15">
    <cfRule type="cellIs" dxfId="869" priority="300" operator="equal">
      <formula>0</formula>
    </cfRule>
  </conditionalFormatting>
  <conditionalFormatting sqref="K16:N16 K14:K15 M14:M15">
    <cfRule type="cellIs" dxfId="868" priority="298" operator="equal">
      <formula>0</formula>
    </cfRule>
  </conditionalFormatting>
  <conditionalFormatting sqref="E13 G13">
    <cfRule type="cellIs" dxfId="867" priority="299" operator="equal">
      <formula>0</formula>
    </cfRule>
  </conditionalFormatting>
  <conditionalFormatting sqref="K13 M13">
    <cfRule type="cellIs" dxfId="866" priority="297" operator="equal">
      <formula>0</formula>
    </cfRule>
  </conditionalFormatting>
  <conditionalFormatting sqref="Q16:T16 Q14:Q15 S14:S15">
    <cfRule type="cellIs" dxfId="865" priority="296" operator="equal">
      <formula>0</formula>
    </cfRule>
  </conditionalFormatting>
  <conditionalFormatting sqref="Q13 S13">
    <cfRule type="cellIs" dxfId="864" priority="295" operator="equal">
      <formula>0</formula>
    </cfRule>
  </conditionalFormatting>
  <conditionalFormatting sqref="AC14">
    <cfRule type="cellIs" dxfId="863" priority="294" operator="equal">
      <formula>0</formula>
    </cfRule>
  </conditionalFormatting>
  <conditionalFormatting sqref="AC13">
    <cfRule type="cellIs" dxfId="862" priority="293" operator="equal">
      <formula>0</formula>
    </cfRule>
  </conditionalFormatting>
  <conditionalFormatting sqref="AC15">
    <cfRule type="cellIs" dxfId="861" priority="292" operator="equal">
      <formula>0</formula>
    </cfRule>
  </conditionalFormatting>
  <conditionalFormatting sqref="AC16">
    <cfRule type="cellIs" dxfId="860" priority="291" operator="equal">
      <formula>0</formula>
    </cfRule>
  </conditionalFormatting>
  <conditionalFormatting sqref="E18">
    <cfRule type="cellIs" dxfId="859" priority="290" operator="equal">
      <formula>0</formula>
    </cfRule>
  </conditionalFormatting>
  <conditionalFormatting sqref="K18">
    <cfRule type="cellIs" dxfId="858" priority="288" operator="equal">
      <formula>0</formula>
    </cfRule>
  </conditionalFormatting>
  <conditionalFormatting sqref="E17">
    <cfRule type="cellIs" dxfId="857" priority="289" operator="equal">
      <formula>0</formula>
    </cfRule>
  </conditionalFormatting>
  <conditionalFormatting sqref="K17">
    <cfRule type="cellIs" dxfId="856" priority="287" operator="equal">
      <formula>0</formula>
    </cfRule>
  </conditionalFormatting>
  <conditionalFormatting sqref="Q18">
    <cfRule type="cellIs" dxfId="855" priority="286" operator="equal">
      <formula>0</formula>
    </cfRule>
  </conditionalFormatting>
  <conditionalFormatting sqref="Q17">
    <cfRule type="cellIs" dxfId="854" priority="285" operator="equal">
      <formula>0</formula>
    </cfRule>
  </conditionalFormatting>
  <conditionalFormatting sqref="W16:Z16 W14:W15 Y14:Y15">
    <cfRule type="cellIs" dxfId="853" priority="284" operator="equal">
      <formula>0</formula>
    </cfRule>
  </conditionalFormatting>
  <conditionalFormatting sqref="W13 Y13">
    <cfRule type="cellIs" dxfId="852" priority="283" operator="equal">
      <formula>0</formula>
    </cfRule>
  </conditionalFormatting>
  <conditionalFormatting sqref="W18">
    <cfRule type="cellIs" dxfId="851" priority="282" operator="equal">
      <formula>0</formula>
    </cfRule>
  </conditionalFormatting>
  <conditionalFormatting sqref="W17">
    <cfRule type="cellIs" dxfId="850" priority="281" operator="equal">
      <formula>0</formula>
    </cfRule>
  </conditionalFormatting>
  <conditionalFormatting sqref="E23:E25 G23:G24">
    <cfRule type="cellIs" dxfId="849" priority="280" operator="equal">
      <formula>0</formula>
    </cfRule>
  </conditionalFormatting>
  <conditionalFormatting sqref="K25:N25 K23:K24 M23:M24">
    <cfRule type="cellIs" dxfId="848" priority="278" operator="equal">
      <formula>0</formula>
    </cfRule>
  </conditionalFormatting>
  <conditionalFormatting sqref="E22 G22">
    <cfRule type="cellIs" dxfId="847" priority="279" operator="equal">
      <formula>0</formula>
    </cfRule>
  </conditionalFormatting>
  <conditionalFormatting sqref="K22 M22">
    <cfRule type="cellIs" dxfId="846" priority="277" operator="equal">
      <formula>0</formula>
    </cfRule>
  </conditionalFormatting>
  <conditionalFormatting sqref="Q25:T25 Q23:Q24 S23:S24">
    <cfRule type="cellIs" dxfId="845" priority="276" operator="equal">
      <formula>0</formula>
    </cfRule>
  </conditionalFormatting>
  <conditionalFormatting sqref="Q22 S22">
    <cfRule type="cellIs" dxfId="844" priority="275" operator="equal">
      <formula>0</formula>
    </cfRule>
  </conditionalFormatting>
  <conditionalFormatting sqref="AC23">
    <cfRule type="cellIs" dxfId="843" priority="274" operator="equal">
      <formula>0</formula>
    </cfRule>
  </conditionalFormatting>
  <conditionalFormatting sqref="AC22">
    <cfRule type="cellIs" dxfId="842" priority="273" operator="equal">
      <formula>0</formula>
    </cfRule>
  </conditionalFormatting>
  <conditionalFormatting sqref="AC24">
    <cfRule type="cellIs" dxfId="841" priority="272" operator="equal">
      <formula>0</formula>
    </cfRule>
  </conditionalFormatting>
  <conditionalFormatting sqref="AC25">
    <cfRule type="cellIs" dxfId="840" priority="271" operator="equal">
      <formula>0</formula>
    </cfRule>
  </conditionalFormatting>
  <conditionalFormatting sqref="E27">
    <cfRule type="cellIs" dxfId="839" priority="270" operator="equal">
      <formula>0</formula>
    </cfRule>
  </conditionalFormatting>
  <conditionalFormatting sqref="K27">
    <cfRule type="cellIs" dxfId="838" priority="268" operator="equal">
      <formula>0</formula>
    </cfRule>
  </conditionalFormatting>
  <conditionalFormatting sqref="E26">
    <cfRule type="cellIs" dxfId="837" priority="269" operator="equal">
      <formula>0</formula>
    </cfRule>
  </conditionalFormatting>
  <conditionalFormatting sqref="K26">
    <cfRule type="cellIs" dxfId="836" priority="267" operator="equal">
      <formula>0</formula>
    </cfRule>
  </conditionalFormatting>
  <conditionalFormatting sqref="Q27">
    <cfRule type="cellIs" dxfId="835" priority="266" operator="equal">
      <formula>0</formula>
    </cfRule>
  </conditionalFormatting>
  <conditionalFormatting sqref="Q26">
    <cfRule type="cellIs" dxfId="834" priority="265" operator="equal">
      <formula>0</formula>
    </cfRule>
  </conditionalFormatting>
  <conditionalFormatting sqref="W25:Z25 W23:W24 Y23:Y24">
    <cfRule type="cellIs" dxfId="833" priority="264" operator="equal">
      <formula>0</formula>
    </cfRule>
  </conditionalFormatting>
  <conditionalFormatting sqref="W22 Y22">
    <cfRule type="cellIs" dxfId="832" priority="263" operator="equal">
      <formula>0</formula>
    </cfRule>
  </conditionalFormatting>
  <conditionalFormatting sqref="W27">
    <cfRule type="cellIs" dxfId="831" priority="262" operator="equal">
      <formula>0</formula>
    </cfRule>
  </conditionalFormatting>
  <conditionalFormatting sqref="W26">
    <cfRule type="cellIs" dxfId="830" priority="261" operator="equal">
      <formula>0</formula>
    </cfRule>
  </conditionalFormatting>
  <conditionalFormatting sqref="E32:E34 G32:G33">
    <cfRule type="cellIs" dxfId="829" priority="260" operator="equal">
      <formula>0</formula>
    </cfRule>
  </conditionalFormatting>
  <conditionalFormatting sqref="K34:N34 K32:K33 M32:M33">
    <cfRule type="cellIs" dxfId="828" priority="258" operator="equal">
      <formula>0</formula>
    </cfRule>
  </conditionalFormatting>
  <conditionalFormatting sqref="E31 G31">
    <cfRule type="cellIs" dxfId="827" priority="259" operator="equal">
      <formula>0</formula>
    </cfRule>
  </conditionalFormatting>
  <conditionalFormatting sqref="K31 M31">
    <cfRule type="cellIs" dxfId="826" priority="257" operator="equal">
      <formula>0</formula>
    </cfRule>
  </conditionalFormatting>
  <conditionalFormatting sqref="Q34:T34 Q32:Q33 S32:S33">
    <cfRule type="cellIs" dxfId="825" priority="256" operator="equal">
      <formula>0</formula>
    </cfRule>
  </conditionalFormatting>
  <conditionalFormatting sqref="Q31 S31">
    <cfRule type="cellIs" dxfId="824" priority="255" operator="equal">
      <formula>0</formula>
    </cfRule>
  </conditionalFormatting>
  <conditionalFormatting sqref="AC32">
    <cfRule type="cellIs" dxfId="823" priority="254" operator="equal">
      <formula>0</formula>
    </cfRule>
  </conditionalFormatting>
  <conditionalFormatting sqref="AC31">
    <cfRule type="cellIs" dxfId="822" priority="253" operator="equal">
      <formula>0</formula>
    </cfRule>
  </conditionalFormatting>
  <conditionalFormatting sqref="AC33">
    <cfRule type="cellIs" dxfId="821" priority="252" operator="equal">
      <formula>0</formula>
    </cfRule>
  </conditionalFormatting>
  <conditionalFormatting sqref="AC34">
    <cfRule type="cellIs" dxfId="820" priority="251" operator="equal">
      <formula>0</formula>
    </cfRule>
  </conditionalFormatting>
  <conditionalFormatting sqref="E36">
    <cfRule type="cellIs" dxfId="819" priority="250" operator="equal">
      <formula>0</formula>
    </cfRule>
  </conditionalFormatting>
  <conditionalFormatting sqref="K36">
    <cfRule type="cellIs" dxfId="818" priority="248" operator="equal">
      <formula>0</formula>
    </cfRule>
  </conditionalFormatting>
  <conditionalFormatting sqref="E35">
    <cfRule type="cellIs" dxfId="817" priority="249" operator="equal">
      <formula>0</formula>
    </cfRule>
  </conditionalFormatting>
  <conditionalFormatting sqref="K35">
    <cfRule type="cellIs" dxfId="816" priority="247" operator="equal">
      <formula>0</formula>
    </cfRule>
  </conditionalFormatting>
  <conditionalFormatting sqref="Q36">
    <cfRule type="cellIs" dxfId="815" priority="246" operator="equal">
      <formula>0</formula>
    </cfRule>
  </conditionalFormatting>
  <conditionalFormatting sqref="Q35">
    <cfRule type="cellIs" dxfId="814" priority="245" operator="equal">
      <formula>0</formula>
    </cfRule>
  </conditionalFormatting>
  <conditionalFormatting sqref="W34:Z34 W32:W33 Y32:Y33">
    <cfRule type="cellIs" dxfId="813" priority="244" operator="equal">
      <formula>0</formula>
    </cfRule>
  </conditionalFormatting>
  <conditionalFormatting sqref="W31 Y31">
    <cfRule type="cellIs" dxfId="812" priority="243" operator="equal">
      <formula>0</formula>
    </cfRule>
  </conditionalFormatting>
  <conditionalFormatting sqref="W36">
    <cfRule type="cellIs" dxfId="811" priority="242" operator="equal">
      <formula>0</formula>
    </cfRule>
  </conditionalFormatting>
  <conditionalFormatting sqref="W35">
    <cfRule type="cellIs" dxfId="810" priority="241" operator="equal">
      <formula>0</formula>
    </cfRule>
  </conditionalFormatting>
  <conditionalFormatting sqref="E41:E43 G41:G42">
    <cfRule type="cellIs" dxfId="809" priority="240" operator="equal">
      <formula>0</formula>
    </cfRule>
  </conditionalFormatting>
  <conditionalFormatting sqref="K43:N43 K41:K42 M41:M42">
    <cfRule type="cellIs" dxfId="808" priority="238" operator="equal">
      <formula>0</formula>
    </cfRule>
  </conditionalFormatting>
  <conditionalFormatting sqref="E40 G40">
    <cfRule type="cellIs" dxfId="807" priority="239" operator="equal">
      <formula>0</formula>
    </cfRule>
  </conditionalFormatting>
  <conditionalFormatting sqref="K40 M40">
    <cfRule type="cellIs" dxfId="806" priority="237" operator="equal">
      <formula>0</formula>
    </cfRule>
  </conditionalFormatting>
  <conditionalFormatting sqref="Q43:T43 Q41:Q42 S41:S42">
    <cfRule type="cellIs" dxfId="805" priority="236" operator="equal">
      <formula>0</formula>
    </cfRule>
  </conditionalFormatting>
  <conditionalFormatting sqref="Q40 S40">
    <cfRule type="cellIs" dxfId="804" priority="235" operator="equal">
      <formula>0</formula>
    </cfRule>
  </conditionalFormatting>
  <conditionalFormatting sqref="AC41">
    <cfRule type="cellIs" dxfId="803" priority="234" operator="equal">
      <formula>0</formula>
    </cfRule>
  </conditionalFormatting>
  <conditionalFormatting sqref="AC40">
    <cfRule type="cellIs" dxfId="802" priority="233" operator="equal">
      <formula>0</formula>
    </cfRule>
  </conditionalFormatting>
  <conditionalFormatting sqref="AC42">
    <cfRule type="cellIs" dxfId="801" priority="232" operator="equal">
      <formula>0</formula>
    </cfRule>
  </conditionalFormatting>
  <conditionalFormatting sqref="AC43">
    <cfRule type="cellIs" dxfId="800" priority="231" operator="equal">
      <formula>0</formula>
    </cfRule>
  </conditionalFormatting>
  <conditionalFormatting sqref="E45">
    <cfRule type="cellIs" dxfId="799" priority="230" operator="equal">
      <formula>0</formula>
    </cfRule>
  </conditionalFormatting>
  <conditionalFormatting sqref="K45">
    <cfRule type="cellIs" dxfId="798" priority="228" operator="equal">
      <formula>0</formula>
    </cfRule>
  </conditionalFormatting>
  <conditionalFormatting sqref="E44">
    <cfRule type="cellIs" dxfId="797" priority="229" operator="equal">
      <formula>0</formula>
    </cfRule>
  </conditionalFormatting>
  <conditionalFormatting sqref="K44">
    <cfRule type="cellIs" dxfId="796" priority="227" operator="equal">
      <formula>0</formula>
    </cfRule>
  </conditionalFormatting>
  <conditionalFormatting sqref="Q45">
    <cfRule type="cellIs" dxfId="795" priority="226" operator="equal">
      <formula>0</formula>
    </cfRule>
  </conditionalFormatting>
  <conditionalFormatting sqref="Q44">
    <cfRule type="cellIs" dxfId="794" priority="225" operator="equal">
      <formula>0</formula>
    </cfRule>
  </conditionalFormatting>
  <conditionalFormatting sqref="W43:Z43 W41:W42 Y41:Y42">
    <cfRule type="cellIs" dxfId="793" priority="224" operator="equal">
      <formula>0</formula>
    </cfRule>
  </conditionalFormatting>
  <conditionalFormatting sqref="W40 Y40">
    <cfRule type="cellIs" dxfId="792" priority="223" operator="equal">
      <formula>0</formula>
    </cfRule>
  </conditionalFormatting>
  <conditionalFormatting sqref="W45">
    <cfRule type="cellIs" dxfId="791" priority="222" operator="equal">
      <formula>0</formula>
    </cfRule>
  </conditionalFormatting>
  <conditionalFormatting sqref="W44">
    <cfRule type="cellIs" dxfId="790" priority="221" operator="equal">
      <formula>0</formula>
    </cfRule>
  </conditionalFormatting>
  <conditionalFormatting sqref="E50:E52 G50:G51">
    <cfRule type="cellIs" dxfId="789" priority="220" operator="equal">
      <formula>0</formula>
    </cfRule>
  </conditionalFormatting>
  <conditionalFormatting sqref="K52:N52 K50:K51 M50:M51">
    <cfRule type="cellIs" dxfId="788" priority="218" operator="equal">
      <formula>0</formula>
    </cfRule>
  </conditionalFormatting>
  <conditionalFormatting sqref="E49 G49">
    <cfRule type="cellIs" dxfId="787" priority="219" operator="equal">
      <formula>0</formula>
    </cfRule>
  </conditionalFormatting>
  <conditionalFormatting sqref="K49 M49">
    <cfRule type="cellIs" dxfId="786" priority="217" operator="equal">
      <formula>0</formula>
    </cfRule>
  </conditionalFormatting>
  <conditionalFormatting sqref="Q52:T52 Q50:Q51 S50:S51">
    <cfRule type="cellIs" dxfId="785" priority="216" operator="equal">
      <formula>0</formula>
    </cfRule>
  </conditionalFormatting>
  <conditionalFormatting sqref="Q49 S49">
    <cfRule type="cellIs" dxfId="784" priority="215" operator="equal">
      <formula>0</formula>
    </cfRule>
  </conditionalFormatting>
  <conditionalFormatting sqref="AC50">
    <cfRule type="cellIs" dxfId="783" priority="214" operator="equal">
      <formula>0</formula>
    </cfRule>
  </conditionalFormatting>
  <conditionalFormatting sqref="AC49">
    <cfRule type="cellIs" dxfId="782" priority="213" operator="equal">
      <formula>0</formula>
    </cfRule>
  </conditionalFormatting>
  <conditionalFormatting sqref="AC51">
    <cfRule type="cellIs" dxfId="781" priority="212" operator="equal">
      <formula>0</formula>
    </cfRule>
  </conditionalFormatting>
  <conditionalFormatting sqref="AC52">
    <cfRule type="cellIs" dxfId="780" priority="211" operator="equal">
      <formula>0</formula>
    </cfRule>
  </conditionalFormatting>
  <conditionalFormatting sqref="E54">
    <cfRule type="cellIs" dxfId="779" priority="210" operator="equal">
      <formula>0</formula>
    </cfRule>
  </conditionalFormatting>
  <conditionalFormatting sqref="K54">
    <cfRule type="cellIs" dxfId="778" priority="208" operator="equal">
      <formula>0</formula>
    </cfRule>
  </conditionalFormatting>
  <conditionalFormatting sqref="E53">
    <cfRule type="cellIs" dxfId="777" priority="209" operator="equal">
      <formula>0</formula>
    </cfRule>
  </conditionalFormatting>
  <conditionalFormatting sqref="K53">
    <cfRule type="cellIs" dxfId="776" priority="207" operator="equal">
      <formula>0</formula>
    </cfRule>
  </conditionalFormatting>
  <conditionalFormatting sqref="Q54">
    <cfRule type="cellIs" dxfId="775" priority="206" operator="equal">
      <formula>0</formula>
    </cfRule>
  </conditionalFormatting>
  <conditionalFormatting sqref="Q53">
    <cfRule type="cellIs" dxfId="774" priority="205" operator="equal">
      <formula>0</formula>
    </cfRule>
  </conditionalFormatting>
  <conditionalFormatting sqref="W52:Z52 W50:W51 Y50:Y51">
    <cfRule type="cellIs" dxfId="773" priority="204" operator="equal">
      <formula>0</formula>
    </cfRule>
  </conditionalFormatting>
  <conditionalFormatting sqref="W49 Y49">
    <cfRule type="cellIs" dxfId="772" priority="203" operator="equal">
      <formula>0</formula>
    </cfRule>
  </conditionalFormatting>
  <conditionalFormatting sqref="W54">
    <cfRule type="cellIs" dxfId="771" priority="202" operator="equal">
      <formula>0</formula>
    </cfRule>
  </conditionalFormatting>
  <conditionalFormatting sqref="W53">
    <cfRule type="cellIs" dxfId="770" priority="201" operator="equal">
      <formula>0</formula>
    </cfRule>
  </conditionalFormatting>
  <conditionalFormatting sqref="E59:E61 G59:G60">
    <cfRule type="cellIs" dxfId="769" priority="200" operator="equal">
      <formula>0</formula>
    </cfRule>
  </conditionalFormatting>
  <conditionalFormatting sqref="K61:N61 K59:K60 M59:M60">
    <cfRule type="cellIs" dxfId="768" priority="198" operator="equal">
      <formula>0</formula>
    </cfRule>
  </conditionalFormatting>
  <conditionalFormatting sqref="E58 G58">
    <cfRule type="cellIs" dxfId="767" priority="199" operator="equal">
      <formula>0</formula>
    </cfRule>
  </conditionalFormatting>
  <conditionalFormatting sqref="K58 M58">
    <cfRule type="cellIs" dxfId="766" priority="197" operator="equal">
      <formula>0</formula>
    </cfRule>
  </conditionalFormatting>
  <conditionalFormatting sqref="Q61:T61 Q59:Q60 S59:S60">
    <cfRule type="cellIs" dxfId="765" priority="196" operator="equal">
      <formula>0</formula>
    </cfRule>
  </conditionalFormatting>
  <conditionalFormatting sqref="Q58 S58">
    <cfRule type="cellIs" dxfId="764" priority="195" operator="equal">
      <formula>0</formula>
    </cfRule>
  </conditionalFormatting>
  <conditionalFormatting sqref="AC59">
    <cfRule type="cellIs" dxfId="763" priority="194" operator="equal">
      <formula>0</formula>
    </cfRule>
  </conditionalFormatting>
  <conditionalFormatting sqref="AC58">
    <cfRule type="cellIs" dxfId="762" priority="193" operator="equal">
      <formula>0</formula>
    </cfRule>
  </conditionalFormatting>
  <conditionalFormatting sqref="AC60">
    <cfRule type="cellIs" dxfId="761" priority="192" operator="equal">
      <formula>0</formula>
    </cfRule>
  </conditionalFormatting>
  <conditionalFormatting sqref="AC61">
    <cfRule type="cellIs" dxfId="760" priority="191" operator="equal">
      <formula>0</formula>
    </cfRule>
  </conditionalFormatting>
  <conditionalFormatting sqref="E63">
    <cfRule type="cellIs" dxfId="759" priority="190" operator="equal">
      <formula>0</formula>
    </cfRule>
  </conditionalFormatting>
  <conditionalFormatting sqref="K63">
    <cfRule type="cellIs" dxfId="758" priority="188" operator="equal">
      <formula>0</formula>
    </cfRule>
  </conditionalFormatting>
  <conditionalFormatting sqref="E62">
    <cfRule type="cellIs" dxfId="757" priority="189" operator="equal">
      <formula>0</formula>
    </cfRule>
  </conditionalFormatting>
  <conditionalFormatting sqref="K62">
    <cfRule type="cellIs" dxfId="756" priority="187" operator="equal">
      <formula>0</formula>
    </cfRule>
  </conditionalFormatting>
  <conditionalFormatting sqref="Q63">
    <cfRule type="cellIs" dxfId="755" priority="186" operator="equal">
      <formula>0</formula>
    </cfRule>
  </conditionalFormatting>
  <conditionalFormatting sqref="Q62">
    <cfRule type="cellIs" dxfId="754" priority="185" operator="equal">
      <formula>0</formula>
    </cfRule>
  </conditionalFormatting>
  <conditionalFormatting sqref="W61:Z61 W59:W60 Y59:Y60">
    <cfRule type="cellIs" dxfId="753" priority="184" operator="equal">
      <formula>0</formula>
    </cfRule>
  </conditionalFormatting>
  <conditionalFormatting sqref="W58 Y58">
    <cfRule type="cellIs" dxfId="752" priority="183" operator="equal">
      <formula>0</formula>
    </cfRule>
  </conditionalFormatting>
  <conditionalFormatting sqref="W63">
    <cfRule type="cellIs" dxfId="751" priority="182" operator="equal">
      <formula>0</formula>
    </cfRule>
  </conditionalFormatting>
  <conditionalFormatting sqref="W62">
    <cfRule type="cellIs" dxfId="750" priority="181" operator="equal">
      <formula>0</formula>
    </cfRule>
  </conditionalFormatting>
  <conditionalFormatting sqref="E68:E70 G68:G69">
    <cfRule type="cellIs" dxfId="749" priority="180" operator="equal">
      <formula>0</formula>
    </cfRule>
  </conditionalFormatting>
  <conditionalFormatting sqref="K70:N70 K68:K69 M68:M69">
    <cfRule type="cellIs" dxfId="748" priority="178" operator="equal">
      <formula>0</formula>
    </cfRule>
  </conditionalFormatting>
  <conditionalFormatting sqref="E67 G67">
    <cfRule type="cellIs" dxfId="747" priority="179" operator="equal">
      <formula>0</formula>
    </cfRule>
  </conditionalFormatting>
  <conditionalFormatting sqref="K67 M67">
    <cfRule type="cellIs" dxfId="746" priority="177" operator="equal">
      <formula>0</formula>
    </cfRule>
  </conditionalFormatting>
  <conditionalFormatting sqref="Q70:T70 Q68:Q69 S68:S69">
    <cfRule type="cellIs" dxfId="745" priority="176" operator="equal">
      <formula>0</formula>
    </cfRule>
  </conditionalFormatting>
  <conditionalFormatting sqref="Q67 S67">
    <cfRule type="cellIs" dxfId="744" priority="175" operator="equal">
      <formula>0</formula>
    </cfRule>
  </conditionalFormatting>
  <conditionalFormatting sqref="AC68">
    <cfRule type="cellIs" dxfId="743" priority="174" operator="equal">
      <formula>0</formula>
    </cfRule>
  </conditionalFormatting>
  <conditionalFormatting sqref="AC67">
    <cfRule type="cellIs" dxfId="742" priority="173" operator="equal">
      <formula>0</formula>
    </cfRule>
  </conditionalFormatting>
  <conditionalFormatting sqref="AC69">
    <cfRule type="cellIs" dxfId="741" priority="172" operator="equal">
      <formula>0</formula>
    </cfRule>
  </conditionalFormatting>
  <conditionalFormatting sqref="AC70">
    <cfRule type="cellIs" dxfId="740" priority="171" operator="equal">
      <formula>0</formula>
    </cfRule>
  </conditionalFormatting>
  <conditionalFormatting sqref="E72">
    <cfRule type="cellIs" dxfId="739" priority="170" operator="equal">
      <formula>0</formula>
    </cfRule>
  </conditionalFormatting>
  <conditionalFormatting sqref="K72">
    <cfRule type="cellIs" dxfId="738" priority="168" operator="equal">
      <formula>0</formula>
    </cfRule>
  </conditionalFormatting>
  <conditionalFormatting sqref="E71">
    <cfRule type="cellIs" dxfId="737" priority="169" operator="equal">
      <formula>0</formula>
    </cfRule>
  </conditionalFormatting>
  <conditionalFormatting sqref="K71">
    <cfRule type="cellIs" dxfId="736" priority="167" operator="equal">
      <formula>0</formula>
    </cfRule>
  </conditionalFormatting>
  <conditionalFormatting sqref="Q72">
    <cfRule type="cellIs" dxfId="735" priority="166" operator="equal">
      <formula>0</formula>
    </cfRule>
  </conditionalFormatting>
  <conditionalFormatting sqref="Q71">
    <cfRule type="cellIs" dxfId="734" priority="165" operator="equal">
      <formula>0</formula>
    </cfRule>
  </conditionalFormatting>
  <conditionalFormatting sqref="W70:Z70 W68:W69 Y68:Y69">
    <cfRule type="cellIs" dxfId="733" priority="164" operator="equal">
      <formula>0</formula>
    </cfRule>
  </conditionalFormatting>
  <conditionalFormatting sqref="W67 Y67">
    <cfRule type="cellIs" dxfId="732" priority="163" operator="equal">
      <formula>0</formula>
    </cfRule>
  </conditionalFormatting>
  <conditionalFormatting sqref="W72">
    <cfRule type="cellIs" dxfId="731" priority="162" operator="equal">
      <formula>0</formula>
    </cfRule>
  </conditionalFormatting>
  <conditionalFormatting sqref="W71">
    <cfRule type="cellIs" dxfId="730" priority="161" operator="equal">
      <formula>0</formula>
    </cfRule>
  </conditionalFormatting>
  <conditionalFormatting sqref="E77:E79 G77:G78">
    <cfRule type="cellIs" dxfId="729" priority="160" operator="equal">
      <formula>0</formula>
    </cfRule>
  </conditionalFormatting>
  <conditionalFormatting sqref="K79:N79 K77:K78 M77:M78">
    <cfRule type="cellIs" dxfId="728" priority="158" operator="equal">
      <formula>0</formula>
    </cfRule>
  </conditionalFormatting>
  <conditionalFormatting sqref="E76 G76">
    <cfRule type="cellIs" dxfId="727" priority="159" operator="equal">
      <formula>0</formula>
    </cfRule>
  </conditionalFormatting>
  <conditionalFormatting sqref="K76 M76">
    <cfRule type="cellIs" dxfId="726" priority="157" operator="equal">
      <formula>0</formula>
    </cfRule>
  </conditionalFormatting>
  <conditionalFormatting sqref="Q79:T79 Q77:Q78 S77:S78">
    <cfRule type="cellIs" dxfId="725" priority="156" operator="equal">
      <formula>0</formula>
    </cfRule>
  </conditionalFormatting>
  <conditionalFormatting sqref="Q76 S76">
    <cfRule type="cellIs" dxfId="724" priority="155" operator="equal">
      <formula>0</formula>
    </cfRule>
  </conditionalFormatting>
  <conditionalFormatting sqref="AC77">
    <cfRule type="cellIs" dxfId="723" priority="154" operator="equal">
      <formula>0</formula>
    </cfRule>
  </conditionalFormatting>
  <conditionalFormatting sqref="AC76">
    <cfRule type="cellIs" dxfId="722" priority="153" operator="equal">
      <formula>0</formula>
    </cfRule>
  </conditionalFormatting>
  <conditionalFormatting sqref="AC78">
    <cfRule type="cellIs" dxfId="721" priority="152" operator="equal">
      <formula>0</formula>
    </cfRule>
  </conditionalFormatting>
  <conditionalFormatting sqref="AC79">
    <cfRule type="cellIs" dxfId="720" priority="151" operator="equal">
      <formula>0</formula>
    </cfRule>
  </conditionalFormatting>
  <conditionalFormatting sqref="E81">
    <cfRule type="cellIs" dxfId="719" priority="150" operator="equal">
      <formula>0</formula>
    </cfRule>
  </conditionalFormatting>
  <conditionalFormatting sqref="K81">
    <cfRule type="cellIs" dxfId="718" priority="148" operator="equal">
      <formula>0</formula>
    </cfRule>
  </conditionalFormatting>
  <conditionalFormatting sqref="E80">
    <cfRule type="cellIs" dxfId="717" priority="149" operator="equal">
      <formula>0</formula>
    </cfRule>
  </conditionalFormatting>
  <conditionalFormatting sqref="K80">
    <cfRule type="cellIs" dxfId="716" priority="147" operator="equal">
      <formula>0</formula>
    </cfRule>
  </conditionalFormatting>
  <conditionalFormatting sqref="Q81">
    <cfRule type="cellIs" dxfId="715" priority="146" operator="equal">
      <formula>0</formula>
    </cfRule>
  </conditionalFormatting>
  <conditionalFormatting sqref="Q80">
    <cfRule type="cellIs" dxfId="714" priority="145" operator="equal">
      <formula>0</formula>
    </cfRule>
  </conditionalFormatting>
  <conditionalFormatting sqref="W79:Z79 W77:W78 Y77:Y78">
    <cfRule type="cellIs" dxfId="713" priority="144" operator="equal">
      <formula>0</formula>
    </cfRule>
  </conditionalFormatting>
  <conditionalFormatting sqref="W76 Y76">
    <cfRule type="cellIs" dxfId="712" priority="143" operator="equal">
      <formula>0</formula>
    </cfRule>
  </conditionalFormatting>
  <conditionalFormatting sqref="W81">
    <cfRule type="cellIs" dxfId="711" priority="142" operator="equal">
      <formula>0</formula>
    </cfRule>
  </conditionalFormatting>
  <conditionalFormatting sqref="W80">
    <cfRule type="cellIs" dxfId="710" priority="141" operator="equal">
      <formula>0</formula>
    </cfRule>
  </conditionalFormatting>
  <conditionalFormatting sqref="E86:E88 G86:G87">
    <cfRule type="cellIs" dxfId="709" priority="140" operator="equal">
      <formula>0</formula>
    </cfRule>
  </conditionalFormatting>
  <conditionalFormatting sqref="K88:N88 K86:K87 M86:M87">
    <cfRule type="cellIs" dxfId="708" priority="138" operator="equal">
      <formula>0</formula>
    </cfRule>
  </conditionalFormatting>
  <conditionalFormatting sqref="E85 G85">
    <cfRule type="cellIs" dxfId="707" priority="139" operator="equal">
      <formula>0</formula>
    </cfRule>
  </conditionalFormatting>
  <conditionalFormatting sqref="K85 M85">
    <cfRule type="cellIs" dxfId="706" priority="137" operator="equal">
      <formula>0</formula>
    </cfRule>
  </conditionalFormatting>
  <conditionalFormatting sqref="Q88:T88 Q86:Q87 S86:S87">
    <cfRule type="cellIs" dxfId="705" priority="136" operator="equal">
      <formula>0</formula>
    </cfRule>
  </conditionalFormatting>
  <conditionalFormatting sqref="Q85 S85">
    <cfRule type="cellIs" dxfId="704" priority="135" operator="equal">
      <formula>0</formula>
    </cfRule>
  </conditionalFormatting>
  <conditionalFormatting sqref="AC86">
    <cfRule type="cellIs" dxfId="703" priority="134" operator="equal">
      <formula>0</formula>
    </cfRule>
  </conditionalFormatting>
  <conditionalFormatting sqref="AC85">
    <cfRule type="cellIs" dxfId="702" priority="133" operator="equal">
      <formula>0</formula>
    </cfRule>
  </conditionalFormatting>
  <conditionalFormatting sqref="AC87">
    <cfRule type="cellIs" dxfId="701" priority="132" operator="equal">
      <formula>0</formula>
    </cfRule>
  </conditionalFormatting>
  <conditionalFormatting sqref="AC88">
    <cfRule type="cellIs" dxfId="700" priority="131" operator="equal">
      <formula>0</formula>
    </cfRule>
  </conditionalFormatting>
  <conditionalFormatting sqref="E90">
    <cfRule type="cellIs" dxfId="699" priority="130" operator="equal">
      <formula>0</formula>
    </cfRule>
  </conditionalFormatting>
  <conditionalFormatting sqref="K90">
    <cfRule type="cellIs" dxfId="698" priority="128" operator="equal">
      <formula>0</formula>
    </cfRule>
  </conditionalFormatting>
  <conditionalFormatting sqref="E89">
    <cfRule type="cellIs" dxfId="697" priority="129" operator="equal">
      <formula>0</formula>
    </cfRule>
  </conditionalFormatting>
  <conditionalFormatting sqref="K89">
    <cfRule type="cellIs" dxfId="696" priority="127" operator="equal">
      <formula>0</formula>
    </cfRule>
  </conditionalFormatting>
  <conditionalFormatting sqref="Q90">
    <cfRule type="cellIs" dxfId="695" priority="126" operator="equal">
      <formula>0</formula>
    </cfRule>
  </conditionalFormatting>
  <conditionalFormatting sqref="Q89">
    <cfRule type="cellIs" dxfId="694" priority="125" operator="equal">
      <formula>0</formula>
    </cfRule>
  </conditionalFormatting>
  <conditionalFormatting sqref="W88:Z88 W86:W87 Y86:Y87">
    <cfRule type="cellIs" dxfId="693" priority="124" operator="equal">
      <formula>0</formula>
    </cfRule>
  </conditionalFormatting>
  <conditionalFormatting sqref="W85 Y85">
    <cfRule type="cellIs" dxfId="692" priority="123" operator="equal">
      <formula>0</formula>
    </cfRule>
  </conditionalFormatting>
  <conditionalFormatting sqref="W90">
    <cfRule type="cellIs" dxfId="691" priority="122" operator="equal">
      <formula>0</formula>
    </cfRule>
  </conditionalFormatting>
  <conditionalFormatting sqref="W89">
    <cfRule type="cellIs" dxfId="690" priority="121" operator="equal">
      <formula>0</formula>
    </cfRule>
  </conditionalFormatting>
  <conditionalFormatting sqref="E95:E97 G95:G96">
    <cfRule type="cellIs" dxfId="689" priority="120" operator="equal">
      <formula>0</formula>
    </cfRule>
  </conditionalFormatting>
  <conditionalFormatting sqref="K97:N97 K95:K96 M95:M96">
    <cfRule type="cellIs" dxfId="688" priority="118" operator="equal">
      <formula>0</formula>
    </cfRule>
  </conditionalFormatting>
  <conditionalFormatting sqref="E94 G94">
    <cfRule type="cellIs" dxfId="687" priority="119" operator="equal">
      <formula>0</formula>
    </cfRule>
  </conditionalFormatting>
  <conditionalFormatting sqref="K94 M94">
    <cfRule type="cellIs" dxfId="686" priority="117" operator="equal">
      <formula>0</formula>
    </cfRule>
  </conditionalFormatting>
  <conditionalFormatting sqref="Q97:T97 Q95:Q96 S95:S96">
    <cfRule type="cellIs" dxfId="685" priority="116" operator="equal">
      <formula>0</formula>
    </cfRule>
  </conditionalFormatting>
  <conditionalFormatting sqref="Q94 S94">
    <cfRule type="cellIs" dxfId="684" priority="115" operator="equal">
      <formula>0</formula>
    </cfRule>
  </conditionalFormatting>
  <conditionalFormatting sqref="AC95">
    <cfRule type="cellIs" dxfId="683" priority="114" operator="equal">
      <formula>0</formula>
    </cfRule>
  </conditionalFormatting>
  <conditionalFormatting sqref="AC94">
    <cfRule type="cellIs" dxfId="682" priority="113" operator="equal">
      <formula>0</formula>
    </cfRule>
  </conditionalFormatting>
  <conditionalFormatting sqref="AC96">
    <cfRule type="cellIs" dxfId="681" priority="112" operator="equal">
      <formula>0</formula>
    </cfRule>
  </conditionalFormatting>
  <conditionalFormatting sqref="AC97">
    <cfRule type="cellIs" dxfId="680" priority="111" operator="equal">
      <formula>0</formula>
    </cfRule>
  </conditionalFormatting>
  <conditionalFormatting sqref="E99">
    <cfRule type="cellIs" dxfId="679" priority="110" operator="equal">
      <formula>0</formula>
    </cfRule>
  </conditionalFormatting>
  <conditionalFormatting sqref="K99">
    <cfRule type="cellIs" dxfId="678" priority="108" operator="equal">
      <formula>0</formula>
    </cfRule>
  </conditionalFormatting>
  <conditionalFormatting sqref="E98">
    <cfRule type="cellIs" dxfId="677" priority="109" operator="equal">
      <formula>0</formula>
    </cfRule>
  </conditionalFormatting>
  <conditionalFormatting sqref="K98">
    <cfRule type="cellIs" dxfId="676" priority="107" operator="equal">
      <formula>0</formula>
    </cfRule>
  </conditionalFormatting>
  <conditionalFormatting sqref="Q99">
    <cfRule type="cellIs" dxfId="675" priority="106" operator="equal">
      <formula>0</formula>
    </cfRule>
  </conditionalFormatting>
  <conditionalFormatting sqref="Q98">
    <cfRule type="cellIs" dxfId="674" priority="105" operator="equal">
      <formula>0</formula>
    </cfRule>
  </conditionalFormatting>
  <conditionalFormatting sqref="W97:Z97 W95:W96 Y95:Y96">
    <cfRule type="cellIs" dxfId="673" priority="104" operator="equal">
      <formula>0</formula>
    </cfRule>
  </conditionalFormatting>
  <conditionalFormatting sqref="W94 Y94">
    <cfRule type="cellIs" dxfId="672" priority="103" operator="equal">
      <formula>0</formula>
    </cfRule>
  </conditionalFormatting>
  <conditionalFormatting sqref="W99">
    <cfRule type="cellIs" dxfId="671" priority="102" operator="equal">
      <formula>0</formula>
    </cfRule>
  </conditionalFormatting>
  <conditionalFormatting sqref="W98">
    <cfRule type="cellIs" dxfId="670" priority="101" operator="equal">
      <formula>0</formula>
    </cfRule>
  </conditionalFormatting>
  <conditionalFormatting sqref="E104:E106 G104:G105">
    <cfRule type="cellIs" dxfId="669" priority="100" operator="equal">
      <formula>0</formula>
    </cfRule>
  </conditionalFormatting>
  <conditionalFormatting sqref="K106:N106 K104:K105 M104:M105">
    <cfRule type="cellIs" dxfId="668" priority="98" operator="equal">
      <formula>0</formula>
    </cfRule>
  </conditionalFormatting>
  <conditionalFormatting sqref="E103 G103">
    <cfRule type="cellIs" dxfId="667" priority="99" operator="equal">
      <formula>0</formula>
    </cfRule>
  </conditionalFormatting>
  <conditionalFormatting sqref="K103 M103">
    <cfRule type="cellIs" dxfId="666" priority="97" operator="equal">
      <formula>0</formula>
    </cfRule>
  </conditionalFormatting>
  <conditionalFormatting sqref="Q106:T106 Q104:Q105 S104:S105">
    <cfRule type="cellIs" dxfId="665" priority="96" operator="equal">
      <formula>0</formula>
    </cfRule>
  </conditionalFormatting>
  <conditionalFormatting sqref="Q103 S103">
    <cfRule type="cellIs" dxfId="664" priority="95" operator="equal">
      <formula>0</formula>
    </cfRule>
  </conditionalFormatting>
  <conditionalFormatting sqref="AC104">
    <cfRule type="cellIs" dxfId="663" priority="94" operator="equal">
      <formula>0</formula>
    </cfRule>
  </conditionalFormatting>
  <conditionalFormatting sqref="AC103">
    <cfRule type="cellIs" dxfId="662" priority="93" operator="equal">
      <formula>0</formula>
    </cfRule>
  </conditionalFormatting>
  <conditionalFormatting sqref="AC105">
    <cfRule type="cellIs" dxfId="661" priority="92" operator="equal">
      <formula>0</formula>
    </cfRule>
  </conditionalFormatting>
  <conditionalFormatting sqref="AC106">
    <cfRule type="cellIs" dxfId="660" priority="91" operator="equal">
      <formula>0</formula>
    </cfRule>
  </conditionalFormatting>
  <conditionalFormatting sqref="E108">
    <cfRule type="cellIs" dxfId="659" priority="90" operator="equal">
      <formula>0</formula>
    </cfRule>
  </conditionalFormatting>
  <conditionalFormatting sqref="K108">
    <cfRule type="cellIs" dxfId="658" priority="88" operator="equal">
      <formula>0</formula>
    </cfRule>
  </conditionalFormatting>
  <conditionalFormatting sqref="E107">
    <cfRule type="cellIs" dxfId="657" priority="89" operator="equal">
      <formula>0</formula>
    </cfRule>
  </conditionalFormatting>
  <conditionalFormatting sqref="K107">
    <cfRule type="cellIs" dxfId="656" priority="87" operator="equal">
      <formula>0</formula>
    </cfRule>
  </conditionalFormatting>
  <conditionalFormatting sqref="Q108">
    <cfRule type="cellIs" dxfId="655" priority="86" operator="equal">
      <formula>0</formula>
    </cfRule>
  </conditionalFormatting>
  <conditionalFormatting sqref="Q107">
    <cfRule type="cellIs" dxfId="654" priority="85" operator="equal">
      <formula>0</formula>
    </cfRule>
  </conditionalFormatting>
  <conditionalFormatting sqref="W106:Z106 W104:W105 Y104:Y105">
    <cfRule type="cellIs" dxfId="653" priority="84" operator="equal">
      <formula>0</formula>
    </cfRule>
  </conditionalFormatting>
  <conditionalFormatting sqref="W103 Y103">
    <cfRule type="cellIs" dxfId="652" priority="83" operator="equal">
      <formula>0</formula>
    </cfRule>
  </conditionalFormatting>
  <conditionalFormatting sqref="W108">
    <cfRule type="cellIs" dxfId="651" priority="82" operator="equal">
      <formula>0</formula>
    </cfRule>
  </conditionalFormatting>
  <conditionalFormatting sqref="W107">
    <cfRule type="cellIs" dxfId="650" priority="81" operator="equal">
      <formula>0</formula>
    </cfRule>
  </conditionalFormatting>
  <conditionalFormatting sqref="E113:E115 G113:G114">
    <cfRule type="cellIs" dxfId="649" priority="80" operator="equal">
      <formula>0</formula>
    </cfRule>
  </conditionalFormatting>
  <conditionalFormatting sqref="K115:N115 K113:K114 M113:M114">
    <cfRule type="cellIs" dxfId="648" priority="78" operator="equal">
      <formula>0</formula>
    </cfRule>
  </conditionalFormatting>
  <conditionalFormatting sqref="E112 G112">
    <cfRule type="cellIs" dxfId="647" priority="79" operator="equal">
      <formula>0</formula>
    </cfRule>
  </conditionalFormatting>
  <conditionalFormatting sqref="K112 M112">
    <cfRule type="cellIs" dxfId="646" priority="77" operator="equal">
      <formula>0</formula>
    </cfRule>
  </conditionalFormatting>
  <conditionalFormatting sqref="Q115:T115 Q113:Q114 S113:S114">
    <cfRule type="cellIs" dxfId="645" priority="76" operator="equal">
      <formula>0</formula>
    </cfRule>
  </conditionalFormatting>
  <conditionalFormatting sqref="Q112 S112">
    <cfRule type="cellIs" dxfId="644" priority="75" operator="equal">
      <formula>0</formula>
    </cfRule>
  </conditionalFormatting>
  <conditionalFormatting sqref="AC113">
    <cfRule type="cellIs" dxfId="643" priority="74" operator="equal">
      <formula>0</formula>
    </cfRule>
  </conditionalFormatting>
  <conditionalFormatting sqref="AC112">
    <cfRule type="cellIs" dxfId="642" priority="73" operator="equal">
      <formula>0</formula>
    </cfRule>
  </conditionalFormatting>
  <conditionalFormatting sqref="AC114">
    <cfRule type="cellIs" dxfId="641" priority="72" operator="equal">
      <formula>0</formula>
    </cfRule>
  </conditionalFormatting>
  <conditionalFormatting sqref="AC115">
    <cfRule type="cellIs" dxfId="640" priority="71" operator="equal">
      <formula>0</formula>
    </cfRule>
  </conditionalFormatting>
  <conditionalFormatting sqref="E117">
    <cfRule type="cellIs" dxfId="639" priority="70" operator="equal">
      <formula>0</formula>
    </cfRule>
  </conditionalFormatting>
  <conditionalFormatting sqref="K117">
    <cfRule type="cellIs" dxfId="638" priority="68" operator="equal">
      <formula>0</formula>
    </cfRule>
  </conditionalFormatting>
  <conditionalFormatting sqref="E116">
    <cfRule type="cellIs" dxfId="637" priority="69" operator="equal">
      <formula>0</formula>
    </cfRule>
  </conditionalFormatting>
  <conditionalFormatting sqref="K116">
    <cfRule type="cellIs" dxfId="636" priority="67" operator="equal">
      <formula>0</formula>
    </cfRule>
  </conditionalFormatting>
  <conditionalFormatting sqref="Q117">
    <cfRule type="cellIs" dxfId="635" priority="66" operator="equal">
      <formula>0</formula>
    </cfRule>
  </conditionalFormatting>
  <conditionalFormatting sqref="Q116">
    <cfRule type="cellIs" dxfId="634" priority="65" operator="equal">
      <formula>0</formula>
    </cfRule>
  </conditionalFormatting>
  <conditionalFormatting sqref="W115:Z115 W113:W114 Y113:Y114">
    <cfRule type="cellIs" dxfId="633" priority="64" operator="equal">
      <formula>0</formula>
    </cfRule>
  </conditionalFormatting>
  <conditionalFormatting sqref="W112 Y112">
    <cfRule type="cellIs" dxfId="632" priority="63" operator="equal">
      <formula>0</formula>
    </cfRule>
  </conditionalFormatting>
  <conditionalFormatting sqref="W117">
    <cfRule type="cellIs" dxfId="631" priority="62" operator="equal">
      <formula>0</formula>
    </cfRule>
  </conditionalFormatting>
  <conditionalFormatting sqref="W116">
    <cfRule type="cellIs" dxfId="630" priority="61" operator="equal">
      <formula>0</formula>
    </cfRule>
  </conditionalFormatting>
  <conditionalFormatting sqref="E122:E124 G122:G123">
    <cfRule type="cellIs" dxfId="629" priority="60" operator="equal">
      <formula>0</formula>
    </cfRule>
  </conditionalFormatting>
  <conditionalFormatting sqref="K124:N124 K122:K123 M122:M123">
    <cfRule type="cellIs" dxfId="628" priority="58" operator="equal">
      <formula>0</formula>
    </cfRule>
  </conditionalFormatting>
  <conditionalFormatting sqref="E121 G121">
    <cfRule type="cellIs" dxfId="627" priority="59" operator="equal">
      <formula>0</formula>
    </cfRule>
  </conditionalFormatting>
  <conditionalFormatting sqref="K121 M121">
    <cfRule type="cellIs" dxfId="626" priority="57" operator="equal">
      <formula>0</formula>
    </cfRule>
  </conditionalFormatting>
  <conditionalFormatting sqref="Q124:T124 Q122:Q123 S122:S123">
    <cfRule type="cellIs" dxfId="625" priority="56" operator="equal">
      <formula>0</formula>
    </cfRule>
  </conditionalFormatting>
  <conditionalFormatting sqref="Q121 S121">
    <cfRule type="cellIs" dxfId="624" priority="55" operator="equal">
      <formula>0</formula>
    </cfRule>
  </conditionalFormatting>
  <conditionalFormatting sqref="AC122">
    <cfRule type="cellIs" dxfId="623" priority="54" operator="equal">
      <formula>0</formula>
    </cfRule>
  </conditionalFormatting>
  <conditionalFormatting sqref="AC121">
    <cfRule type="cellIs" dxfId="622" priority="53" operator="equal">
      <formula>0</formula>
    </cfRule>
  </conditionalFormatting>
  <conditionalFormatting sqref="AC123">
    <cfRule type="cellIs" dxfId="621" priority="52" operator="equal">
      <formula>0</formula>
    </cfRule>
  </conditionalFormatting>
  <conditionalFormatting sqref="AC124">
    <cfRule type="cellIs" dxfId="620" priority="51" operator="equal">
      <formula>0</formula>
    </cfRule>
  </conditionalFormatting>
  <conditionalFormatting sqref="E126">
    <cfRule type="cellIs" dxfId="619" priority="50" operator="equal">
      <formula>0</formula>
    </cfRule>
  </conditionalFormatting>
  <conditionalFormatting sqref="K126">
    <cfRule type="cellIs" dxfId="618" priority="48" operator="equal">
      <formula>0</formula>
    </cfRule>
  </conditionalFormatting>
  <conditionalFormatting sqref="E125">
    <cfRule type="cellIs" dxfId="617" priority="49" operator="equal">
      <formula>0</formula>
    </cfRule>
  </conditionalFormatting>
  <conditionalFormatting sqref="K125">
    <cfRule type="cellIs" dxfId="616" priority="47" operator="equal">
      <formula>0</formula>
    </cfRule>
  </conditionalFormatting>
  <conditionalFormatting sqref="Q126">
    <cfRule type="cellIs" dxfId="615" priority="46" operator="equal">
      <formula>0</formula>
    </cfRule>
  </conditionalFormatting>
  <conditionalFormatting sqref="Q125">
    <cfRule type="cellIs" dxfId="614" priority="45" operator="equal">
      <formula>0</formula>
    </cfRule>
  </conditionalFormatting>
  <conditionalFormatting sqref="W124:Z124 W122:W123 Y122:Y123">
    <cfRule type="cellIs" dxfId="613" priority="44" operator="equal">
      <formula>0</formula>
    </cfRule>
  </conditionalFormatting>
  <conditionalFormatting sqref="W121 Y121">
    <cfRule type="cellIs" dxfId="612" priority="43" operator="equal">
      <formula>0</formula>
    </cfRule>
  </conditionalFormatting>
  <conditionalFormatting sqref="W126">
    <cfRule type="cellIs" dxfId="611" priority="42" operator="equal">
      <formula>0</formula>
    </cfRule>
  </conditionalFormatting>
  <conditionalFormatting sqref="W125">
    <cfRule type="cellIs" dxfId="610" priority="41" operator="equal">
      <formula>0</formula>
    </cfRule>
  </conditionalFormatting>
  <conditionalFormatting sqref="E131:E133 G131:G132">
    <cfRule type="cellIs" dxfId="609" priority="40" operator="equal">
      <formula>0</formula>
    </cfRule>
  </conditionalFormatting>
  <conditionalFormatting sqref="K133:N133 K131:K132 M131:M132">
    <cfRule type="cellIs" dxfId="608" priority="38" operator="equal">
      <formula>0</formula>
    </cfRule>
  </conditionalFormatting>
  <conditionalFormatting sqref="E130 G130">
    <cfRule type="cellIs" dxfId="607" priority="39" operator="equal">
      <formula>0</formula>
    </cfRule>
  </conditionalFormatting>
  <conditionalFormatting sqref="K130 M130">
    <cfRule type="cellIs" dxfId="606" priority="37" operator="equal">
      <formula>0</formula>
    </cfRule>
  </conditionalFormatting>
  <conditionalFormatting sqref="Q133:T133 Q131:Q132 S131:S132">
    <cfRule type="cellIs" dxfId="605" priority="36" operator="equal">
      <formula>0</formula>
    </cfRule>
  </conditionalFormatting>
  <conditionalFormatting sqref="Q130 S130">
    <cfRule type="cellIs" dxfId="604" priority="35" operator="equal">
      <formula>0</formula>
    </cfRule>
  </conditionalFormatting>
  <conditionalFormatting sqref="AC131">
    <cfRule type="cellIs" dxfId="603" priority="34" operator="equal">
      <formula>0</formula>
    </cfRule>
  </conditionalFormatting>
  <conditionalFormatting sqref="AC130">
    <cfRule type="cellIs" dxfId="602" priority="33" operator="equal">
      <formula>0</formula>
    </cfRule>
  </conditionalFormatting>
  <conditionalFormatting sqref="AC132">
    <cfRule type="cellIs" dxfId="601" priority="32" operator="equal">
      <formula>0</formula>
    </cfRule>
  </conditionalFormatting>
  <conditionalFormatting sqref="AC133">
    <cfRule type="cellIs" dxfId="600" priority="31" operator="equal">
      <formula>0</formula>
    </cfRule>
  </conditionalFormatting>
  <conditionalFormatting sqref="E135">
    <cfRule type="cellIs" dxfId="599" priority="30" operator="equal">
      <formula>0</formula>
    </cfRule>
  </conditionalFormatting>
  <conditionalFormatting sqref="K135">
    <cfRule type="cellIs" dxfId="598" priority="28" operator="equal">
      <formula>0</formula>
    </cfRule>
  </conditionalFormatting>
  <conditionalFormatting sqref="E134">
    <cfRule type="cellIs" dxfId="597" priority="29" operator="equal">
      <formula>0</formula>
    </cfRule>
  </conditionalFormatting>
  <conditionalFormatting sqref="K134">
    <cfRule type="cellIs" dxfId="596" priority="27" operator="equal">
      <formula>0</formula>
    </cfRule>
  </conditionalFormatting>
  <conditionalFormatting sqref="Q135">
    <cfRule type="cellIs" dxfId="595" priority="26" operator="equal">
      <formula>0</formula>
    </cfRule>
  </conditionalFormatting>
  <conditionalFormatting sqref="Q134">
    <cfRule type="cellIs" dxfId="594" priority="25" operator="equal">
      <formula>0</formula>
    </cfRule>
  </conditionalFormatting>
  <conditionalFormatting sqref="W133:Z133 W131:W132 Y131:Y132">
    <cfRule type="cellIs" dxfId="593" priority="24" operator="equal">
      <formula>0</formula>
    </cfRule>
  </conditionalFormatting>
  <conditionalFormatting sqref="W130 Y130">
    <cfRule type="cellIs" dxfId="592" priority="23" operator="equal">
      <formula>0</formula>
    </cfRule>
  </conditionalFormatting>
  <conditionalFormatting sqref="W135">
    <cfRule type="cellIs" dxfId="591" priority="22" operator="equal">
      <formula>0</formula>
    </cfRule>
  </conditionalFormatting>
  <conditionalFormatting sqref="W134">
    <cfRule type="cellIs" dxfId="590" priority="21" operator="equal">
      <formula>0</formula>
    </cfRule>
  </conditionalFormatting>
  <conditionalFormatting sqref="E140:E142 G140:G141">
    <cfRule type="cellIs" dxfId="589" priority="20" operator="equal">
      <formula>0</formula>
    </cfRule>
  </conditionalFormatting>
  <conditionalFormatting sqref="K142:N142 K140:K141 M140:M141">
    <cfRule type="cellIs" dxfId="588" priority="18" operator="equal">
      <formula>0</formula>
    </cfRule>
  </conditionalFormatting>
  <conditionalFormatting sqref="E139 G139">
    <cfRule type="cellIs" dxfId="587" priority="19" operator="equal">
      <formula>0</formula>
    </cfRule>
  </conditionalFormatting>
  <conditionalFormatting sqref="K139 M139">
    <cfRule type="cellIs" dxfId="586" priority="17" operator="equal">
      <formula>0</formula>
    </cfRule>
  </conditionalFormatting>
  <conditionalFormatting sqref="Q142:T142 Q140:Q141 S140:S141">
    <cfRule type="cellIs" dxfId="585" priority="16" operator="equal">
      <formula>0</formula>
    </cfRule>
  </conditionalFormatting>
  <conditionalFormatting sqref="Q139 S139">
    <cfRule type="cellIs" dxfId="584" priority="15" operator="equal">
      <formula>0</formula>
    </cfRule>
  </conditionalFormatting>
  <conditionalFormatting sqref="AC140">
    <cfRule type="cellIs" dxfId="583" priority="14" operator="equal">
      <formula>0</formula>
    </cfRule>
  </conditionalFormatting>
  <conditionalFormatting sqref="AC139">
    <cfRule type="cellIs" dxfId="582" priority="13" operator="equal">
      <formula>0</formula>
    </cfRule>
  </conditionalFormatting>
  <conditionalFormatting sqref="AC141">
    <cfRule type="cellIs" dxfId="581" priority="12" operator="equal">
      <formula>0</formula>
    </cfRule>
  </conditionalFormatting>
  <conditionalFormatting sqref="AC142">
    <cfRule type="cellIs" dxfId="580" priority="11" operator="equal">
      <formula>0</formula>
    </cfRule>
  </conditionalFormatting>
  <conditionalFormatting sqref="E144">
    <cfRule type="cellIs" dxfId="579" priority="10" operator="equal">
      <formula>0</formula>
    </cfRule>
  </conditionalFormatting>
  <conditionalFormatting sqref="K144">
    <cfRule type="cellIs" dxfId="578" priority="8" operator="equal">
      <formula>0</formula>
    </cfRule>
  </conditionalFormatting>
  <conditionalFormatting sqref="E143">
    <cfRule type="cellIs" dxfId="577" priority="9" operator="equal">
      <formula>0</formula>
    </cfRule>
  </conditionalFormatting>
  <conditionalFormatting sqref="K143">
    <cfRule type="cellIs" dxfId="576" priority="7" operator="equal">
      <formula>0</formula>
    </cfRule>
  </conditionalFormatting>
  <conditionalFormatting sqref="Q144">
    <cfRule type="cellIs" dxfId="575" priority="6" operator="equal">
      <formula>0</formula>
    </cfRule>
  </conditionalFormatting>
  <conditionalFormatting sqref="Q143">
    <cfRule type="cellIs" dxfId="574" priority="5" operator="equal">
      <formula>0</formula>
    </cfRule>
  </conditionalFormatting>
  <conditionalFormatting sqref="W142:Z142 W140:W141 Y140:Y141">
    <cfRule type="cellIs" dxfId="573" priority="4" operator="equal">
      <formula>0</formula>
    </cfRule>
  </conditionalFormatting>
  <conditionalFormatting sqref="W139 Y139">
    <cfRule type="cellIs" dxfId="572" priority="3" operator="equal">
      <formula>0</formula>
    </cfRule>
  </conditionalFormatting>
  <conditionalFormatting sqref="W144">
    <cfRule type="cellIs" dxfId="571" priority="2" operator="equal">
      <formula>0</formula>
    </cfRule>
  </conditionalFormatting>
  <conditionalFormatting sqref="W143">
    <cfRule type="cellIs" dxfId="570" priority="1" operator="equal">
      <formula>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00F20"/>
  </sheetPr>
  <dimension ref="A1:Z1000"/>
  <sheetViews>
    <sheetView showGridLines="0" tabSelected="1" topLeftCell="A102" zoomScale="50" zoomScaleNormal="50" workbookViewId="0">
      <selection activeCell="Q121" sqref="Q121:T122"/>
    </sheetView>
  </sheetViews>
  <sheetFormatPr baseColWidth="10" defaultColWidth="11.1640625" defaultRowHeight="15" customHeight="1"/>
  <cols>
    <col min="1" max="1" width="10.83203125" customWidth="1"/>
    <col min="2" max="2" width="20.83203125" customWidth="1"/>
    <col min="3" max="3" width="2.83203125" customWidth="1"/>
    <col min="4" max="4" width="25.33203125" customWidth="1"/>
    <col min="5" max="8" width="20.83203125" customWidth="1"/>
    <col min="9" max="9" width="5.83203125" customWidth="1"/>
    <col min="10" max="10" width="25.83203125" customWidth="1"/>
    <col min="11" max="11" width="33.83203125" customWidth="1"/>
    <col min="12" max="14" width="20.83203125" customWidth="1"/>
    <col min="15" max="15" width="5.83203125" customWidth="1"/>
    <col min="16" max="16" width="25.83203125" customWidth="1"/>
    <col min="17" max="20" width="20.83203125" customWidth="1"/>
    <col min="21" max="21" width="5.83203125" customWidth="1"/>
    <col min="22" max="26" width="20.83203125" customWidth="1"/>
  </cols>
  <sheetData>
    <row r="1" spans="1:24" ht="15.75" customHeight="1"/>
    <row r="2" spans="1:24" ht="60" customHeight="1">
      <c r="A2" s="1"/>
      <c r="B2" s="163" t="s">
        <v>150</v>
      </c>
      <c r="D2" s="164">
        <f>'PROGRAMMING SKELETON'!B3+(7*(F2-1))</f>
        <v>1</v>
      </c>
      <c r="F2" s="152">
        <v>1</v>
      </c>
      <c r="G2" s="165" t="s">
        <v>1173</v>
      </c>
      <c r="H2" s="166"/>
      <c r="I2" s="166"/>
      <c r="J2" s="163" t="s">
        <v>24</v>
      </c>
      <c r="K2" s="168">
        <f ca="1">OFFSET('PROGRAMMING SKELETON'!A3,F2-1,0)</f>
        <v>43534</v>
      </c>
      <c r="L2" s="166"/>
      <c r="M2" s="166"/>
      <c r="N2" s="166"/>
      <c r="O2" s="166"/>
      <c r="P2" s="166"/>
      <c r="Q2" s="166"/>
      <c r="R2" s="166"/>
      <c r="S2" s="166"/>
      <c r="T2" s="166"/>
      <c r="U2" s="169"/>
    </row>
    <row r="3" spans="1:24" ht="60" customHeight="1">
      <c r="A3" s="1"/>
      <c r="B3" s="163" t="s">
        <v>151</v>
      </c>
      <c r="D3" s="170" t="str">
        <f ca="1">OFFSET('PROGRAMMING SKELETON'!C3,F2-1,0)</f>
        <v>Low Stress</v>
      </c>
      <c r="F3" s="165"/>
      <c r="H3" s="166"/>
      <c r="I3" s="166"/>
      <c r="J3" s="166"/>
      <c r="K3" s="166"/>
      <c r="L3" s="166"/>
      <c r="M3" s="166"/>
      <c r="N3" s="166"/>
      <c r="O3" s="166"/>
      <c r="P3" s="166"/>
      <c r="Q3" s="166"/>
      <c r="R3" s="166"/>
      <c r="S3" s="166"/>
      <c r="T3" s="166"/>
      <c r="U3" s="169"/>
    </row>
    <row r="4" spans="1:24" ht="30" customHeight="1">
      <c r="A4" s="1"/>
      <c r="B4" s="1"/>
      <c r="D4" s="1"/>
      <c r="E4" s="1"/>
      <c r="F4" s="1"/>
      <c r="G4" s="169"/>
      <c r="H4" s="169"/>
      <c r="I4" s="169"/>
      <c r="J4" s="169"/>
      <c r="K4" s="169"/>
      <c r="L4" s="169"/>
      <c r="M4" s="169"/>
      <c r="N4" s="169"/>
      <c r="O4" s="169"/>
      <c r="P4" s="169"/>
      <c r="Q4" s="169"/>
      <c r="R4" s="169"/>
      <c r="S4" s="169"/>
      <c r="T4" s="169"/>
      <c r="U4" s="169"/>
    </row>
    <row r="5" spans="1:24" ht="60" customHeight="1">
      <c r="A5" s="1"/>
      <c r="B5" s="578">
        <f>H2</f>
        <v>0</v>
      </c>
      <c r="C5" s="1"/>
      <c r="D5" s="565" t="s">
        <v>1192</v>
      </c>
      <c r="E5" s="381"/>
      <c r="F5" s="381"/>
      <c r="G5" s="381"/>
      <c r="H5" s="381"/>
      <c r="I5" s="381"/>
      <c r="J5" s="566"/>
      <c r="K5" s="129"/>
      <c r="L5" s="589" t="s">
        <v>1195</v>
      </c>
      <c r="M5" s="438"/>
      <c r="N5" s="438"/>
      <c r="O5" s="438"/>
      <c r="P5" s="438"/>
      <c r="Q5" s="438"/>
      <c r="R5" s="438"/>
      <c r="S5" s="438"/>
      <c r="T5" s="439"/>
      <c r="U5" s="169"/>
      <c r="V5" s="169"/>
      <c r="W5" s="169"/>
      <c r="X5" s="169"/>
    </row>
    <row r="6" spans="1:24" ht="60" customHeight="1">
      <c r="A6" s="1"/>
      <c r="B6" s="545"/>
      <c r="C6" s="1"/>
      <c r="D6" s="579" t="s">
        <v>1232</v>
      </c>
      <c r="E6" s="580"/>
      <c r="F6" s="171" t="s">
        <v>1258</v>
      </c>
      <c r="G6" s="171" t="s">
        <v>1267</v>
      </c>
      <c r="H6" s="172" t="s">
        <v>1268</v>
      </c>
      <c r="I6" s="567" t="s">
        <v>1277</v>
      </c>
      <c r="J6" s="439"/>
      <c r="K6" s="129"/>
      <c r="L6" s="570" t="s">
        <v>1326</v>
      </c>
      <c r="M6" s="571"/>
      <c r="N6" s="571"/>
      <c r="O6" s="571"/>
      <c r="P6" s="571"/>
      <c r="Q6" s="571"/>
      <c r="R6" s="571"/>
      <c r="S6" s="571"/>
      <c r="T6" s="572"/>
      <c r="U6" s="169"/>
      <c r="V6" s="169"/>
      <c r="W6" s="169"/>
      <c r="X6" s="169"/>
    </row>
    <row r="7" spans="1:24" ht="49.5" customHeight="1">
      <c r="A7" s="1"/>
      <c r="B7" s="545"/>
      <c r="C7" s="1"/>
      <c r="D7" s="536" t="str">
        <f ca="1">OFFSET('PROGRAMMING SKELETON'!D118,F2-1,0)</f>
        <v>Squat with belt</v>
      </c>
      <c r="E7" s="537"/>
      <c r="F7" s="325">
        <f>E44</f>
        <v>0</v>
      </c>
      <c r="G7" s="173">
        <f>E43</f>
        <v>0</v>
      </c>
      <c r="H7" s="174">
        <f>E42</f>
        <v>0</v>
      </c>
      <c r="I7" s="568">
        <f ca="1">E40</f>
        <v>0</v>
      </c>
      <c r="J7" s="569"/>
      <c r="K7" s="129"/>
      <c r="L7" s="573"/>
      <c r="M7" s="392"/>
      <c r="N7" s="392"/>
      <c r="O7" s="392"/>
      <c r="P7" s="392"/>
      <c r="Q7" s="392"/>
      <c r="R7" s="392"/>
      <c r="S7" s="392"/>
      <c r="T7" s="574"/>
      <c r="U7" s="169"/>
      <c r="V7" s="169"/>
      <c r="W7" s="169"/>
      <c r="X7" s="169"/>
    </row>
    <row r="8" spans="1:24" ht="49.5" customHeight="1">
      <c r="A8" s="1"/>
      <c r="B8" s="545"/>
      <c r="C8" s="1"/>
      <c r="D8" s="536" t="str">
        <f ca="1">OFFSET('PROGRAMMING SKELETON'!G118,F2-1,0)</f>
        <v>Overhead Press with belt</v>
      </c>
      <c r="E8" s="537"/>
      <c r="F8" s="326">
        <f>K44</f>
        <v>0</v>
      </c>
      <c r="G8" s="176">
        <f>K43</f>
        <v>0</v>
      </c>
      <c r="H8" s="177">
        <f>K42</f>
        <v>0</v>
      </c>
      <c r="I8" s="538">
        <f ca="1">K40</f>
        <v>0</v>
      </c>
      <c r="J8" s="539"/>
      <c r="K8" s="129"/>
      <c r="L8" s="573"/>
      <c r="M8" s="392"/>
      <c r="N8" s="392"/>
      <c r="O8" s="392"/>
      <c r="P8" s="392"/>
      <c r="Q8" s="392"/>
      <c r="R8" s="392"/>
      <c r="S8" s="392"/>
      <c r="T8" s="574"/>
      <c r="U8" s="169"/>
      <c r="V8" s="169"/>
      <c r="W8" s="169"/>
      <c r="X8" s="169"/>
    </row>
    <row r="9" spans="1:24" ht="49.5" customHeight="1">
      <c r="A9" s="1"/>
      <c r="B9" s="545"/>
      <c r="C9" s="1"/>
      <c r="D9" s="536" t="str">
        <f ca="1">OFFSET('PROGRAMMING SKELETON'!J118,F2-1,0)</f>
        <v>Pendlay Row</v>
      </c>
      <c r="E9" s="537"/>
      <c r="F9" s="326">
        <f>Q44</f>
        <v>0</v>
      </c>
      <c r="G9" s="176">
        <f>Q43</f>
        <v>0</v>
      </c>
      <c r="H9" s="177">
        <f>Q42</f>
        <v>0</v>
      </c>
      <c r="I9" s="538">
        <f ca="1">Q40</f>
        <v>0</v>
      </c>
      <c r="J9" s="539"/>
      <c r="K9" s="129"/>
      <c r="L9" s="573"/>
      <c r="M9" s="392"/>
      <c r="N9" s="392"/>
      <c r="O9" s="392"/>
      <c r="P9" s="392"/>
      <c r="Q9" s="392"/>
      <c r="R9" s="392"/>
      <c r="S9" s="392"/>
      <c r="T9" s="574"/>
      <c r="U9" s="169"/>
      <c r="V9" s="169"/>
      <c r="W9" s="169"/>
      <c r="X9" s="169"/>
    </row>
    <row r="10" spans="1:24" ht="49.5" customHeight="1">
      <c r="A10" s="1"/>
      <c r="B10" s="545"/>
      <c r="C10" s="1"/>
      <c r="D10" s="536" t="str">
        <f ca="1">OFFSET('PROGRAMMING SKELETON'!D173,F2-1,0)</f>
        <v>Deadlift with belt</v>
      </c>
      <c r="E10" s="537"/>
      <c r="F10" s="326">
        <f>E68</f>
        <v>0</v>
      </c>
      <c r="G10" s="178">
        <f>E67</f>
        <v>0</v>
      </c>
      <c r="H10" s="179">
        <f>E66</f>
        <v>0</v>
      </c>
      <c r="I10" s="538">
        <f ca="1">E64</f>
        <v>0</v>
      </c>
      <c r="J10" s="539"/>
      <c r="K10" s="129"/>
      <c r="L10" s="573"/>
      <c r="M10" s="392"/>
      <c r="N10" s="392"/>
      <c r="O10" s="392"/>
      <c r="P10" s="392"/>
      <c r="Q10" s="392"/>
      <c r="R10" s="392"/>
      <c r="S10" s="392"/>
      <c r="T10" s="574"/>
      <c r="U10" s="169"/>
      <c r="V10" s="169"/>
      <c r="W10" s="169"/>
      <c r="X10" s="169"/>
    </row>
    <row r="11" spans="1:24" ht="49.5" customHeight="1">
      <c r="A11" s="1"/>
      <c r="B11" s="545"/>
      <c r="C11" s="1"/>
      <c r="D11" s="536" t="str">
        <f ca="1">OFFSET('PROGRAMMING SKELETON'!G173,F2-1,0)</f>
        <v>1 count paused bench</v>
      </c>
      <c r="E11" s="537"/>
      <c r="F11" s="326">
        <f>K68</f>
        <v>0</v>
      </c>
      <c r="G11" s="178">
        <f>K67</f>
        <v>0</v>
      </c>
      <c r="H11" s="179">
        <f>K66</f>
        <v>0</v>
      </c>
      <c r="I11" s="538">
        <f ca="1">K64</f>
        <v>0</v>
      </c>
      <c r="J11" s="539"/>
      <c r="K11" s="129"/>
      <c r="L11" s="573"/>
      <c r="M11" s="392"/>
      <c r="N11" s="392"/>
      <c r="O11" s="392"/>
      <c r="P11" s="392"/>
      <c r="Q11" s="392"/>
      <c r="R11" s="392"/>
      <c r="S11" s="392"/>
      <c r="T11" s="574"/>
      <c r="U11" s="169"/>
      <c r="V11" s="169"/>
      <c r="W11" s="169"/>
      <c r="X11" s="169"/>
    </row>
    <row r="12" spans="1:24" ht="49.5" customHeight="1">
      <c r="A12" s="1"/>
      <c r="B12" s="545"/>
      <c r="C12" s="1"/>
      <c r="D12" s="536" t="str">
        <f ca="1">OFFSET('PROGRAMMING SKELETON'!J173,F2-1,0)</f>
        <v>3-0-3 Tempo Squat</v>
      </c>
      <c r="E12" s="537"/>
      <c r="F12" s="326">
        <f>Q68</f>
        <v>0</v>
      </c>
      <c r="G12" s="178">
        <f>Q67</f>
        <v>0</v>
      </c>
      <c r="H12" s="179">
        <f>Q66</f>
        <v>0</v>
      </c>
      <c r="I12" s="538">
        <f ca="1">Q64</f>
        <v>0</v>
      </c>
      <c r="J12" s="539"/>
      <c r="K12" s="129"/>
      <c r="L12" s="573"/>
      <c r="M12" s="392"/>
      <c r="N12" s="392"/>
      <c r="O12" s="392"/>
      <c r="P12" s="392"/>
      <c r="Q12" s="392"/>
      <c r="R12" s="392"/>
      <c r="S12" s="392"/>
      <c r="T12" s="574"/>
      <c r="U12" s="169"/>
      <c r="V12" s="169"/>
      <c r="W12" s="169"/>
      <c r="X12" s="169"/>
    </row>
    <row r="13" spans="1:24" ht="49.5" customHeight="1">
      <c r="A13" s="1"/>
      <c r="B13" s="545"/>
      <c r="C13" s="1"/>
      <c r="D13" s="536" t="str">
        <f ca="1">OFFSET('PROGRAMMING SKELETON'!D228,F2-1,0)</f>
        <v>Squat, no belt</v>
      </c>
      <c r="E13" s="537"/>
      <c r="F13" s="326">
        <f>E92</f>
        <v>0</v>
      </c>
      <c r="G13" s="178">
        <f>E91</f>
        <v>0</v>
      </c>
      <c r="H13" s="179">
        <f>E90</f>
        <v>0</v>
      </c>
      <c r="I13" s="538">
        <f ca="1">E88</f>
        <v>0</v>
      </c>
      <c r="J13" s="539"/>
      <c r="K13" s="129"/>
      <c r="L13" s="573"/>
      <c r="M13" s="392"/>
      <c r="N13" s="392"/>
      <c r="O13" s="392"/>
      <c r="P13" s="392"/>
      <c r="Q13" s="392"/>
      <c r="R13" s="392"/>
      <c r="S13" s="392"/>
      <c r="T13" s="574"/>
      <c r="U13" s="169"/>
      <c r="V13" s="169"/>
      <c r="W13" s="169"/>
      <c r="X13" s="169"/>
    </row>
    <row r="14" spans="1:24" ht="49.5" customHeight="1">
      <c r="A14" s="1"/>
      <c r="B14" s="545"/>
      <c r="C14" s="1"/>
      <c r="D14" s="536" t="str">
        <f ca="1">OFFSET('PROGRAMMING SKELETON'!G228,F2-1,0)</f>
        <v>Overload Bench 1
The overload bench is equipment dependent. I would prefer The overload bench is equipment dependent. I would prefer the slingshot bench to bench w/ chains, to bench w/ bands, to floor press or board press, but all are good options. Use the same variation each week.the slingshot bench to bench w/ chains, to bench w/ bands, to floor press or board press, but all are good options..</v>
      </c>
      <c r="E14" s="537"/>
      <c r="F14" s="326">
        <f>K92</f>
        <v>0</v>
      </c>
      <c r="G14" s="178">
        <f>K91</f>
        <v>0</v>
      </c>
      <c r="H14" s="179">
        <f>K90</f>
        <v>0</v>
      </c>
      <c r="I14" s="538">
        <f ca="1">K88</f>
        <v>0</v>
      </c>
      <c r="J14" s="539"/>
      <c r="K14" s="129"/>
      <c r="L14" s="573"/>
      <c r="M14" s="392"/>
      <c r="N14" s="392"/>
      <c r="O14" s="392"/>
      <c r="P14" s="392"/>
      <c r="Q14" s="392"/>
      <c r="R14" s="392"/>
      <c r="S14" s="392"/>
      <c r="T14" s="574"/>
      <c r="U14" s="169"/>
      <c r="V14" s="169"/>
      <c r="W14" s="169"/>
      <c r="X14" s="169"/>
    </row>
    <row r="15" spans="1:24" ht="49.5" customHeight="1">
      <c r="A15" s="1"/>
      <c r="B15" s="545"/>
      <c r="C15" s="1"/>
      <c r="D15" s="536" t="str">
        <f ca="1">OFFSET('PROGRAMMING SKELETON'!J228,F2-1,0)</f>
        <v>Press Accessory 1
Ideally the press accessory will be lighter or only very slightly heavier than the normal press.I prefer close grip incline&gt; incline bench touch n go &gt; pin press at shoulder level &gt; DB Incline &gt; DB press &gt; Dips (Do the same variation for the first 5 weeks)</v>
      </c>
      <c r="E15" s="537"/>
      <c r="F15" s="326">
        <f>Q92</f>
        <v>0</v>
      </c>
      <c r="G15" s="178">
        <f>Q91</f>
        <v>0</v>
      </c>
      <c r="H15" s="179">
        <f>Q90</f>
        <v>0</v>
      </c>
      <c r="I15" s="538">
        <f ca="1">Q88</f>
        <v>0</v>
      </c>
      <c r="J15" s="539"/>
      <c r="K15" s="129"/>
      <c r="L15" s="573"/>
      <c r="M15" s="392"/>
      <c r="N15" s="392"/>
      <c r="O15" s="392"/>
      <c r="P15" s="392"/>
      <c r="Q15" s="392"/>
      <c r="R15" s="392"/>
      <c r="S15" s="392"/>
      <c r="T15" s="574"/>
      <c r="U15" s="169"/>
      <c r="V15" s="169"/>
      <c r="W15" s="169"/>
      <c r="X15" s="169"/>
    </row>
    <row r="16" spans="1:24" ht="49.5" customHeight="1">
      <c r="A16" s="1"/>
      <c r="B16" s="545"/>
      <c r="C16" s="1"/>
      <c r="D16" s="536" t="str">
        <f ca="1">OFFSET('PROGRAMMING SKELETON'!D282,F2-1,0)</f>
        <v>Rack Pull, mid shin</v>
      </c>
      <c r="E16" s="537"/>
      <c r="F16" s="326">
        <f>E116</f>
        <v>0</v>
      </c>
      <c r="G16" s="178">
        <f>E115</f>
        <v>0</v>
      </c>
      <c r="H16" s="179">
        <f>E114</f>
        <v>0</v>
      </c>
      <c r="I16" s="538">
        <f ca="1">E112</f>
        <v>0</v>
      </c>
      <c r="J16" s="539"/>
      <c r="K16" s="129"/>
      <c r="L16" s="575"/>
      <c r="M16" s="576"/>
      <c r="N16" s="576"/>
      <c r="O16" s="576"/>
      <c r="P16" s="576"/>
      <c r="Q16" s="576"/>
      <c r="R16" s="576"/>
      <c r="S16" s="576"/>
      <c r="T16" s="577"/>
      <c r="U16" s="169"/>
      <c r="V16" s="169"/>
      <c r="W16" s="169"/>
      <c r="X16" s="169"/>
    </row>
    <row r="17" spans="1:26" ht="49.5" customHeight="1">
      <c r="A17" s="1"/>
      <c r="B17" s="545"/>
      <c r="C17" s="1"/>
      <c r="D17" s="536" t="str">
        <f ca="1">OFFSET('PROGRAMMING SKELETON'!G282,F2-1,0)</f>
        <v>Close Grip Bench</v>
      </c>
      <c r="E17" s="537"/>
      <c r="F17" s="326">
        <f>K116</f>
        <v>0</v>
      </c>
      <c r="G17" s="178">
        <f>K115</f>
        <v>0</v>
      </c>
      <c r="H17" s="179">
        <f>K114</f>
        <v>0</v>
      </c>
      <c r="I17" s="538">
        <f ca="1">K112</f>
        <v>0</v>
      </c>
      <c r="J17" s="539"/>
      <c r="K17" s="129"/>
      <c r="L17" s="182"/>
      <c r="M17" s="182"/>
      <c r="N17" s="182"/>
      <c r="O17" s="182"/>
      <c r="P17" s="182"/>
      <c r="Q17" s="182"/>
      <c r="R17" s="182"/>
      <c r="S17" s="182"/>
      <c r="T17" s="182"/>
      <c r="U17" s="169"/>
      <c r="V17" s="169"/>
      <c r="W17" s="169"/>
      <c r="X17" s="169"/>
    </row>
    <row r="18" spans="1:26" ht="49.5" customHeight="1">
      <c r="A18" s="1"/>
      <c r="B18" s="545"/>
      <c r="C18" s="1"/>
      <c r="D18" s="536" t="str">
        <f ca="1">OFFSET('PROGRAMMING SKELETON'!J282,F2-1,0)</f>
        <v>Leg Press or RDL
If you have access to a leg press and tend to have issues good morning your squats, I would prefer using leg press just to apply a bit of extra stress to  the legs without taxing the back as much. If no leg press, do RDL's. On the leg press, try and replicate your squat stance</v>
      </c>
      <c r="E18" s="537"/>
      <c r="F18" s="326">
        <f>Q116</f>
        <v>0</v>
      </c>
      <c r="G18" s="178">
        <f>Q115</f>
        <v>0</v>
      </c>
      <c r="H18" s="179">
        <f>Q114</f>
        <v>0</v>
      </c>
      <c r="I18" s="538">
        <f ca="1">Q112</f>
        <v>0</v>
      </c>
      <c r="J18" s="539"/>
      <c r="K18" s="129"/>
      <c r="L18" s="182"/>
      <c r="M18" s="182"/>
      <c r="N18" s="182"/>
      <c r="O18" s="182"/>
      <c r="P18" s="182"/>
      <c r="Q18" s="182"/>
      <c r="R18" s="182"/>
      <c r="S18" s="182"/>
      <c r="T18" s="182"/>
      <c r="U18" s="169"/>
      <c r="V18" s="169"/>
      <c r="W18" s="169"/>
      <c r="X18" s="169"/>
    </row>
    <row r="19" spans="1:26" ht="49.5" customHeight="1">
      <c r="A19" s="1"/>
      <c r="B19" s="545"/>
      <c r="C19" s="1"/>
      <c r="D19" s="536" t="s">
        <v>2145</v>
      </c>
      <c r="E19" s="537"/>
      <c r="F19" s="588">
        <f>J125</f>
        <v>0</v>
      </c>
      <c r="G19" s="413"/>
      <c r="H19" s="413"/>
      <c r="I19" s="413"/>
      <c r="J19" s="539"/>
      <c r="K19" s="129"/>
      <c r="L19" s="182"/>
      <c r="M19" s="182"/>
      <c r="N19" s="182"/>
      <c r="O19" s="182"/>
      <c r="P19" s="182"/>
      <c r="Q19" s="182"/>
      <c r="R19" s="182"/>
      <c r="S19" s="182"/>
      <c r="T19" s="182"/>
      <c r="U19" s="169"/>
      <c r="V19" s="169"/>
      <c r="W19" s="169"/>
      <c r="X19" s="169"/>
    </row>
    <row r="20" spans="1:26" ht="49.5" customHeight="1">
      <c r="A20" s="1"/>
      <c r="B20" s="545"/>
      <c r="C20" s="1"/>
      <c r="D20" s="536" t="s">
        <v>2146</v>
      </c>
      <c r="E20" s="537"/>
      <c r="F20" s="540"/>
      <c r="G20" s="541"/>
      <c r="H20" s="541"/>
      <c r="I20" s="541"/>
      <c r="J20" s="542"/>
      <c r="K20" s="129"/>
      <c r="L20" s="182"/>
      <c r="M20" s="182"/>
      <c r="N20" s="182"/>
      <c r="O20" s="182"/>
      <c r="P20" s="182"/>
      <c r="Q20" s="182"/>
      <c r="R20" s="182"/>
      <c r="S20" s="182"/>
      <c r="T20" s="182"/>
      <c r="U20" s="169"/>
      <c r="V20" s="169"/>
      <c r="W20" s="169"/>
      <c r="X20" s="169"/>
    </row>
    <row r="21" spans="1:26" ht="49.5" customHeight="1">
      <c r="A21" s="1"/>
      <c r="B21" s="546"/>
      <c r="C21" s="1"/>
      <c r="D21" s="536"/>
      <c r="E21" s="537"/>
      <c r="F21" s="183"/>
      <c r="G21" s="184"/>
      <c r="H21" s="185"/>
      <c r="I21" s="543"/>
      <c r="J21" s="537"/>
      <c r="K21" s="129"/>
      <c r="L21" s="182"/>
      <c r="M21" s="182"/>
      <c r="N21" s="182"/>
      <c r="O21" s="182"/>
      <c r="P21" s="182"/>
      <c r="Q21" s="182"/>
      <c r="R21" s="182"/>
      <c r="S21" s="182"/>
      <c r="T21" s="182"/>
      <c r="U21" s="169"/>
      <c r="V21" s="169"/>
      <c r="W21" s="169"/>
      <c r="X21" s="169"/>
    </row>
    <row r="22" spans="1:26" ht="15" customHeight="1">
      <c r="A22" s="1"/>
      <c r="B22" s="1"/>
      <c r="C22" s="1"/>
      <c r="D22" s="1"/>
      <c r="E22" s="1"/>
      <c r="F22" s="1"/>
      <c r="G22" s="169"/>
      <c r="H22" s="169"/>
      <c r="I22" s="169"/>
      <c r="J22" s="169"/>
      <c r="K22" s="169"/>
      <c r="L22" s="169"/>
      <c r="M22" s="169"/>
      <c r="N22" s="169"/>
      <c r="O22" s="169"/>
      <c r="P22" s="169"/>
      <c r="Q22" s="169"/>
      <c r="R22" s="169"/>
      <c r="S22" s="169"/>
      <c r="T22" s="169"/>
      <c r="U22" s="169"/>
    </row>
    <row r="23" spans="1:26" ht="15.75" customHeight="1"/>
    <row r="24" spans="1:26" ht="79.5" customHeight="1">
      <c r="B24" s="544">
        <v>1</v>
      </c>
      <c r="D24" s="533">
        <v>1</v>
      </c>
      <c r="E24" s="369"/>
      <c r="F24" s="369"/>
      <c r="G24" s="369"/>
      <c r="H24" s="370"/>
      <c r="J24" s="533">
        <v>2</v>
      </c>
      <c r="K24" s="369"/>
      <c r="L24" s="369"/>
      <c r="M24" s="369"/>
      <c r="N24" s="370"/>
      <c r="P24" s="533">
        <v>3</v>
      </c>
      <c r="Q24" s="369"/>
      <c r="R24" s="369"/>
      <c r="S24" s="369"/>
      <c r="T24" s="370"/>
      <c r="V24" s="533" t="s">
        <v>2147</v>
      </c>
      <c r="W24" s="369"/>
      <c r="X24" s="369"/>
      <c r="Y24" s="369"/>
      <c r="Z24" s="370"/>
    </row>
    <row r="25" spans="1:26" ht="15" customHeight="1">
      <c r="B25" s="545"/>
    </row>
    <row r="26" spans="1:26" ht="79.5" customHeight="1">
      <c r="B26" s="545"/>
      <c r="D26" s="535" t="str">
        <f ca="1">OFFSET('PROGRAMMING SKELETON'!D118,F2-1,0)</f>
        <v>Squat with belt</v>
      </c>
      <c r="E26" s="413"/>
      <c r="F26" s="413"/>
      <c r="G26" s="413"/>
      <c r="H26" s="414"/>
      <c r="I26" s="129"/>
      <c r="J26" s="535" t="str">
        <f ca="1">OFFSET('PROGRAMMING SKELETON'!G118,F2-1,0)</f>
        <v>Overhead Press with belt</v>
      </c>
      <c r="K26" s="413"/>
      <c r="L26" s="413"/>
      <c r="M26" s="413"/>
      <c r="N26" s="414"/>
      <c r="O26" s="129"/>
      <c r="P26" s="535" t="str">
        <f ca="1">OFFSET('PROGRAMMING SKELETON'!J118,F2-1,0)</f>
        <v>Pendlay Row</v>
      </c>
      <c r="Q26" s="413"/>
      <c r="R26" s="413"/>
      <c r="S26" s="413"/>
      <c r="T26" s="414"/>
      <c r="V26" s="535" t="str">
        <f ca="1">OFFSET('PROGRAMMING SKELETON'!M118,F2-1,0)</f>
        <v>GPP or None</v>
      </c>
      <c r="W26" s="413"/>
      <c r="X26" s="413"/>
      <c r="Y26" s="413"/>
      <c r="Z26" s="414"/>
    </row>
    <row r="27" spans="1:26" ht="49.5" customHeight="1">
      <c r="B27" s="545"/>
      <c r="D27" s="531" t="s">
        <v>2148</v>
      </c>
      <c r="E27" s="525" t="str">
        <f ca="1">OFFSET('PROGRAMMING SKELETON'!D3,F2-1,0)</f>
        <v>•5 reps @ 7 (79% of 1RM)
•5 reps @ 8 (81% of 1RM)
•5 reps @ 9 (84% of 1RM)
•No Back off sets</v>
      </c>
      <c r="F27" s="526"/>
      <c r="G27" s="526"/>
      <c r="H27" s="527"/>
      <c r="J27" s="531" t="s">
        <v>2148</v>
      </c>
      <c r="K27" s="525" t="str">
        <f ca="1">OFFSET('PROGRAMMING SKELETON'!E3,F2-1,0)</f>
        <v>•5 reps @ 7 (79% of 1RM)
•5 reps @ 8 (81% of 1RM)
•5 reps @ 9 (84% of 1RM)
•No Back off sets</v>
      </c>
      <c r="L27" s="526"/>
      <c r="M27" s="526"/>
      <c r="N27" s="527"/>
      <c r="P27" s="531" t="s">
        <v>2148</v>
      </c>
      <c r="Q27" s="525" t="str">
        <f ca="1">OFFSET('PROGRAMMING SKELETON'!F3,F2-1,0)</f>
        <v>• 10 reps @ RPE 7 
• 10 reps  @ RPE 8
• 10 reps @ RPE 9 
•No back off sets</v>
      </c>
      <c r="R27" s="526"/>
      <c r="S27" s="526"/>
      <c r="T27" s="527"/>
      <c r="V27" s="582" t="str">
        <f ca="1">OFFSET('PROGRAMMING SKELETON'!N118,F2-1,0)</f>
        <v>GPP or None</v>
      </c>
      <c r="W27" s="526"/>
      <c r="X27" s="526"/>
      <c r="Y27" s="526"/>
      <c r="Z27" s="527"/>
    </row>
    <row r="28" spans="1:26" ht="49.5" customHeight="1">
      <c r="B28" s="545"/>
      <c r="D28" s="532"/>
      <c r="E28" s="528"/>
      <c r="F28" s="529"/>
      <c r="G28" s="529"/>
      <c r="H28" s="530"/>
      <c r="J28" s="532"/>
      <c r="K28" s="528"/>
      <c r="L28" s="529"/>
      <c r="M28" s="529"/>
      <c r="N28" s="530"/>
      <c r="P28" s="532"/>
      <c r="Q28" s="528"/>
      <c r="R28" s="529"/>
      <c r="S28" s="529"/>
      <c r="T28" s="530"/>
      <c r="V28" s="583"/>
      <c r="W28" s="392"/>
      <c r="X28" s="392"/>
      <c r="Y28" s="392"/>
      <c r="Z28" s="584"/>
    </row>
    <row r="29" spans="1:26" ht="124.5" customHeight="1">
      <c r="B29" s="545"/>
      <c r="D29" s="186" t="s">
        <v>2149</v>
      </c>
      <c r="E29" s="534" t="str">
        <f ca="1">OFFSET('PROGRAMMING SKELETON'!E118,F2-1,0)</f>
        <v>3-5 minute rest between work sets</v>
      </c>
      <c r="F29" s="410"/>
      <c r="G29" s="410"/>
      <c r="H29" s="411"/>
      <c r="J29" s="186" t="s">
        <v>2149</v>
      </c>
      <c r="K29" s="534" t="str">
        <f ca="1">OFFSET('PROGRAMMING SKELETON'!H118,F2-1,0)</f>
        <v>3-5 minute rest between work sets</v>
      </c>
      <c r="L29" s="410"/>
      <c r="M29" s="410"/>
      <c r="N29" s="411"/>
      <c r="P29" s="186" t="s">
        <v>2149</v>
      </c>
      <c r="Q29" s="534" t="str">
        <f ca="1">OFFSET('PROGRAMMING SKELETON'!K118,F2-1,0)</f>
        <v>2-4 min</v>
      </c>
      <c r="R29" s="410"/>
      <c r="S29" s="410"/>
      <c r="T29" s="411"/>
      <c r="V29" s="585"/>
      <c r="W29" s="417"/>
      <c r="X29" s="417"/>
      <c r="Y29" s="417"/>
      <c r="Z29" s="586"/>
    </row>
    <row r="30" spans="1:26" ht="60" customHeight="1">
      <c r="B30" s="545"/>
      <c r="D30" s="187" t="s">
        <v>2150</v>
      </c>
      <c r="E30" s="187" t="s">
        <v>2151</v>
      </c>
      <c r="F30" s="187" t="s">
        <v>1267</v>
      </c>
      <c r="G30" s="187" t="s">
        <v>2152</v>
      </c>
      <c r="H30" s="187" t="s">
        <v>2153</v>
      </c>
      <c r="J30" s="187" t="s">
        <v>2150</v>
      </c>
      <c r="K30" s="187" t="s">
        <v>2151</v>
      </c>
      <c r="L30" s="187" t="s">
        <v>1267</v>
      </c>
      <c r="M30" s="187" t="s">
        <v>2152</v>
      </c>
      <c r="N30" s="187" t="s">
        <v>2153</v>
      </c>
      <c r="P30" s="187" t="s">
        <v>2150</v>
      </c>
      <c r="Q30" s="187" t="s">
        <v>2151</v>
      </c>
      <c r="R30" s="187" t="s">
        <v>1267</v>
      </c>
      <c r="S30" s="187" t="s">
        <v>2152</v>
      </c>
      <c r="T30" s="187" t="s">
        <v>2153</v>
      </c>
      <c r="V30" s="581" t="s">
        <v>2154</v>
      </c>
      <c r="W30" s="413"/>
      <c r="X30" s="413"/>
      <c r="Y30" s="413"/>
      <c r="Z30" s="414"/>
    </row>
    <row r="31" spans="1:26" ht="39.75" customHeight="1">
      <c r="B31" s="545"/>
      <c r="D31" s="188" t="s">
        <v>2155</v>
      </c>
      <c r="E31" s="321"/>
      <c r="F31" s="189"/>
      <c r="G31" s="328"/>
      <c r="H31" s="190" t="str">
        <f t="shared" ref="H31:H39" si="0">IF(ISNUMBER(E31),E31/E$40,"")</f>
        <v/>
      </c>
      <c r="J31" s="188" t="s">
        <v>2155</v>
      </c>
      <c r="K31" s="321"/>
      <c r="L31" s="189"/>
      <c r="M31" s="328"/>
      <c r="N31" s="190" t="str">
        <f t="shared" ref="N31:N39" si="1">IF(ISNUMBER(K31),K31/K$40,"")</f>
        <v/>
      </c>
      <c r="P31" s="188" t="s">
        <v>2155</v>
      </c>
      <c r="Q31" s="321"/>
      <c r="R31" s="189"/>
      <c r="S31" s="328"/>
      <c r="T31" s="190" t="str">
        <f t="shared" ref="T31:T39" si="2">IF(ISNUMBER(Q31),Q31/Q$40,"")</f>
        <v/>
      </c>
      <c r="V31" s="587"/>
      <c r="W31" s="526"/>
      <c r="X31" s="526"/>
      <c r="Y31" s="526"/>
      <c r="Z31" s="527"/>
    </row>
    <row r="32" spans="1:26" ht="39.75" customHeight="1">
      <c r="B32" s="545"/>
      <c r="D32" s="191" t="s">
        <v>2156</v>
      </c>
      <c r="E32" s="322"/>
      <c r="F32" s="192"/>
      <c r="G32" s="329"/>
      <c r="H32" s="193" t="str">
        <f t="shared" si="0"/>
        <v/>
      </c>
      <c r="J32" s="191" t="s">
        <v>2156</v>
      </c>
      <c r="K32" s="322"/>
      <c r="L32" s="192"/>
      <c r="M32" s="329"/>
      <c r="N32" s="193" t="str">
        <f t="shared" si="1"/>
        <v/>
      </c>
      <c r="P32" s="191" t="s">
        <v>2156</v>
      </c>
      <c r="Q32" s="322"/>
      <c r="R32" s="192"/>
      <c r="S32" s="329"/>
      <c r="T32" s="193" t="str">
        <f t="shared" si="2"/>
        <v/>
      </c>
      <c r="V32" s="583"/>
      <c r="W32" s="392"/>
      <c r="X32" s="392"/>
      <c r="Y32" s="392"/>
      <c r="Z32" s="584"/>
    </row>
    <row r="33" spans="2:26" ht="39.75" customHeight="1">
      <c r="B33" s="545"/>
      <c r="D33" s="191" t="s">
        <v>2157</v>
      </c>
      <c r="E33" s="323"/>
      <c r="F33" s="194"/>
      <c r="G33" s="330"/>
      <c r="H33" s="195" t="str">
        <f t="shared" si="0"/>
        <v/>
      </c>
      <c r="J33" s="191" t="s">
        <v>2157</v>
      </c>
      <c r="K33" s="323"/>
      <c r="L33" s="194"/>
      <c r="M33" s="330"/>
      <c r="N33" s="195" t="str">
        <f t="shared" si="1"/>
        <v/>
      </c>
      <c r="P33" s="191" t="s">
        <v>2157</v>
      </c>
      <c r="Q33" s="323"/>
      <c r="R33" s="194"/>
      <c r="S33" s="330"/>
      <c r="T33" s="195" t="str">
        <f t="shared" si="2"/>
        <v/>
      </c>
      <c r="V33" s="583"/>
      <c r="W33" s="392"/>
      <c r="X33" s="392"/>
      <c r="Y33" s="392"/>
      <c r="Z33" s="584"/>
    </row>
    <row r="34" spans="2:26" ht="39.75" customHeight="1">
      <c r="B34" s="545"/>
      <c r="D34" s="191" t="s">
        <v>2158</v>
      </c>
      <c r="E34" s="322"/>
      <c r="F34" s="192"/>
      <c r="G34" s="329"/>
      <c r="H34" s="193" t="str">
        <f t="shared" si="0"/>
        <v/>
      </c>
      <c r="J34" s="191" t="s">
        <v>2158</v>
      </c>
      <c r="K34" s="322"/>
      <c r="L34" s="192"/>
      <c r="M34" s="329"/>
      <c r="N34" s="193" t="str">
        <f t="shared" si="1"/>
        <v/>
      </c>
      <c r="P34" s="191" t="s">
        <v>2158</v>
      </c>
      <c r="Q34" s="322"/>
      <c r="R34" s="192"/>
      <c r="S34" s="329"/>
      <c r="T34" s="193" t="str">
        <f t="shared" si="2"/>
        <v/>
      </c>
      <c r="V34" s="583"/>
      <c r="W34" s="392"/>
      <c r="X34" s="392"/>
      <c r="Y34" s="392"/>
      <c r="Z34" s="584"/>
    </row>
    <row r="35" spans="2:26" ht="39.75" customHeight="1">
      <c r="B35" s="545"/>
      <c r="D35" s="191" t="s">
        <v>2159</v>
      </c>
      <c r="E35" s="323"/>
      <c r="F35" s="194"/>
      <c r="G35" s="330"/>
      <c r="H35" s="195" t="str">
        <f t="shared" si="0"/>
        <v/>
      </c>
      <c r="J35" s="191" t="s">
        <v>2159</v>
      </c>
      <c r="K35" s="323"/>
      <c r="L35" s="194"/>
      <c r="M35" s="330"/>
      <c r="N35" s="195" t="str">
        <f t="shared" si="1"/>
        <v/>
      </c>
      <c r="P35" s="191" t="s">
        <v>2159</v>
      </c>
      <c r="Q35" s="323"/>
      <c r="R35" s="194"/>
      <c r="S35" s="330"/>
      <c r="T35" s="195" t="str">
        <f t="shared" si="2"/>
        <v/>
      </c>
      <c r="V35" s="583"/>
      <c r="W35" s="392"/>
      <c r="X35" s="392"/>
      <c r="Y35" s="392"/>
      <c r="Z35" s="584"/>
    </row>
    <row r="36" spans="2:26" ht="39.75" customHeight="1">
      <c r="B36" s="545"/>
      <c r="D36" s="191" t="s">
        <v>2160</v>
      </c>
      <c r="E36" s="322"/>
      <c r="F36" s="192"/>
      <c r="G36" s="329"/>
      <c r="H36" s="193" t="str">
        <f t="shared" si="0"/>
        <v/>
      </c>
      <c r="J36" s="191" t="s">
        <v>2160</v>
      </c>
      <c r="K36" s="322"/>
      <c r="L36" s="192"/>
      <c r="M36" s="329"/>
      <c r="N36" s="193" t="str">
        <f t="shared" si="1"/>
        <v/>
      </c>
      <c r="P36" s="191" t="s">
        <v>2160</v>
      </c>
      <c r="Q36" s="322"/>
      <c r="R36" s="192"/>
      <c r="S36" s="329"/>
      <c r="T36" s="193" t="str">
        <f t="shared" si="2"/>
        <v/>
      </c>
      <c r="V36" s="583"/>
      <c r="W36" s="392"/>
      <c r="X36" s="392"/>
      <c r="Y36" s="392"/>
      <c r="Z36" s="584"/>
    </row>
    <row r="37" spans="2:26" ht="39.75" customHeight="1">
      <c r="B37" s="545"/>
      <c r="D37" s="191" t="s">
        <v>2161</v>
      </c>
      <c r="E37" s="323"/>
      <c r="F37" s="194"/>
      <c r="G37" s="330"/>
      <c r="H37" s="195" t="str">
        <f t="shared" si="0"/>
        <v/>
      </c>
      <c r="J37" s="191" t="s">
        <v>2161</v>
      </c>
      <c r="K37" s="323"/>
      <c r="L37" s="194"/>
      <c r="M37" s="330"/>
      <c r="N37" s="195" t="str">
        <f t="shared" si="1"/>
        <v/>
      </c>
      <c r="P37" s="191" t="s">
        <v>2161</v>
      </c>
      <c r="Q37" s="323"/>
      <c r="R37" s="194"/>
      <c r="S37" s="330"/>
      <c r="T37" s="195" t="str">
        <f t="shared" si="2"/>
        <v/>
      </c>
      <c r="V37" s="583"/>
      <c r="W37" s="392"/>
      <c r="X37" s="392"/>
      <c r="Y37" s="392"/>
      <c r="Z37" s="584"/>
    </row>
    <row r="38" spans="2:26" ht="39.75" customHeight="1">
      <c r="B38" s="545"/>
      <c r="D38" s="191" t="s">
        <v>2162</v>
      </c>
      <c r="E38" s="322"/>
      <c r="F38" s="192"/>
      <c r="G38" s="329"/>
      <c r="H38" s="193" t="str">
        <f t="shared" si="0"/>
        <v/>
      </c>
      <c r="J38" s="191" t="s">
        <v>2162</v>
      </c>
      <c r="K38" s="322"/>
      <c r="L38" s="192"/>
      <c r="M38" s="329"/>
      <c r="N38" s="193" t="str">
        <f t="shared" si="1"/>
        <v/>
      </c>
      <c r="P38" s="191" t="s">
        <v>2162</v>
      </c>
      <c r="Q38" s="322"/>
      <c r="R38" s="192"/>
      <c r="S38" s="329"/>
      <c r="T38" s="193" t="str">
        <f t="shared" si="2"/>
        <v/>
      </c>
      <c r="V38" s="583"/>
      <c r="W38" s="392"/>
      <c r="X38" s="392"/>
      <c r="Y38" s="392"/>
      <c r="Z38" s="584"/>
    </row>
    <row r="39" spans="2:26" ht="39.75" customHeight="1">
      <c r="B39" s="545"/>
      <c r="D39" s="196" t="s">
        <v>2163</v>
      </c>
      <c r="E39" s="324"/>
      <c r="F39" s="197"/>
      <c r="G39" s="331"/>
      <c r="H39" s="198" t="str">
        <f t="shared" si="0"/>
        <v/>
      </c>
      <c r="J39" s="196" t="s">
        <v>2163</v>
      </c>
      <c r="K39" s="324"/>
      <c r="L39" s="197"/>
      <c r="M39" s="331"/>
      <c r="N39" s="198" t="str">
        <f t="shared" si="1"/>
        <v/>
      </c>
      <c r="P39" s="196" t="s">
        <v>2163</v>
      </c>
      <c r="Q39" s="324"/>
      <c r="R39" s="197"/>
      <c r="S39" s="331"/>
      <c r="T39" s="198" t="str">
        <f t="shared" si="2"/>
        <v/>
      </c>
      <c r="V39" s="583"/>
      <c r="W39" s="392"/>
      <c r="X39" s="392"/>
      <c r="Y39" s="392"/>
      <c r="Z39" s="584"/>
    </row>
    <row r="40" spans="2:26" ht="60" customHeight="1">
      <c r="B40" s="545"/>
      <c r="D40" s="199" t="s">
        <v>1277</v>
      </c>
      <c r="E40" s="547">
        <f ca="1">ROUNDUP(F45/(VLOOKUP(1,tblRPECoefficientWithoutColumnHeaders,2,0)*G45^2+VLOOKUP(2,tblRPECoefficientWithoutColumnHeaders,2,0)*G45+VLOOKUP(3,tblRPECoefficientWithoutColumnHeaders,2,0)),0)</f>
        <v>0</v>
      </c>
      <c r="F40" s="548"/>
      <c r="G40" s="548"/>
      <c r="H40" s="549"/>
      <c r="J40" s="199" t="s">
        <v>1277</v>
      </c>
      <c r="K40" s="547">
        <f ca="1">ROUNDUP(L45/(VLOOKUP(1,tblRPECoefficientWithoutColumnHeaders,2,0)*M45^2+VLOOKUP(2,tblRPECoefficientWithoutColumnHeaders,2,0)*M45+VLOOKUP(3,tblRPECoefficientWithoutColumnHeaders,2,0)),0)</f>
        <v>0</v>
      </c>
      <c r="L40" s="548"/>
      <c r="M40" s="548"/>
      <c r="N40" s="549"/>
      <c r="P40" s="200" t="s">
        <v>1277</v>
      </c>
      <c r="Q40" s="554">
        <f ca="1">ROUNDUP(R45/(VLOOKUP(1,tblRPECoefficientWithoutColumnHeaders,2,0)*S45^2+VLOOKUP(2,tblRPECoefficientWithoutColumnHeaders,2,0)*S45+VLOOKUP(3,tblRPECoefficientWithoutColumnHeaders,2,0)),0)</f>
        <v>0</v>
      </c>
      <c r="R40" s="555"/>
      <c r="S40" s="555"/>
      <c r="T40" s="556"/>
      <c r="V40" s="583"/>
      <c r="W40" s="392"/>
      <c r="X40" s="392"/>
      <c r="Y40" s="392"/>
      <c r="Z40" s="584"/>
    </row>
    <row r="41" spans="2:26" ht="60" customHeight="1">
      <c r="B41" s="545"/>
      <c r="D41" s="201"/>
      <c r="E41" s="202"/>
      <c r="F41" s="203"/>
      <c r="G41" s="203"/>
      <c r="H41" s="204"/>
      <c r="J41" s="201"/>
      <c r="K41" s="202"/>
      <c r="L41" s="203"/>
      <c r="M41" s="203"/>
      <c r="N41" s="204"/>
      <c r="P41" s="205" t="s">
        <v>2164</v>
      </c>
      <c r="Q41" s="206"/>
      <c r="R41" s="207" t="s">
        <v>2165</v>
      </c>
      <c r="S41" s="208"/>
      <c r="T41" s="209">
        <f>S41*Q41</f>
        <v>0</v>
      </c>
      <c r="V41" s="583"/>
      <c r="W41" s="392"/>
      <c r="X41" s="392"/>
      <c r="Y41" s="392"/>
      <c r="Z41" s="584"/>
    </row>
    <row r="42" spans="2:26" ht="60" customHeight="1">
      <c r="B42" s="545"/>
      <c r="D42" s="201" t="s">
        <v>1268</v>
      </c>
      <c r="E42" s="553">
        <f>IF(COUNT(H31:H39)&gt;0,AVERAGEIF(H31:H39,"&gt;0"),0)</f>
        <v>0</v>
      </c>
      <c r="F42" s="406"/>
      <c r="G42" s="406"/>
      <c r="H42" s="407"/>
      <c r="J42" s="201" t="s">
        <v>1268</v>
      </c>
      <c r="K42" s="553">
        <f>IF(COUNT(N31:N39)&gt;0,AVERAGEIF(N31:N39,"&gt;0"),0)</f>
        <v>0</v>
      </c>
      <c r="L42" s="406"/>
      <c r="M42" s="406"/>
      <c r="N42" s="407"/>
      <c r="P42" s="210" t="s">
        <v>1268</v>
      </c>
      <c r="Q42" s="557">
        <f>IF(COUNT(T31:T39)&gt;0,AVERAGEIF(T31:T39,"&gt;0"),0)</f>
        <v>0</v>
      </c>
      <c r="R42" s="558"/>
      <c r="S42" s="558"/>
      <c r="T42" s="559"/>
      <c r="V42" s="583"/>
      <c r="W42" s="392"/>
      <c r="X42" s="392"/>
      <c r="Y42" s="392"/>
      <c r="Z42" s="584"/>
    </row>
    <row r="43" spans="2:26" ht="60" customHeight="1">
      <c r="B43" s="545"/>
      <c r="D43" s="201" t="s">
        <v>1267</v>
      </c>
      <c r="E43" s="560">
        <f>SUM(F31:F39)</f>
        <v>0</v>
      </c>
      <c r="F43" s="406"/>
      <c r="G43" s="406"/>
      <c r="H43" s="407"/>
      <c r="J43" s="201" t="s">
        <v>1267</v>
      </c>
      <c r="K43" s="560">
        <f>SUM(L31:L39)</f>
        <v>0</v>
      </c>
      <c r="L43" s="406"/>
      <c r="M43" s="406"/>
      <c r="N43" s="407"/>
      <c r="P43" s="201" t="s">
        <v>1267</v>
      </c>
      <c r="Q43" s="560">
        <f>SUM(R31:R39)</f>
        <v>0</v>
      </c>
      <c r="R43" s="406"/>
      <c r="S43" s="406"/>
      <c r="T43" s="407"/>
      <c r="V43" s="583"/>
      <c r="W43" s="392"/>
      <c r="X43" s="392"/>
      <c r="Y43" s="392"/>
      <c r="Z43" s="584"/>
    </row>
    <row r="44" spans="2:26" ht="60" customHeight="1">
      <c r="B44" s="545"/>
      <c r="D44" s="211" t="s">
        <v>1258</v>
      </c>
      <c r="E44" s="550">
        <f>SUM(PRODUCT(E31:F31),PRODUCT(E32:F32),PRODUCT(E33:F33),PRODUCT(E34:F34),PRODUCT(E35:F35),PRODUCT(E36:F36),PRODUCT(E37:F37),PRODUCT(E38:F38),PRODUCT(E39:F39))</f>
        <v>0</v>
      </c>
      <c r="F44" s="551"/>
      <c r="G44" s="551"/>
      <c r="H44" s="552"/>
      <c r="J44" s="211" t="s">
        <v>1258</v>
      </c>
      <c r="K44" s="550">
        <f>SUM(PRODUCT(K31:L31),PRODUCT(K32:L32),PRODUCT(K33:L33),PRODUCT(K34:L34),PRODUCT(K35:L35),PRODUCT(K36:L36),PRODUCT(K37:L37),PRODUCT(K38:L38),PRODUCT(K39:L39))</f>
        <v>0</v>
      </c>
      <c r="L44" s="551"/>
      <c r="M44" s="551"/>
      <c r="N44" s="552"/>
      <c r="P44" s="211" t="s">
        <v>1258</v>
      </c>
      <c r="Q44" s="550">
        <f>SUM(PRODUCT(Q31:R31),PRODUCT(Q32:R32),PRODUCT(Q33:R33),PRODUCT(Q34:R34),PRODUCT(Q35:R35),PRODUCT(Q36:R36),PRODUCT(Q37:R37),PRODUCT(Q38:R38),PRODUCT(Q39:R39))</f>
        <v>0</v>
      </c>
      <c r="R44" s="551"/>
      <c r="S44" s="551"/>
      <c r="T44" s="552"/>
      <c r="V44" s="585"/>
      <c r="W44" s="417"/>
      <c r="X44" s="417"/>
      <c r="Y44" s="417"/>
      <c r="Z44" s="586"/>
    </row>
    <row r="45" spans="2:26" ht="39.75" customHeight="1">
      <c r="B45" s="546"/>
      <c r="D45" s="212"/>
      <c r="E45" s="213" t="str">
        <f ca="1">OFFSET(E30,COUNT(E31:E39),0)</f>
        <v>WEIGHT</v>
      </c>
      <c r="F45" s="214">
        <f ca="1">IF(COUNT(E31:E39)&gt;0,OFFSET(E30,MATCH(MAX(E31:E39),E31:E39,0),0),0)</f>
        <v>0</v>
      </c>
      <c r="G45" s="214">
        <f ca="1">IF(COUNT(E31:E39)&gt;0,OFFSET(F30,MATCH(MAX(E31:E39),E31:E39,0),0)+(10-OFFSET(G30,MATCH(MAX(E31:E39),E31:E39,0),0)),0)</f>
        <v>0</v>
      </c>
      <c r="H45" s="215">
        <f ca="1">IF(COUNT(E31:E39)&gt;0,OFFSET(F30,COUNT(E31:E39),0)+(10-(OFFSET(G30,COUNT(E31:E39),0))),0)</f>
        <v>0</v>
      </c>
      <c r="J45" s="212" t="s">
        <v>2166</v>
      </c>
      <c r="K45" s="213" t="str">
        <f ca="1">OFFSET(K30,COUNT(K31:K39),0)</f>
        <v>WEIGHT</v>
      </c>
      <c r="L45" s="214">
        <f ca="1">IF(COUNT(K31:K39)&gt;0,OFFSET(K30,MATCH(MAX(K31:K39),K31:K39,0),0),0)</f>
        <v>0</v>
      </c>
      <c r="M45" s="214">
        <f ca="1">IF(COUNT(K31:K39)&gt;0,OFFSET(L30,MATCH(MAX(K31:K39),K31:K39,0),0)+(10-OFFSET(M30,MATCH(MAX(K31:K39),K31:K39,0),0)),0)</f>
        <v>0</v>
      </c>
      <c r="N45" s="215">
        <f ca="1">IF(COUNT(K31:K39)&gt;0,OFFSET(L30,COUNT(K31:K39),0)+(10-(OFFSET(M30,COUNT(K31:K39),0))),0)</f>
        <v>0</v>
      </c>
      <c r="P45" s="212"/>
      <c r="Q45" s="213" t="str">
        <f ca="1">OFFSET(Q30,COUNT(Q31:Q39),0)</f>
        <v>WEIGHT</v>
      </c>
      <c r="R45" s="214">
        <f ca="1">IF(COUNT(Q31:Q39)&gt;0,OFFSET(Q30,MATCH(MAX(Q31:Q39),Q31:Q39,0),0),0)</f>
        <v>0</v>
      </c>
      <c r="S45" s="214">
        <f ca="1">IF(COUNT(Q31:Q39)&gt;0,OFFSET(R30,MATCH(MAX(Q31:Q39),Q31:Q39,0),0)+(10-OFFSET(S30,MATCH(MAX(Q31:Q39),Q31:Q39,0),0)),0)</f>
        <v>0</v>
      </c>
      <c r="T45" s="215">
        <f ca="1">IF(COUNT(Q31:Q39)&gt;0,OFFSET(R30,COUNT(Q31:Q39),0)+(10-(OFFSET(S30,COUNT(Q31:Q39),0))),0)</f>
        <v>0</v>
      </c>
      <c r="V45" s="212"/>
      <c r="W45" s="213"/>
      <c r="X45" s="214"/>
      <c r="Y45" s="214"/>
      <c r="Z45" s="215"/>
    </row>
    <row r="46" spans="2:26" ht="15.75" customHeight="1"/>
    <row r="47" spans="2:26" ht="15.75" customHeight="1"/>
    <row r="48" spans="2:26" ht="79.5" customHeight="1">
      <c r="B48" s="544">
        <v>2</v>
      </c>
      <c r="D48" s="533">
        <v>1</v>
      </c>
      <c r="E48" s="369"/>
      <c r="F48" s="369"/>
      <c r="G48" s="369"/>
      <c r="H48" s="370"/>
      <c r="J48" s="533">
        <v>2</v>
      </c>
      <c r="K48" s="369"/>
      <c r="L48" s="369"/>
      <c r="M48" s="369"/>
      <c r="N48" s="370"/>
      <c r="P48" s="533">
        <v>3</v>
      </c>
      <c r="Q48" s="369"/>
      <c r="R48" s="369"/>
      <c r="S48" s="369"/>
      <c r="T48" s="370"/>
      <c r="V48" s="533" t="s">
        <v>2147</v>
      </c>
      <c r="W48" s="369"/>
      <c r="X48" s="369"/>
      <c r="Y48" s="369"/>
      <c r="Z48" s="370"/>
    </row>
    <row r="49" spans="2:26" ht="15" customHeight="1">
      <c r="B49" s="545"/>
    </row>
    <row r="50" spans="2:26" ht="79.5" customHeight="1">
      <c r="B50" s="545"/>
      <c r="D50" s="535" t="str">
        <f ca="1">OFFSET('PROGRAMMING SKELETON'!D173,F2-1,0)</f>
        <v>Deadlift with belt</v>
      </c>
      <c r="E50" s="413"/>
      <c r="F50" s="413"/>
      <c r="G50" s="413"/>
      <c r="H50" s="414"/>
      <c r="J50" s="535" t="str">
        <f ca="1">OFFSET('PROGRAMMING SKELETON'!G173,F2-1,0)</f>
        <v>1 count paused bench</v>
      </c>
      <c r="K50" s="413"/>
      <c r="L50" s="413"/>
      <c r="M50" s="413"/>
      <c r="N50" s="414"/>
      <c r="P50" s="535" t="str">
        <f ca="1">OFFSET('PROGRAMMING SKELETON'!J173,F2-1,0)</f>
        <v>3-0-3 Tempo Squat</v>
      </c>
      <c r="Q50" s="413"/>
      <c r="R50" s="413"/>
      <c r="S50" s="413"/>
      <c r="T50" s="414"/>
      <c r="V50" s="535" t="str">
        <f ca="1">OFFSET('PROGRAMMING SKELETON'!M174,F26-1,0)</f>
        <v>GPP or None</v>
      </c>
      <c r="W50" s="413"/>
      <c r="X50" s="413"/>
      <c r="Y50" s="413"/>
      <c r="Z50" s="414"/>
    </row>
    <row r="51" spans="2:26" ht="49.5" customHeight="1">
      <c r="B51" s="545"/>
      <c r="D51" s="531" t="s">
        <v>2148</v>
      </c>
      <c r="E51" s="525" t="str">
        <f ca="1">OFFSET('PROGRAMMING SKELETON'!G3,F2-1,0)</f>
        <v>•5 reps @ 7 (79% of 1RM)
•5 reps @ 8 (81% of 1RM)
•5 reps @ 9 (84% of 1RM)
•No Back off sets</v>
      </c>
      <c r="F51" s="526"/>
      <c r="G51" s="526"/>
      <c r="H51" s="527"/>
      <c r="J51" s="531" t="s">
        <v>2148</v>
      </c>
      <c r="K51" s="525" t="str">
        <f ca="1">OFFSET('PROGRAMMING SKELETON'!H3,F2-1,0)</f>
        <v>•5 reps @ 7 (79% of 1RM)
•5 reps @ 8 (81% of 1RM)
•5 reps @ 9 (84% of 1RM)
•No Back off sets</v>
      </c>
      <c r="L51" s="526"/>
      <c r="M51" s="526"/>
      <c r="N51" s="527"/>
      <c r="P51" s="531" t="s">
        <v>2148</v>
      </c>
      <c r="Q51" s="525" t="str">
        <f ca="1">OFFSET('PROGRAMMING SKELETON'!I3,F2-1,0)</f>
        <v>• 10 reps @ RPE 7 
• 10 reps  @ RPE 8
• 10 reps @ RPE 9 
•No back off sets</v>
      </c>
      <c r="R51" s="526"/>
      <c r="S51" s="526"/>
      <c r="T51" s="527"/>
      <c r="V51" s="582" t="str">
        <f ca="1">OFFSET('PROGRAMMING SKELETON'!N174,F26-1,0)</f>
        <v>GPP or None</v>
      </c>
      <c r="W51" s="526"/>
      <c r="X51" s="526"/>
      <c r="Y51" s="526"/>
      <c r="Z51" s="527"/>
    </row>
    <row r="52" spans="2:26" ht="49.5" customHeight="1">
      <c r="B52" s="545"/>
      <c r="D52" s="532"/>
      <c r="E52" s="528"/>
      <c r="F52" s="529"/>
      <c r="G52" s="529"/>
      <c r="H52" s="530"/>
      <c r="J52" s="532"/>
      <c r="K52" s="528"/>
      <c r="L52" s="529"/>
      <c r="M52" s="529"/>
      <c r="N52" s="530"/>
      <c r="P52" s="532"/>
      <c r="Q52" s="528"/>
      <c r="R52" s="529"/>
      <c r="S52" s="529"/>
      <c r="T52" s="530"/>
      <c r="V52" s="583"/>
      <c r="W52" s="392"/>
      <c r="X52" s="392"/>
      <c r="Y52" s="392"/>
      <c r="Z52" s="584"/>
    </row>
    <row r="53" spans="2:26" ht="99.75" customHeight="1">
      <c r="B53" s="545"/>
      <c r="D53" s="186" t="s">
        <v>2149</v>
      </c>
      <c r="E53" s="534" t="str">
        <f ca="1">OFFSET('PROGRAMMING SKELETON'!E173,F2-1,0)</f>
        <v>3-5 minute rest between work sets</v>
      </c>
      <c r="F53" s="410"/>
      <c r="G53" s="410"/>
      <c r="H53" s="411"/>
      <c r="J53" s="186" t="s">
        <v>2149</v>
      </c>
      <c r="K53" s="534" t="str">
        <f ca="1">OFFSET('PROGRAMMING SKELETON'!H173,F2-1,0)</f>
        <v>3-5 minute rest between work sets</v>
      </c>
      <c r="L53" s="410"/>
      <c r="M53" s="410"/>
      <c r="N53" s="411"/>
      <c r="P53" s="186" t="s">
        <v>2149</v>
      </c>
      <c r="Q53" s="534" t="str">
        <f ca="1">OFFSET('PROGRAMMING SKELETON'!K173,F2-1,0)</f>
        <v>2-4 min</v>
      </c>
      <c r="R53" s="410"/>
      <c r="S53" s="410"/>
      <c r="T53" s="411"/>
      <c r="V53" s="585"/>
      <c r="W53" s="417"/>
      <c r="X53" s="417"/>
      <c r="Y53" s="417"/>
      <c r="Z53" s="586"/>
    </row>
    <row r="54" spans="2:26" ht="60" customHeight="1">
      <c r="B54" s="545"/>
      <c r="D54" s="187" t="s">
        <v>2150</v>
      </c>
      <c r="E54" s="187" t="s">
        <v>2151</v>
      </c>
      <c r="F54" s="187" t="s">
        <v>1267</v>
      </c>
      <c r="G54" s="187" t="s">
        <v>2152</v>
      </c>
      <c r="H54" s="187" t="s">
        <v>2153</v>
      </c>
      <c r="J54" s="187" t="s">
        <v>2150</v>
      </c>
      <c r="K54" s="187" t="s">
        <v>2151</v>
      </c>
      <c r="L54" s="187" t="s">
        <v>1267</v>
      </c>
      <c r="M54" s="187" t="s">
        <v>2152</v>
      </c>
      <c r="N54" s="187" t="s">
        <v>2153</v>
      </c>
      <c r="P54" s="187" t="s">
        <v>2150</v>
      </c>
      <c r="Q54" s="187" t="s">
        <v>2151</v>
      </c>
      <c r="R54" s="187" t="s">
        <v>1267</v>
      </c>
      <c r="S54" s="187" t="s">
        <v>2152</v>
      </c>
      <c r="T54" s="187" t="s">
        <v>2153</v>
      </c>
      <c r="V54" s="581" t="s">
        <v>2154</v>
      </c>
      <c r="W54" s="413"/>
      <c r="X54" s="413"/>
      <c r="Y54" s="413"/>
      <c r="Z54" s="414"/>
    </row>
    <row r="55" spans="2:26" ht="39.75" customHeight="1">
      <c r="B55" s="545"/>
      <c r="D55" s="188" t="s">
        <v>2155</v>
      </c>
      <c r="E55" s="321"/>
      <c r="F55" s="189"/>
      <c r="G55" s="328"/>
      <c r="H55" s="190" t="str">
        <f t="shared" ref="H55:H63" si="3">IF(ISNUMBER(E55),E55/E$64,"")</f>
        <v/>
      </c>
      <c r="J55" s="188" t="s">
        <v>2155</v>
      </c>
      <c r="K55" s="321"/>
      <c r="L55" s="189"/>
      <c r="M55" s="328"/>
      <c r="N55" s="190" t="str">
        <f t="shared" ref="N55:N63" si="4">IF(ISNUMBER(K55),K55/K$64,"")</f>
        <v/>
      </c>
      <c r="P55" s="188" t="s">
        <v>2155</v>
      </c>
      <c r="Q55" s="321"/>
      <c r="R55" s="189"/>
      <c r="S55" s="328"/>
      <c r="T55" s="190" t="str">
        <f t="shared" ref="T55:T63" si="5">IF(ISNUMBER(Q55),Q55/Q$64,"")</f>
        <v/>
      </c>
      <c r="V55" s="587"/>
      <c r="W55" s="526"/>
      <c r="X55" s="526"/>
      <c r="Y55" s="526"/>
      <c r="Z55" s="527"/>
    </row>
    <row r="56" spans="2:26" ht="39.75" customHeight="1">
      <c r="B56" s="545"/>
      <c r="D56" s="191" t="s">
        <v>2156</v>
      </c>
      <c r="E56" s="322"/>
      <c r="F56" s="192"/>
      <c r="G56" s="329"/>
      <c r="H56" s="193" t="str">
        <f t="shared" si="3"/>
        <v/>
      </c>
      <c r="J56" s="191" t="s">
        <v>2156</v>
      </c>
      <c r="K56" s="322"/>
      <c r="L56" s="192"/>
      <c r="M56" s="329"/>
      <c r="N56" s="193" t="str">
        <f t="shared" si="4"/>
        <v/>
      </c>
      <c r="P56" s="191" t="s">
        <v>2156</v>
      </c>
      <c r="Q56" s="322"/>
      <c r="R56" s="192"/>
      <c r="S56" s="329"/>
      <c r="T56" s="193" t="str">
        <f t="shared" si="5"/>
        <v/>
      </c>
      <c r="V56" s="583"/>
      <c r="W56" s="392"/>
      <c r="X56" s="392"/>
      <c r="Y56" s="392"/>
      <c r="Z56" s="584"/>
    </row>
    <row r="57" spans="2:26" ht="39.75" customHeight="1">
      <c r="B57" s="545"/>
      <c r="D57" s="191" t="s">
        <v>2157</v>
      </c>
      <c r="E57" s="323"/>
      <c r="F57" s="194"/>
      <c r="G57" s="330"/>
      <c r="H57" s="195" t="str">
        <f t="shared" si="3"/>
        <v/>
      </c>
      <c r="J57" s="191" t="s">
        <v>2157</v>
      </c>
      <c r="K57" s="323"/>
      <c r="L57" s="194"/>
      <c r="M57" s="330"/>
      <c r="N57" s="195" t="str">
        <f t="shared" si="4"/>
        <v/>
      </c>
      <c r="P57" s="191" t="s">
        <v>2157</v>
      </c>
      <c r="Q57" s="323"/>
      <c r="R57" s="194"/>
      <c r="S57" s="330"/>
      <c r="T57" s="195" t="str">
        <f t="shared" si="5"/>
        <v/>
      </c>
      <c r="V57" s="583"/>
      <c r="W57" s="392"/>
      <c r="X57" s="392"/>
      <c r="Y57" s="392"/>
      <c r="Z57" s="584"/>
    </row>
    <row r="58" spans="2:26" ht="39.75" customHeight="1">
      <c r="B58" s="545"/>
      <c r="D58" s="191" t="s">
        <v>2158</v>
      </c>
      <c r="E58" s="322"/>
      <c r="F58" s="192"/>
      <c r="G58" s="329"/>
      <c r="H58" s="193" t="str">
        <f t="shared" si="3"/>
        <v/>
      </c>
      <c r="J58" s="191" t="s">
        <v>2158</v>
      </c>
      <c r="K58" s="322"/>
      <c r="L58" s="192"/>
      <c r="M58" s="329"/>
      <c r="N58" s="193" t="str">
        <f t="shared" si="4"/>
        <v/>
      </c>
      <c r="P58" s="191" t="s">
        <v>2158</v>
      </c>
      <c r="Q58" s="322"/>
      <c r="R58" s="192"/>
      <c r="S58" s="329"/>
      <c r="T58" s="193" t="str">
        <f t="shared" si="5"/>
        <v/>
      </c>
      <c r="V58" s="583"/>
      <c r="W58" s="392"/>
      <c r="X58" s="392"/>
      <c r="Y58" s="392"/>
      <c r="Z58" s="584"/>
    </row>
    <row r="59" spans="2:26" ht="39.75" customHeight="1">
      <c r="B59" s="545"/>
      <c r="D59" s="191" t="s">
        <v>2159</v>
      </c>
      <c r="E59" s="323"/>
      <c r="F59" s="194"/>
      <c r="G59" s="330"/>
      <c r="H59" s="195" t="str">
        <f t="shared" si="3"/>
        <v/>
      </c>
      <c r="J59" s="191" t="s">
        <v>2159</v>
      </c>
      <c r="K59" s="323"/>
      <c r="L59" s="194"/>
      <c r="M59" s="330"/>
      <c r="N59" s="195" t="str">
        <f t="shared" si="4"/>
        <v/>
      </c>
      <c r="P59" s="191" t="s">
        <v>2159</v>
      </c>
      <c r="Q59" s="323"/>
      <c r="R59" s="194"/>
      <c r="S59" s="330"/>
      <c r="T59" s="195" t="str">
        <f t="shared" si="5"/>
        <v/>
      </c>
      <c r="V59" s="583"/>
      <c r="W59" s="392"/>
      <c r="X59" s="392"/>
      <c r="Y59" s="392"/>
      <c r="Z59" s="584"/>
    </row>
    <row r="60" spans="2:26" ht="39.75" customHeight="1">
      <c r="B60" s="545"/>
      <c r="D60" s="191" t="s">
        <v>2160</v>
      </c>
      <c r="E60" s="322"/>
      <c r="F60" s="192"/>
      <c r="G60" s="329"/>
      <c r="H60" s="193" t="str">
        <f t="shared" si="3"/>
        <v/>
      </c>
      <c r="J60" s="191" t="s">
        <v>2160</v>
      </c>
      <c r="K60" s="322"/>
      <c r="L60" s="192"/>
      <c r="M60" s="329"/>
      <c r="N60" s="193" t="str">
        <f t="shared" si="4"/>
        <v/>
      </c>
      <c r="P60" s="191" t="s">
        <v>2160</v>
      </c>
      <c r="Q60" s="322"/>
      <c r="R60" s="192"/>
      <c r="S60" s="329"/>
      <c r="T60" s="193" t="str">
        <f t="shared" si="5"/>
        <v/>
      </c>
      <c r="V60" s="583"/>
      <c r="W60" s="392"/>
      <c r="X60" s="392"/>
      <c r="Y60" s="392"/>
      <c r="Z60" s="584"/>
    </row>
    <row r="61" spans="2:26" ht="39.75" customHeight="1">
      <c r="B61" s="545"/>
      <c r="D61" s="191" t="s">
        <v>2161</v>
      </c>
      <c r="E61" s="323"/>
      <c r="F61" s="194"/>
      <c r="G61" s="330"/>
      <c r="H61" s="195" t="str">
        <f t="shared" si="3"/>
        <v/>
      </c>
      <c r="J61" s="191" t="s">
        <v>2161</v>
      </c>
      <c r="K61" s="323"/>
      <c r="L61" s="194"/>
      <c r="M61" s="330"/>
      <c r="N61" s="195" t="str">
        <f t="shared" si="4"/>
        <v/>
      </c>
      <c r="P61" s="191" t="s">
        <v>2161</v>
      </c>
      <c r="Q61" s="323"/>
      <c r="R61" s="194"/>
      <c r="S61" s="330"/>
      <c r="T61" s="195" t="str">
        <f t="shared" si="5"/>
        <v/>
      </c>
      <c r="V61" s="583"/>
      <c r="W61" s="392"/>
      <c r="X61" s="392"/>
      <c r="Y61" s="392"/>
      <c r="Z61" s="584"/>
    </row>
    <row r="62" spans="2:26" ht="39.75" customHeight="1">
      <c r="B62" s="545"/>
      <c r="D62" s="191" t="s">
        <v>2162</v>
      </c>
      <c r="E62" s="322"/>
      <c r="F62" s="192"/>
      <c r="G62" s="329"/>
      <c r="H62" s="193" t="str">
        <f t="shared" si="3"/>
        <v/>
      </c>
      <c r="J62" s="191" t="s">
        <v>2162</v>
      </c>
      <c r="K62" s="322"/>
      <c r="L62" s="192"/>
      <c r="M62" s="329"/>
      <c r="N62" s="193" t="str">
        <f t="shared" si="4"/>
        <v/>
      </c>
      <c r="P62" s="191" t="s">
        <v>2162</v>
      </c>
      <c r="Q62" s="322"/>
      <c r="R62" s="192"/>
      <c r="S62" s="329"/>
      <c r="T62" s="193" t="str">
        <f t="shared" si="5"/>
        <v/>
      </c>
      <c r="V62" s="583"/>
      <c r="W62" s="392"/>
      <c r="X62" s="392"/>
      <c r="Y62" s="392"/>
      <c r="Z62" s="584"/>
    </row>
    <row r="63" spans="2:26" ht="39.75" customHeight="1">
      <c r="B63" s="545"/>
      <c r="D63" s="196" t="s">
        <v>2163</v>
      </c>
      <c r="E63" s="324"/>
      <c r="F63" s="197"/>
      <c r="G63" s="331"/>
      <c r="H63" s="198" t="str">
        <f t="shared" si="3"/>
        <v/>
      </c>
      <c r="J63" s="196" t="s">
        <v>2163</v>
      </c>
      <c r="K63" s="324"/>
      <c r="L63" s="197"/>
      <c r="M63" s="331"/>
      <c r="N63" s="198" t="str">
        <f t="shared" si="4"/>
        <v/>
      </c>
      <c r="P63" s="196" t="s">
        <v>2163</v>
      </c>
      <c r="Q63" s="324"/>
      <c r="R63" s="197"/>
      <c r="S63" s="331"/>
      <c r="T63" s="198" t="str">
        <f t="shared" si="5"/>
        <v/>
      </c>
      <c r="V63" s="583"/>
      <c r="W63" s="392"/>
      <c r="X63" s="392"/>
      <c r="Y63" s="392"/>
      <c r="Z63" s="584"/>
    </row>
    <row r="64" spans="2:26" ht="60" customHeight="1">
      <c r="B64" s="545"/>
      <c r="D64" s="199" t="s">
        <v>1277</v>
      </c>
      <c r="E64" s="547">
        <f ca="1">ROUNDUP(F69/(VLOOKUP(1,tblRPECoefficientWithoutColumnHeaders,2,0)*G69^2+VLOOKUP(2,tblRPECoefficientWithoutColumnHeaders,2,0)*G69+VLOOKUP(3,tblRPECoefficientWithoutColumnHeaders,2,0)),0)</f>
        <v>0</v>
      </c>
      <c r="F64" s="548"/>
      <c r="G64" s="548"/>
      <c r="H64" s="549"/>
      <c r="J64" s="199" t="s">
        <v>1277</v>
      </c>
      <c r="K64" s="547">
        <f ca="1">ROUNDUP(L69/(VLOOKUP(1,tblRPECoefficientWithoutColumnHeaders,2,0)*M69^2+VLOOKUP(2,tblRPECoefficientWithoutColumnHeaders,2,0)*M69+VLOOKUP(3,tblRPECoefficientWithoutColumnHeaders,2,0)),0)</f>
        <v>0</v>
      </c>
      <c r="L64" s="548"/>
      <c r="M64" s="548"/>
      <c r="N64" s="549"/>
      <c r="P64" s="200" t="s">
        <v>1277</v>
      </c>
      <c r="Q64" s="554">
        <f ca="1">ROUNDUP(R69/(VLOOKUP(1,tblRPECoefficientWithoutColumnHeaders,2,0)*S69^2+VLOOKUP(2,tblRPECoefficientWithoutColumnHeaders,2,0)*S69+VLOOKUP(3,tblRPECoefficientWithoutColumnHeaders,2,0)),0)</f>
        <v>0</v>
      </c>
      <c r="R64" s="555"/>
      <c r="S64" s="555"/>
      <c r="T64" s="556"/>
      <c r="V64" s="583"/>
      <c r="W64" s="392"/>
      <c r="X64" s="392"/>
      <c r="Y64" s="392"/>
      <c r="Z64" s="584"/>
    </row>
    <row r="65" spans="2:26" ht="60" customHeight="1">
      <c r="B65" s="545"/>
      <c r="D65" s="201"/>
      <c r="E65" s="204"/>
      <c r="F65" s="204"/>
      <c r="G65" s="204"/>
      <c r="H65" s="204"/>
      <c r="J65" s="201"/>
      <c r="K65" s="216"/>
      <c r="L65" s="216"/>
      <c r="M65" s="204"/>
      <c r="N65" s="204"/>
      <c r="P65" s="205" t="s">
        <v>2164</v>
      </c>
      <c r="Q65" s="206"/>
      <c r="R65" s="218" t="s">
        <v>2165</v>
      </c>
      <c r="S65" s="208"/>
      <c r="T65" s="209">
        <f>S65*Q65</f>
        <v>0</v>
      </c>
      <c r="V65" s="583"/>
      <c r="W65" s="392"/>
      <c r="X65" s="392"/>
      <c r="Y65" s="392"/>
      <c r="Z65" s="584"/>
    </row>
    <row r="66" spans="2:26" ht="60" customHeight="1">
      <c r="B66" s="545"/>
      <c r="D66" s="201" t="s">
        <v>1268</v>
      </c>
      <c r="E66" s="553">
        <f>IF(COUNT(H55:H63)&gt;0,AVERAGEIF(H55:H63,"&gt;0"),0)</f>
        <v>0</v>
      </c>
      <c r="F66" s="406"/>
      <c r="G66" s="406"/>
      <c r="H66" s="407"/>
      <c r="J66" s="201" t="s">
        <v>1268</v>
      </c>
      <c r="K66" s="553">
        <f>IF(COUNT(N55:N63)&gt;0,AVERAGEIF(N55:N63,"&gt;0"),0)</f>
        <v>0</v>
      </c>
      <c r="L66" s="406"/>
      <c r="M66" s="406"/>
      <c r="N66" s="407"/>
      <c r="P66" s="210" t="s">
        <v>1268</v>
      </c>
      <c r="Q66" s="557">
        <f>IF(COUNT(T55:T63)&gt;0,AVERAGEIF(T55:T63,"&gt;0"),0)</f>
        <v>0</v>
      </c>
      <c r="R66" s="558"/>
      <c r="S66" s="558"/>
      <c r="T66" s="559"/>
      <c r="V66" s="583"/>
      <c r="W66" s="392"/>
      <c r="X66" s="392"/>
      <c r="Y66" s="392"/>
      <c r="Z66" s="584"/>
    </row>
    <row r="67" spans="2:26" ht="60" customHeight="1">
      <c r="B67" s="545"/>
      <c r="D67" s="201" t="s">
        <v>1267</v>
      </c>
      <c r="E67" s="560">
        <f>SUM(F55:F63)</f>
        <v>0</v>
      </c>
      <c r="F67" s="406"/>
      <c r="G67" s="406"/>
      <c r="H67" s="407"/>
      <c r="J67" s="201" t="s">
        <v>1267</v>
      </c>
      <c r="K67" s="560">
        <f>SUM(L55:L63)</f>
        <v>0</v>
      </c>
      <c r="L67" s="406"/>
      <c r="M67" s="406"/>
      <c r="N67" s="407"/>
      <c r="P67" s="201" t="s">
        <v>1267</v>
      </c>
      <c r="Q67" s="560">
        <f>SUM(R55:R63)</f>
        <v>0</v>
      </c>
      <c r="R67" s="406"/>
      <c r="S67" s="406"/>
      <c r="T67" s="407"/>
      <c r="V67" s="583"/>
      <c r="W67" s="392"/>
      <c r="X67" s="392"/>
      <c r="Y67" s="392"/>
      <c r="Z67" s="584"/>
    </row>
    <row r="68" spans="2:26" ht="60" customHeight="1">
      <c r="B68" s="545"/>
      <c r="D68" s="211" t="s">
        <v>1258</v>
      </c>
      <c r="E68" s="550">
        <f>SUM(PRODUCT(E55:F55),PRODUCT(E56:F56),PRODUCT(E57:F57),PRODUCT(E58:F58),PRODUCT(E59:F59),PRODUCT(E60:F60),PRODUCT(E61:F61),PRODUCT(E62:F62),PRODUCT(E63:F63))</f>
        <v>0</v>
      </c>
      <c r="F68" s="551"/>
      <c r="G68" s="551"/>
      <c r="H68" s="552"/>
      <c r="J68" s="211" t="s">
        <v>1258</v>
      </c>
      <c r="K68" s="550">
        <f>SUM(PRODUCT(K55:L55),PRODUCT(K56:L56),PRODUCT(K57:L57),PRODUCT(K58:L58),PRODUCT(K59:L59),PRODUCT(K60:L60),PRODUCT(K61:L61),PRODUCT(K62:L62),PRODUCT(K63:L63))</f>
        <v>0</v>
      </c>
      <c r="L68" s="551"/>
      <c r="M68" s="551"/>
      <c r="N68" s="552"/>
      <c r="P68" s="211" t="s">
        <v>1258</v>
      </c>
      <c r="Q68" s="550">
        <f>SUM(PRODUCT(Q55:R55),PRODUCT(Q56:R56),PRODUCT(Q57:R57),PRODUCT(Q58:R58),PRODUCT(Q59:R59),PRODUCT(Q60:R60),PRODUCT(Q61:R61),PRODUCT(Q62:R62),PRODUCT(Q63:R63))</f>
        <v>0</v>
      </c>
      <c r="R68" s="551"/>
      <c r="S68" s="551"/>
      <c r="T68" s="552"/>
      <c r="V68" s="585"/>
      <c r="W68" s="417"/>
      <c r="X68" s="417"/>
      <c r="Y68" s="417"/>
      <c r="Z68" s="586"/>
    </row>
    <row r="69" spans="2:26" ht="39.75" customHeight="1">
      <c r="B69" s="546"/>
      <c r="D69" s="212"/>
      <c r="E69" s="213" t="str">
        <f ca="1">OFFSET(E54,COUNT(E55:E63),0)</f>
        <v>WEIGHT</v>
      </c>
      <c r="F69" s="214">
        <f ca="1">IF(COUNT(E55:E63)&gt;0,OFFSET(E54,MATCH(MAX(E55:E63),E55:E63,0),0),0)</f>
        <v>0</v>
      </c>
      <c r="G69" s="214">
        <f ca="1">IF(COUNT(E55:E63)&gt;0,OFFSET(F54,MATCH(MAX(E55:E63),E55:E63,0),0)+(10-OFFSET(G54,MATCH(MAX(E55:E63),E55:E63,0),0)),0)</f>
        <v>0</v>
      </c>
      <c r="H69" s="215">
        <f ca="1">IF(COUNT(E55:E63)&gt;0,OFFSET(F54,COUNT(E55:E63),0)+(10-(OFFSET(G54,COUNT(E55:E63),0))),0)</f>
        <v>0</v>
      </c>
      <c r="J69" s="212"/>
      <c r="K69" s="213" t="str">
        <f ca="1">OFFSET(K54,COUNT(K55:K63),0)</f>
        <v>WEIGHT</v>
      </c>
      <c r="L69" s="214">
        <f ca="1">IF(COUNT(K55:K63)&gt;0,OFFSET(K54,MATCH(MAX(K55:K63),K55:K63,0),0),0)</f>
        <v>0</v>
      </c>
      <c r="M69" s="214">
        <f ca="1">IF(COUNT(K55:K63)&gt;0,OFFSET(L54,MATCH(MAX(K55:K63),K55:K63,0),0)+(10-OFFSET(M54,MATCH(MAX(K55:K63),K55:K63,0),0)),0)</f>
        <v>0</v>
      </c>
      <c r="N69" s="215">
        <f ca="1">IF(COUNT(K55:K63)&gt;0,OFFSET(L54,COUNT(K55:K63),0)+(10-(OFFSET(M54,COUNT(K55:K63),0))),0)</f>
        <v>0</v>
      </c>
      <c r="P69" s="212"/>
      <c r="Q69" s="213" t="str">
        <f ca="1">OFFSET(Q54,COUNT(Q55:Q63),0)</f>
        <v>WEIGHT</v>
      </c>
      <c r="R69" s="214">
        <f ca="1">IF(COUNT(Q55:Q63)&gt;0,OFFSET(Q54,MATCH(MAX(Q55:Q63),Q55:Q63,0),0),0)</f>
        <v>0</v>
      </c>
      <c r="S69" s="214">
        <f ca="1">IF(COUNT(Q55:Q63)&gt;0,OFFSET(R54,MATCH(MAX(Q55:Q63),Q55:Q63,0),0)+(10-OFFSET(S54,MATCH(MAX(Q55:Q63),Q55:Q63,0),0)),0)</f>
        <v>0</v>
      </c>
      <c r="T69" s="215">
        <f ca="1">IF(COUNT(Q55:Q63)&gt;0,OFFSET(R54,COUNT(Q55:Q63),0)+(10-(OFFSET(S54,COUNT(Q55:Q63),0))),0)</f>
        <v>0</v>
      </c>
      <c r="V69" s="212"/>
      <c r="W69" s="213"/>
      <c r="X69" s="214"/>
      <c r="Y69" s="214"/>
      <c r="Z69" s="215"/>
    </row>
    <row r="70" spans="2:26" ht="15.75" customHeight="1"/>
    <row r="71" spans="2:26" ht="15.75" customHeight="1"/>
    <row r="72" spans="2:26" ht="79.5" customHeight="1">
      <c r="B72" s="544">
        <v>3</v>
      </c>
      <c r="D72" s="533">
        <v>1</v>
      </c>
      <c r="E72" s="369"/>
      <c r="F72" s="369"/>
      <c r="G72" s="369"/>
      <c r="H72" s="370"/>
      <c r="J72" s="533">
        <v>2</v>
      </c>
      <c r="K72" s="369"/>
      <c r="L72" s="369"/>
      <c r="M72" s="369"/>
      <c r="N72" s="370"/>
      <c r="P72" s="533">
        <v>3</v>
      </c>
      <c r="Q72" s="369"/>
      <c r="R72" s="369"/>
      <c r="S72" s="369"/>
      <c r="T72" s="370"/>
      <c r="V72" s="533" t="s">
        <v>2147</v>
      </c>
      <c r="W72" s="369"/>
      <c r="X72" s="369"/>
      <c r="Y72" s="369"/>
      <c r="Z72" s="370"/>
    </row>
    <row r="73" spans="2:26" ht="15" customHeight="1">
      <c r="B73" s="545"/>
    </row>
    <row r="74" spans="2:26" ht="79.5" customHeight="1">
      <c r="B74" s="545"/>
      <c r="D74" s="535" t="str">
        <f ca="1">OFFSET('PROGRAMMING SKELETON'!D228,F2-1,0)</f>
        <v>Squat, no belt</v>
      </c>
      <c r="E74" s="413"/>
      <c r="F74" s="413"/>
      <c r="G74" s="413"/>
      <c r="H74" s="414"/>
      <c r="J74" s="535" t="str">
        <f ca="1">OFFSET('PROGRAMMING SKELETON'!G228,F2-1,0)</f>
        <v>Overload Bench 1
The overload bench is equipment dependent. I would prefer The overload bench is equipment dependent. I would prefer the slingshot bench to bench w/ chains, to bench w/ bands, to floor press or board press, but all are good options. Use the same variation each week.the slingshot bench to bench w/ chains, to bench w/ bands, to floor press or board press, but all are good options..</v>
      </c>
      <c r="K74" s="413"/>
      <c r="L74" s="413"/>
      <c r="M74" s="413"/>
      <c r="N74" s="414"/>
      <c r="P74" s="535" t="str">
        <f ca="1">OFFSET('PROGRAMMING SKELETON'!J228,F2-1,0)</f>
        <v>Press Accessory 1
Ideally the press accessory will be lighter or only very slightly heavier than the normal press.I prefer close grip incline&gt; incline bench touch n go &gt; pin press at shoulder level &gt; DB Incline &gt; DB press &gt; Dips (Do the same variation for the first 5 weeks)</v>
      </c>
      <c r="Q74" s="413"/>
      <c r="R74" s="413"/>
      <c r="S74" s="413"/>
      <c r="T74" s="414"/>
      <c r="V74" s="535" t="str">
        <f ca="1">OFFSET('PROGRAMMING SKELETON'!M229,F50-1,0)</f>
        <v>GPP or None</v>
      </c>
      <c r="W74" s="413"/>
      <c r="X74" s="413"/>
      <c r="Y74" s="413"/>
      <c r="Z74" s="414"/>
    </row>
    <row r="75" spans="2:26" ht="49.5" customHeight="1">
      <c r="B75" s="545"/>
      <c r="D75" s="531" t="s">
        <v>2148</v>
      </c>
      <c r="E75" s="525" t="str">
        <f ca="1">OFFSET('PROGRAMMING SKELETON'!D57,F2-1,0)</f>
        <v>•4 reps @ RPE 7
•4 reps @ RPE 8
•4 reps @ RPE 9
•No back off sets</v>
      </c>
      <c r="F75" s="526"/>
      <c r="G75" s="526"/>
      <c r="H75" s="527"/>
      <c r="J75" s="531" t="s">
        <v>2148</v>
      </c>
      <c r="K75" s="561" t="str">
        <f ca="1">OFFSET('PROGRAMMING SKELETON'!E57,F2-1,0)</f>
        <v>•4 reps @ RPE 7
•4 reps @ RPE 8
•4 reps @ RPE 9
•No back off sets</v>
      </c>
      <c r="L75" s="526"/>
      <c r="M75" s="526"/>
      <c r="N75" s="527"/>
      <c r="P75" s="531" t="s">
        <v>2148</v>
      </c>
      <c r="Q75" s="561" t="str">
        <f ca="1">OFFSET('PROGRAMMING SKELETON'!F57,F2-1,0)</f>
        <v>• 10 reps @ RPE 7 
• 10 reps  @ RPE 8
• 10 reps @ RPE 9 
•No back off sets</v>
      </c>
      <c r="R75" s="526"/>
      <c r="S75" s="526"/>
      <c r="T75" s="527"/>
      <c r="V75" s="582" t="str">
        <f ca="1">OFFSET('PROGRAMMING SKELETON'!N229,F50-1,0)</f>
        <v>GPP or None</v>
      </c>
      <c r="W75" s="526"/>
      <c r="X75" s="526"/>
      <c r="Y75" s="526"/>
      <c r="Z75" s="527"/>
    </row>
    <row r="76" spans="2:26" ht="49.5" customHeight="1">
      <c r="B76" s="545"/>
      <c r="D76" s="532"/>
      <c r="E76" s="528"/>
      <c r="F76" s="529"/>
      <c r="G76" s="529"/>
      <c r="H76" s="530"/>
      <c r="J76" s="532"/>
      <c r="K76" s="528"/>
      <c r="L76" s="529"/>
      <c r="M76" s="529"/>
      <c r="N76" s="530"/>
      <c r="P76" s="532"/>
      <c r="Q76" s="528"/>
      <c r="R76" s="529"/>
      <c r="S76" s="529"/>
      <c r="T76" s="530"/>
      <c r="V76" s="583"/>
      <c r="W76" s="392"/>
      <c r="X76" s="392"/>
      <c r="Y76" s="392"/>
      <c r="Z76" s="584"/>
    </row>
    <row r="77" spans="2:26" ht="139.5" customHeight="1">
      <c r="B77" s="545"/>
      <c r="D77" s="186" t="s">
        <v>2149</v>
      </c>
      <c r="E77" s="534" t="str">
        <f ca="1">OFFSET('PROGRAMMING SKELETON'!E228,F2-1,0)</f>
        <v>3-5 minute rest between work sets</v>
      </c>
      <c r="F77" s="410"/>
      <c r="G77" s="410"/>
      <c r="H77" s="411"/>
      <c r="J77" s="186" t="s">
        <v>2149</v>
      </c>
      <c r="K77" s="562" t="str">
        <f ca="1">OFFSET('PROGRAMMING SKELETON'!H228,F2-1,0)</f>
        <v>3-5 minute rest between work sets</v>
      </c>
      <c r="L77" s="410"/>
      <c r="M77" s="410"/>
      <c r="N77" s="411"/>
      <c r="P77" s="186" t="s">
        <v>2149</v>
      </c>
      <c r="Q77" s="562" t="str">
        <f ca="1">OFFSET('PROGRAMMING SKELETON'!K228,F2-1,0)</f>
        <v>2-4 min</v>
      </c>
      <c r="R77" s="410"/>
      <c r="S77" s="410"/>
      <c r="T77" s="411"/>
      <c r="V77" s="585"/>
      <c r="W77" s="417"/>
      <c r="X77" s="417"/>
      <c r="Y77" s="417"/>
      <c r="Z77" s="586"/>
    </row>
    <row r="78" spans="2:26" ht="60" customHeight="1">
      <c r="B78" s="545"/>
      <c r="D78" s="187" t="s">
        <v>2150</v>
      </c>
      <c r="E78" s="187" t="s">
        <v>2151</v>
      </c>
      <c r="F78" s="187" t="s">
        <v>1267</v>
      </c>
      <c r="G78" s="187" t="s">
        <v>2152</v>
      </c>
      <c r="H78" s="187" t="s">
        <v>2153</v>
      </c>
      <c r="J78" s="187" t="s">
        <v>2150</v>
      </c>
      <c r="K78" s="187" t="s">
        <v>2151</v>
      </c>
      <c r="L78" s="187" t="s">
        <v>1267</v>
      </c>
      <c r="M78" s="187" t="s">
        <v>2152</v>
      </c>
      <c r="N78" s="187" t="s">
        <v>2153</v>
      </c>
      <c r="P78" s="187" t="s">
        <v>2150</v>
      </c>
      <c r="Q78" s="187" t="s">
        <v>2151</v>
      </c>
      <c r="R78" s="187" t="s">
        <v>1267</v>
      </c>
      <c r="S78" s="187" t="s">
        <v>2152</v>
      </c>
      <c r="T78" s="187" t="s">
        <v>2153</v>
      </c>
      <c r="V78" s="581" t="s">
        <v>2154</v>
      </c>
      <c r="W78" s="413"/>
      <c r="X78" s="413"/>
      <c r="Y78" s="413"/>
      <c r="Z78" s="414"/>
    </row>
    <row r="79" spans="2:26" ht="39.75" customHeight="1">
      <c r="B79" s="545"/>
      <c r="D79" s="188" t="s">
        <v>2155</v>
      </c>
      <c r="E79" s="321"/>
      <c r="F79" s="189"/>
      <c r="G79" s="328"/>
      <c r="H79" s="190" t="str">
        <f t="shared" ref="H79:H87" si="6">IF(ISNUMBER(E79),E79/E$88,"")</f>
        <v/>
      </c>
      <c r="J79" s="188" t="s">
        <v>2155</v>
      </c>
      <c r="K79" s="321"/>
      <c r="L79" s="189"/>
      <c r="M79" s="328"/>
      <c r="N79" s="190" t="str">
        <f t="shared" ref="N79:N87" si="7">IF(ISNUMBER(K79),K79/K$88,"")</f>
        <v/>
      </c>
      <c r="P79" s="188" t="s">
        <v>2155</v>
      </c>
      <c r="Q79" s="321"/>
      <c r="R79" s="189"/>
      <c r="S79" s="328"/>
      <c r="T79" s="190" t="str">
        <f t="shared" ref="T79:T87" si="8">IF(ISNUMBER(Q79),Q79/Q$88,"")</f>
        <v/>
      </c>
      <c r="V79" s="587"/>
      <c r="W79" s="526"/>
      <c r="X79" s="526"/>
      <c r="Y79" s="526"/>
      <c r="Z79" s="527"/>
    </row>
    <row r="80" spans="2:26" ht="39.75" customHeight="1">
      <c r="B80" s="545"/>
      <c r="D80" s="191" t="s">
        <v>2156</v>
      </c>
      <c r="E80" s="322"/>
      <c r="F80" s="192"/>
      <c r="G80" s="329"/>
      <c r="H80" s="193" t="str">
        <f t="shared" si="6"/>
        <v/>
      </c>
      <c r="J80" s="191" t="s">
        <v>2156</v>
      </c>
      <c r="K80" s="322"/>
      <c r="L80" s="192"/>
      <c r="M80" s="329"/>
      <c r="N80" s="193" t="str">
        <f t="shared" si="7"/>
        <v/>
      </c>
      <c r="P80" s="191" t="s">
        <v>2156</v>
      </c>
      <c r="Q80" s="322"/>
      <c r="R80" s="192"/>
      <c r="S80" s="329"/>
      <c r="T80" s="193" t="str">
        <f t="shared" si="8"/>
        <v/>
      </c>
      <c r="V80" s="583"/>
      <c r="W80" s="392"/>
      <c r="X80" s="392"/>
      <c r="Y80" s="392"/>
      <c r="Z80" s="584"/>
    </row>
    <row r="81" spans="2:26" ht="39.75" customHeight="1">
      <c r="B81" s="545"/>
      <c r="D81" s="191" t="s">
        <v>2157</v>
      </c>
      <c r="E81" s="323"/>
      <c r="F81" s="194"/>
      <c r="G81" s="330"/>
      <c r="H81" s="195" t="str">
        <f t="shared" si="6"/>
        <v/>
      </c>
      <c r="J81" s="191" t="s">
        <v>2157</v>
      </c>
      <c r="K81" s="323"/>
      <c r="L81" s="194"/>
      <c r="M81" s="330"/>
      <c r="N81" s="195" t="str">
        <f t="shared" si="7"/>
        <v/>
      </c>
      <c r="P81" s="191" t="s">
        <v>2157</v>
      </c>
      <c r="Q81" s="323"/>
      <c r="R81" s="194"/>
      <c r="S81" s="330"/>
      <c r="T81" s="195" t="str">
        <f t="shared" si="8"/>
        <v/>
      </c>
      <c r="V81" s="583"/>
      <c r="W81" s="392"/>
      <c r="X81" s="392"/>
      <c r="Y81" s="392"/>
      <c r="Z81" s="584"/>
    </row>
    <row r="82" spans="2:26" ht="39.75" customHeight="1">
      <c r="B82" s="545"/>
      <c r="D82" s="191" t="s">
        <v>2158</v>
      </c>
      <c r="E82" s="322"/>
      <c r="F82" s="192"/>
      <c r="G82" s="329"/>
      <c r="H82" s="193" t="str">
        <f t="shared" si="6"/>
        <v/>
      </c>
      <c r="J82" s="191" t="s">
        <v>2158</v>
      </c>
      <c r="K82" s="322"/>
      <c r="L82" s="192"/>
      <c r="M82" s="329"/>
      <c r="N82" s="193" t="str">
        <f t="shared" si="7"/>
        <v/>
      </c>
      <c r="P82" s="191" t="s">
        <v>2158</v>
      </c>
      <c r="Q82" s="322"/>
      <c r="R82" s="192"/>
      <c r="S82" s="329"/>
      <c r="T82" s="193" t="str">
        <f t="shared" si="8"/>
        <v/>
      </c>
      <c r="V82" s="583"/>
      <c r="W82" s="392"/>
      <c r="X82" s="392"/>
      <c r="Y82" s="392"/>
      <c r="Z82" s="584"/>
    </row>
    <row r="83" spans="2:26" ht="39.75" customHeight="1">
      <c r="B83" s="545"/>
      <c r="D83" s="191" t="s">
        <v>2159</v>
      </c>
      <c r="E83" s="323"/>
      <c r="F83" s="194"/>
      <c r="G83" s="330"/>
      <c r="H83" s="195" t="str">
        <f t="shared" si="6"/>
        <v/>
      </c>
      <c r="J83" s="191" t="s">
        <v>2159</v>
      </c>
      <c r="K83" s="323"/>
      <c r="L83" s="194"/>
      <c r="M83" s="330"/>
      <c r="N83" s="195" t="str">
        <f t="shared" si="7"/>
        <v/>
      </c>
      <c r="P83" s="191" t="s">
        <v>2159</v>
      </c>
      <c r="Q83" s="323"/>
      <c r="R83" s="194"/>
      <c r="S83" s="330"/>
      <c r="T83" s="195" t="str">
        <f t="shared" si="8"/>
        <v/>
      </c>
      <c r="V83" s="583"/>
      <c r="W83" s="392"/>
      <c r="X83" s="392"/>
      <c r="Y83" s="392"/>
      <c r="Z83" s="584"/>
    </row>
    <row r="84" spans="2:26" ht="39.75" customHeight="1">
      <c r="B84" s="545"/>
      <c r="D84" s="191" t="s">
        <v>2160</v>
      </c>
      <c r="E84" s="322"/>
      <c r="F84" s="192"/>
      <c r="G84" s="329"/>
      <c r="H84" s="193" t="str">
        <f t="shared" si="6"/>
        <v/>
      </c>
      <c r="J84" s="191" t="s">
        <v>2160</v>
      </c>
      <c r="K84" s="322"/>
      <c r="L84" s="192"/>
      <c r="M84" s="329"/>
      <c r="N84" s="193" t="str">
        <f t="shared" si="7"/>
        <v/>
      </c>
      <c r="P84" s="191" t="s">
        <v>2160</v>
      </c>
      <c r="Q84" s="322"/>
      <c r="R84" s="192"/>
      <c r="S84" s="329"/>
      <c r="T84" s="193" t="str">
        <f t="shared" si="8"/>
        <v/>
      </c>
      <c r="V84" s="583"/>
      <c r="W84" s="392"/>
      <c r="X84" s="392"/>
      <c r="Y84" s="392"/>
      <c r="Z84" s="584"/>
    </row>
    <row r="85" spans="2:26" ht="39.75" customHeight="1">
      <c r="B85" s="545"/>
      <c r="D85" s="191" t="s">
        <v>2161</v>
      </c>
      <c r="E85" s="323"/>
      <c r="F85" s="194"/>
      <c r="G85" s="330"/>
      <c r="H85" s="195" t="str">
        <f t="shared" si="6"/>
        <v/>
      </c>
      <c r="J85" s="191" t="s">
        <v>2161</v>
      </c>
      <c r="K85" s="323"/>
      <c r="L85" s="194"/>
      <c r="M85" s="330"/>
      <c r="N85" s="195" t="str">
        <f t="shared" si="7"/>
        <v/>
      </c>
      <c r="P85" s="191" t="s">
        <v>2161</v>
      </c>
      <c r="Q85" s="323"/>
      <c r="R85" s="194"/>
      <c r="S85" s="330"/>
      <c r="T85" s="195" t="str">
        <f t="shared" si="8"/>
        <v/>
      </c>
      <c r="V85" s="583"/>
      <c r="W85" s="392"/>
      <c r="X85" s="392"/>
      <c r="Y85" s="392"/>
      <c r="Z85" s="584"/>
    </row>
    <row r="86" spans="2:26" ht="39.75" customHeight="1">
      <c r="B86" s="545"/>
      <c r="D86" s="191" t="s">
        <v>2162</v>
      </c>
      <c r="E86" s="322"/>
      <c r="F86" s="192"/>
      <c r="G86" s="329"/>
      <c r="H86" s="193" t="str">
        <f t="shared" si="6"/>
        <v/>
      </c>
      <c r="J86" s="191" t="s">
        <v>2162</v>
      </c>
      <c r="K86" s="322"/>
      <c r="L86" s="192"/>
      <c r="M86" s="329"/>
      <c r="N86" s="193" t="str">
        <f t="shared" si="7"/>
        <v/>
      </c>
      <c r="P86" s="191" t="s">
        <v>2162</v>
      </c>
      <c r="Q86" s="322"/>
      <c r="R86" s="192"/>
      <c r="S86" s="329"/>
      <c r="T86" s="193" t="str">
        <f t="shared" si="8"/>
        <v/>
      </c>
      <c r="V86" s="583"/>
      <c r="W86" s="392"/>
      <c r="X86" s="392"/>
      <c r="Y86" s="392"/>
      <c r="Z86" s="584"/>
    </row>
    <row r="87" spans="2:26" ht="39.75" customHeight="1">
      <c r="B87" s="545"/>
      <c r="D87" s="196" t="s">
        <v>2163</v>
      </c>
      <c r="E87" s="324"/>
      <c r="F87" s="197"/>
      <c r="G87" s="331"/>
      <c r="H87" s="198" t="str">
        <f t="shared" si="6"/>
        <v/>
      </c>
      <c r="J87" s="196" t="s">
        <v>2163</v>
      </c>
      <c r="K87" s="324"/>
      <c r="L87" s="197"/>
      <c r="M87" s="331"/>
      <c r="N87" s="198" t="str">
        <f t="shared" si="7"/>
        <v/>
      </c>
      <c r="P87" s="196" t="s">
        <v>2163</v>
      </c>
      <c r="Q87" s="324"/>
      <c r="R87" s="197"/>
      <c r="S87" s="331"/>
      <c r="T87" s="198" t="str">
        <f t="shared" si="8"/>
        <v/>
      </c>
      <c r="V87" s="583"/>
      <c r="W87" s="392"/>
      <c r="X87" s="392"/>
      <c r="Y87" s="392"/>
      <c r="Z87" s="584"/>
    </row>
    <row r="88" spans="2:26" ht="60" customHeight="1">
      <c r="B88" s="545"/>
      <c r="D88" s="199" t="s">
        <v>1277</v>
      </c>
      <c r="E88" s="547">
        <f ca="1">ROUNDUP(F93/(VLOOKUP(1,tblRPECoefficientWithoutColumnHeaders,2,0)*G93^2+VLOOKUP(2,tblRPECoefficientWithoutColumnHeaders,2,0)*G93+VLOOKUP(3,tblRPECoefficientWithoutColumnHeaders,2,0)),0)</f>
        <v>0</v>
      </c>
      <c r="F88" s="548"/>
      <c r="G88" s="548"/>
      <c r="H88" s="549"/>
      <c r="J88" s="199" t="s">
        <v>1277</v>
      </c>
      <c r="K88" s="547">
        <f ca="1">ROUNDUP(L93/(VLOOKUP(1,tblRPECoefficientWithoutColumnHeaders,2,0)*M93^2+VLOOKUP(2,tblRPECoefficientWithoutColumnHeaders,2,0)*M93+VLOOKUP(3,tblRPECoefficientWithoutColumnHeaders,2,0)),0)</f>
        <v>0</v>
      </c>
      <c r="L88" s="548"/>
      <c r="M88" s="548"/>
      <c r="N88" s="549"/>
      <c r="P88" s="200" t="s">
        <v>1277</v>
      </c>
      <c r="Q88" s="554">
        <f ca="1">ROUNDUP(R93/(VLOOKUP(1,tblRPECoefficientWithoutColumnHeaders,2,0)*S93^2+VLOOKUP(2,tblRPECoefficientWithoutColumnHeaders,2,0)*S93+VLOOKUP(3,tblRPECoefficientWithoutColumnHeaders,2,0)),0)</f>
        <v>0</v>
      </c>
      <c r="R88" s="555"/>
      <c r="S88" s="555"/>
      <c r="T88" s="556"/>
      <c r="V88" s="583"/>
      <c r="W88" s="392"/>
      <c r="X88" s="392"/>
      <c r="Y88" s="392"/>
      <c r="Z88" s="584"/>
    </row>
    <row r="89" spans="2:26" ht="60" customHeight="1">
      <c r="B89" s="545"/>
      <c r="D89" s="201"/>
      <c r="E89" s="204">
        <f t="shared" ref="E89:H89" si="9">D89*B89</f>
        <v>0</v>
      </c>
      <c r="F89" s="204">
        <f t="shared" si="9"/>
        <v>0</v>
      </c>
      <c r="G89" s="204">
        <f t="shared" si="9"/>
        <v>0</v>
      </c>
      <c r="H89" s="204">
        <f t="shared" si="9"/>
        <v>0</v>
      </c>
      <c r="J89" s="201"/>
      <c r="K89" s="216"/>
      <c r="L89" s="216"/>
      <c r="M89" s="216"/>
      <c r="N89" s="204">
        <f>M89*K89</f>
        <v>0</v>
      </c>
      <c r="P89" s="205" t="s">
        <v>2164</v>
      </c>
      <c r="Q89" s="206"/>
      <c r="R89" s="207" t="s">
        <v>2165</v>
      </c>
      <c r="S89" s="208"/>
      <c r="T89" s="209">
        <f>S89*Q89</f>
        <v>0</v>
      </c>
      <c r="V89" s="583"/>
      <c r="W89" s="392"/>
      <c r="X89" s="392"/>
      <c r="Y89" s="392"/>
      <c r="Z89" s="584"/>
    </row>
    <row r="90" spans="2:26" ht="60" customHeight="1">
      <c r="B90" s="545"/>
      <c r="D90" s="201" t="s">
        <v>1268</v>
      </c>
      <c r="E90" s="553">
        <f>IF(COUNT(H79:H87)&gt;0,AVERAGEIF(H79:H87,"&gt;0"),0)</f>
        <v>0</v>
      </c>
      <c r="F90" s="406"/>
      <c r="G90" s="406"/>
      <c r="H90" s="407"/>
      <c r="J90" s="201" t="s">
        <v>1268</v>
      </c>
      <c r="K90" s="553">
        <f>IF(COUNT(N79:N87)&gt;0,AVERAGEIF(N79:N87,"&gt;0"),0)</f>
        <v>0</v>
      </c>
      <c r="L90" s="406"/>
      <c r="M90" s="406"/>
      <c r="N90" s="407"/>
      <c r="P90" s="210" t="s">
        <v>1268</v>
      </c>
      <c r="Q90" s="557">
        <f>IF(COUNT(T79:T87)&gt;0,AVERAGEIF(T79:T87,"&gt;0"),0)</f>
        <v>0</v>
      </c>
      <c r="R90" s="558"/>
      <c r="S90" s="558"/>
      <c r="T90" s="559"/>
      <c r="V90" s="583"/>
      <c r="W90" s="392"/>
      <c r="X90" s="392"/>
      <c r="Y90" s="392"/>
      <c r="Z90" s="584"/>
    </row>
    <row r="91" spans="2:26" ht="60" customHeight="1">
      <c r="B91" s="545"/>
      <c r="D91" s="201" t="s">
        <v>1267</v>
      </c>
      <c r="E91" s="560">
        <f>SUM(F79:F87)</f>
        <v>0</v>
      </c>
      <c r="F91" s="406"/>
      <c r="G91" s="406"/>
      <c r="H91" s="407"/>
      <c r="J91" s="201" t="s">
        <v>1267</v>
      </c>
      <c r="K91" s="560">
        <f>SUM(L79:L87)</f>
        <v>0</v>
      </c>
      <c r="L91" s="406"/>
      <c r="M91" s="406"/>
      <c r="N91" s="407"/>
      <c r="P91" s="201" t="s">
        <v>1267</v>
      </c>
      <c r="Q91" s="560">
        <f>SUM(R79:R87)</f>
        <v>0</v>
      </c>
      <c r="R91" s="406"/>
      <c r="S91" s="406"/>
      <c r="T91" s="407"/>
      <c r="V91" s="583"/>
      <c r="W91" s="392"/>
      <c r="X91" s="392"/>
      <c r="Y91" s="392"/>
      <c r="Z91" s="584"/>
    </row>
    <row r="92" spans="2:26" ht="60" customHeight="1">
      <c r="B92" s="545"/>
      <c r="D92" s="211" t="s">
        <v>1258</v>
      </c>
      <c r="E92" s="550">
        <f>SUM(PRODUCT(E79:F79),PRODUCT(E80:F80),PRODUCT(E81:F81),PRODUCT(E82:F82),PRODUCT(E83:F83),PRODUCT(E84:F84),PRODUCT(E85:F85),PRODUCT(E86:F86),PRODUCT(E87:F87))</f>
        <v>0</v>
      </c>
      <c r="F92" s="551"/>
      <c r="G92" s="551"/>
      <c r="H92" s="552"/>
      <c r="J92" s="211" t="s">
        <v>1258</v>
      </c>
      <c r="K92" s="550">
        <f>SUM(PRODUCT(K79:L79),PRODUCT(K80:L80),PRODUCT(K81:L81),PRODUCT(K82:L82),PRODUCT(K83:L83),PRODUCT(K84:L84),PRODUCT(K85:L85),PRODUCT(K86:L86),PRODUCT(K87:L87))</f>
        <v>0</v>
      </c>
      <c r="L92" s="551"/>
      <c r="M92" s="551"/>
      <c r="N92" s="552"/>
      <c r="P92" s="211" t="s">
        <v>1258</v>
      </c>
      <c r="Q92" s="550">
        <f>SUM(PRODUCT(Q79:R79),PRODUCT(Q80:R80),PRODUCT(Q81:R81),PRODUCT(Q82:R82),PRODUCT(Q83:R83),PRODUCT(Q84:R84),PRODUCT(Q85:R85),PRODUCT(Q86:R86),PRODUCT(Q87:R87))</f>
        <v>0</v>
      </c>
      <c r="R92" s="551"/>
      <c r="S92" s="551"/>
      <c r="T92" s="552"/>
      <c r="V92" s="585"/>
      <c r="W92" s="417"/>
      <c r="X92" s="417"/>
      <c r="Y92" s="417"/>
      <c r="Z92" s="586"/>
    </row>
    <row r="93" spans="2:26" ht="39.75" customHeight="1">
      <c r="B93" s="546"/>
      <c r="D93" s="212"/>
      <c r="E93" s="213" t="str">
        <f ca="1">OFFSET(E78,COUNT(E79:E87),0)</f>
        <v>WEIGHT</v>
      </c>
      <c r="F93" s="214">
        <f ca="1">IF(COUNT(E79:E87)&gt;0,OFFSET(E78,MATCH(MAX(E79:E87),E79:E87,0),0),0)</f>
        <v>0</v>
      </c>
      <c r="G93" s="214">
        <f ca="1">IF(COUNT(E79:E87)&gt;0,OFFSET(F78,MATCH(MAX(E79:E87),E79:E87,0),0)+(10-OFFSET(G78,MATCH(MAX(E79:E87),E79:E87,0),0)),0)</f>
        <v>0</v>
      </c>
      <c r="H93" s="215">
        <f ca="1">IF(COUNT(E79:E87)&gt;0,OFFSET(F78,COUNT(E79:E87),0)+(10-(OFFSET(G78,COUNT(E79:E87),0))),0)</f>
        <v>0</v>
      </c>
      <c r="J93" s="212"/>
      <c r="K93" s="213" t="str">
        <f ca="1">OFFSET(K78,COUNT(K79:K87),0)</f>
        <v>WEIGHT</v>
      </c>
      <c r="L93" s="214">
        <f ca="1">IF(COUNT(K79:K87)&gt;0,OFFSET(K78,MATCH(MAX(K79:K87),K79:K87,0),0),0)</f>
        <v>0</v>
      </c>
      <c r="M93" s="214">
        <f ca="1">IF(COUNT(K79:K87)&gt;0,OFFSET(L78,MATCH(MAX(K79:K87),K79:K87,0),0)+(10-OFFSET(M78,MATCH(MAX(K79:K87),K79:K87,0),0)),0)</f>
        <v>0</v>
      </c>
      <c r="N93" s="215">
        <f ca="1">IF(COUNT(K79:K87)&gt;0,OFFSET(L78,COUNT(K79:K87),0)+(10-(OFFSET(M78,COUNT(K79:K87),0))),0)</f>
        <v>0</v>
      </c>
      <c r="P93" s="212"/>
      <c r="Q93" s="213" t="str">
        <f ca="1">OFFSET(Q78,COUNT(Q79:Q87),0)</f>
        <v>WEIGHT</v>
      </c>
      <c r="R93" s="214">
        <f ca="1">IF(COUNT(Q79:Q87)&gt;0,OFFSET(Q78,MATCH(MAX(Q79:Q87),Q79:Q87,0),0),0)</f>
        <v>0</v>
      </c>
      <c r="S93" s="214">
        <f ca="1">IF(COUNT(Q79:Q87)&gt;0,OFFSET(R78,MATCH(MAX(Q79:Q87),Q79:Q87,0),0)+(10-OFFSET(S78,MATCH(MAX(Q79:Q87),Q79:Q87,0),0)),0)</f>
        <v>0</v>
      </c>
      <c r="T93" s="215">
        <f ca="1">IF(COUNT(Q79:Q87)&gt;0,OFFSET(R78,COUNT(Q79:Q87),0)+(10-(OFFSET(S78,COUNT(Q79:Q87),0))),0)</f>
        <v>0</v>
      </c>
      <c r="V93" s="212"/>
      <c r="W93" s="213"/>
      <c r="X93" s="214"/>
      <c r="Y93" s="214"/>
      <c r="Z93" s="215"/>
    </row>
    <row r="94" spans="2:26" ht="15.75" customHeight="1"/>
    <row r="95" spans="2:26" ht="22.5" customHeight="1"/>
    <row r="96" spans="2:26" ht="75" customHeight="1">
      <c r="B96" s="544">
        <v>4</v>
      </c>
      <c r="D96" s="533">
        <v>1</v>
      </c>
      <c r="E96" s="369"/>
      <c r="F96" s="369"/>
      <c r="G96" s="369"/>
      <c r="H96" s="370"/>
      <c r="J96" s="533">
        <v>2</v>
      </c>
      <c r="K96" s="369"/>
      <c r="L96" s="369"/>
      <c r="M96" s="369"/>
      <c r="N96" s="370"/>
      <c r="P96" s="533">
        <v>3</v>
      </c>
      <c r="Q96" s="369"/>
      <c r="R96" s="369"/>
      <c r="S96" s="369"/>
      <c r="T96" s="370"/>
      <c r="V96" s="533" t="s">
        <v>2147</v>
      </c>
      <c r="W96" s="369"/>
      <c r="X96" s="369"/>
      <c r="Y96" s="369"/>
      <c r="Z96" s="370"/>
    </row>
    <row r="97" spans="2:26" ht="15" customHeight="1">
      <c r="B97" s="545"/>
    </row>
    <row r="98" spans="2:26" ht="75" customHeight="1">
      <c r="B98" s="545"/>
      <c r="D98" s="535" t="str">
        <f ca="1">OFFSET('PROGRAMMING SKELETON'!D282,F2-1,0)</f>
        <v>Rack Pull, mid shin</v>
      </c>
      <c r="E98" s="413"/>
      <c r="F98" s="413"/>
      <c r="G98" s="413"/>
      <c r="H98" s="414"/>
      <c r="J98" s="535" t="str">
        <f ca="1">OFFSET('PROGRAMMING SKELETON'!G282,F2-1,0)</f>
        <v>Close Grip Bench</v>
      </c>
      <c r="K98" s="413"/>
      <c r="L98" s="413"/>
      <c r="M98" s="413"/>
      <c r="N98" s="414"/>
      <c r="P98" s="535" t="str">
        <f ca="1">OFFSET('PROGRAMMING SKELETON'!J282,F2-1,0)</f>
        <v>Leg Press or RDL
If you have access to a leg press and tend to have issues good morning your squats, I would prefer using leg press just to apply a bit of extra stress to  the legs without taxing the back as much. If no leg press, do RDL's. On the leg press, try and replicate your squat stance</v>
      </c>
      <c r="Q98" s="413"/>
      <c r="R98" s="413"/>
      <c r="S98" s="413"/>
      <c r="T98" s="414"/>
      <c r="V98" s="535" t="str">
        <f ca="1">OFFSET('PROGRAMMING SKELETON'!M283,F74-1,0)</f>
        <v>GPP or None</v>
      </c>
      <c r="W98" s="413"/>
      <c r="X98" s="413"/>
      <c r="Y98" s="413"/>
      <c r="Z98" s="414"/>
    </row>
    <row r="99" spans="2:26" ht="49.5" customHeight="1">
      <c r="B99" s="545"/>
      <c r="D99" s="531" t="s">
        <v>2148</v>
      </c>
      <c r="E99" s="561" t="str">
        <f ca="1">OFFSET('PROGRAMMING SKELETON'!G57,F2-1,0)</f>
        <v>•4 reps @ RPE 7
•4 reps @ RPE 8
•4 reps @ RPE 9
•No back off sets</v>
      </c>
      <c r="F99" s="526"/>
      <c r="G99" s="526"/>
      <c r="H99" s="527"/>
      <c r="J99" s="531" t="s">
        <v>2148</v>
      </c>
      <c r="K99" s="561" t="str">
        <f ca="1">OFFSET('PROGRAMMING SKELETON'!H57,F2-1,0)</f>
        <v>•4 reps @ RPE 7
•4 reps @ RPE 8
•4 reps @ RPE 9
•No back off sets</v>
      </c>
      <c r="L99" s="526"/>
      <c r="M99" s="526"/>
      <c r="N99" s="527"/>
      <c r="P99" s="531" t="s">
        <v>2148</v>
      </c>
      <c r="Q99" s="561" t="str">
        <f ca="1">OFFSET('PROGRAMMING SKELETON'!I57,F2-1,0)</f>
        <v>• 10 reps @ RPE 7 
• 10 reps  @ RPE 8
• 10 reps @ RPE 9 
•No back off sets</v>
      </c>
      <c r="R99" s="526"/>
      <c r="S99" s="526"/>
      <c r="T99" s="527"/>
      <c r="V99" s="582" t="str">
        <f ca="1">OFFSET('PROGRAMMING SKELETON'!N283,F74-1,0)</f>
        <v>GPP or None</v>
      </c>
      <c r="W99" s="526"/>
      <c r="X99" s="526"/>
      <c r="Y99" s="526"/>
      <c r="Z99" s="527"/>
    </row>
    <row r="100" spans="2:26" ht="49.5" customHeight="1">
      <c r="B100" s="545"/>
      <c r="D100" s="532"/>
      <c r="E100" s="528"/>
      <c r="F100" s="529"/>
      <c r="G100" s="529"/>
      <c r="H100" s="530"/>
      <c r="J100" s="532"/>
      <c r="K100" s="528"/>
      <c r="L100" s="529"/>
      <c r="M100" s="529"/>
      <c r="N100" s="530"/>
      <c r="P100" s="532"/>
      <c r="Q100" s="528"/>
      <c r="R100" s="529"/>
      <c r="S100" s="529"/>
      <c r="T100" s="530"/>
      <c r="V100" s="583"/>
      <c r="W100" s="392"/>
      <c r="X100" s="392"/>
      <c r="Y100" s="392"/>
      <c r="Z100" s="584"/>
    </row>
    <row r="101" spans="2:26" ht="124.5" customHeight="1">
      <c r="B101" s="545"/>
      <c r="D101" s="186" t="s">
        <v>2149</v>
      </c>
      <c r="E101" s="562" t="str">
        <f ca="1">OFFSET('PROGRAMMING SKELETON'!E282,F2-1,0)</f>
        <v>3-5 minute rest between work sets</v>
      </c>
      <c r="F101" s="410"/>
      <c r="G101" s="410"/>
      <c r="H101" s="411"/>
      <c r="J101" s="186" t="s">
        <v>2149</v>
      </c>
      <c r="K101" s="562" t="str">
        <f ca="1">OFFSET('PROGRAMMING SKELETON'!H282,F2-1,0)</f>
        <v>3-5 minute rest between work sets</v>
      </c>
      <c r="L101" s="410"/>
      <c r="M101" s="410"/>
      <c r="N101" s="411"/>
      <c r="P101" s="186" t="s">
        <v>2149</v>
      </c>
      <c r="Q101" s="562" t="str">
        <f ca="1">OFFSET('PROGRAMMING SKELETON'!K282,F2-1,0)</f>
        <v>2-4 min</v>
      </c>
      <c r="R101" s="410"/>
      <c r="S101" s="410"/>
      <c r="T101" s="411"/>
      <c r="V101" s="585"/>
      <c r="W101" s="417"/>
      <c r="X101" s="417"/>
      <c r="Y101" s="417"/>
      <c r="Z101" s="586"/>
    </row>
    <row r="102" spans="2:26" ht="75" customHeight="1">
      <c r="B102" s="545"/>
      <c r="D102" s="187" t="s">
        <v>2150</v>
      </c>
      <c r="E102" s="187" t="s">
        <v>2151</v>
      </c>
      <c r="F102" s="187" t="s">
        <v>1267</v>
      </c>
      <c r="G102" s="187" t="s">
        <v>2152</v>
      </c>
      <c r="H102" s="187" t="s">
        <v>2153</v>
      </c>
      <c r="J102" s="187" t="s">
        <v>2150</v>
      </c>
      <c r="K102" s="187" t="s">
        <v>2151</v>
      </c>
      <c r="L102" s="187" t="s">
        <v>1267</v>
      </c>
      <c r="M102" s="187" t="s">
        <v>2152</v>
      </c>
      <c r="N102" s="187" t="s">
        <v>2153</v>
      </c>
      <c r="P102" s="187" t="s">
        <v>2150</v>
      </c>
      <c r="Q102" s="187" t="s">
        <v>2151</v>
      </c>
      <c r="R102" s="187" t="s">
        <v>1267</v>
      </c>
      <c r="S102" s="187" t="s">
        <v>2152</v>
      </c>
      <c r="T102" s="187" t="s">
        <v>2153</v>
      </c>
      <c r="V102" s="581" t="s">
        <v>2154</v>
      </c>
      <c r="W102" s="413"/>
      <c r="X102" s="413"/>
      <c r="Y102" s="413"/>
      <c r="Z102" s="414"/>
    </row>
    <row r="103" spans="2:26" ht="39.75" customHeight="1">
      <c r="B103" s="545"/>
      <c r="D103" s="188" t="s">
        <v>2155</v>
      </c>
      <c r="E103" s="321"/>
      <c r="F103" s="189"/>
      <c r="G103" s="328"/>
      <c r="H103" s="190" t="str">
        <f t="shared" ref="H103:H111" si="10">IF(ISNUMBER(E103),E103/E$112,"")</f>
        <v/>
      </c>
      <c r="J103" s="188" t="s">
        <v>2155</v>
      </c>
      <c r="K103" s="321"/>
      <c r="L103" s="189"/>
      <c r="M103" s="328"/>
      <c r="N103" s="190" t="str">
        <f t="shared" ref="N103:N111" si="11">IF(ISNUMBER(K103),K103/K$112,"")</f>
        <v/>
      </c>
      <c r="P103" s="188" t="s">
        <v>2155</v>
      </c>
      <c r="Q103" s="321"/>
      <c r="R103" s="189"/>
      <c r="S103" s="328"/>
      <c r="T103" s="190" t="str">
        <f t="shared" ref="T103:T111" si="12">IF(ISNUMBER(Q103),Q103/Q$112,"")</f>
        <v/>
      </c>
      <c r="V103" s="587"/>
      <c r="W103" s="526"/>
      <c r="X103" s="526"/>
      <c r="Y103" s="526"/>
      <c r="Z103" s="527"/>
    </row>
    <row r="104" spans="2:26" ht="39.75" customHeight="1">
      <c r="B104" s="545"/>
      <c r="D104" s="191" t="s">
        <v>2156</v>
      </c>
      <c r="E104" s="322"/>
      <c r="F104" s="192"/>
      <c r="G104" s="329"/>
      <c r="H104" s="190" t="str">
        <f t="shared" si="10"/>
        <v/>
      </c>
      <c r="J104" s="191" t="s">
        <v>2156</v>
      </c>
      <c r="K104" s="322"/>
      <c r="L104" s="192"/>
      <c r="M104" s="329"/>
      <c r="N104" s="193" t="str">
        <f t="shared" si="11"/>
        <v/>
      </c>
      <c r="P104" s="191" t="s">
        <v>2156</v>
      </c>
      <c r="Q104" s="322"/>
      <c r="R104" s="192"/>
      <c r="S104" s="329"/>
      <c r="T104" s="193" t="str">
        <f t="shared" si="12"/>
        <v/>
      </c>
      <c r="V104" s="583"/>
      <c r="W104" s="392"/>
      <c r="X104" s="392"/>
      <c r="Y104" s="392"/>
      <c r="Z104" s="584"/>
    </row>
    <row r="105" spans="2:26" ht="39.75" customHeight="1">
      <c r="B105" s="545"/>
      <c r="D105" s="191" t="s">
        <v>2157</v>
      </c>
      <c r="E105" s="323"/>
      <c r="F105" s="189"/>
      <c r="G105" s="330"/>
      <c r="H105" s="190" t="str">
        <f t="shared" si="10"/>
        <v/>
      </c>
      <c r="J105" s="191" t="s">
        <v>2157</v>
      </c>
      <c r="K105" s="323"/>
      <c r="L105" s="189"/>
      <c r="M105" s="330"/>
      <c r="N105" s="195" t="str">
        <f t="shared" si="11"/>
        <v/>
      </c>
      <c r="P105" s="191" t="s">
        <v>2157</v>
      </c>
      <c r="Q105" s="323"/>
      <c r="R105" s="189"/>
      <c r="S105" s="330"/>
      <c r="T105" s="195" t="str">
        <f t="shared" si="12"/>
        <v/>
      </c>
      <c r="V105" s="583"/>
      <c r="W105" s="392"/>
      <c r="X105" s="392"/>
      <c r="Y105" s="392"/>
      <c r="Z105" s="584"/>
    </row>
    <row r="106" spans="2:26" ht="39.75" customHeight="1">
      <c r="B106" s="545"/>
      <c r="D106" s="191" t="s">
        <v>2158</v>
      </c>
      <c r="E106" s="322"/>
      <c r="F106" s="192"/>
      <c r="G106" s="329"/>
      <c r="H106" s="193" t="str">
        <f t="shared" si="10"/>
        <v/>
      </c>
      <c r="J106" s="191" t="s">
        <v>2158</v>
      </c>
      <c r="K106" s="322"/>
      <c r="L106" s="192"/>
      <c r="M106" s="329"/>
      <c r="N106" s="193" t="str">
        <f t="shared" si="11"/>
        <v/>
      </c>
      <c r="P106" s="191" t="s">
        <v>2158</v>
      </c>
      <c r="Q106" s="322"/>
      <c r="R106" s="192"/>
      <c r="S106" s="329"/>
      <c r="T106" s="193" t="str">
        <f t="shared" si="12"/>
        <v/>
      </c>
      <c r="V106" s="583"/>
      <c r="W106" s="392"/>
      <c r="X106" s="392"/>
      <c r="Y106" s="392"/>
      <c r="Z106" s="584"/>
    </row>
    <row r="107" spans="2:26" ht="39.75" customHeight="1">
      <c r="B107" s="545"/>
      <c r="D107" s="191" t="s">
        <v>2159</v>
      </c>
      <c r="E107" s="323"/>
      <c r="F107" s="189"/>
      <c r="G107" s="330"/>
      <c r="H107" s="195" t="str">
        <f t="shared" si="10"/>
        <v/>
      </c>
      <c r="J107" s="191" t="s">
        <v>2159</v>
      </c>
      <c r="K107" s="323"/>
      <c r="L107" s="189"/>
      <c r="M107" s="330"/>
      <c r="N107" s="195" t="str">
        <f t="shared" si="11"/>
        <v/>
      </c>
      <c r="P107" s="191" t="s">
        <v>2159</v>
      </c>
      <c r="Q107" s="323"/>
      <c r="R107" s="189"/>
      <c r="S107" s="330"/>
      <c r="T107" s="195" t="str">
        <f t="shared" si="12"/>
        <v/>
      </c>
      <c r="V107" s="583"/>
      <c r="W107" s="392"/>
      <c r="X107" s="392"/>
      <c r="Y107" s="392"/>
      <c r="Z107" s="584"/>
    </row>
    <row r="108" spans="2:26" ht="39.75" customHeight="1">
      <c r="B108" s="545"/>
      <c r="D108" s="191" t="s">
        <v>2160</v>
      </c>
      <c r="E108" s="322"/>
      <c r="F108" s="192"/>
      <c r="G108" s="329"/>
      <c r="H108" s="193" t="str">
        <f t="shared" si="10"/>
        <v/>
      </c>
      <c r="J108" s="191" t="s">
        <v>2160</v>
      </c>
      <c r="K108" s="322"/>
      <c r="L108" s="192"/>
      <c r="M108" s="329"/>
      <c r="N108" s="193" t="str">
        <f t="shared" si="11"/>
        <v/>
      </c>
      <c r="P108" s="191" t="s">
        <v>2160</v>
      </c>
      <c r="Q108" s="322"/>
      <c r="R108" s="192"/>
      <c r="S108" s="329"/>
      <c r="T108" s="193" t="str">
        <f t="shared" si="12"/>
        <v/>
      </c>
      <c r="V108" s="583"/>
      <c r="W108" s="392"/>
      <c r="X108" s="392"/>
      <c r="Y108" s="392"/>
      <c r="Z108" s="584"/>
    </row>
    <row r="109" spans="2:26" ht="39.75" customHeight="1">
      <c r="B109" s="545"/>
      <c r="D109" s="191" t="s">
        <v>2161</v>
      </c>
      <c r="E109" s="323"/>
      <c r="F109" s="189"/>
      <c r="G109" s="330"/>
      <c r="H109" s="195" t="str">
        <f t="shared" si="10"/>
        <v/>
      </c>
      <c r="J109" s="191" t="s">
        <v>2161</v>
      </c>
      <c r="K109" s="323"/>
      <c r="L109" s="189"/>
      <c r="M109" s="330"/>
      <c r="N109" s="195" t="str">
        <f t="shared" si="11"/>
        <v/>
      </c>
      <c r="P109" s="191" t="s">
        <v>2161</v>
      </c>
      <c r="Q109" s="323"/>
      <c r="R109" s="189"/>
      <c r="S109" s="330"/>
      <c r="T109" s="195" t="str">
        <f t="shared" si="12"/>
        <v/>
      </c>
      <c r="V109" s="583"/>
      <c r="W109" s="392"/>
      <c r="X109" s="392"/>
      <c r="Y109" s="392"/>
      <c r="Z109" s="584"/>
    </row>
    <row r="110" spans="2:26" ht="39.75" customHeight="1">
      <c r="B110" s="545"/>
      <c r="D110" s="191" t="s">
        <v>2162</v>
      </c>
      <c r="E110" s="322"/>
      <c r="F110" s="192"/>
      <c r="G110" s="329"/>
      <c r="H110" s="193" t="str">
        <f t="shared" si="10"/>
        <v/>
      </c>
      <c r="J110" s="191" t="s">
        <v>2162</v>
      </c>
      <c r="K110" s="322"/>
      <c r="L110" s="192"/>
      <c r="M110" s="329"/>
      <c r="N110" s="193" t="str">
        <f t="shared" si="11"/>
        <v/>
      </c>
      <c r="P110" s="191" t="s">
        <v>2162</v>
      </c>
      <c r="Q110" s="322"/>
      <c r="R110" s="192"/>
      <c r="S110" s="329"/>
      <c r="T110" s="193" t="str">
        <f t="shared" si="12"/>
        <v/>
      </c>
      <c r="V110" s="583"/>
      <c r="W110" s="392"/>
      <c r="X110" s="392"/>
      <c r="Y110" s="392"/>
      <c r="Z110" s="584"/>
    </row>
    <row r="111" spans="2:26" ht="39.75" customHeight="1" thickBot="1">
      <c r="B111" s="545"/>
      <c r="D111" s="196" t="s">
        <v>2163</v>
      </c>
      <c r="E111" s="324"/>
      <c r="F111" s="189"/>
      <c r="G111" s="331"/>
      <c r="H111" s="198" t="str">
        <f t="shared" si="10"/>
        <v/>
      </c>
      <c r="J111" s="196" t="s">
        <v>2163</v>
      </c>
      <c r="K111" s="324"/>
      <c r="L111" s="189"/>
      <c r="M111" s="331"/>
      <c r="N111" s="198" t="str">
        <f t="shared" si="11"/>
        <v/>
      </c>
      <c r="P111" s="196" t="s">
        <v>2163</v>
      </c>
      <c r="Q111" s="324"/>
      <c r="R111" s="189"/>
      <c r="S111" s="331"/>
      <c r="T111" s="198" t="str">
        <f t="shared" si="12"/>
        <v/>
      </c>
      <c r="V111" s="583"/>
      <c r="W111" s="392"/>
      <c r="X111" s="392"/>
      <c r="Y111" s="392"/>
      <c r="Z111" s="584"/>
    </row>
    <row r="112" spans="2:26" ht="60" customHeight="1" thickTop="1">
      <c r="B112" s="545"/>
      <c r="D112" s="199" t="s">
        <v>1277</v>
      </c>
      <c r="E112" s="547">
        <f ca="1">ROUNDUP(F117/(VLOOKUP(1,tblRPECoefficientWithoutColumnHeaders,2,0)*G117^2+VLOOKUP(2,tblRPECoefficientWithoutColumnHeaders,2,0)*G117+VLOOKUP(3,tblRPECoefficientWithoutColumnHeaders,2,0)),0)</f>
        <v>0</v>
      </c>
      <c r="F112" s="548"/>
      <c r="G112" s="548"/>
      <c r="H112" s="549"/>
      <c r="J112" s="199" t="s">
        <v>1277</v>
      </c>
      <c r="K112" s="547">
        <f ca="1">ROUNDUP(L117/(VLOOKUP(1,tblRPECoefficientWithoutColumnHeaders,2,0)*M117^2+VLOOKUP(2,tblRPECoefficientWithoutColumnHeaders,2,0)*M117+VLOOKUP(3,tblRPECoefficientWithoutColumnHeaders,2,0)),0)</f>
        <v>0</v>
      </c>
      <c r="L112" s="548"/>
      <c r="M112" s="548"/>
      <c r="N112" s="549"/>
      <c r="P112" s="199" t="s">
        <v>1277</v>
      </c>
      <c r="Q112" s="547">
        <f ca="1">ROUNDUP(R117/(VLOOKUP(1,tblRPECoefficientWithoutColumnHeaders,2,0)*S117^2+VLOOKUP(2,tblRPECoefficientWithoutColumnHeaders,2,0)*S117+VLOOKUP(3,tblRPECoefficientWithoutColumnHeaders,2,0)),0)</f>
        <v>0</v>
      </c>
      <c r="R112" s="548"/>
      <c r="S112" s="548"/>
      <c r="T112" s="549"/>
      <c r="V112" s="583"/>
      <c r="W112" s="392"/>
      <c r="X112" s="392"/>
      <c r="Y112" s="392"/>
      <c r="Z112" s="584"/>
    </row>
    <row r="113" spans="2:26" ht="60" customHeight="1">
      <c r="B113" s="545"/>
      <c r="D113" s="201"/>
      <c r="E113" s="216"/>
      <c r="F113" s="216"/>
      <c r="G113" s="216"/>
      <c r="H113" s="204"/>
      <c r="J113" s="201"/>
      <c r="K113" s="216"/>
      <c r="L113" s="216"/>
      <c r="M113" s="216"/>
      <c r="N113" s="204"/>
      <c r="P113" s="247" t="s">
        <v>2387</v>
      </c>
      <c r="Q113" s="248"/>
      <c r="R113" s="216" t="s">
        <v>2165</v>
      </c>
      <c r="S113" s="249"/>
      <c r="T113" s="250">
        <f>Q113*S113</f>
        <v>0</v>
      </c>
      <c r="V113" s="583"/>
      <c r="W113" s="392"/>
      <c r="X113" s="392"/>
      <c r="Y113" s="392"/>
      <c r="Z113" s="584"/>
    </row>
    <row r="114" spans="2:26" ht="60" customHeight="1">
      <c r="B114" s="545"/>
      <c r="D114" s="201" t="s">
        <v>1268</v>
      </c>
      <c r="E114" s="553">
        <f>IF(COUNT(H103:H111)&gt;0,AVERAGEIF(H103:H111,"&gt;0"),0)</f>
        <v>0</v>
      </c>
      <c r="F114" s="406"/>
      <c r="G114" s="406"/>
      <c r="H114" s="407"/>
      <c r="J114" s="201" t="s">
        <v>1268</v>
      </c>
      <c r="K114" s="553">
        <f>IF(COUNT(N103:N111)&gt;0,AVERAGEIF(N103:N111,"&gt;0"),0)</f>
        <v>0</v>
      </c>
      <c r="L114" s="406"/>
      <c r="M114" s="406"/>
      <c r="N114" s="407"/>
      <c r="P114" s="201" t="s">
        <v>1268</v>
      </c>
      <c r="Q114" s="553">
        <f>IF(COUNT(T103:T111)&gt;0,AVERAGEIF(T103:T111,"&gt;0"),0)</f>
        <v>0</v>
      </c>
      <c r="R114" s="406"/>
      <c r="S114" s="406"/>
      <c r="T114" s="407"/>
      <c r="V114" s="583"/>
      <c r="W114" s="392"/>
      <c r="X114" s="392"/>
      <c r="Y114" s="392"/>
      <c r="Z114" s="584"/>
    </row>
    <row r="115" spans="2:26" ht="60" customHeight="1">
      <c r="B115" s="545"/>
      <c r="D115" s="201" t="s">
        <v>1267</v>
      </c>
      <c r="E115" s="560">
        <f>SUM(F103:F111)</f>
        <v>0</v>
      </c>
      <c r="F115" s="406"/>
      <c r="G115" s="406"/>
      <c r="H115" s="407"/>
      <c r="J115" s="201" t="s">
        <v>1267</v>
      </c>
      <c r="K115" s="560">
        <f>SUM(L103:L111)</f>
        <v>0</v>
      </c>
      <c r="L115" s="406"/>
      <c r="M115" s="406"/>
      <c r="N115" s="407"/>
      <c r="P115" s="201" t="s">
        <v>1267</v>
      </c>
      <c r="Q115" s="560">
        <f>SUM(R103:R111)</f>
        <v>0</v>
      </c>
      <c r="R115" s="406"/>
      <c r="S115" s="406"/>
      <c r="T115" s="407"/>
      <c r="V115" s="583"/>
      <c r="W115" s="392"/>
      <c r="X115" s="392"/>
      <c r="Y115" s="392"/>
      <c r="Z115" s="584"/>
    </row>
    <row r="116" spans="2:26" ht="60" customHeight="1">
      <c r="B116" s="545"/>
      <c r="D116" s="211" t="s">
        <v>1258</v>
      </c>
      <c r="E116" s="550">
        <f>SUM(PRODUCT(E103:F103),PRODUCT(E104:F104),PRODUCT(E105:F105),PRODUCT(E106:F106),PRODUCT(E107:F107),PRODUCT(E108:F108),PRODUCT(E109:F109),PRODUCT(E110:F110),PRODUCT(E111:F111))</f>
        <v>0</v>
      </c>
      <c r="F116" s="551"/>
      <c r="G116" s="551"/>
      <c r="H116" s="552"/>
      <c r="J116" s="211" t="s">
        <v>1258</v>
      </c>
      <c r="K116" s="550">
        <f>SUM(PRODUCT(K103:L103),PRODUCT(K104:L104),PRODUCT(K105:L105),PRODUCT(K106:L106),PRODUCT(K107:L107),PRODUCT(K108:L108),PRODUCT(K109:L109),PRODUCT(K110:L110),PRODUCT(K111:L111))</f>
        <v>0</v>
      </c>
      <c r="L116" s="551"/>
      <c r="M116" s="551"/>
      <c r="N116" s="552"/>
      <c r="P116" s="211" t="s">
        <v>1258</v>
      </c>
      <c r="Q116" s="550">
        <f>SUM(PRODUCT(Q103:R103),PRODUCT(Q104:R104),PRODUCT(Q105:R105),PRODUCT(Q106:R106),PRODUCT(Q107:R107),PRODUCT(Q108:R108),PRODUCT(Q109:R109),PRODUCT(Q110:R110),PRODUCT(Q111:R111))</f>
        <v>0</v>
      </c>
      <c r="R116" s="551"/>
      <c r="S116" s="551"/>
      <c r="T116" s="552"/>
      <c r="V116" s="585"/>
      <c r="W116" s="417"/>
      <c r="X116" s="417"/>
      <c r="Y116" s="417"/>
      <c r="Z116" s="586"/>
    </row>
    <row r="117" spans="2:26" ht="21.75" customHeight="1">
      <c r="B117" s="546"/>
      <c r="D117" s="212"/>
      <c r="E117" s="213" t="str">
        <f ca="1">OFFSET(E102,COUNT(E103:E111),0)</f>
        <v>WEIGHT</v>
      </c>
      <c r="F117" s="214">
        <f ca="1">IF(COUNT(E103:E111)&gt;0,OFFSET(E102,MATCH(MAX(E103:E111),E103:E111,0),0),0)</f>
        <v>0</v>
      </c>
      <c r="G117" s="214">
        <f ca="1">IF(COUNT(E103:E111)&gt;0,OFFSET(F102,MATCH(MAX(E103:E111),E103:E111,0),0)+(10-OFFSET(G102,MATCH(MAX(E103:E111),E103:E111,0),0)),0)</f>
        <v>0</v>
      </c>
      <c r="H117" s="215">
        <f ca="1">IF(COUNT(E103:E111)&gt;0,OFFSET(F102,COUNT(E103:E111),0)+(10-(OFFSET(G102,COUNT(E103:E111),0))),0)</f>
        <v>0</v>
      </c>
      <c r="J117" s="212"/>
      <c r="K117" s="213" t="str">
        <f ca="1">OFFSET(K102,COUNT(K103:K111),0)</f>
        <v>WEIGHT</v>
      </c>
      <c r="L117" s="214">
        <f ca="1">IF(COUNT(K103:K111)&gt;0,OFFSET(K102,MATCH(MAX(K103:K111),K103:K111,0),0),0)</f>
        <v>0</v>
      </c>
      <c r="M117" s="214">
        <f ca="1">IF(COUNT(K103:K111)&gt;0,OFFSET(L102,MATCH(MAX(K103:K111),K103:K111,0),0)+(10-OFFSET(M102,MATCH(MAX(K103:K111),K103:K111,0),0)),0)</f>
        <v>0</v>
      </c>
      <c r="N117" s="215">
        <f ca="1">IF(COUNT(K103:K111)&gt;0,OFFSET(L102,COUNT(K103:K111),0)+(10-(OFFSET(M102,COUNT(K103:K111),0))),0)</f>
        <v>0</v>
      </c>
      <c r="P117" s="212"/>
      <c r="Q117" s="213" t="str">
        <f ca="1">OFFSET(Q102,COUNT(Q103:Q111),0)</f>
        <v>WEIGHT</v>
      </c>
      <c r="R117" s="214">
        <f ca="1">IF(COUNT(Q103:Q111)&gt;0,OFFSET(Q102,MATCH(MAX(Q103:Q111),Q103:Q111,0),0),0)</f>
        <v>0</v>
      </c>
      <c r="S117" s="214">
        <f ca="1">IF(COUNT(Q103:Q111)&gt;0,OFFSET(R102,MATCH(MAX(Q103:Q111),Q103:Q111,0),0)+(10-OFFSET(S102,MATCH(MAX(Q103:Q111),Q103:Q111,0),0)),0)</f>
        <v>0</v>
      </c>
      <c r="T117" s="215">
        <f ca="1">IF(COUNT(Q103:Q111)&gt;0,OFFSET(R102,COUNT(Q103:Q111),0)+(10-(OFFSET(S102,COUNT(Q103:Q111),0))),0)</f>
        <v>0</v>
      </c>
      <c r="V117" s="212"/>
      <c r="W117" s="213"/>
      <c r="X117" s="214"/>
      <c r="Y117" s="214"/>
      <c r="Z117" s="215"/>
    </row>
    <row r="118" spans="2:26" ht="15.75" customHeight="1"/>
    <row r="119" spans="2:26" ht="15.75" customHeight="1"/>
    <row r="120" spans="2:26" ht="99.75" customHeight="1">
      <c r="B120" s="544" t="s">
        <v>162</v>
      </c>
      <c r="D120" s="535" t="str">
        <f ca="1">OFFSET('PROGRAMMING SKELETON'!J3,F4-1,0)</f>
        <v>GPP Cardio</v>
      </c>
      <c r="E120" s="413"/>
      <c r="F120" s="413"/>
      <c r="G120" s="413"/>
      <c r="H120" s="414"/>
      <c r="J120" s="535" t="str">
        <f ca="1">OFFSET('PROGRAMMING SKELETON'!K3,F4-1,0)</f>
        <v>GPP Upper Back Work</v>
      </c>
      <c r="K120" s="413"/>
      <c r="L120" s="413"/>
      <c r="M120" s="413"/>
      <c r="N120" s="414"/>
      <c r="P120" s="535" t="str">
        <f ca="1">OFFSET('PROGRAMMING SKELETON'!L3,F4-1,0)</f>
        <v>GPP AB Work</v>
      </c>
      <c r="Q120" s="413"/>
      <c r="R120" s="413"/>
      <c r="S120" s="413"/>
      <c r="T120" s="414"/>
    </row>
    <row r="121" spans="2:26" ht="49.5" customHeight="1">
      <c r="B121" s="545"/>
      <c r="D121" s="531" t="s">
        <v>2154</v>
      </c>
      <c r="E121" s="561" t="str">
        <f ca="1">OFFSET('PROGRAMMING SKELETON'!J3,F2-1,0)</f>
        <v>25 min steady state @ RPE 6 1x/wk</v>
      </c>
      <c r="F121" s="526"/>
      <c r="G121" s="526"/>
      <c r="H121" s="527"/>
      <c r="J121" s="531" t="s">
        <v>2154</v>
      </c>
      <c r="K121" s="561" t="str">
        <f ca="1">OFFSET('PROGRAMMING SKELETON'!K3,F2-1,0)</f>
        <v>7 minutes upper back work AMRAP</v>
      </c>
      <c r="L121" s="526"/>
      <c r="M121" s="526"/>
      <c r="N121" s="527"/>
      <c r="P121" s="531" t="s">
        <v>2154</v>
      </c>
      <c r="Q121" s="561" t="str">
        <f ca="1">OFFSET('PROGRAMMING SKELETON'!L3,F2-1,0)</f>
        <v>7 min ab work AMRAP</v>
      </c>
      <c r="R121" s="526"/>
      <c r="S121" s="526"/>
      <c r="T121" s="527"/>
    </row>
    <row r="122" spans="2:26" ht="49.5" customHeight="1">
      <c r="B122" s="545"/>
      <c r="D122" s="532"/>
      <c r="E122" s="528"/>
      <c r="F122" s="529"/>
      <c r="G122" s="529"/>
      <c r="H122" s="530"/>
      <c r="J122" s="532"/>
      <c r="K122" s="528"/>
      <c r="L122" s="529"/>
      <c r="M122" s="529"/>
      <c r="N122" s="530"/>
      <c r="P122" s="532"/>
      <c r="Q122" s="528"/>
      <c r="R122" s="529"/>
      <c r="S122" s="529"/>
      <c r="T122" s="530"/>
    </row>
    <row r="123" spans="2:26" ht="15" customHeight="1">
      <c r="B123" s="545"/>
    </row>
    <row r="124" spans="2:26" ht="99.75" customHeight="1">
      <c r="B124" s="545"/>
      <c r="D124" s="535" t="str">
        <f ca="1">OFFSET('PROGRAMMING SKELETON'!M3,F4-1,0)</f>
        <v>GPP ARM Work</v>
      </c>
      <c r="E124" s="413"/>
      <c r="F124" s="413"/>
      <c r="G124" s="413"/>
      <c r="H124" s="414"/>
      <c r="J124" s="535" t="s">
        <v>2388</v>
      </c>
      <c r="K124" s="413"/>
      <c r="L124" s="413"/>
      <c r="M124" s="413"/>
      <c r="N124" s="414"/>
    </row>
    <row r="125" spans="2:26" ht="49.5" customHeight="1">
      <c r="B125" s="545"/>
      <c r="D125" s="531" t="s">
        <v>2154</v>
      </c>
      <c r="E125" s="561" t="str">
        <f ca="1">OFFSET('PROGRAMMING SKELETON'!M3,F2-1,0)</f>
        <v>3 sets of 12-15 reps @ RPE 8, triceps press downs 1x/wk
3 sets of 12-15 reps @ RPE 8, biceps curls</v>
      </c>
      <c r="F125" s="526"/>
      <c r="G125" s="526"/>
      <c r="H125" s="527"/>
      <c r="J125" s="563">
        <f>AVERAGE(T113,T89,T65,T41)</f>
        <v>0</v>
      </c>
      <c r="K125" s="526"/>
      <c r="L125" s="526"/>
      <c r="M125" s="526"/>
      <c r="N125" s="527"/>
    </row>
    <row r="126" spans="2:26" ht="49.5" customHeight="1">
      <c r="B126" s="546"/>
      <c r="D126" s="532"/>
      <c r="E126" s="528"/>
      <c r="F126" s="529"/>
      <c r="G126" s="529"/>
      <c r="H126" s="530"/>
      <c r="J126" s="564"/>
      <c r="K126" s="529"/>
      <c r="L126" s="529"/>
      <c r="M126" s="529"/>
      <c r="N126" s="530"/>
    </row>
    <row r="127" spans="2:26" ht="79.5" customHeight="1"/>
    <row r="128" spans="2:26" ht="21.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spans="2:2" ht="15.75" hidden="1" customHeight="1"/>
    <row r="146" spans="2:2" ht="15.75" hidden="1" customHeight="1">
      <c r="B146" s="251"/>
    </row>
    <row r="147" spans="2:2" ht="15.75" hidden="1" customHeight="1">
      <c r="B147" s="251"/>
    </row>
    <row r="148" spans="2:2" ht="15.75" hidden="1" customHeight="1">
      <c r="B148" s="251"/>
    </row>
    <row r="149" spans="2:2" ht="15.75" hidden="1" customHeight="1">
      <c r="B149" s="251"/>
    </row>
    <row r="150" spans="2:2" ht="15.75" hidden="1" customHeight="1">
      <c r="B150" s="251"/>
    </row>
    <row r="151" spans="2:2" ht="15.75" hidden="1" customHeight="1">
      <c r="B151" s="251"/>
    </row>
    <row r="152" spans="2:2" ht="15.75" hidden="1" customHeight="1">
      <c r="B152" s="251"/>
    </row>
    <row r="153" spans="2:2" ht="15.75" hidden="1" customHeight="1">
      <c r="B153" s="251"/>
    </row>
    <row r="154" spans="2:2" ht="15.75" hidden="1" customHeight="1">
      <c r="B154" s="251"/>
    </row>
    <row r="155" spans="2:2" ht="15.75" hidden="1" customHeight="1">
      <c r="B155" s="251"/>
    </row>
    <row r="156" spans="2:2" ht="15.75" hidden="1" customHeight="1">
      <c r="B156" s="251"/>
    </row>
    <row r="157" spans="2:2" ht="15.75" hidden="1" customHeight="1">
      <c r="B157" s="251"/>
    </row>
    <row r="158" spans="2:2" ht="15.75" hidden="1" customHeight="1">
      <c r="B158" s="251"/>
    </row>
    <row r="159" spans="2:2" ht="15.75" customHeight="1"/>
    <row r="160" spans="2:2"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3">
    <mergeCell ref="E53:H53"/>
    <mergeCell ref="D51:D52"/>
    <mergeCell ref="D50:H50"/>
    <mergeCell ref="D48:H48"/>
    <mergeCell ref="E51:H52"/>
    <mergeCell ref="K64:N64"/>
    <mergeCell ref="E64:H64"/>
    <mergeCell ref="D75:D76"/>
    <mergeCell ref="B48:B69"/>
    <mergeCell ref="K67:N67"/>
    <mergeCell ref="K68:N68"/>
    <mergeCell ref="E66:H66"/>
    <mergeCell ref="E67:H67"/>
    <mergeCell ref="E68:H68"/>
    <mergeCell ref="B72:B93"/>
    <mergeCell ref="D74:H74"/>
    <mergeCell ref="D72:H72"/>
    <mergeCell ref="V103:Z116"/>
    <mergeCell ref="Q115:T115"/>
    <mergeCell ref="Q114:T114"/>
    <mergeCell ref="Q116:T116"/>
    <mergeCell ref="K77:N77"/>
    <mergeCell ref="E77:H77"/>
    <mergeCell ref="E88:H88"/>
    <mergeCell ref="E75:H76"/>
    <mergeCell ref="K88:N88"/>
    <mergeCell ref="Q91:T91"/>
    <mergeCell ref="Q90:T90"/>
    <mergeCell ref="Q92:T92"/>
    <mergeCell ref="Q88:T88"/>
    <mergeCell ref="V78:Z78"/>
    <mergeCell ref="Q77:T77"/>
    <mergeCell ref="V75:Z77"/>
    <mergeCell ref="V79:Z92"/>
    <mergeCell ref="V96:Z96"/>
    <mergeCell ref="V99:Z101"/>
    <mergeCell ref="V102:Z102"/>
    <mergeCell ref="Q67:T67"/>
    <mergeCell ref="V55:Z68"/>
    <mergeCell ref="V51:Z53"/>
    <mergeCell ref="P50:T50"/>
    <mergeCell ref="V54:Z54"/>
    <mergeCell ref="Q53:T53"/>
    <mergeCell ref="V50:Z50"/>
    <mergeCell ref="Q51:T52"/>
    <mergeCell ref="Q64:T64"/>
    <mergeCell ref="B5:B21"/>
    <mergeCell ref="D6:E6"/>
    <mergeCell ref="D7:E7"/>
    <mergeCell ref="P48:T48"/>
    <mergeCell ref="V48:Z48"/>
    <mergeCell ref="V30:Z30"/>
    <mergeCell ref="V27:Z29"/>
    <mergeCell ref="V24:Z24"/>
    <mergeCell ref="V26:Z26"/>
    <mergeCell ref="V31:Z44"/>
    <mergeCell ref="I12:J12"/>
    <mergeCell ref="I14:J14"/>
    <mergeCell ref="D21:E21"/>
    <mergeCell ref="D20:E20"/>
    <mergeCell ref="F19:J19"/>
    <mergeCell ref="I18:J18"/>
    <mergeCell ref="E43:H43"/>
    <mergeCell ref="I9:J9"/>
    <mergeCell ref="J24:N24"/>
    <mergeCell ref="I10:J10"/>
    <mergeCell ref="I11:J11"/>
    <mergeCell ref="D11:E11"/>
    <mergeCell ref="D10:E10"/>
    <mergeCell ref="L5:T5"/>
    <mergeCell ref="D5:J5"/>
    <mergeCell ref="I6:J6"/>
    <mergeCell ref="I7:J7"/>
    <mergeCell ref="I8:J8"/>
    <mergeCell ref="D8:E8"/>
    <mergeCell ref="D9:E9"/>
    <mergeCell ref="L6:T16"/>
    <mergeCell ref="V98:Z98"/>
    <mergeCell ref="K91:N91"/>
    <mergeCell ref="K90:N90"/>
    <mergeCell ref="D98:H98"/>
    <mergeCell ref="J98:N98"/>
    <mergeCell ref="E91:H91"/>
    <mergeCell ref="J96:N96"/>
    <mergeCell ref="D96:H96"/>
    <mergeCell ref="E92:H92"/>
    <mergeCell ref="K92:N92"/>
    <mergeCell ref="E90:H90"/>
    <mergeCell ref="Q66:T66"/>
    <mergeCell ref="Q68:T68"/>
    <mergeCell ref="V74:Z74"/>
    <mergeCell ref="K66:N66"/>
    <mergeCell ref="P96:T96"/>
    <mergeCell ref="P98:T98"/>
    <mergeCell ref="J124:N124"/>
    <mergeCell ref="E125:H126"/>
    <mergeCell ref="J125:N126"/>
    <mergeCell ref="D125:D126"/>
    <mergeCell ref="B120:B126"/>
    <mergeCell ref="D124:H124"/>
    <mergeCell ref="E121:H122"/>
    <mergeCell ref="D121:D122"/>
    <mergeCell ref="K116:N116"/>
    <mergeCell ref="E116:H116"/>
    <mergeCell ref="J121:J122"/>
    <mergeCell ref="B96:B117"/>
    <mergeCell ref="P121:P122"/>
    <mergeCell ref="Q121:T122"/>
    <mergeCell ref="P120:T120"/>
    <mergeCell ref="Q112:T112"/>
    <mergeCell ref="Q99:T100"/>
    <mergeCell ref="Q101:T101"/>
    <mergeCell ref="D120:H120"/>
    <mergeCell ref="J120:N120"/>
    <mergeCell ref="K114:N114"/>
    <mergeCell ref="K115:N115"/>
    <mergeCell ref="K121:N122"/>
    <mergeCell ref="E112:H112"/>
    <mergeCell ref="E114:H114"/>
    <mergeCell ref="E115:H115"/>
    <mergeCell ref="P99:P100"/>
    <mergeCell ref="K112:N112"/>
    <mergeCell ref="K99:N100"/>
    <mergeCell ref="K101:N101"/>
    <mergeCell ref="D99:D100"/>
    <mergeCell ref="E99:H100"/>
    <mergeCell ref="J99:J100"/>
    <mergeCell ref="E101:H101"/>
    <mergeCell ref="P72:T72"/>
    <mergeCell ref="V72:Z72"/>
    <mergeCell ref="J74:N74"/>
    <mergeCell ref="K75:N76"/>
    <mergeCell ref="J72:N72"/>
    <mergeCell ref="J75:J76"/>
    <mergeCell ref="P75:P76"/>
    <mergeCell ref="P74:T74"/>
    <mergeCell ref="Q75:T76"/>
    <mergeCell ref="Q40:T40"/>
    <mergeCell ref="K40:N40"/>
    <mergeCell ref="Q44:T44"/>
    <mergeCell ref="Q42:T42"/>
    <mergeCell ref="Q43:T43"/>
    <mergeCell ref="J50:N50"/>
    <mergeCell ref="J51:J52"/>
    <mergeCell ref="K53:N53"/>
    <mergeCell ref="J48:N48"/>
    <mergeCell ref="K42:N42"/>
    <mergeCell ref="K43:N43"/>
    <mergeCell ref="K44:N44"/>
    <mergeCell ref="P51:P52"/>
    <mergeCell ref="K51:N52"/>
    <mergeCell ref="B24:B45"/>
    <mergeCell ref="D27:D28"/>
    <mergeCell ref="D24:H24"/>
    <mergeCell ref="D26:H26"/>
    <mergeCell ref="E40:H40"/>
    <mergeCell ref="E27:H28"/>
    <mergeCell ref="E29:H29"/>
    <mergeCell ref="E44:H44"/>
    <mergeCell ref="K27:N28"/>
    <mergeCell ref="K29:N29"/>
    <mergeCell ref="J27:J28"/>
    <mergeCell ref="J26:N26"/>
    <mergeCell ref="E42:H42"/>
    <mergeCell ref="Q27:T28"/>
    <mergeCell ref="P27:P28"/>
    <mergeCell ref="P24:T24"/>
    <mergeCell ref="Q29:T29"/>
    <mergeCell ref="P26:T26"/>
    <mergeCell ref="D12:E12"/>
    <mergeCell ref="D19:E19"/>
    <mergeCell ref="D17:E17"/>
    <mergeCell ref="D18:E18"/>
    <mergeCell ref="I13:J13"/>
    <mergeCell ref="D13:E13"/>
    <mergeCell ref="D14:E14"/>
    <mergeCell ref="D15:E15"/>
    <mergeCell ref="I16:J16"/>
    <mergeCell ref="D16:E16"/>
    <mergeCell ref="F20:J20"/>
    <mergeCell ref="I21:J21"/>
    <mergeCell ref="I15:J15"/>
    <mergeCell ref="I17:J17"/>
  </mergeCells>
  <conditionalFormatting sqref="E29:H29 E27">
    <cfRule type="cellIs" dxfId="569" priority="1" operator="equal">
      <formula>0</formula>
    </cfRule>
  </conditionalFormatting>
  <conditionalFormatting sqref="K29:N29 K27">
    <cfRule type="cellIs" dxfId="568" priority="2" operator="equal">
      <formula>0</formula>
    </cfRule>
  </conditionalFormatting>
  <conditionalFormatting sqref="Q29:T29 Q27">
    <cfRule type="cellIs" dxfId="567" priority="3" operator="equal">
      <formula>0</formula>
    </cfRule>
  </conditionalFormatting>
  <conditionalFormatting sqref="E53:H53 E51">
    <cfRule type="cellIs" dxfId="566" priority="4" operator="equal">
      <formula>0</formula>
    </cfRule>
  </conditionalFormatting>
  <conditionalFormatting sqref="K53:N53 K51">
    <cfRule type="cellIs" dxfId="565" priority="5" operator="equal">
      <formula>0</formula>
    </cfRule>
  </conditionalFormatting>
  <conditionalFormatting sqref="Q53:T53 Q51">
    <cfRule type="cellIs" dxfId="564" priority="6" operator="equal">
      <formula>0</formula>
    </cfRule>
  </conditionalFormatting>
  <conditionalFormatting sqref="E77:H77 E75">
    <cfRule type="cellIs" dxfId="563" priority="7" operator="equal">
      <formula>0</formula>
    </cfRule>
  </conditionalFormatting>
  <conditionalFormatting sqref="K77:N77 K75">
    <cfRule type="cellIs" dxfId="562" priority="8" operator="equal">
      <formula>0</formula>
    </cfRule>
  </conditionalFormatting>
  <conditionalFormatting sqref="E40:H44 K40:N44 Q40:T40 E64:H64 K64:N64 Q64:T64 E88:H88 K88:N88 E90:H92 K90:N92 E66:H68 K66:N68 Q66:T68 Q42:T44">
    <cfRule type="cellIs" dxfId="561" priority="9" operator="equal">
      <formula>0</formula>
    </cfRule>
  </conditionalFormatting>
  <conditionalFormatting sqref="U7:W19">
    <cfRule type="cellIs" dxfId="560" priority="10" operator="equal">
      <formula>0</formula>
    </cfRule>
  </conditionalFormatting>
  <conditionalFormatting sqref="U20:W21">
    <cfRule type="cellIs" dxfId="559" priority="11" operator="equal">
      <formula>0</formula>
    </cfRule>
  </conditionalFormatting>
  <conditionalFormatting sqref="Q77:T77 Q75">
    <cfRule type="cellIs" dxfId="558" priority="12" operator="equal">
      <formula>0</formula>
    </cfRule>
  </conditionalFormatting>
  <conditionalFormatting sqref="Q88:T88 Q90:T92">
    <cfRule type="cellIs" dxfId="557" priority="13" operator="equal">
      <formula>0</formula>
    </cfRule>
  </conditionalFormatting>
  <conditionalFormatting sqref="F21:J21">
    <cfRule type="cellIs" dxfId="556" priority="14" operator="equal">
      <formula>0</formula>
    </cfRule>
  </conditionalFormatting>
  <conditionalFormatting sqref="F7:I7">
    <cfRule type="cellIs" dxfId="555" priority="15" operator="equal">
      <formula>0</formula>
    </cfRule>
  </conditionalFormatting>
  <conditionalFormatting sqref="L6">
    <cfRule type="cellIs" dxfId="554" priority="16" operator="equal">
      <formula>0</formula>
    </cfRule>
  </conditionalFormatting>
  <conditionalFormatting sqref="F7:I7">
    <cfRule type="expression" dxfId="553" priority="17">
      <formula>ISERROR(F7)</formula>
    </cfRule>
  </conditionalFormatting>
  <conditionalFormatting sqref="F8:I9 F10:F20">
    <cfRule type="cellIs" dxfId="552" priority="18" operator="equal">
      <formula>0</formula>
    </cfRule>
  </conditionalFormatting>
  <conditionalFormatting sqref="F8:I9 F10:F20">
    <cfRule type="expression" dxfId="551" priority="19">
      <formula>ISERROR(F8)</formula>
    </cfRule>
  </conditionalFormatting>
  <conditionalFormatting sqref="E101:H101 E99">
    <cfRule type="cellIs" dxfId="550" priority="20" operator="equal">
      <formula>0</formula>
    </cfRule>
  </conditionalFormatting>
  <conditionalFormatting sqref="K101:N101 K99">
    <cfRule type="cellIs" dxfId="549" priority="21" operator="equal">
      <formula>0</formula>
    </cfRule>
  </conditionalFormatting>
  <conditionalFormatting sqref="K112:N112 K114:N116 E112:H116">
    <cfRule type="cellIs" dxfId="548" priority="22" operator="equal">
      <formula>0</formula>
    </cfRule>
  </conditionalFormatting>
  <conditionalFormatting sqref="Q101:T101 Q99">
    <cfRule type="cellIs" dxfId="547" priority="23" operator="equal">
      <formula>0</formula>
    </cfRule>
  </conditionalFormatting>
  <conditionalFormatting sqref="Q112:T112 Q114:T116">
    <cfRule type="cellIs" dxfId="546" priority="24" operator="equal">
      <formula>0</formula>
    </cfRule>
  </conditionalFormatting>
  <conditionalFormatting sqref="E121">
    <cfRule type="cellIs" dxfId="545" priority="25" operator="equal">
      <formula>0</formula>
    </cfRule>
  </conditionalFormatting>
  <conditionalFormatting sqref="K121">
    <cfRule type="cellIs" dxfId="544" priority="26" operator="equal">
      <formula>0</formula>
    </cfRule>
  </conditionalFormatting>
  <conditionalFormatting sqref="Q121">
    <cfRule type="cellIs" dxfId="543" priority="27" operator="equal">
      <formula>0</formula>
    </cfRule>
  </conditionalFormatting>
  <conditionalFormatting sqref="E125">
    <cfRule type="cellIs" dxfId="542" priority="28" operator="equal">
      <formula>0</formula>
    </cfRule>
  </conditionalFormatting>
  <conditionalFormatting sqref="M113">
    <cfRule type="cellIs" dxfId="541" priority="29" operator="equal">
      <formula>0</formula>
    </cfRule>
  </conditionalFormatting>
  <conditionalFormatting sqref="L113 N113">
    <cfRule type="cellIs" dxfId="540" priority="30" operator="equal">
      <formula>0</formula>
    </cfRule>
  </conditionalFormatting>
  <conditionalFormatting sqref="J125">
    <cfRule type="cellIs" dxfId="539" priority="31" operator="equal">
      <formula>0</formula>
    </cfRule>
  </conditionalFormatting>
  <conditionalFormatting sqref="E89:H89">
    <cfRule type="cellIs" dxfId="538" priority="32" operator="equal">
      <formula>0</formula>
    </cfRule>
  </conditionalFormatting>
  <conditionalFormatting sqref="K89:N89">
    <cfRule type="cellIs" dxfId="537" priority="33" operator="equal">
      <formula>0</formula>
    </cfRule>
  </conditionalFormatting>
  <conditionalFormatting sqref="Q89:T89">
    <cfRule type="cellIs" dxfId="536" priority="34" operator="equal">
      <formula>0</formula>
    </cfRule>
  </conditionalFormatting>
  <conditionalFormatting sqref="E65:H65">
    <cfRule type="cellIs" dxfId="535" priority="35" operator="equal">
      <formula>0</formula>
    </cfRule>
  </conditionalFormatting>
  <conditionalFormatting sqref="K65:N65">
    <cfRule type="cellIs" dxfId="534" priority="36" operator="equal">
      <formula>0</formula>
    </cfRule>
  </conditionalFormatting>
  <conditionalFormatting sqref="Q65:T65">
    <cfRule type="cellIs" dxfId="533" priority="37" operator="equal">
      <formula>0</formula>
    </cfRule>
  </conditionalFormatting>
  <conditionalFormatting sqref="Q41:T41">
    <cfRule type="cellIs" dxfId="532" priority="38" operator="equal">
      <formula>0</formula>
    </cfRule>
  </conditionalFormatting>
  <conditionalFormatting sqref="K113">
    <cfRule type="cellIs" dxfId="531" priority="39" operator="equal">
      <formula>0</formula>
    </cfRule>
  </conditionalFormatting>
  <conditionalFormatting sqref="G10:G18">
    <cfRule type="cellIs" dxfId="530" priority="40" operator="equal">
      <formula>0</formula>
    </cfRule>
  </conditionalFormatting>
  <conditionalFormatting sqref="G10:G18">
    <cfRule type="expression" dxfId="529" priority="41">
      <formula>ISERROR(G10)</formula>
    </cfRule>
  </conditionalFormatting>
  <conditionalFormatting sqref="H10:H18">
    <cfRule type="cellIs" dxfId="528" priority="42" operator="equal">
      <formula>0</formula>
    </cfRule>
  </conditionalFormatting>
  <conditionalFormatting sqref="H10:H18">
    <cfRule type="expression" dxfId="527" priority="43">
      <formula>ISERROR(H10)</formula>
    </cfRule>
  </conditionalFormatting>
  <conditionalFormatting sqref="I10:I18">
    <cfRule type="cellIs" dxfId="526" priority="44" operator="equal">
      <formula>0</formula>
    </cfRule>
  </conditionalFormatting>
  <conditionalFormatting sqref="I10:I18">
    <cfRule type="expression" dxfId="525" priority="45">
      <formula>ISERROR(I10)</formula>
    </cfRule>
  </conditionalFormatting>
  <dataValidations count="3">
    <dataValidation type="decimal" operator="greaterThanOrEqual" allowBlank="1" showInputMessage="1" showErrorMessage="1" prompt="Enter number of reps as a whole number." sqref="F31:F39 L31:L39 R31:R39 F55:F63 L55:L63 R55:R63 F79:F87 L79:L87 R79:R87 F103:F111 L103:L111 R103:R111" xr:uid="{00000000-0002-0000-0800-000000000000}">
      <formula1>0</formula1>
    </dataValidation>
    <dataValidation type="decimal" operator="greaterThanOrEqual" allowBlank="1" showInputMessage="1" showErrorMessage="1" prompt="Enter kilos (kg)" sqref="Q31:Q39 K31:K39 E31:E39 E55:E63 K55:K63 Q55:Q63 Q79:Q87 K79:K87 E79:E87 K103:K111 E103:E111 Q103:Q111" xr:uid="{D7F325A1-9926-124A-A0F5-64037BA36FCE}">
      <formula1>0</formula1>
    </dataValidation>
    <dataValidation type="decimal" operator="greaterThanOrEqual" allowBlank="1" showInputMessage="1" showErrorMessage="1" prompt="Enter RPE." sqref="G31:G39 M31:M39 S31:S39 S55:S63 M55:M63 G55:G63 G79:G87 M79:M87 S79:S87 S103:S111 M103:M111 G103:G111" xr:uid="{F9C5C25C-B29C-5442-976F-8FFBB3D9548A}">
      <formula1>0</formula1>
    </dataValidation>
  </dataValidations>
  <printOptions horizontalCentered="1"/>
  <pageMargins left="0.25" right="0.25" top="0.25" bottom="0.25" header="0" footer="0"/>
  <pageSetup orientation="landscape"/>
  <rowBreaks count="3" manualBreakCount="3">
    <brk id="22" man="1"/>
    <brk id="70" man="1"/>
    <brk id="46" man="1"/>
  </rowBreaks>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22</vt:i4>
      </vt:variant>
      <vt:variant>
        <vt:lpstr>Named Ranges</vt:lpstr>
      </vt:variant>
      <vt:variant>
        <vt:i4>9</vt:i4>
      </vt:variant>
    </vt:vector>
  </HeadingPairs>
  <TitlesOfParts>
    <vt:vector size="31" baseType="lpstr">
      <vt:lpstr>WELCOME</vt:lpstr>
      <vt:lpstr>HELP</vt:lpstr>
      <vt:lpstr>TABLES</vt:lpstr>
      <vt:lpstr>RESOURCES</vt:lpstr>
      <vt:lpstr>CALCULATORS</vt:lpstr>
      <vt:lpstr>NUTRITION LOG</vt:lpstr>
      <vt:lpstr>ANALYSIS</vt:lpstr>
      <vt:lpstr>OVERVIEW</vt:lpstr>
      <vt:lpstr>WEEK 1</vt:lpstr>
      <vt:lpstr>WEEK 2</vt:lpstr>
      <vt:lpstr>WEEK 3</vt:lpstr>
      <vt:lpstr>WEEK 4</vt:lpstr>
      <vt:lpstr>WEEK 5</vt:lpstr>
      <vt:lpstr>WEEK 6</vt:lpstr>
      <vt:lpstr>WEEK 7</vt:lpstr>
      <vt:lpstr>WEEK 8</vt:lpstr>
      <vt:lpstr>WEEK 9</vt:lpstr>
      <vt:lpstr>WEEK 10</vt:lpstr>
      <vt:lpstr>WEEK 11</vt:lpstr>
      <vt:lpstr>WEEK 12</vt:lpstr>
      <vt:lpstr>WEEK 13</vt:lpstr>
      <vt:lpstr>PROGRAMMING SKELETON</vt:lpstr>
      <vt:lpstr>oneRepMax</vt:lpstr>
      <vt:lpstr>tblHelpColumnHeaders</vt:lpstr>
      <vt:lpstr>tblHelpWithoutColumnHeaders</vt:lpstr>
      <vt:lpstr>tblProgramExerciseDetails</vt:lpstr>
      <vt:lpstr>tblProgramExerciseDetailsColumnHeaders</vt:lpstr>
      <vt:lpstr>tblRPECoefficientColumnHeaders</vt:lpstr>
      <vt:lpstr>tblRPECoefficientWithoutColumnHeaders</vt:lpstr>
      <vt:lpstr>tblRPEPercentageColumnHeaders</vt:lpstr>
      <vt:lpstr>tblRPEPercentageWithoutColumnHeaders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Jordan Feigenbaum</cp:lastModifiedBy>
  <dcterms:created xsi:type="dcterms:W3CDTF">2018-12-22T21:42:44Z</dcterms:created>
  <dcterms:modified xsi:type="dcterms:W3CDTF">2019-03-11T18:04:53Z</dcterms:modified>
</cp:coreProperties>
</file>