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2"/>
  <workbookPr defaultThemeVersion="166925"/>
  <mc:AlternateContent xmlns:mc="http://schemas.openxmlformats.org/markup-compatibility/2006">
    <mc:Choice Requires="x15">
      <x15ac:absPath xmlns:x15ac="http://schemas.microsoft.com/office/spreadsheetml/2010/11/ac" url="/Volumes/Samsung_T5/4:19 templates/Strength/Strength III/"/>
    </mc:Choice>
  </mc:AlternateContent>
  <xr:revisionPtr revIDLastSave="0" documentId="13_ncr:1_{1489F989-3D6E-C944-BE9F-3B16C48672DB}" xr6:coauthVersionLast="36" xr6:coauthVersionMax="36" xr10:uidLastSave="{00000000-0000-0000-0000-000000000000}"/>
  <bookViews>
    <workbookView xWindow="12480" yWindow="460" windowWidth="40600" windowHeight="26880" activeTab="3" xr2:uid="{00000000-000D-0000-FFFF-FFFF00000000}"/>
  </bookViews>
  <sheets>
    <sheet name="WELCOME" sheetId="1" r:id="rId1"/>
    <sheet name="NUTRITION LOG" sheetId="27" r:id="rId2"/>
    <sheet name="CALCULATORS" sheetId="5" r:id="rId3"/>
    <sheet name="ANALYSIS" sheetId="7" r:id="rId4"/>
    <sheet name="TABLES" sheetId="3" state="hidden" r:id="rId5"/>
    <sheet name="EXERCISE SELECTION" sheetId="28" r:id="rId6"/>
    <sheet name="PROGRAMMING SKELETON" sheetId="8" state="hidden" r:id="rId7"/>
    <sheet name="OVERVIEW" sheetId="26" r:id="rId8"/>
    <sheet name="WEEK 1" sheetId="9" r:id="rId9"/>
    <sheet name="WEEK 2" sheetId="10" r:id="rId10"/>
    <sheet name="WEEK 3" sheetId="11" r:id="rId11"/>
    <sheet name="WEEK 4" sheetId="12" r:id="rId12"/>
    <sheet name="WEEK 5" sheetId="13" r:id="rId13"/>
    <sheet name="WEEK 6" sheetId="14" r:id="rId14"/>
    <sheet name="WEEK 7" sheetId="15" r:id="rId15"/>
    <sheet name="WEEK 8" sheetId="16" r:id="rId16"/>
    <sheet name="WEEK 9" sheetId="17" r:id="rId17"/>
    <sheet name="WEEK 10" sheetId="18" r:id="rId18"/>
    <sheet name="WEEK 11" sheetId="19" r:id="rId19"/>
    <sheet name="WEEK 12" sheetId="20" r:id="rId20"/>
    <sheet name="WEEK 13" sheetId="21" r:id="rId21"/>
    <sheet name="WEEK 14" sheetId="22" state="hidden" r:id="rId22"/>
    <sheet name="WEEK 15" sheetId="23" state="hidden" r:id="rId23"/>
    <sheet name="WEEK 16" sheetId="24" state="hidden" r:id="rId24"/>
  </sheets>
  <definedNames>
    <definedName name="oneRepMax">CALCULATORS!$B$10</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B5" i="10" l="1"/>
  <c r="B5" i="11"/>
  <c r="B5" i="12"/>
  <c r="B5" i="13"/>
  <c r="B5" i="14"/>
  <c r="B5" i="15"/>
  <c r="B5" i="16"/>
  <c r="B5" i="17"/>
  <c r="B5" i="18"/>
  <c r="B5" i="19"/>
  <c r="B5" i="20"/>
  <c r="B5" i="21"/>
  <c r="B5" i="9"/>
  <c r="D293" i="8" l="1"/>
  <c r="D292" i="8"/>
  <c r="D291" i="8"/>
  <c r="D289" i="8"/>
  <c r="D288" i="8"/>
  <c r="D287" i="8"/>
  <c r="D286" i="8"/>
  <c r="D285" i="8"/>
  <c r="D284" i="8"/>
  <c r="D283" i="8"/>
  <c r="D282" i="8"/>
  <c r="J129" i="8"/>
  <c r="J128" i="8"/>
  <c r="J127" i="8"/>
  <c r="J126" i="8"/>
  <c r="J125" i="8"/>
  <c r="J124" i="8"/>
  <c r="J123" i="8"/>
  <c r="J122" i="8"/>
  <c r="J121" i="8"/>
  <c r="J120" i="8"/>
  <c r="J119" i="8"/>
  <c r="J118" i="8"/>
  <c r="J293" i="8"/>
  <c r="J292" i="8"/>
  <c r="J291" i="8"/>
  <c r="J290" i="8"/>
  <c r="J286" i="8"/>
  <c r="J294" i="8"/>
  <c r="G294" i="8"/>
  <c r="D294" i="8"/>
  <c r="G293" i="8"/>
  <c r="G292" i="8"/>
  <c r="G291" i="8"/>
  <c r="G290" i="8"/>
  <c r="G289" i="8"/>
  <c r="G288" i="8"/>
  <c r="G287" i="8"/>
  <c r="G286" i="8"/>
  <c r="G285" i="8"/>
  <c r="G284" i="8"/>
  <c r="G283" i="8"/>
  <c r="G282" i="8"/>
  <c r="J239" i="8"/>
  <c r="J238" i="8"/>
  <c r="J237" i="8"/>
  <c r="J236" i="8"/>
  <c r="J232" i="8"/>
  <c r="D239" i="8"/>
  <c r="D238" i="8"/>
  <c r="D237" i="8"/>
  <c r="D235" i="8"/>
  <c r="D234" i="8"/>
  <c r="D233" i="8"/>
  <c r="D232" i="8"/>
  <c r="D231" i="8"/>
  <c r="D230" i="8"/>
  <c r="D229" i="8"/>
  <c r="D228" i="8"/>
  <c r="G239" i="8"/>
  <c r="G238" i="8"/>
  <c r="G236" i="8"/>
  <c r="G232" i="8"/>
  <c r="J180" i="8"/>
  <c r="J179" i="8"/>
  <c r="J184" i="8"/>
  <c r="J183" i="8"/>
  <c r="J182" i="8"/>
  <c r="J181" i="8"/>
  <c r="J177" i="8"/>
  <c r="J178" i="8"/>
  <c r="J130" i="8"/>
  <c r="D173" i="8"/>
  <c r="D185" i="8"/>
  <c r="D130" i="8"/>
  <c r="G185" i="8"/>
  <c r="G184" i="8"/>
  <c r="G183" i="8"/>
  <c r="G182" i="8"/>
  <c r="G180" i="8"/>
  <c r="G179" i="8"/>
  <c r="G178" i="8"/>
  <c r="G177" i="8"/>
  <c r="G176" i="8"/>
  <c r="G175" i="8"/>
  <c r="G174" i="8"/>
  <c r="G173" i="8"/>
  <c r="D184" i="8"/>
  <c r="D183" i="8"/>
  <c r="D182" i="8"/>
  <c r="D181" i="8"/>
  <c r="D180" i="8"/>
  <c r="D179" i="8"/>
  <c r="D178" i="8"/>
  <c r="D177" i="8"/>
  <c r="G130" i="8"/>
  <c r="G129" i="8"/>
  <c r="G128" i="8"/>
  <c r="G127" i="8"/>
  <c r="G126" i="8"/>
  <c r="G125" i="8"/>
  <c r="G124" i="8"/>
  <c r="G123" i="8"/>
  <c r="G118" i="8"/>
  <c r="D129" i="8"/>
  <c r="D128" i="8"/>
  <c r="D127" i="8"/>
  <c r="D126" i="8"/>
  <c r="D125" i="8"/>
  <c r="D124" i="8"/>
  <c r="D123" i="8"/>
  <c r="D122" i="8"/>
  <c r="C69" i="8"/>
  <c r="C68" i="8"/>
  <c r="C67" i="8"/>
  <c r="C66" i="8"/>
  <c r="C65" i="8"/>
  <c r="C64" i="8"/>
  <c r="C63" i="8"/>
  <c r="C62" i="8"/>
  <c r="C61" i="8"/>
  <c r="C60" i="8"/>
  <c r="C59" i="8"/>
  <c r="C58" i="8"/>
  <c r="C57" i="8"/>
  <c r="J176" i="8" l="1"/>
  <c r="J175" i="8"/>
  <c r="J174" i="8"/>
  <c r="J173" i="8"/>
  <c r="D176" i="8"/>
  <c r="D175" i="8"/>
  <c r="D174" i="8"/>
  <c r="G181" i="8"/>
  <c r="J235" i="8" l="1"/>
  <c r="J234" i="8"/>
  <c r="J233" i="8"/>
  <c r="J231" i="8"/>
  <c r="J230" i="8"/>
  <c r="J229" i="8"/>
  <c r="J228" i="8"/>
  <c r="G228" i="8"/>
  <c r="D236" i="8"/>
  <c r="J289" i="8"/>
  <c r="J288" i="8"/>
  <c r="J287" i="8"/>
  <c r="J285" i="8"/>
  <c r="J284" i="8"/>
  <c r="J283" i="8"/>
  <c r="J282" i="8"/>
  <c r="D290" i="8"/>
  <c r="E90" i="26" l="1"/>
  <c r="G237" i="8" l="1"/>
  <c r="G235" i="8"/>
  <c r="G231" i="8"/>
  <c r="E89" i="26"/>
  <c r="G122" i="8"/>
  <c r="G121" i="8"/>
  <c r="D121" i="8"/>
  <c r="G229" i="8"/>
  <c r="G230" i="8"/>
  <c r="G234" i="8" l="1"/>
  <c r="G233" i="8"/>
  <c r="G120" i="8"/>
  <c r="G119" i="8"/>
  <c r="D120" i="8"/>
  <c r="D119" i="8"/>
  <c r="D118" i="8"/>
  <c r="B2" i="27" l="1"/>
  <c r="C5" i="27"/>
  <c r="H5" i="27"/>
  <c r="I5" i="27"/>
  <c r="J5" i="27" s="1"/>
  <c r="M5" i="27"/>
  <c r="M2" i="27" s="1"/>
  <c r="N5" i="27"/>
  <c r="S5" i="27"/>
  <c r="T5" i="27"/>
  <c r="U11" i="27" s="1"/>
  <c r="X5" i="27"/>
  <c r="Y5" i="27" s="1"/>
  <c r="AD5" i="27"/>
  <c r="AE5" i="27"/>
  <c r="B6" i="27"/>
  <c r="C6" i="27" s="1"/>
  <c r="H6" i="27"/>
  <c r="I6" i="27"/>
  <c r="J6" i="27"/>
  <c r="M6" i="27"/>
  <c r="M7" i="27" s="1"/>
  <c r="S6" i="27"/>
  <c r="T6" i="27"/>
  <c r="AD6" i="27"/>
  <c r="AE6" i="27"/>
  <c r="AF12" i="27" s="1"/>
  <c r="B7" i="27"/>
  <c r="B8" i="27" s="1"/>
  <c r="C7" i="27"/>
  <c r="H7" i="27"/>
  <c r="I7" i="27"/>
  <c r="S7" i="27"/>
  <c r="T7" i="27"/>
  <c r="AD7" i="27"/>
  <c r="AE7" i="27"/>
  <c r="H8" i="27"/>
  <c r="I8" i="27"/>
  <c r="S8" i="27"/>
  <c r="T8" i="27"/>
  <c r="AD8" i="27"/>
  <c r="AE8" i="27"/>
  <c r="AF14" i="27" s="1"/>
  <c r="H9" i="27"/>
  <c r="I9" i="27"/>
  <c r="S9" i="27"/>
  <c r="T9" i="27"/>
  <c r="AD9" i="27"/>
  <c r="AE9" i="27"/>
  <c r="H10" i="27"/>
  <c r="I10" i="27"/>
  <c r="J10" i="27"/>
  <c r="S10" i="27"/>
  <c r="T10" i="27"/>
  <c r="AD10" i="27"/>
  <c r="AE10" i="27"/>
  <c r="AF16" i="27" s="1"/>
  <c r="H11" i="27"/>
  <c r="I11" i="27"/>
  <c r="S11" i="27"/>
  <c r="T11" i="27"/>
  <c r="AD11" i="27"/>
  <c r="AE11" i="27"/>
  <c r="AF11" i="27" s="1"/>
  <c r="H12" i="27"/>
  <c r="I12" i="27"/>
  <c r="S12" i="27"/>
  <c r="T12" i="27"/>
  <c r="AD12" i="27"/>
  <c r="AE12" i="27"/>
  <c r="AF18" i="27" s="1"/>
  <c r="H13" i="27"/>
  <c r="I13" i="27"/>
  <c r="S13" i="27"/>
  <c r="T13" i="27"/>
  <c r="U17" i="27" s="1"/>
  <c r="U13" i="27"/>
  <c r="AD13" i="27"/>
  <c r="AE13" i="27"/>
  <c r="H14" i="27"/>
  <c r="I14" i="27"/>
  <c r="J14" i="27"/>
  <c r="S14" i="27"/>
  <c r="T14" i="27"/>
  <c r="AD14" i="27"/>
  <c r="AE14" i="27"/>
  <c r="AF20" i="27" s="1"/>
  <c r="H15" i="27"/>
  <c r="I15" i="27"/>
  <c r="S15" i="27"/>
  <c r="T15" i="27"/>
  <c r="AD15" i="27"/>
  <c r="AE15" i="27"/>
  <c r="AF19" i="27" s="1"/>
  <c r="H16" i="27"/>
  <c r="I16" i="27"/>
  <c r="S16" i="27"/>
  <c r="T16" i="27"/>
  <c r="AD16" i="27"/>
  <c r="AE16" i="27"/>
  <c r="AF22" i="27" s="1"/>
  <c r="H17" i="27"/>
  <c r="I17" i="27"/>
  <c r="S17" i="27"/>
  <c r="T17" i="27"/>
  <c r="AD17" i="27"/>
  <c r="AE17" i="27"/>
  <c r="H18" i="27"/>
  <c r="I18" i="27"/>
  <c r="J18" i="27"/>
  <c r="S18" i="27"/>
  <c r="T18" i="27"/>
  <c r="AD18" i="27"/>
  <c r="AE18" i="27"/>
  <c r="AF24" i="27" s="1"/>
  <c r="H19" i="27"/>
  <c r="I19" i="27"/>
  <c r="S19" i="27"/>
  <c r="T19" i="27"/>
  <c r="AD19" i="27"/>
  <c r="AE19" i="27"/>
  <c r="AF23" i="27" s="1"/>
  <c r="H20" i="27"/>
  <c r="I20" i="27"/>
  <c r="S20" i="27"/>
  <c r="T20" i="27"/>
  <c r="AD20" i="27"/>
  <c r="AE20" i="27"/>
  <c r="AF26" i="27" s="1"/>
  <c r="H21" i="27"/>
  <c r="I21" i="27"/>
  <c r="S21" i="27"/>
  <c r="T21" i="27"/>
  <c r="U25" i="27" s="1"/>
  <c r="U21" i="27"/>
  <c r="AD21" i="27"/>
  <c r="AE21" i="27"/>
  <c r="H22" i="27"/>
  <c r="I22" i="27"/>
  <c r="J22" i="27"/>
  <c r="S22" i="27"/>
  <c r="T22" i="27"/>
  <c r="AD22" i="27"/>
  <c r="AE22" i="27"/>
  <c r="AF28" i="27" s="1"/>
  <c r="H23" i="27"/>
  <c r="I23" i="27"/>
  <c r="S23" i="27"/>
  <c r="T23" i="27"/>
  <c r="AD23" i="27"/>
  <c r="AE23" i="27"/>
  <c r="AF27" i="27" s="1"/>
  <c r="H24" i="27"/>
  <c r="I24" i="27"/>
  <c r="S24" i="27"/>
  <c r="T24" i="27"/>
  <c r="AD24" i="27"/>
  <c r="AE24" i="27"/>
  <c r="AF30" i="27" s="1"/>
  <c r="H25" i="27"/>
  <c r="I25" i="27"/>
  <c r="S25" i="27"/>
  <c r="T25" i="27"/>
  <c r="AD25" i="27"/>
  <c r="AE25" i="27"/>
  <c r="H26" i="27"/>
  <c r="I26" i="27"/>
  <c r="J26" i="27"/>
  <c r="S26" i="27"/>
  <c r="T26" i="27"/>
  <c r="AD26" i="27"/>
  <c r="AE26" i="27"/>
  <c r="AF32" i="27" s="1"/>
  <c r="H27" i="27"/>
  <c r="I27" i="27"/>
  <c r="S27" i="27"/>
  <c r="T27" i="27"/>
  <c r="AD27" i="27"/>
  <c r="AE27" i="27"/>
  <c r="AF31" i="27" s="1"/>
  <c r="H28" i="27"/>
  <c r="I28" i="27"/>
  <c r="S28" i="27"/>
  <c r="T28" i="27"/>
  <c r="AD28" i="27"/>
  <c r="AE28" i="27"/>
  <c r="H29" i="27"/>
  <c r="I29" i="27"/>
  <c r="S29" i="27"/>
  <c r="T29" i="27"/>
  <c r="U32" i="27" s="1"/>
  <c r="U29" i="27"/>
  <c r="AD29" i="27"/>
  <c r="AE29" i="27"/>
  <c r="H30" i="27"/>
  <c r="I30" i="27"/>
  <c r="J30" i="27"/>
  <c r="S30" i="27"/>
  <c r="T30" i="27"/>
  <c r="AD30" i="27"/>
  <c r="AE30" i="27"/>
  <c r="H31" i="27"/>
  <c r="I31" i="27"/>
  <c r="S31" i="27"/>
  <c r="T31" i="27"/>
  <c r="AD31" i="27"/>
  <c r="AE31" i="27"/>
  <c r="H32" i="27"/>
  <c r="I32" i="27"/>
  <c r="S32" i="27"/>
  <c r="T32" i="27"/>
  <c r="AD32" i="27"/>
  <c r="AE32" i="27"/>
  <c r="D36" i="27"/>
  <c r="P36" i="27" s="1"/>
  <c r="O36" i="27"/>
  <c r="Z36" i="27"/>
  <c r="AA36" i="27"/>
  <c r="B42" i="27"/>
  <c r="C42" i="27"/>
  <c r="H42" i="27"/>
  <c r="I42" i="27"/>
  <c r="S42" i="27"/>
  <c r="T42" i="27"/>
  <c r="U48" i="27" s="1"/>
  <c r="AD42" i="27"/>
  <c r="AE42" i="27"/>
  <c r="AF48" i="27" s="1"/>
  <c r="H43" i="27"/>
  <c r="I43" i="27"/>
  <c r="S43" i="27"/>
  <c r="T43" i="27"/>
  <c r="AD43" i="27"/>
  <c r="AE43" i="27"/>
  <c r="H44" i="27"/>
  <c r="I44" i="27"/>
  <c r="S44" i="27"/>
  <c r="T44" i="27"/>
  <c r="AD44" i="27"/>
  <c r="AE44" i="27"/>
  <c r="H45" i="27"/>
  <c r="I45" i="27"/>
  <c r="J51" i="27" s="1"/>
  <c r="S45" i="27"/>
  <c r="T45" i="27"/>
  <c r="AD45" i="27"/>
  <c r="AE45" i="27"/>
  <c r="AF49" i="27" s="1"/>
  <c r="H46" i="27"/>
  <c r="I46" i="27"/>
  <c r="S46" i="27"/>
  <c r="T46" i="27"/>
  <c r="U52" i="27" s="1"/>
  <c r="AD46" i="27"/>
  <c r="AE46" i="27"/>
  <c r="H47" i="27"/>
  <c r="I47" i="27"/>
  <c r="S47" i="27"/>
  <c r="T47" i="27"/>
  <c r="AD47" i="27"/>
  <c r="AE47" i="27"/>
  <c r="H48" i="27"/>
  <c r="I48" i="27"/>
  <c r="S48" i="27"/>
  <c r="T48" i="27"/>
  <c r="AD48" i="27"/>
  <c r="AE48" i="27"/>
  <c r="H49" i="27"/>
  <c r="I49" i="27"/>
  <c r="S49" i="27"/>
  <c r="T49" i="27"/>
  <c r="AD49" i="27"/>
  <c r="AE49" i="27"/>
  <c r="AF53" i="27" s="1"/>
  <c r="H50" i="27"/>
  <c r="I50" i="27"/>
  <c r="S50" i="27"/>
  <c r="T50" i="27"/>
  <c r="U56" i="27" s="1"/>
  <c r="AD50" i="27"/>
  <c r="AE50" i="27"/>
  <c r="H51" i="27"/>
  <c r="I51" i="27"/>
  <c r="S51" i="27"/>
  <c r="T51" i="27"/>
  <c r="U51" i="27"/>
  <c r="AD51" i="27"/>
  <c r="AE51" i="27"/>
  <c r="H52" i="27"/>
  <c r="I52" i="27"/>
  <c r="S52" i="27"/>
  <c r="T52" i="27"/>
  <c r="AD52" i="27"/>
  <c r="AE52" i="27"/>
  <c r="H53" i="27"/>
  <c r="I53" i="27"/>
  <c r="J59" i="27" s="1"/>
  <c r="J53" i="27"/>
  <c r="S53" i="27"/>
  <c r="T53" i="27"/>
  <c r="AD53" i="27"/>
  <c r="AE53" i="27"/>
  <c r="H54" i="27"/>
  <c r="I54" i="27"/>
  <c r="S54" i="27"/>
  <c r="T54" i="27"/>
  <c r="U60" i="27" s="1"/>
  <c r="AD54" i="27"/>
  <c r="AE54" i="27"/>
  <c r="AF60" i="27" s="1"/>
  <c r="H55" i="27"/>
  <c r="I55" i="27"/>
  <c r="S55" i="27"/>
  <c r="T55" i="27"/>
  <c r="U55" i="27"/>
  <c r="AD55" i="27"/>
  <c r="AE55" i="27"/>
  <c r="H56" i="27"/>
  <c r="I56" i="27"/>
  <c r="S56" i="27"/>
  <c r="T56" i="27"/>
  <c r="AD56" i="27"/>
  <c r="AE56" i="27"/>
  <c r="H57" i="27"/>
  <c r="I57" i="27"/>
  <c r="S57" i="27"/>
  <c r="T57" i="27"/>
  <c r="AD57" i="27"/>
  <c r="AE57" i="27"/>
  <c r="AF61" i="27" s="1"/>
  <c r="H58" i="27"/>
  <c r="I58" i="27"/>
  <c r="S58" i="27"/>
  <c r="T58" i="27"/>
  <c r="U64" i="27" s="1"/>
  <c r="AD58" i="27"/>
  <c r="AE58" i="27"/>
  <c r="H59" i="27"/>
  <c r="I59" i="27"/>
  <c r="S59" i="27"/>
  <c r="T59" i="27"/>
  <c r="U59" i="27"/>
  <c r="AD59" i="27"/>
  <c r="AE59" i="27"/>
  <c r="H60" i="27"/>
  <c r="I60" i="27"/>
  <c r="S60" i="27"/>
  <c r="T60" i="27"/>
  <c r="AD60" i="27"/>
  <c r="AE60" i="27"/>
  <c r="H61" i="27"/>
  <c r="I61" i="27"/>
  <c r="J67" i="27" s="1"/>
  <c r="J61" i="27"/>
  <c r="S61" i="27"/>
  <c r="T61" i="27"/>
  <c r="AD61" i="27"/>
  <c r="AE61" i="27"/>
  <c r="H62" i="27"/>
  <c r="I62" i="27"/>
  <c r="S62" i="27"/>
  <c r="T62" i="27"/>
  <c r="U68" i="27" s="1"/>
  <c r="AD62" i="27"/>
  <c r="AE62" i="27"/>
  <c r="H63" i="27"/>
  <c r="I63" i="27"/>
  <c r="S63" i="27"/>
  <c r="T63" i="27"/>
  <c r="U69" i="27" s="1"/>
  <c r="U63" i="27"/>
  <c r="AD63" i="27"/>
  <c r="AE63" i="27"/>
  <c r="H64" i="27"/>
  <c r="I64" i="27"/>
  <c r="S64" i="27"/>
  <c r="T64" i="27"/>
  <c r="AD64" i="27"/>
  <c r="AE64" i="27"/>
  <c r="H65" i="27"/>
  <c r="I65" i="27"/>
  <c r="J68" i="27" s="1"/>
  <c r="S65" i="27"/>
  <c r="T65" i="27"/>
  <c r="AD65" i="27"/>
  <c r="AE65" i="27"/>
  <c r="H66" i="27"/>
  <c r="I66" i="27"/>
  <c r="S66" i="27"/>
  <c r="T66" i="27"/>
  <c r="AD66" i="27"/>
  <c r="AE66" i="27"/>
  <c r="H67" i="27"/>
  <c r="I67" i="27"/>
  <c r="S67" i="27"/>
  <c r="T67" i="27"/>
  <c r="AD67" i="27"/>
  <c r="AE67" i="27"/>
  <c r="H68" i="27"/>
  <c r="I68" i="27"/>
  <c r="S68" i="27"/>
  <c r="T68" i="27"/>
  <c r="AD68" i="27"/>
  <c r="AE68" i="27"/>
  <c r="H69" i="27"/>
  <c r="I69" i="27"/>
  <c r="S69" i="27"/>
  <c r="T69" i="27"/>
  <c r="AD69" i="27"/>
  <c r="AE69" i="27"/>
  <c r="AF69" i="27" s="1"/>
  <c r="D73" i="27"/>
  <c r="E73" i="27"/>
  <c r="O73" i="27"/>
  <c r="AA73" i="27" s="1"/>
  <c r="P73" i="27"/>
  <c r="Z73" i="27"/>
  <c r="H79" i="27"/>
  <c r="I79" i="27"/>
  <c r="J85" i="27" s="1"/>
  <c r="S79" i="27"/>
  <c r="T79" i="27"/>
  <c r="AD79" i="27"/>
  <c r="AE79" i="27"/>
  <c r="AF85" i="27" s="1"/>
  <c r="H80" i="27"/>
  <c r="I80" i="27"/>
  <c r="S80" i="27"/>
  <c r="T80" i="27"/>
  <c r="AD80" i="27"/>
  <c r="AE80" i="27"/>
  <c r="H81" i="27"/>
  <c r="I81" i="27"/>
  <c r="S81" i="27"/>
  <c r="T81" i="27"/>
  <c r="AD81" i="27"/>
  <c r="AE81" i="27"/>
  <c r="H82" i="27"/>
  <c r="I82" i="27"/>
  <c r="S82" i="27"/>
  <c r="T82" i="27"/>
  <c r="U88" i="27" s="1"/>
  <c r="AD82" i="27"/>
  <c r="AE82" i="27"/>
  <c r="H83" i="27"/>
  <c r="I83" i="27"/>
  <c r="S83" i="27"/>
  <c r="T83" i="27"/>
  <c r="AD83" i="27"/>
  <c r="AE83" i="27"/>
  <c r="H84" i="27"/>
  <c r="I84" i="27"/>
  <c r="S84" i="27"/>
  <c r="T84" i="27"/>
  <c r="AD84" i="27"/>
  <c r="AE84" i="27"/>
  <c r="H85" i="27"/>
  <c r="I85" i="27"/>
  <c r="S85" i="27"/>
  <c r="T85" i="27"/>
  <c r="AD85" i="27"/>
  <c r="AE85" i="27"/>
  <c r="H86" i="27"/>
  <c r="I86" i="27"/>
  <c r="J86" i="27"/>
  <c r="S86" i="27"/>
  <c r="T86" i="27"/>
  <c r="AD86" i="27"/>
  <c r="AE86" i="27"/>
  <c r="H87" i="27"/>
  <c r="I87" i="27"/>
  <c r="J87" i="27"/>
  <c r="S87" i="27"/>
  <c r="T87" i="27"/>
  <c r="AD87" i="27"/>
  <c r="AE87" i="27"/>
  <c r="AF93" i="27" s="1"/>
  <c r="AF87" i="27"/>
  <c r="H88" i="27"/>
  <c r="I88" i="27"/>
  <c r="S88" i="27"/>
  <c r="T88" i="27"/>
  <c r="AD88" i="27"/>
  <c r="AE88" i="27"/>
  <c r="AF94" i="27" s="1"/>
  <c r="H89" i="27"/>
  <c r="I89" i="27"/>
  <c r="S89" i="27"/>
  <c r="T89" i="27"/>
  <c r="AD89" i="27"/>
  <c r="AE89" i="27"/>
  <c r="H90" i="27"/>
  <c r="I90" i="27"/>
  <c r="J90" i="27" s="1"/>
  <c r="S90" i="27"/>
  <c r="T90" i="27"/>
  <c r="AD90" i="27"/>
  <c r="AE90" i="27"/>
  <c r="H91" i="27"/>
  <c r="I91" i="27"/>
  <c r="S91" i="27"/>
  <c r="T91" i="27"/>
  <c r="AD91" i="27"/>
  <c r="AE91" i="27"/>
  <c r="H92" i="27"/>
  <c r="I92" i="27"/>
  <c r="S92" i="27"/>
  <c r="T92" i="27"/>
  <c r="U92" i="27"/>
  <c r="AD92" i="27"/>
  <c r="AE92" i="27"/>
  <c r="H93" i="27"/>
  <c r="I93" i="27"/>
  <c r="S93" i="27"/>
  <c r="T93" i="27"/>
  <c r="U93" i="27"/>
  <c r="AD93" i="27"/>
  <c r="AE93" i="27"/>
  <c r="H94" i="27"/>
  <c r="I94" i="27"/>
  <c r="S94" i="27"/>
  <c r="T94" i="27"/>
  <c r="AD94" i="27"/>
  <c r="AE94" i="27"/>
  <c r="H95" i="27"/>
  <c r="I95" i="27"/>
  <c r="J95" i="27"/>
  <c r="S95" i="27"/>
  <c r="T95" i="27"/>
  <c r="AD95" i="27"/>
  <c r="AE95" i="27"/>
  <c r="AF95" i="27" s="1"/>
  <c r="H96" i="27"/>
  <c r="I96" i="27"/>
  <c r="S96" i="27"/>
  <c r="T96" i="27"/>
  <c r="AD96" i="27"/>
  <c r="AE96" i="27"/>
  <c r="AF102" i="27" s="1"/>
  <c r="H97" i="27"/>
  <c r="I97" i="27"/>
  <c r="S97" i="27"/>
  <c r="T97" i="27"/>
  <c r="AD97" i="27"/>
  <c r="AE97" i="27"/>
  <c r="H98" i="27"/>
  <c r="I98" i="27"/>
  <c r="J99" i="27" s="1"/>
  <c r="J98" i="27"/>
  <c r="S98" i="27"/>
  <c r="T98" i="27"/>
  <c r="AD98" i="27"/>
  <c r="AE98" i="27"/>
  <c r="H99" i="27"/>
  <c r="I99" i="27"/>
  <c r="S99" i="27"/>
  <c r="T99" i="27"/>
  <c r="AD99" i="27"/>
  <c r="AE99" i="27"/>
  <c r="H100" i="27"/>
  <c r="I100" i="27"/>
  <c r="S100" i="27"/>
  <c r="T100" i="27"/>
  <c r="U100" i="27"/>
  <c r="AD100" i="27"/>
  <c r="AE100" i="27"/>
  <c r="H101" i="27"/>
  <c r="I101" i="27"/>
  <c r="S101" i="27"/>
  <c r="T101" i="27"/>
  <c r="U101" i="27"/>
  <c r="AD101" i="27"/>
  <c r="AE101" i="27"/>
  <c r="H102" i="27"/>
  <c r="I102" i="27"/>
  <c r="S102" i="27"/>
  <c r="T102" i="27"/>
  <c r="U104" i="27" s="1"/>
  <c r="AD102" i="27"/>
  <c r="AE102" i="27"/>
  <c r="H103" i="27"/>
  <c r="I103" i="27"/>
  <c r="S103" i="27"/>
  <c r="T103" i="27"/>
  <c r="AD103" i="27"/>
  <c r="AE103" i="27"/>
  <c r="H104" i="27"/>
  <c r="I104" i="27"/>
  <c r="S104" i="27"/>
  <c r="T104" i="27"/>
  <c r="AD104" i="27"/>
  <c r="AE104" i="27"/>
  <c r="H105" i="27"/>
  <c r="I105" i="27"/>
  <c r="J105" i="27"/>
  <c r="S105" i="27"/>
  <c r="T105" i="27"/>
  <c r="U105" i="27"/>
  <c r="AD105" i="27"/>
  <c r="AE105" i="27"/>
  <c r="H106" i="27"/>
  <c r="I106" i="27"/>
  <c r="S106" i="27"/>
  <c r="T106" i="27"/>
  <c r="AD106" i="27"/>
  <c r="AE106" i="27"/>
  <c r="D110" i="27"/>
  <c r="E110" i="27"/>
  <c r="O110" i="27"/>
  <c r="AA110" i="27" s="1"/>
  <c r="P110" i="27"/>
  <c r="Z110" i="27"/>
  <c r="H116" i="27"/>
  <c r="I116" i="27"/>
  <c r="S116" i="27"/>
  <c r="T116" i="27"/>
  <c r="U122" i="27" s="1"/>
  <c r="AD116" i="27"/>
  <c r="AE116" i="27"/>
  <c r="H117" i="27"/>
  <c r="I117" i="27"/>
  <c r="S117" i="27"/>
  <c r="T117" i="27"/>
  <c r="AD117" i="27"/>
  <c r="AE117" i="27"/>
  <c r="H118" i="27"/>
  <c r="I118" i="27"/>
  <c r="S118" i="27"/>
  <c r="T118" i="27"/>
  <c r="AD118" i="27"/>
  <c r="AE118" i="27"/>
  <c r="H119" i="27"/>
  <c r="I119" i="27"/>
  <c r="J124" i="27" s="1"/>
  <c r="S119" i="27"/>
  <c r="T119" i="27"/>
  <c r="U125" i="27" s="1"/>
  <c r="AD119" i="27"/>
  <c r="AE119" i="27"/>
  <c r="H120" i="27"/>
  <c r="I120" i="27"/>
  <c r="S120" i="27"/>
  <c r="T120" i="27"/>
  <c r="AD120" i="27"/>
  <c r="AE120" i="27"/>
  <c r="H121" i="27"/>
  <c r="I121" i="27"/>
  <c r="S121" i="27"/>
  <c r="T121" i="27"/>
  <c r="AD121" i="27"/>
  <c r="AE121" i="27"/>
  <c r="H122" i="27"/>
  <c r="I122" i="27"/>
  <c r="S122" i="27"/>
  <c r="T122" i="27"/>
  <c r="AD122" i="27"/>
  <c r="AE122" i="27"/>
  <c r="AF122" i="27"/>
  <c r="H123" i="27"/>
  <c r="I123" i="27"/>
  <c r="S123" i="27"/>
  <c r="T123" i="27"/>
  <c r="U127" i="27" s="1"/>
  <c r="U123" i="27"/>
  <c r="AD123" i="27"/>
  <c r="AE123" i="27"/>
  <c r="H124" i="27"/>
  <c r="I124" i="27"/>
  <c r="S124" i="27"/>
  <c r="T124" i="27"/>
  <c r="AD124" i="27"/>
  <c r="AE124" i="27"/>
  <c r="AF128" i="27" s="1"/>
  <c r="H125" i="27"/>
  <c r="I125" i="27"/>
  <c r="S125" i="27"/>
  <c r="T125" i="27"/>
  <c r="AD125" i="27"/>
  <c r="AE125" i="27"/>
  <c r="AF125" i="27" s="1"/>
  <c r="H126" i="27"/>
  <c r="I126" i="27"/>
  <c r="S126" i="27"/>
  <c r="T126" i="27"/>
  <c r="AD126" i="27"/>
  <c r="AE126" i="27"/>
  <c r="AF132" i="27" s="1"/>
  <c r="H127" i="27"/>
  <c r="I127" i="27"/>
  <c r="S127" i="27"/>
  <c r="T127" i="27"/>
  <c r="AD127" i="27"/>
  <c r="AE127" i="27"/>
  <c r="AF133" i="27" s="1"/>
  <c r="H128" i="27"/>
  <c r="I128" i="27"/>
  <c r="S128" i="27"/>
  <c r="T128" i="27"/>
  <c r="AD128" i="27"/>
  <c r="AE128" i="27"/>
  <c r="H129" i="27"/>
  <c r="I129" i="27"/>
  <c r="S129" i="27"/>
  <c r="T129" i="27"/>
  <c r="U135" i="27" s="1"/>
  <c r="AD129" i="27"/>
  <c r="AE129" i="27"/>
  <c r="H130" i="27"/>
  <c r="I130" i="27"/>
  <c r="J136" i="27" s="1"/>
  <c r="S130" i="27"/>
  <c r="T130" i="27"/>
  <c r="AD130" i="27"/>
  <c r="AE130" i="27"/>
  <c r="H131" i="27"/>
  <c r="I131" i="27"/>
  <c r="J137" i="27" s="1"/>
  <c r="S131" i="27"/>
  <c r="T131" i="27"/>
  <c r="U136" i="27" s="1"/>
  <c r="AD131" i="27"/>
  <c r="AE131" i="27"/>
  <c r="H132" i="27"/>
  <c r="I132" i="27"/>
  <c r="S132" i="27"/>
  <c r="T132" i="27"/>
  <c r="AD132" i="27"/>
  <c r="AE132" i="27"/>
  <c r="H133" i="27"/>
  <c r="I133" i="27"/>
  <c r="S133" i="27"/>
  <c r="T133" i="27"/>
  <c r="U139" i="27" s="1"/>
  <c r="AD133" i="27"/>
  <c r="AE133" i="27"/>
  <c r="AF134" i="27" s="1"/>
  <c r="H134" i="27"/>
  <c r="I134" i="27"/>
  <c r="J138" i="27" s="1"/>
  <c r="S134" i="27"/>
  <c r="T134" i="27"/>
  <c r="AD134" i="27"/>
  <c r="AE134" i="27"/>
  <c r="AF140" i="27" s="1"/>
  <c r="H135" i="27"/>
  <c r="I135" i="27"/>
  <c r="S135" i="27"/>
  <c r="T135" i="27"/>
  <c r="AD135" i="27"/>
  <c r="AE135" i="27"/>
  <c r="AF141" i="27" s="1"/>
  <c r="H136" i="27"/>
  <c r="I136" i="27"/>
  <c r="S136" i="27"/>
  <c r="T136" i="27"/>
  <c r="AD136" i="27"/>
  <c r="AE136" i="27"/>
  <c r="H137" i="27"/>
  <c r="I137" i="27"/>
  <c r="S137" i="27"/>
  <c r="T137" i="27"/>
  <c r="U143" i="27" s="1"/>
  <c r="AD137" i="27"/>
  <c r="AE137" i="27"/>
  <c r="AF143" i="27" s="1"/>
  <c r="H138" i="27"/>
  <c r="I138" i="27"/>
  <c r="J142" i="27" s="1"/>
  <c r="S138" i="27"/>
  <c r="T138" i="27"/>
  <c r="AD138" i="27"/>
  <c r="AE138" i="27"/>
  <c r="H139" i="27"/>
  <c r="I139" i="27"/>
  <c r="S139" i="27"/>
  <c r="T139" i="27"/>
  <c r="AD139" i="27"/>
  <c r="AE139" i="27"/>
  <c r="H140" i="27"/>
  <c r="I140" i="27"/>
  <c r="S140" i="27"/>
  <c r="T140" i="27"/>
  <c r="AD140" i="27"/>
  <c r="AE140" i="27"/>
  <c r="H141" i="27"/>
  <c r="I141" i="27"/>
  <c r="S141" i="27"/>
  <c r="T141" i="27"/>
  <c r="AD141" i="27"/>
  <c r="AE141" i="27"/>
  <c r="H142" i="27"/>
  <c r="I142" i="27"/>
  <c r="S142" i="27"/>
  <c r="T142" i="27"/>
  <c r="AD142" i="27"/>
  <c r="AE142" i="27"/>
  <c r="H143" i="27"/>
  <c r="I143" i="27"/>
  <c r="S143" i="27"/>
  <c r="T143" i="27"/>
  <c r="AD143" i="27"/>
  <c r="AE143" i="27"/>
  <c r="D147" i="27"/>
  <c r="P147" i="27" s="1"/>
  <c r="E147" i="27"/>
  <c r="O147" i="27"/>
  <c r="Z147" i="27"/>
  <c r="AA147" i="27"/>
  <c r="C8" i="27" l="1"/>
  <c r="B9" i="27"/>
  <c r="J48" i="27"/>
  <c r="U14" i="27"/>
  <c r="U138" i="27"/>
  <c r="AF100" i="27"/>
  <c r="AF139" i="27"/>
  <c r="J128" i="27"/>
  <c r="J129" i="27"/>
  <c r="U96" i="27"/>
  <c r="AF142" i="27"/>
  <c r="U137" i="27"/>
  <c r="J130" i="27"/>
  <c r="AF127" i="27"/>
  <c r="U103" i="27"/>
  <c r="U86" i="27"/>
  <c r="U87" i="27"/>
  <c r="AF138" i="27"/>
  <c r="U124" i="27"/>
  <c r="U98" i="27"/>
  <c r="U99" i="27"/>
  <c r="U142" i="27"/>
  <c r="J132" i="27"/>
  <c r="U97" i="27"/>
  <c r="J65" i="27"/>
  <c r="AF64" i="27"/>
  <c r="J57" i="27"/>
  <c r="AF56" i="27"/>
  <c r="J49" i="27"/>
  <c r="J140" i="27"/>
  <c r="AF135" i="27"/>
  <c r="AF137" i="27"/>
  <c r="U132" i="27"/>
  <c r="J56" i="27"/>
  <c r="J135" i="27"/>
  <c r="AF91" i="27"/>
  <c r="J96" i="27"/>
  <c r="J94" i="27"/>
  <c r="J63" i="27"/>
  <c r="J55" i="27"/>
  <c r="U31" i="27"/>
  <c r="U28" i="27"/>
  <c r="U23" i="27"/>
  <c r="U20" i="27"/>
  <c r="U15" i="27"/>
  <c r="U12" i="27"/>
  <c r="U133" i="27"/>
  <c r="J104" i="27"/>
  <c r="J103" i="27"/>
  <c r="J102" i="27"/>
  <c r="J64" i="27"/>
  <c r="U130" i="27"/>
  <c r="U141" i="27"/>
  <c r="J125" i="27"/>
  <c r="J123" i="27"/>
  <c r="J106" i="27"/>
  <c r="AF92" i="27"/>
  <c r="U85" i="27"/>
  <c r="J60" i="27"/>
  <c r="AF57" i="27"/>
  <c r="J52" i="27"/>
  <c r="J50" i="27"/>
  <c r="U26" i="27"/>
  <c r="U18" i="27"/>
  <c r="U19" i="27"/>
  <c r="U16" i="27"/>
  <c r="U22" i="27"/>
  <c r="AF126" i="27"/>
  <c r="AF88" i="27"/>
  <c r="J134" i="27"/>
  <c r="U131" i="27"/>
  <c r="AF101" i="27"/>
  <c r="J66" i="27"/>
  <c r="J58" i="27"/>
  <c r="AF68" i="27"/>
  <c r="AF66" i="27"/>
  <c r="AF65" i="27"/>
  <c r="U27" i="27"/>
  <c r="U24" i="27"/>
  <c r="J62" i="27"/>
  <c r="J139" i="27"/>
  <c r="AF129" i="27"/>
  <c r="J131" i="27"/>
  <c r="J100" i="27"/>
  <c r="U90" i="27"/>
  <c r="U91" i="27"/>
  <c r="J143" i="27"/>
  <c r="AF131" i="27"/>
  <c r="U128" i="27"/>
  <c r="J126" i="27"/>
  <c r="J127" i="27"/>
  <c r="U106" i="27"/>
  <c r="J91" i="27"/>
  <c r="J69" i="27"/>
  <c r="U126" i="27"/>
  <c r="U30" i="27"/>
  <c r="J54" i="27"/>
  <c r="J141" i="27"/>
  <c r="U140" i="27"/>
  <c r="AF130" i="27"/>
  <c r="AF136" i="27"/>
  <c r="U129" i="27"/>
  <c r="U134" i="27"/>
  <c r="J133" i="27"/>
  <c r="AF99" i="27"/>
  <c r="AF96" i="27"/>
  <c r="J97" i="27"/>
  <c r="U89" i="27"/>
  <c r="AF52" i="27"/>
  <c r="AF89" i="27"/>
  <c r="U67" i="27"/>
  <c r="AF15" i="27"/>
  <c r="J122" i="27"/>
  <c r="J92" i="27"/>
  <c r="AF90" i="27"/>
  <c r="AF29" i="27"/>
  <c r="AF25" i="27"/>
  <c r="AF21" i="27"/>
  <c r="AF17" i="27"/>
  <c r="AF13" i="27"/>
  <c r="N6" i="27"/>
  <c r="N7" i="27"/>
  <c r="M8" i="27"/>
  <c r="AF106" i="27"/>
  <c r="U102" i="27"/>
  <c r="AF98" i="27"/>
  <c r="AF97" i="27"/>
  <c r="U94" i="27"/>
  <c r="U95" i="27"/>
  <c r="J93" i="27"/>
  <c r="U65" i="27"/>
  <c r="U61" i="27"/>
  <c r="U57" i="27"/>
  <c r="U53" i="27"/>
  <c r="U49" i="27"/>
  <c r="AF105" i="27"/>
  <c r="J88" i="27"/>
  <c r="AF86" i="27"/>
  <c r="U66" i="27"/>
  <c r="U62" i="27"/>
  <c r="U58" i="27"/>
  <c r="U54" i="27"/>
  <c r="U50" i="27"/>
  <c r="B43" i="27"/>
  <c r="M42" i="27"/>
  <c r="B39" i="27"/>
  <c r="J31" i="27"/>
  <c r="J32" i="27"/>
  <c r="J27" i="27"/>
  <c r="J28" i="27"/>
  <c r="J23" i="27"/>
  <c r="J24" i="27"/>
  <c r="J19" i="27"/>
  <c r="J20" i="27"/>
  <c r="J15" i="27"/>
  <c r="J16" i="27"/>
  <c r="J7" i="27"/>
  <c r="J11" i="27"/>
  <c r="J8" i="27"/>
  <c r="J12" i="27"/>
  <c r="J9" i="27"/>
  <c r="J101" i="27"/>
  <c r="AF124" i="27"/>
  <c r="AF104" i="27"/>
  <c r="J29" i="27"/>
  <c r="J25" i="27"/>
  <c r="J21" i="27"/>
  <c r="J17" i="27"/>
  <c r="J13" i="27"/>
  <c r="AF123" i="27"/>
  <c r="AF103" i="27"/>
  <c r="J89" i="27"/>
  <c r="AF67" i="27"/>
  <c r="AF62" i="27"/>
  <c r="AF63" i="27"/>
  <c r="AF58" i="27"/>
  <c r="AF59" i="27"/>
  <c r="AF54" i="27"/>
  <c r="AF55" i="27"/>
  <c r="AF50" i="27"/>
  <c r="AF51" i="27"/>
  <c r="X6" i="27"/>
  <c r="X2" i="27"/>
  <c r="Y141" i="26"/>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C43" i="27" l="1"/>
  <c r="B44" i="27"/>
  <c r="C9" i="27"/>
  <c r="B10" i="27"/>
  <c r="Y6" i="27"/>
  <c r="X7" i="27"/>
  <c r="N8" i="27"/>
  <c r="M9" i="27"/>
  <c r="N42" i="27"/>
  <c r="M43" i="27"/>
  <c r="M39" i="27"/>
  <c r="X42" i="27"/>
  <c r="K144" i="26"/>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17"/>
  <c r="E121" i="18"/>
  <c r="E121" i="19"/>
  <c r="E121" i="20"/>
  <c r="E121" i="21"/>
  <c r="E121" i="22"/>
  <c r="E121" i="23"/>
  <c r="E121" i="24"/>
  <c r="E121" i="9"/>
  <c r="K121" i="10"/>
  <c r="K121" i="11"/>
  <c r="K121" i="12"/>
  <c r="K121" i="13"/>
  <c r="K121" i="14"/>
  <c r="K121" i="15"/>
  <c r="K121" i="16"/>
  <c r="K121" i="17"/>
  <c r="K121" i="18"/>
  <c r="K121" i="19"/>
  <c r="K121" i="20"/>
  <c r="K121" i="21"/>
  <c r="K121" i="22"/>
  <c r="K121" i="23"/>
  <c r="K121" i="24"/>
  <c r="K121" i="9"/>
  <c r="Q121" i="10"/>
  <c r="Q121" i="11"/>
  <c r="Q121" i="12"/>
  <c r="Q121" i="13"/>
  <c r="Q121" i="14"/>
  <c r="Q121" i="15"/>
  <c r="Q121" i="16"/>
  <c r="Q121" i="17"/>
  <c r="Q121" i="18"/>
  <c r="Q121" i="19"/>
  <c r="Q121" i="20"/>
  <c r="Q121" i="21"/>
  <c r="Q121" i="22"/>
  <c r="Q121" i="23"/>
  <c r="Q121" i="24"/>
  <c r="Q121" i="9"/>
  <c r="E125" i="10"/>
  <c r="E125" i="11"/>
  <c r="E125" i="12"/>
  <c r="E125" i="13"/>
  <c r="E125" i="14"/>
  <c r="E125" i="15"/>
  <c r="E125" i="16"/>
  <c r="E125" i="17"/>
  <c r="E125" i="18"/>
  <c r="E125" i="19"/>
  <c r="E125" i="20"/>
  <c r="E125" i="21"/>
  <c r="E125" i="22"/>
  <c r="E125" i="23"/>
  <c r="E125" i="24"/>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M10" i="27" l="1"/>
  <c r="N9" i="27"/>
  <c r="Y7" i="27"/>
  <c r="X8" i="27"/>
  <c r="B79" i="27"/>
  <c r="X39" i="27"/>
  <c r="X43" i="27"/>
  <c r="Y42" i="27"/>
  <c r="C10" i="27"/>
  <c r="B11" i="27"/>
  <c r="N43" i="27"/>
  <c r="M44" i="27"/>
  <c r="C44" i="27"/>
  <c r="B45" i="27"/>
  <c r="F20" i="24"/>
  <c r="F20" i="23"/>
  <c r="F20" i="22"/>
  <c r="F20" i="21"/>
  <c r="F20" i="20"/>
  <c r="F20" i="19"/>
  <c r="F20" i="18"/>
  <c r="F20" i="17"/>
  <c r="F20" i="16"/>
  <c r="F20" i="15"/>
  <c r="F20" i="14"/>
  <c r="F20" i="13"/>
  <c r="F19" i="10"/>
  <c r="F19" i="11"/>
  <c r="F19" i="12"/>
  <c r="F19" i="13"/>
  <c r="F19" i="14"/>
  <c r="F19" i="15"/>
  <c r="F19" i="16"/>
  <c r="F19" i="17"/>
  <c r="F19" i="18"/>
  <c r="F19" i="19"/>
  <c r="F19" i="20"/>
  <c r="F19" i="21"/>
  <c r="F19" i="22"/>
  <c r="F19" i="23"/>
  <c r="F19" i="24"/>
  <c r="F19" i="9"/>
  <c r="M45" i="27" l="1"/>
  <c r="N44" i="27"/>
  <c r="B12" i="27"/>
  <c r="C11" i="27"/>
  <c r="Y43" i="27"/>
  <c r="X44" i="27"/>
  <c r="B46" i="27"/>
  <c r="C45" i="27"/>
  <c r="B76" i="27"/>
  <c r="B80" i="27"/>
  <c r="M79" i="27"/>
  <c r="C79" i="27"/>
  <c r="X9" i="27"/>
  <c r="Y8" i="27"/>
  <c r="M11" i="27"/>
  <c r="N10" i="27"/>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N79" i="27" l="1"/>
  <c r="M80" i="27"/>
  <c r="M76" i="27"/>
  <c r="X79" i="27"/>
  <c r="B81" i="27"/>
  <c r="C80" i="27"/>
  <c r="B47" i="27"/>
  <c r="C46" i="27"/>
  <c r="Y44" i="27"/>
  <c r="X45" i="27"/>
  <c r="N11" i="27"/>
  <c r="M12" i="27"/>
  <c r="C12" i="27"/>
  <c r="B13" i="27"/>
  <c r="Y9" i="27"/>
  <c r="X10" i="27"/>
  <c r="N45" i="27"/>
  <c r="M46" i="27"/>
  <c r="V27" i="10"/>
  <c r="V27" i="11"/>
  <c r="V27" i="12"/>
  <c r="V27" i="13"/>
  <c r="V27" i="14"/>
  <c r="V27" i="15"/>
  <c r="V27" i="16"/>
  <c r="V27" i="17"/>
  <c r="V27" i="18"/>
  <c r="V27" i="19"/>
  <c r="V27" i="20"/>
  <c r="V27" i="21"/>
  <c r="V27" i="22"/>
  <c r="V27" i="23"/>
  <c r="V27" i="24"/>
  <c r="V27" i="9"/>
  <c r="V50" i="10"/>
  <c r="V50" i="11"/>
  <c r="V50" i="12"/>
  <c r="V50" i="13"/>
  <c r="V50" i="14"/>
  <c r="V50" i="15"/>
  <c r="V50" i="16"/>
  <c r="V50" i="17"/>
  <c r="V50" i="18"/>
  <c r="V50" i="19"/>
  <c r="V50" i="20"/>
  <c r="V50" i="21"/>
  <c r="V50" i="22"/>
  <c r="V50" i="23"/>
  <c r="V50" i="24"/>
  <c r="V50" i="9"/>
  <c r="V51" i="10"/>
  <c r="V51" i="11"/>
  <c r="V51" i="12"/>
  <c r="V51" i="13"/>
  <c r="V51" i="14"/>
  <c r="V51" i="15"/>
  <c r="V51" i="16"/>
  <c r="V51" i="17"/>
  <c r="V51" i="18"/>
  <c r="V51" i="19"/>
  <c r="V51" i="20"/>
  <c r="V51" i="21"/>
  <c r="V51" i="22"/>
  <c r="V51" i="23"/>
  <c r="V51" i="24"/>
  <c r="V51" i="9"/>
  <c r="V75" i="10"/>
  <c r="V75" i="11"/>
  <c r="V75" i="12"/>
  <c r="V75" i="13"/>
  <c r="V75" i="14"/>
  <c r="V75" i="15"/>
  <c r="V75" i="16"/>
  <c r="V75" i="17"/>
  <c r="V75" i="18"/>
  <c r="V75" i="19"/>
  <c r="V75" i="20"/>
  <c r="V75" i="21"/>
  <c r="V75" i="22"/>
  <c r="V75" i="23"/>
  <c r="V75" i="24"/>
  <c r="V75" i="9"/>
  <c r="V74" i="10"/>
  <c r="V74" i="11"/>
  <c r="V74" i="12"/>
  <c r="V74" i="13"/>
  <c r="V74" i="14"/>
  <c r="V74" i="15"/>
  <c r="V74" i="16"/>
  <c r="V74" i="17"/>
  <c r="V74" i="18"/>
  <c r="V74" i="19"/>
  <c r="V74" i="20"/>
  <c r="V74" i="21"/>
  <c r="V74" i="22"/>
  <c r="V74" i="23"/>
  <c r="V74" i="24"/>
  <c r="V74" i="9"/>
  <c r="V98" i="10"/>
  <c r="V98" i="11"/>
  <c r="V98" i="12"/>
  <c r="V98" i="13"/>
  <c r="V98" i="14"/>
  <c r="V98" i="15"/>
  <c r="V98" i="16"/>
  <c r="V98" i="17"/>
  <c r="V98" i="18"/>
  <c r="V98" i="19"/>
  <c r="V98" i="20"/>
  <c r="V98" i="21"/>
  <c r="V98" i="22"/>
  <c r="V98" i="23"/>
  <c r="V98" i="24"/>
  <c r="V98" i="9"/>
  <c r="V99" i="10"/>
  <c r="V99" i="11"/>
  <c r="V99" i="12"/>
  <c r="V99" i="13"/>
  <c r="V99" i="14"/>
  <c r="V99" i="15"/>
  <c r="V99" i="16"/>
  <c r="V99" i="17"/>
  <c r="V99" i="18"/>
  <c r="V99" i="19"/>
  <c r="V99" i="20"/>
  <c r="V99" i="21"/>
  <c r="V99" i="22"/>
  <c r="V99" i="23"/>
  <c r="V99" i="24"/>
  <c r="V99" i="9"/>
  <c r="K29" i="10"/>
  <c r="K29" i="11"/>
  <c r="K29" i="12"/>
  <c r="K29" i="13"/>
  <c r="K29" i="14"/>
  <c r="K29" i="15"/>
  <c r="K29" i="16"/>
  <c r="K29" i="17"/>
  <c r="K29" i="18"/>
  <c r="K29" i="19"/>
  <c r="K29" i="20"/>
  <c r="K29" i="21"/>
  <c r="K29" i="22"/>
  <c r="K29" i="23"/>
  <c r="K29" i="24"/>
  <c r="K29" i="9"/>
  <c r="E29" i="10"/>
  <c r="E29" i="11"/>
  <c r="E29" i="12"/>
  <c r="E29" i="13"/>
  <c r="E29" i="14"/>
  <c r="E29" i="15"/>
  <c r="E29" i="16"/>
  <c r="E29" i="17"/>
  <c r="E29" i="18"/>
  <c r="E29" i="19"/>
  <c r="E29" i="20"/>
  <c r="E29" i="21"/>
  <c r="E29" i="22"/>
  <c r="E29" i="23"/>
  <c r="E29" i="24"/>
  <c r="E29" i="9"/>
  <c r="C47" i="27" l="1"/>
  <c r="B48" i="27"/>
  <c r="N46" i="27"/>
  <c r="M47" i="27"/>
  <c r="Y45" i="27"/>
  <c r="X46" i="27"/>
  <c r="C81" i="27"/>
  <c r="B82" i="27"/>
  <c r="N12" i="27"/>
  <c r="M13" i="27"/>
  <c r="Y10" i="27"/>
  <c r="X11" i="27"/>
  <c r="X76" i="27"/>
  <c r="Y79" i="27"/>
  <c r="B116" i="27"/>
  <c r="X80" i="27"/>
  <c r="C13" i="27"/>
  <c r="B14" i="27"/>
  <c r="N80" i="27"/>
  <c r="M81" i="27"/>
  <c r="D124" i="24"/>
  <c r="P120" i="24"/>
  <c r="J120" i="24"/>
  <c r="D120" i="24"/>
  <c r="T117" i="24"/>
  <c r="S117" i="24"/>
  <c r="R117" i="24"/>
  <c r="Q117" i="24"/>
  <c r="N117" i="24"/>
  <c r="M117" i="24"/>
  <c r="L117" i="24"/>
  <c r="K117" i="24"/>
  <c r="H117" i="24"/>
  <c r="G117" i="24"/>
  <c r="F117" i="24"/>
  <c r="E117" i="24"/>
  <c r="Q116" i="24"/>
  <c r="F18" i="24" s="1"/>
  <c r="N181" i="7" s="1"/>
  <c r="K116" i="24"/>
  <c r="E116" i="24"/>
  <c r="F16" i="24" s="1"/>
  <c r="D181" i="7" s="1"/>
  <c r="Q115" i="24"/>
  <c r="G18" i="24" s="1"/>
  <c r="K115" i="24"/>
  <c r="E115" i="24"/>
  <c r="T113" i="24"/>
  <c r="T111" i="24"/>
  <c r="N111" i="24"/>
  <c r="H111" i="24"/>
  <c r="T110" i="24"/>
  <c r="N110" i="24"/>
  <c r="H110" i="24"/>
  <c r="T109" i="24"/>
  <c r="N109" i="24"/>
  <c r="H109" i="24"/>
  <c r="T108" i="24"/>
  <c r="N108" i="24"/>
  <c r="H108" i="24"/>
  <c r="T107" i="24"/>
  <c r="N107" i="24"/>
  <c r="H107" i="24"/>
  <c r="T106" i="24"/>
  <c r="N106" i="24"/>
  <c r="H106" i="24"/>
  <c r="T105" i="24"/>
  <c r="N105" i="24"/>
  <c r="H105" i="24"/>
  <c r="T104" i="24"/>
  <c r="N104" i="24"/>
  <c r="H104" i="24"/>
  <c r="Q101" i="24"/>
  <c r="K101" i="24"/>
  <c r="E101" i="24"/>
  <c r="Q99" i="24"/>
  <c r="K99" i="24"/>
  <c r="E99" i="24"/>
  <c r="P98" i="24"/>
  <c r="J98" i="24"/>
  <c r="D98" i="24"/>
  <c r="T93" i="24"/>
  <c r="S93" i="24"/>
  <c r="R93" i="24"/>
  <c r="Q93" i="24"/>
  <c r="N93" i="24"/>
  <c r="M93" i="24"/>
  <c r="L93" i="24"/>
  <c r="K93" i="24"/>
  <c r="H93" i="24"/>
  <c r="G93" i="24"/>
  <c r="F93" i="24"/>
  <c r="E93" i="24"/>
  <c r="Q92" i="24"/>
  <c r="F15" i="24" s="1"/>
  <c r="K92" i="24"/>
  <c r="F14" i="24" s="1"/>
  <c r="I127" i="7" s="1"/>
  <c r="E92" i="24"/>
  <c r="Q91" i="24"/>
  <c r="K91" i="24"/>
  <c r="E91" i="24"/>
  <c r="G13" i="24" s="1"/>
  <c r="T89" i="24"/>
  <c r="N89" i="24"/>
  <c r="E89" i="24"/>
  <c r="F89" i="24" s="1"/>
  <c r="G89" i="24" s="1"/>
  <c r="H89" i="24" s="1"/>
  <c r="T87" i="24"/>
  <c r="N87" i="24"/>
  <c r="H87" i="24"/>
  <c r="T86" i="24"/>
  <c r="N86" i="24"/>
  <c r="H86" i="24"/>
  <c r="T85" i="24"/>
  <c r="N85" i="24"/>
  <c r="H85" i="24"/>
  <c r="T84" i="24"/>
  <c r="N84" i="24"/>
  <c r="H84" i="24"/>
  <c r="T83" i="24"/>
  <c r="N83" i="24"/>
  <c r="H83" i="24"/>
  <c r="T82" i="24"/>
  <c r="N82" i="24"/>
  <c r="H82" i="24"/>
  <c r="T81" i="24"/>
  <c r="N81" i="24"/>
  <c r="H81" i="24"/>
  <c r="T80" i="24"/>
  <c r="N80" i="24"/>
  <c r="H80" i="24"/>
  <c r="Q77" i="24"/>
  <c r="K77" i="24"/>
  <c r="E77" i="24"/>
  <c r="Q75" i="24"/>
  <c r="K75" i="24"/>
  <c r="E75" i="24"/>
  <c r="P74" i="24"/>
  <c r="J74" i="24"/>
  <c r="D74" i="24"/>
  <c r="T69" i="24"/>
  <c r="S69" i="24"/>
  <c r="R69" i="24"/>
  <c r="Q69" i="24"/>
  <c r="N69" i="24"/>
  <c r="M69" i="24"/>
  <c r="L69" i="24"/>
  <c r="K69" i="24"/>
  <c r="H69" i="24"/>
  <c r="G69" i="24"/>
  <c r="F69" i="24"/>
  <c r="E69" i="24"/>
  <c r="Q68" i="24"/>
  <c r="K68" i="24"/>
  <c r="E68" i="24"/>
  <c r="F10" i="24" s="1"/>
  <c r="Q67" i="24"/>
  <c r="G12" i="24" s="1"/>
  <c r="K67" i="24"/>
  <c r="G11" i="24" s="1"/>
  <c r="E67" i="24"/>
  <c r="G10" i="24" s="1"/>
  <c r="T65" i="24"/>
  <c r="T63" i="24"/>
  <c r="N63" i="24"/>
  <c r="H63" i="24"/>
  <c r="T62" i="24"/>
  <c r="N62" i="24"/>
  <c r="H62" i="24"/>
  <c r="T61" i="24"/>
  <c r="N61" i="24"/>
  <c r="H61" i="24"/>
  <c r="T60" i="24"/>
  <c r="N60" i="24"/>
  <c r="H60" i="24"/>
  <c r="T59" i="24"/>
  <c r="N59" i="24"/>
  <c r="H59" i="24"/>
  <c r="T58" i="24"/>
  <c r="N58" i="24"/>
  <c r="H58" i="24"/>
  <c r="T57" i="24"/>
  <c r="N57" i="24"/>
  <c r="H57" i="24"/>
  <c r="T56" i="24"/>
  <c r="N56" i="24"/>
  <c r="H56" i="24"/>
  <c r="Q53" i="24"/>
  <c r="K53" i="24"/>
  <c r="E53" i="24"/>
  <c r="Q51" i="24"/>
  <c r="K51" i="24"/>
  <c r="E51" i="24"/>
  <c r="P50" i="24"/>
  <c r="J50" i="24"/>
  <c r="D50" i="24"/>
  <c r="T45" i="24"/>
  <c r="S45" i="24"/>
  <c r="R45" i="24"/>
  <c r="Q45" i="24"/>
  <c r="N45" i="24"/>
  <c r="M45" i="24"/>
  <c r="L45" i="24"/>
  <c r="K45" i="24"/>
  <c r="H45" i="24"/>
  <c r="G45" i="24"/>
  <c r="F45" i="24"/>
  <c r="E45" i="24"/>
  <c r="Q44" i="24"/>
  <c r="F9" i="24" s="1"/>
  <c r="K44" i="24"/>
  <c r="F8" i="24" s="1"/>
  <c r="I19" i="7" s="1"/>
  <c r="E44" i="24"/>
  <c r="F7" i="24" s="1"/>
  <c r="D19" i="7" s="1"/>
  <c r="Q43" i="24"/>
  <c r="K43" i="24"/>
  <c r="E43" i="24"/>
  <c r="T41" i="24"/>
  <c r="T39" i="24"/>
  <c r="N39" i="24"/>
  <c r="H39" i="24"/>
  <c r="T38" i="24"/>
  <c r="N38" i="24"/>
  <c r="H38" i="24"/>
  <c r="T37" i="24"/>
  <c r="N37" i="24"/>
  <c r="H37" i="24"/>
  <c r="T36" i="24"/>
  <c r="N36" i="24"/>
  <c r="H36" i="24"/>
  <c r="T35" i="24"/>
  <c r="N35" i="24"/>
  <c r="H35" i="24"/>
  <c r="T34" i="24"/>
  <c r="N34" i="24"/>
  <c r="H34" i="24"/>
  <c r="T33" i="24"/>
  <c r="N33" i="24"/>
  <c r="H33" i="24"/>
  <c r="T32" i="24"/>
  <c r="N32" i="24"/>
  <c r="H32" i="24"/>
  <c r="N31" i="24"/>
  <c r="H31" i="24"/>
  <c r="Q29" i="24"/>
  <c r="Q27" i="24"/>
  <c r="K27" i="24"/>
  <c r="E27" i="24"/>
  <c r="V26" i="24"/>
  <c r="P26" i="24"/>
  <c r="J26" i="24"/>
  <c r="D26" i="24"/>
  <c r="D18" i="24"/>
  <c r="L181" i="7" s="1"/>
  <c r="G17" i="24"/>
  <c r="F17" i="24"/>
  <c r="I181" i="7" s="1"/>
  <c r="D17" i="24"/>
  <c r="G181" i="7" s="1"/>
  <c r="G16" i="24"/>
  <c r="D16" i="24"/>
  <c r="B181" i="7" s="1"/>
  <c r="G15" i="24"/>
  <c r="D15" i="24"/>
  <c r="L127" i="7" s="1"/>
  <c r="G14" i="24"/>
  <c r="D14" i="24"/>
  <c r="G127" i="7" s="1"/>
  <c r="D13" i="24"/>
  <c r="B127" i="7" s="1"/>
  <c r="D12" i="24"/>
  <c r="L73" i="7" s="1"/>
  <c r="D11" i="24"/>
  <c r="G73" i="7" s="1"/>
  <c r="D10" i="24"/>
  <c r="B73" i="7" s="1"/>
  <c r="G9" i="24"/>
  <c r="D9" i="24"/>
  <c r="L19" i="7" s="1"/>
  <c r="G8" i="24"/>
  <c r="D8" i="24"/>
  <c r="G19" i="7" s="1"/>
  <c r="G7" i="24"/>
  <c r="D7" i="24"/>
  <c r="B19" i="7" s="1"/>
  <c r="B5" i="24"/>
  <c r="D3" i="24"/>
  <c r="D2" i="24"/>
  <c r="D124" i="23"/>
  <c r="P120" i="23"/>
  <c r="J120" i="23"/>
  <c r="D120" i="23"/>
  <c r="T117" i="23"/>
  <c r="S117" i="23"/>
  <c r="R117" i="23"/>
  <c r="Q117" i="23"/>
  <c r="N117" i="23"/>
  <c r="M117" i="23"/>
  <c r="L117" i="23"/>
  <c r="K117" i="23"/>
  <c r="H117" i="23"/>
  <c r="G117" i="23"/>
  <c r="F117" i="23"/>
  <c r="E117" i="23"/>
  <c r="Q116" i="23"/>
  <c r="F18" i="23" s="1"/>
  <c r="N180" i="7" s="1"/>
  <c r="K116" i="23"/>
  <c r="F17" i="23" s="1"/>
  <c r="I180" i="7" s="1"/>
  <c r="E116" i="23"/>
  <c r="Q115" i="23"/>
  <c r="K115" i="23"/>
  <c r="E115" i="23"/>
  <c r="G16" i="23" s="1"/>
  <c r="T113" i="23"/>
  <c r="T111" i="23"/>
  <c r="N111" i="23"/>
  <c r="H111" i="23"/>
  <c r="T110" i="23"/>
  <c r="N110" i="23"/>
  <c r="H110" i="23"/>
  <c r="T109" i="23"/>
  <c r="N109" i="23"/>
  <c r="H109" i="23"/>
  <c r="T108" i="23"/>
  <c r="N108" i="23"/>
  <c r="H108" i="23"/>
  <c r="T107" i="23"/>
  <c r="N107" i="23"/>
  <c r="H107" i="23"/>
  <c r="T106" i="23"/>
  <c r="N106" i="23"/>
  <c r="H106" i="23"/>
  <c r="T105" i="23"/>
  <c r="N105" i="23"/>
  <c r="H105" i="23"/>
  <c r="T104" i="23"/>
  <c r="N104" i="23"/>
  <c r="H104" i="23"/>
  <c r="Q101" i="23"/>
  <c r="K101" i="23"/>
  <c r="E101" i="23"/>
  <c r="Q99" i="23"/>
  <c r="K99" i="23"/>
  <c r="E99" i="23"/>
  <c r="P98" i="23"/>
  <c r="J98" i="23"/>
  <c r="D98" i="23"/>
  <c r="T93" i="23"/>
  <c r="S93" i="23"/>
  <c r="R93" i="23"/>
  <c r="Q93" i="23"/>
  <c r="N93" i="23"/>
  <c r="M93" i="23"/>
  <c r="L93" i="23"/>
  <c r="K93" i="23"/>
  <c r="H93" i="23"/>
  <c r="G93" i="23"/>
  <c r="F93" i="23"/>
  <c r="E93" i="23"/>
  <c r="Q92" i="23"/>
  <c r="F15" i="23" s="1"/>
  <c r="N126" i="7" s="1"/>
  <c r="K92" i="23"/>
  <c r="F14" i="23" s="1"/>
  <c r="I126" i="7" s="1"/>
  <c r="E92" i="23"/>
  <c r="F13" i="23" s="1"/>
  <c r="D126" i="7" s="1"/>
  <c r="Q91" i="23"/>
  <c r="K91" i="23"/>
  <c r="E91" i="23"/>
  <c r="T89" i="23"/>
  <c r="N89" i="23"/>
  <c r="E89" i="23"/>
  <c r="F89" i="23" s="1"/>
  <c r="G89" i="23" s="1"/>
  <c r="H89" i="23" s="1"/>
  <c r="T87" i="23"/>
  <c r="N87" i="23"/>
  <c r="H87" i="23"/>
  <c r="T86" i="23"/>
  <c r="N86" i="23"/>
  <c r="H86" i="23"/>
  <c r="T85" i="23"/>
  <c r="N85" i="23"/>
  <c r="H85" i="23"/>
  <c r="T84" i="23"/>
  <c r="N84" i="23"/>
  <c r="H84" i="23"/>
  <c r="T83" i="23"/>
  <c r="N83" i="23"/>
  <c r="H83" i="23"/>
  <c r="T82" i="23"/>
  <c r="N82" i="23"/>
  <c r="H82" i="23"/>
  <c r="T81" i="23"/>
  <c r="N81" i="23"/>
  <c r="H81" i="23"/>
  <c r="T80" i="23"/>
  <c r="N80" i="23"/>
  <c r="H80" i="23"/>
  <c r="Q77" i="23"/>
  <c r="K77" i="23"/>
  <c r="E77" i="23"/>
  <c r="Q75" i="23"/>
  <c r="K75" i="23"/>
  <c r="E75" i="23"/>
  <c r="P74" i="23"/>
  <c r="J74" i="23"/>
  <c r="D74" i="23"/>
  <c r="T69" i="23"/>
  <c r="S69" i="23"/>
  <c r="R69" i="23"/>
  <c r="Q69" i="23"/>
  <c r="N69" i="23"/>
  <c r="M69" i="23"/>
  <c r="L69" i="23"/>
  <c r="K69" i="23"/>
  <c r="H69" i="23"/>
  <c r="G69" i="23"/>
  <c r="F69" i="23"/>
  <c r="E69" i="23"/>
  <c r="Q68" i="23"/>
  <c r="F12" i="23" s="1"/>
  <c r="K68" i="23"/>
  <c r="F11" i="23" s="1"/>
  <c r="E68" i="23"/>
  <c r="Q67" i="23"/>
  <c r="G12" i="23" s="1"/>
  <c r="K67" i="23"/>
  <c r="E67" i="23"/>
  <c r="T65" i="23"/>
  <c r="T63" i="23"/>
  <c r="N63" i="23"/>
  <c r="H63" i="23"/>
  <c r="T62" i="23"/>
  <c r="N62" i="23"/>
  <c r="H62" i="23"/>
  <c r="T61" i="23"/>
  <c r="N61" i="23"/>
  <c r="H61" i="23"/>
  <c r="T60" i="23"/>
  <c r="N60" i="23"/>
  <c r="H60" i="23"/>
  <c r="T59" i="23"/>
  <c r="N59" i="23"/>
  <c r="H59" i="23"/>
  <c r="T58" i="23"/>
  <c r="N58" i="23"/>
  <c r="H58" i="23"/>
  <c r="T57" i="23"/>
  <c r="N57" i="23"/>
  <c r="H57" i="23"/>
  <c r="T56" i="23"/>
  <c r="N56" i="23"/>
  <c r="H56" i="23"/>
  <c r="Q53" i="23"/>
  <c r="K53" i="23"/>
  <c r="E53" i="23"/>
  <c r="Q51" i="23"/>
  <c r="K51" i="23"/>
  <c r="E51" i="23"/>
  <c r="P50" i="23"/>
  <c r="J50" i="23"/>
  <c r="D50" i="23"/>
  <c r="T45" i="23"/>
  <c r="S45" i="23"/>
  <c r="R45" i="23"/>
  <c r="Q45" i="23"/>
  <c r="N45" i="23"/>
  <c r="M45" i="23"/>
  <c r="L45" i="23"/>
  <c r="K45" i="23"/>
  <c r="H45" i="23"/>
  <c r="G45" i="23"/>
  <c r="F45" i="23"/>
  <c r="E45" i="23"/>
  <c r="Q44" i="23"/>
  <c r="F9" i="23" s="1"/>
  <c r="K44" i="23"/>
  <c r="F8" i="23" s="1"/>
  <c r="I18" i="7" s="1"/>
  <c r="E44" i="23"/>
  <c r="Q43" i="23"/>
  <c r="G9" i="23" s="1"/>
  <c r="K43" i="23"/>
  <c r="G8" i="23" s="1"/>
  <c r="E43" i="23"/>
  <c r="G7" i="23" s="1"/>
  <c r="T41" i="23"/>
  <c r="T39" i="23"/>
  <c r="N39" i="23"/>
  <c r="H39" i="23"/>
  <c r="T38" i="23"/>
  <c r="N38" i="23"/>
  <c r="H38" i="23"/>
  <c r="T37" i="23"/>
  <c r="N37" i="23"/>
  <c r="H37" i="23"/>
  <c r="T36" i="23"/>
  <c r="N36" i="23"/>
  <c r="H36" i="23"/>
  <c r="T35" i="23"/>
  <c r="N35" i="23"/>
  <c r="H35" i="23"/>
  <c r="T34" i="23"/>
  <c r="N34" i="23"/>
  <c r="H34" i="23"/>
  <c r="T33" i="23"/>
  <c r="N33" i="23"/>
  <c r="H33" i="23"/>
  <c r="T32" i="23"/>
  <c r="N32" i="23"/>
  <c r="H32" i="23"/>
  <c r="N31" i="23"/>
  <c r="H31" i="23"/>
  <c r="Q29" i="23"/>
  <c r="Q27" i="23"/>
  <c r="K27" i="23"/>
  <c r="E27" i="23"/>
  <c r="V26" i="23"/>
  <c r="P26" i="23"/>
  <c r="J26" i="23"/>
  <c r="D26" i="23"/>
  <c r="G18" i="23"/>
  <c r="D18" i="23"/>
  <c r="L180" i="7" s="1"/>
  <c r="G17" i="23"/>
  <c r="D17" i="23"/>
  <c r="G180" i="7" s="1"/>
  <c r="F16" i="23"/>
  <c r="D16" i="23"/>
  <c r="B180" i="7" s="1"/>
  <c r="G15" i="23"/>
  <c r="D15" i="23"/>
  <c r="L126" i="7" s="1"/>
  <c r="G14" i="23"/>
  <c r="D14" i="23"/>
  <c r="G126" i="7" s="1"/>
  <c r="G13" i="23"/>
  <c r="D13" i="23"/>
  <c r="B126" i="7" s="1"/>
  <c r="D12" i="23"/>
  <c r="L72" i="7" s="1"/>
  <c r="G11" i="23"/>
  <c r="D11" i="23"/>
  <c r="G72" i="7" s="1"/>
  <c r="G10" i="23"/>
  <c r="D10" i="23"/>
  <c r="B72" i="7" s="1"/>
  <c r="D9" i="23"/>
  <c r="L18" i="7" s="1"/>
  <c r="D8" i="23"/>
  <c r="G18" i="7" s="1"/>
  <c r="F7" i="23"/>
  <c r="D7" i="23"/>
  <c r="B18" i="7" s="1"/>
  <c r="B5" i="23"/>
  <c r="D3" i="23"/>
  <c r="D2" i="23"/>
  <c r="D124" i="22"/>
  <c r="P120" i="22"/>
  <c r="J120" i="22"/>
  <c r="D120" i="22"/>
  <c r="T117" i="22"/>
  <c r="S117" i="22"/>
  <c r="R117" i="22"/>
  <c r="Q117" i="22"/>
  <c r="N117" i="22"/>
  <c r="M117" i="22"/>
  <c r="L117" i="22"/>
  <c r="K117" i="22"/>
  <c r="H117" i="22"/>
  <c r="G117" i="22"/>
  <c r="F117" i="22"/>
  <c r="E117" i="22"/>
  <c r="Q116" i="22"/>
  <c r="F18" i="22" s="1"/>
  <c r="N179" i="7" s="1"/>
  <c r="K116" i="22"/>
  <c r="F17" i="22" s="1"/>
  <c r="I179" i="7" s="1"/>
  <c r="E116" i="22"/>
  <c r="Q115" i="22"/>
  <c r="G18" i="22" s="1"/>
  <c r="K115" i="22"/>
  <c r="G17" i="22" s="1"/>
  <c r="E115" i="22"/>
  <c r="T113" i="22"/>
  <c r="J125" i="22" s="1"/>
  <c r="T111" i="22"/>
  <c r="N111" i="22"/>
  <c r="H111" i="22"/>
  <c r="T110" i="22"/>
  <c r="N110" i="22"/>
  <c r="H110" i="22"/>
  <c r="T109" i="22"/>
  <c r="N109" i="22"/>
  <c r="H109" i="22"/>
  <c r="T108" i="22"/>
  <c r="N108" i="22"/>
  <c r="H108" i="22"/>
  <c r="T107" i="22"/>
  <c r="N107" i="22"/>
  <c r="H107" i="22"/>
  <c r="T106" i="22"/>
  <c r="N106" i="22"/>
  <c r="H106" i="22"/>
  <c r="T105" i="22"/>
  <c r="N105" i="22"/>
  <c r="H105" i="22"/>
  <c r="T104" i="22"/>
  <c r="N104" i="22"/>
  <c r="H104" i="22"/>
  <c r="Q101" i="22"/>
  <c r="K101" i="22"/>
  <c r="E101" i="22"/>
  <c r="Q99" i="22"/>
  <c r="K99" i="22"/>
  <c r="E99" i="22"/>
  <c r="P98" i="22"/>
  <c r="J98" i="22"/>
  <c r="D98" i="22"/>
  <c r="T93" i="22"/>
  <c r="S93" i="22"/>
  <c r="R93" i="22"/>
  <c r="Q93" i="22"/>
  <c r="N93" i="22"/>
  <c r="M93" i="22"/>
  <c r="L93" i="22"/>
  <c r="K93" i="22"/>
  <c r="H93" i="22"/>
  <c r="G93" i="22"/>
  <c r="F93" i="22"/>
  <c r="E93" i="22"/>
  <c r="Q92" i="22"/>
  <c r="F15" i="22" s="1"/>
  <c r="K92" i="22"/>
  <c r="F14" i="22" s="1"/>
  <c r="I125" i="7" s="1"/>
  <c r="E92" i="22"/>
  <c r="Q91" i="22"/>
  <c r="K91" i="22"/>
  <c r="E91" i="22"/>
  <c r="T89" i="22"/>
  <c r="N89" i="22"/>
  <c r="E89" i="22"/>
  <c r="F89" i="22" s="1"/>
  <c r="G89" i="22" s="1"/>
  <c r="H89" i="22" s="1"/>
  <c r="T87" i="22"/>
  <c r="N87" i="22"/>
  <c r="H87" i="22"/>
  <c r="T86" i="22"/>
  <c r="N86" i="22"/>
  <c r="H86" i="22"/>
  <c r="T85" i="22"/>
  <c r="N85" i="22"/>
  <c r="H85" i="22"/>
  <c r="T84" i="22"/>
  <c r="N84" i="22"/>
  <c r="H84" i="22"/>
  <c r="T83" i="22"/>
  <c r="N83" i="22"/>
  <c r="H83" i="22"/>
  <c r="T82" i="22"/>
  <c r="N82" i="22"/>
  <c r="H82" i="22"/>
  <c r="T81" i="22"/>
  <c r="N81" i="22"/>
  <c r="H81" i="22"/>
  <c r="T80" i="22"/>
  <c r="N80" i="22"/>
  <c r="H80" i="22"/>
  <c r="Q77" i="22"/>
  <c r="K77" i="22"/>
  <c r="E77" i="22"/>
  <c r="Q75" i="22"/>
  <c r="K75" i="22"/>
  <c r="E75" i="22"/>
  <c r="P74" i="22"/>
  <c r="J74" i="22"/>
  <c r="D74" i="22"/>
  <c r="T69" i="22"/>
  <c r="S69" i="22"/>
  <c r="R69" i="22"/>
  <c r="Q69" i="22"/>
  <c r="N69" i="22"/>
  <c r="M69" i="22"/>
  <c r="L69" i="22"/>
  <c r="K69" i="22"/>
  <c r="H69" i="22"/>
  <c r="G69" i="22"/>
  <c r="F69" i="22"/>
  <c r="E69" i="22"/>
  <c r="Q68" i="22"/>
  <c r="F12" i="22" s="1"/>
  <c r="N71" i="7" s="1"/>
  <c r="K68" i="22"/>
  <c r="E68" i="22"/>
  <c r="Q67" i="22"/>
  <c r="K67" i="22"/>
  <c r="G11" i="22" s="1"/>
  <c r="E67" i="22"/>
  <c r="G10" i="22" s="1"/>
  <c r="T65" i="22"/>
  <c r="T63" i="22"/>
  <c r="N63" i="22"/>
  <c r="H63" i="22"/>
  <c r="T62" i="22"/>
  <c r="N62" i="22"/>
  <c r="H62" i="22"/>
  <c r="T61" i="22"/>
  <c r="N61" i="22"/>
  <c r="H61" i="22"/>
  <c r="T60" i="22"/>
  <c r="N60" i="22"/>
  <c r="H60" i="22"/>
  <c r="T59" i="22"/>
  <c r="N59" i="22"/>
  <c r="H59" i="22"/>
  <c r="T58" i="22"/>
  <c r="N58" i="22"/>
  <c r="H58" i="22"/>
  <c r="T57" i="22"/>
  <c r="N57" i="22"/>
  <c r="H57" i="22"/>
  <c r="T56" i="22"/>
  <c r="N56" i="22"/>
  <c r="H56" i="22"/>
  <c r="Q53" i="22"/>
  <c r="K53" i="22"/>
  <c r="E53" i="22"/>
  <c r="Q51" i="22"/>
  <c r="K51" i="22"/>
  <c r="E51" i="22"/>
  <c r="P50" i="22"/>
  <c r="J50" i="22"/>
  <c r="D50" i="22"/>
  <c r="T45" i="22"/>
  <c r="S45" i="22"/>
  <c r="R45" i="22"/>
  <c r="Q45" i="22"/>
  <c r="N45" i="22"/>
  <c r="M45" i="22"/>
  <c r="L45" i="22"/>
  <c r="K45" i="22"/>
  <c r="H45" i="22"/>
  <c r="G45" i="22"/>
  <c r="F45" i="22"/>
  <c r="E45" i="22"/>
  <c r="Q44" i="22"/>
  <c r="F9" i="22" s="1"/>
  <c r="K44" i="22"/>
  <c r="F8" i="22" s="1"/>
  <c r="E44" i="22"/>
  <c r="Q43" i="22"/>
  <c r="K43" i="22"/>
  <c r="E43" i="22"/>
  <c r="T41" i="22"/>
  <c r="T39" i="22"/>
  <c r="N39" i="22"/>
  <c r="H39" i="22"/>
  <c r="T38" i="22"/>
  <c r="N38" i="22"/>
  <c r="H38" i="22"/>
  <c r="T37" i="22"/>
  <c r="N37" i="22"/>
  <c r="H37" i="22"/>
  <c r="T36" i="22"/>
  <c r="N36" i="22"/>
  <c r="H36" i="22"/>
  <c r="T35" i="22"/>
  <c r="N35" i="22"/>
  <c r="H35" i="22"/>
  <c r="T34" i="22"/>
  <c r="N34" i="22"/>
  <c r="H34" i="22"/>
  <c r="T33" i="22"/>
  <c r="N33" i="22"/>
  <c r="H33" i="22"/>
  <c r="T32" i="22"/>
  <c r="N32" i="22"/>
  <c r="H32" i="22"/>
  <c r="N31" i="22"/>
  <c r="H31" i="22"/>
  <c r="Q29" i="22"/>
  <c r="Q27" i="22"/>
  <c r="K27" i="22"/>
  <c r="E27" i="22"/>
  <c r="V26" i="22"/>
  <c r="P26" i="22"/>
  <c r="J26" i="22"/>
  <c r="D26" i="22"/>
  <c r="D18" i="22"/>
  <c r="L179" i="7" s="1"/>
  <c r="D17" i="22"/>
  <c r="G179" i="7" s="1"/>
  <c r="G16" i="22"/>
  <c r="F16" i="22"/>
  <c r="D16" i="22"/>
  <c r="B179" i="7" s="1"/>
  <c r="G15" i="22"/>
  <c r="D15" i="22"/>
  <c r="L125" i="7" s="1"/>
  <c r="G14" i="22"/>
  <c r="D14" i="22"/>
  <c r="G125" i="7" s="1"/>
  <c r="G13" i="22"/>
  <c r="D13" i="22"/>
  <c r="B125" i="7" s="1"/>
  <c r="G12" i="22"/>
  <c r="D12" i="22"/>
  <c r="L71" i="7" s="1"/>
  <c r="D11" i="22"/>
  <c r="G71" i="7" s="1"/>
  <c r="D10" i="22"/>
  <c r="B71" i="7" s="1"/>
  <c r="G9" i="22"/>
  <c r="D9" i="22"/>
  <c r="L17" i="7" s="1"/>
  <c r="G8" i="22"/>
  <c r="D8" i="22"/>
  <c r="G17" i="7" s="1"/>
  <c r="G7" i="22"/>
  <c r="F7" i="22"/>
  <c r="D7" i="22"/>
  <c r="B17" i="7" s="1"/>
  <c r="B5" i="22"/>
  <c r="D3" i="22"/>
  <c r="D2" i="22"/>
  <c r="D124" i="21"/>
  <c r="P120" i="21"/>
  <c r="J120" i="21"/>
  <c r="D120" i="21"/>
  <c r="T117" i="21"/>
  <c r="S117" i="21"/>
  <c r="R117" i="21"/>
  <c r="Q117" i="21"/>
  <c r="N117" i="21"/>
  <c r="M117" i="21"/>
  <c r="L117" i="21"/>
  <c r="K117" i="21"/>
  <c r="H117" i="21"/>
  <c r="G117" i="21"/>
  <c r="F117" i="21"/>
  <c r="E117" i="21"/>
  <c r="Q116" i="21"/>
  <c r="F18" i="21" s="1"/>
  <c r="N178" i="7" s="1"/>
  <c r="K116" i="21"/>
  <c r="E116" i="21"/>
  <c r="F16" i="21" s="1"/>
  <c r="D178" i="7" s="1"/>
  <c r="Q115" i="21"/>
  <c r="G18" i="21" s="1"/>
  <c r="K115" i="21"/>
  <c r="E115" i="21"/>
  <c r="T113" i="21"/>
  <c r="T111" i="21"/>
  <c r="N111" i="21"/>
  <c r="H111" i="21"/>
  <c r="T110" i="21"/>
  <c r="N110" i="21"/>
  <c r="H110" i="21"/>
  <c r="T109" i="21"/>
  <c r="N109" i="21"/>
  <c r="H109" i="21"/>
  <c r="T108" i="21"/>
  <c r="N108" i="21"/>
  <c r="H108" i="21"/>
  <c r="T107" i="21"/>
  <c r="N107" i="21"/>
  <c r="H107" i="21"/>
  <c r="T106" i="21"/>
  <c r="N106" i="21"/>
  <c r="H106" i="21"/>
  <c r="T105" i="21"/>
  <c r="N105" i="21"/>
  <c r="H105" i="21"/>
  <c r="T104" i="21"/>
  <c r="N104" i="21"/>
  <c r="H104" i="21"/>
  <c r="Q101" i="21"/>
  <c r="K101" i="21"/>
  <c r="E101" i="21"/>
  <c r="Q99" i="21"/>
  <c r="K99" i="21"/>
  <c r="E99" i="21"/>
  <c r="P98" i="21"/>
  <c r="J98" i="21"/>
  <c r="D98" i="21"/>
  <c r="T93" i="21"/>
  <c r="S93" i="21"/>
  <c r="R93" i="21"/>
  <c r="Q93" i="21"/>
  <c r="N93" i="21"/>
  <c r="M93" i="21"/>
  <c r="L93" i="21"/>
  <c r="K93" i="21"/>
  <c r="H93" i="21"/>
  <c r="G93" i="21"/>
  <c r="F93" i="21"/>
  <c r="E93" i="21"/>
  <c r="Q92" i="21"/>
  <c r="K92" i="21"/>
  <c r="F14" i="21" s="1"/>
  <c r="I124" i="7" s="1"/>
  <c r="E92" i="21"/>
  <c r="Q91" i="21"/>
  <c r="K91" i="21"/>
  <c r="E91" i="21"/>
  <c r="G13" i="21" s="1"/>
  <c r="T89" i="21"/>
  <c r="N89" i="21"/>
  <c r="E89" i="21"/>
  <c r="F89" i="21" s="1"/>
  <c r="G89" i="21" s="1"/>
  <c r="H89" i="21" s="1"/>
  <c r="T87" i="21"/>
  <c r="N87" i="21"/>
  <c r="H87" i="21"/>
  <c r="T86" i="21"/>
  <c r="N86" i="21"/>
  <c r="H86" i="21"/>
  <c r="T85" i="21"/>
  <c r="N85" i="21"/>
  <c r="H85" i="21"/>
  <c r="T84" i="21"/>
  <c r="N84" i="21"/>
  <c r="H84" i="21"/>
  <c r="T83" i="21"/>
  <c r="N83" i="21"/>
  <c r="H83" i="21"/>
  <c r="T82" i="21"/>
  <c r="N82" i="21"/>
  <c r="H82" i="21"/>
  <c r="T81" i="21"/>
  <c r="N81" i="21"/>
  <c r="H81" i="21"/>
  <c r="T80" i="21"/>
  <c r="N80" i="21"/>
  <c r="H80" i="21"/>
  <c r="Q77" i="21"/>
  <c r="K77" i="21"/>
  <c r="E77" i="21"/>
  <c r="Q75" i="21"/>
  <c r="K75" i="21"/>
  <c r="E75" i="21"/>
  <c r="P74" i="21"/>
  <c r="J74" i="21"/>
  <c r="D74" i="21"/>
  <c r="T69" i="21"/>
  <c r="S69" i="21"/>
  <c r="R69" i="21"/>
  <c r="Q69" i="21"/>
  <c r="N69" i="21"/>
  <c r="M69" i="21"/>
  <c r="L69" i="21"/>
  <c r="K69" i="21"/>
  <c r="H69" i="21"/>
  <c r="G69" i="21"/>
  <c r="F69" i="21"/>
  <c r="E69" i="21"/>
  <c r="Q68" i="21"/>
  <c r="F12" i="21" s="1"/>
  <c r="K68" i="21"/>
  <c r="E68" i="21"/>
  <c r="Q67" i="21"/>
  <c r="K67" i="21"/>
  <c r="E67" i="21"/>
  <c r="T65" i="21"/>
  <c r="T63" i="21"/>
  <c r="N63" i="21"/>
  <c r="H63" i="21"/>
  <c r="T62" i="21"/>
  <c r="N62" i="21"/>
  <c r="H62" i="21"/>
  <c r="T61" i="21"/>
  <c r="N61" i="21"/>
  <c r="H61" i="21"/>
  <c r="T60" i="21"/>
  <c r="N60" i="21"/>
  <c r="H60" i="21"/>
  <c r="T59" i="21"/>
  <c r="N59" i="21"/>
  <c r="H59" i="21"/>
  <c r="T58" i="21"/>
  <c r="N58" i="21"/>
  <c r="H58" i="21"/>
  <c r="T57" i="21"/>
  <c r="N57" i="21"/>
  <c r="H57" i="21"/>
  <c r="T56" i="21"/>
  <c r="N56" i="21"/>
  <c r="H56" i="21"/>
  <c r="Q53" i="21"/>
  <c r="K53" i="21"/>
  <c r="E53" i="21"/>
  <c r="Q51" i="21"/>
  <c r="K51" i="21"/>
  <c r="E51" i="21"/>
  <c r="P50" i="21"/>
  <c r="J50" i="21"/>
  <c r="D50" i="21"/>
  <c r="T45" i="21"/>
  <c r="S45" i="21"/>
  <c r="R45" i="21"/>
  <c r="Q45" i="21"/>
  <c r="N45" i="21"/>
  <c r="M45" i="21"/>
  <c r="L45" i="21"/>
  <c r="K45" i="21"/>
  <c r="H45" i="21"/>
  <c r="G45" i="21"/>
  <c r="F45" i="21"/>
  <c r="E45" i="21"/>
  <c r="Q44" i="21"/>
  <c r="F9" i="21" s="1"/>
  <c r="N16" i="7" s="1"/>
  <c r="K44" i="21"/>
  <c r="E44" i="21"/>
  <c r="F7" i="21" s="1"/>
  <c r="D16" i="7" s="1"/>
  <c r="Q43" i="21"/>
  <c r="K43" i="21"/>
  <c r="E43" i="21"/>
  <c r="T41" i="21"/>
  <c r="T39" i="21"/>
  <c r="N39" i="21"/>
  <c r="H39" i="21"/>
  <c r="T38" i="21"/>
  <c r="N38" i="21"/>
  <c r="H38" i="21"/>
  <c r="T37" i="21"/>
  <c r="N37" i="21"/>
  <c r="H37" i="21"/>
  <c r="T36" i="21"/>
  <c r="N36" i="21"/>
  <c r="H36" i="21"/>
  <c r="T35" i="21"/>
  <c r="N35" i="21"/>
  <c r="H35" i="21"/>
  <c r="T34" i="21"/>
  <c r="N34" i="21"/>
  <c r="H34" i="21"/>
  <c r="T33" i="21"/>
  <c r="N33" i="21"/>
  <c r="H33" i="21"/>
  <c r="T32" i="21"/>
  <c r="N32" i="21"/>
  <c r="H32" i="21"/>
  <c r="N31" i="21"/>
  <c r="H31" i="21"/>
  <c r="Q29" i="21"/>
  <c r="Q27" i="21"/>
  <c r="K27" i="21"/>
  <c r="E27" i="21"/>
  <c r="V26" i="21"/>
  <c r="P26" i="21"/>
  <c r="J26" i="21"/>
  <c r="D26" i="21"/>
  <c r="D18" i="21"/>
  <c r="L178" i="7" s="1"/>
  <c r="G17" i="21"/>
  <c r="F17" i="21"/>
  <c r="D17" i="21"/>
  <c r="G178" i="7" s="1"/>
  <c r="G16" i="21"/>
  <c r="D16" i="21"/>
  <c r="B178" i="7" s="1"/>
  <c r="G15" i="21"/>
  <c r="F15" i="21"/>
  <c r="D15" i="21"/>
  <c r="L124" i="7" s="1"/>
  <c r="G14" i="21"/>
  <c r="D14" i="21"/>
  <c r="G124" i="7" s="1"/>
  <c r="D13" i="21"/>
  <c r="B124" i="7" s="1"/>
  <c r="G12" i="21"/>
  <c r="D12" i="21"/>
  <c r="L70" i="7" s="1"/>
  <c r="G11" i="21"/>
  <c r="D11" i="21"/>
  <c r="G70" i="7" s="1"/>
  <c r="G10" i="21"/>
  <c r="D10" i="21"/>
  <c r="B70" i="7" s="1"/>
  <c r="G9" i="21"/>
  <c r="D9" i="21"/>
  <c r="L16" i="7" s="1"/>
  <c r="G8" i="21"/>
  <c r="F8" i="21"/>
  <c r="D8" i="21"/>
  <c r="G16" i="7" s="1"/>
  <c r="G7" i="21"/>
  <c r="D7" i="21"/>
  <c r="B16" i="7" s="1"/>
  <c r="D3" i="21"/>
  <c r="D2" i="21"/>
  <c r="D124" i="20"/>
  <c r="P120" i="20"/>
  <c r="J120" i="20"/>
  <c r="D120" i="20"/>
  <c r="T117" i="20"/>
  <c r="S117" i="20"/>
  <c r="R117" i="20"/>
  <c r="Q117" i="20"/>
  <c r="N117" i="20"/>
  <c r="M117" i="20"/>
  <c r="L117" i="20"/>
  <c r="K117" i="20"/>
  <c r="H117" i="20"/>
  <c r="G117" i="20"/>
  <c r="F117" i="20"/>
  <c r="E117" i="20"/>
  <c r="Q116" i="20"/>
  <c r="F18" i="20" s="1"/>
  <c r="N177" i="7" s="1"/>
  <c r="K116" i="20"/>
  <c r="E116" i="20"/>
  <c r="F16" i="20" s="1"/>
  <c r="D177" i="7" s="1"/>
  <c r="Q115" i="20"/>
  <c r="G18" i="20" s="1"/>
  <c r="K115" i="20"/>
  <c r="E115" i="20"/>
  <c r="G16" i="20" s="1"/>
  <c r="T113" i="20"/>
  <c r="T111" i="20"/>
  <c r="N111" i="20"/>
  <c r="H111" i="20"/>
  <c r="T110" i="20"/>
  <c r="N110" i="20"/>
  <c r="H110" i="20"/>
  <c r="T109" i="20"/>
  <c r="N109" i="20"/>
  <c r="H109" i="20"/>
  <c r="T108" i="20"/>
  <c r="N108" i="20"/>
  <c r="H108" i="20"/>
  <c r="T107" i="20"/>
  <c r="N107" i="20"/>
  <c r="H107" i="20"/>
  <c r="T106" i="20"/>
  <c r="N106" i="20"/>
  <c r="H106" i="20"/>
  <c r="T105" i="20"/>
  <c r="N105" i="20"/>
  <c r="H105" i="20"/>
  <c r="T104" i="20"/>
  <c r="N104" i="20"/>
  <c r="H104" i="20"/>
  <c r="Q101" i="20"/>
  <c r="K101" i="20"/>
  <c r="E101" i="20"/>
  <c r="Q99" i="20"/>
  <c r="K99" i="20"/>
  <c r="E99" i="20"/>
  <c r="P98" i="20"/>
  <c r="J98" i="20"/>
  <c r="D98" i="20"/>
  <c r="T93" i="20"/>
  <c r="S93" i="20"/>
  <c r="R93" i="20"/>
  <c r="Q93" i="20"/>
  <c r="N93" i="20"/>
  <c r="M93" i="20"/>
  <c r="L93" i="20"/>
  <c r="K93" i="20"/>
  <c r="H93" i="20"/>
  <c r="G93" i="20"/>
  <c r="F93" i="20"/>
  <c r="E93" i="20"/>
  <c r="Q92" i="20"/>
  <c r="F15" i="20" s="1"/>
  <c r="K92" i="20"/>
  <c r="F14" i="20" s="1"/>
  <c r="I123" i="7" s="1"/>
  <c r="E92" i="20"/>
  <c r="Q91" i="20"/>
  <c r="K91" i="20"/>
  <c r="E91" i="20"/>
  <c r="T89" i="20"/>
  <c r="N89" i="20"/>
  <c r="E89" i="20"/>
  <c r="F89" i="20" s="1"/>
  <c r="G89" i="20" s="1"/>
  <c r="H89" i="20" s="1"/>
  <c r="T87" i="20"/>
  <c r="N87" i="20"/>
  <c r="H87" i="20"/>
  <c r="T86" i="20"/>
  <c r="N86" i="20"/>
  <c r="H86" i="20"/>
  <c r="T85" i="20"/>
  <c r="N85" i="20"/>
  <c r="H85" i="20"/>
  <c r="T84" i="20"/>
  <c r="N84" i="20"/>
  <c r="H84" i="20"/>
  <c r="T83" i="20"/>
  <c r="N83" i="20"/>
  <c r="H83" i="20"/>
  <c r="T82" i="20"/>
  <c r="N82" i="20"/>
  <c r="H82" i="20"/>
  <c r="T81" i="20"/>
  <c r="N81" i="20"/>
  <c r="H81" i="20"/>
  <c r="T80" i="20"/>
  <c r="N80" i="20"/>
  <c r="H80" i="20"/>
  <c r="Q77" i="20"/>
  <c r="K77" i="20"/>
  <c r="E77" i="20"/>
  <c r="Q75" i="20"/>
  <c r="K75" i="20"/>
  <c r="E75" i="20"/>
  <c r="P74" i="20"/>
  <c r="J74" i="20"/>
  <c r="D74" i="20"/>
  <c r="T69" i="20"/>
  <c r="S69" i="20"/>
  <c r="R69" i="20"/>
  <c r="Q69" i="20"/>
  <c r="N69" i="20"/>
  <c r="M69" i="20"/>
  <c r="L69" i="20"/>
  <c r="K69" i="20"/>
  <c r="H69" i="20"/>
  <c r="G69" i="20"/>
  <c r="F69" i="20"/>
  <c r="E69" i="20"/>
  <c r="Q68" i="20"/>
  <c r="F12" i="20" s="1"/>
  <c r="K68" i="20"/>
  <c r="E68" i="20"/>
  <c r="Q67" i="20"/>
  <c r="G12" i="20" s="1"/>
  <c r="K67" i="20"/>
  <c r="G11" i="20" s="1"/>
  <c r="E67" i="20"/>
  <c r="T65" i="20"/>
  <c r="T63" i="20"/>
  <c r="N63" i="20"/>
  <c r="H63" i="20"/>
  <c r="T62" i="20"/>
  <c r="N62" i="20"/>
  <c r="H62" i="20"/>
  <c r="T61" i="20"/>
  <c r="N61" i="20"/>
  <c r="H61" i="20"/>
  <c r="T60" i="20"/>
  <c r="N60" i="20"/>
  <c r="H60" i="20"/>
  <c r="T59" i="20"/>
  <c r="N59" i="20"/>
  <c r="H59" i="20"/>
  <c r="T58" i="20"/>
  <c r="N58" i="20"/>
  <c r="H58" i="20"/>
  <c r="T57" i="20"/>
  <c r="N57" i="20"/>
  <c r="H57" i="20"/>
  <c r="T56" i="20"/>
  <c r="N56" i="20"/>
  <c r="H56" i="20"/>
  <c r="Q53" i="20"/>
  <c r="K53" i="20"/>
  <c r="E53" i="20"/>
  <c r="Q51" i="20"/>
  <c r="K51" i="20"/>
  <c r="E51" i="20"/>
  <c r="P50" i="20"/>
  <c r="J50" i="20"/>
  <c r="D50" i="20"/>
  <c r="T45" i="20"/>
  <c r="S45" i="20"/>
  <c r="R45" i="20"/>
  <c r="Q45" i="20"/>
  <c r="N45" i="20"/>
  <c r="M45" i="20"/>
  <c r="L45" i="20"/>
  <c r="K45" i="20"/>
  <c r="H45" i="20"/>
  <c r="G45" i="20"/>
  <c r="F45" i="20"/>
  <c r="E45" i="20"/>
  <c r="Q44" i="20"/>
  <c r="F9" i="20" s="1"/>
  <c r="K44" i="20"/>
  <c r="F8" i="20" s="1"/>
  <c r="E44" i="20"/>
  <c r="F7" i="20" s="1"/>
  <c r="D15" i="7" s="1"/>
  <c r="Q43" i="20"/>
  <c r="K43" i="20"/>
  <c r="E43" i="20"/>
  <c r="G7" i="20" s="1"/>
  <c r="T41" i="20"/>
  <c r="T39" i="20"/>
  <c r="N39" i="20"/>
  <c r="H39" i="20"/>
  <c r="T38" i="20"/>
  <c r="N38" i="20"/>
  <c r="H38" i="20"/>
  <c r="T37" i="20"/>
  <c r="N37" i="20"/>
  <c r="H37" i="20"/>
  <c r="T36" i="20"/>
  <c r="N36" i="20"/>
  <c r="H36" i="20"/>
  <c r="T35" i="20"/>
  <c r="N35" i="20"/>
  <c r="H35" i="20"/>
  <c r="T34" i="20"/>
  <c r="N34" i="20"/>
  <c r="H34" i="20"/>
  <c r="T33" i="20"/>
  <c r="N33" i="20"/>
  <c r="H33" i="20"/>
  <c r="T32" i="20"/>
  <c r="N32" i="20"/>
  <c r="H32" i="20"/>
  <c r="N31" i="20"/>
  <c r="H31" i="20"/>
  <c r="Q29" i="20"/>
  <c r="Q27" i="20"/>
  <c r="K27" i="20"/>
  <c r="E27" i="20"/>
  <c r="V26" i="20"/>
  <c r="P26" i="20"/>
  <c r="J26" i="20"/>
  <c r="D26" i="20"/>
  <c r="D18" i="20"/>
  <c r="L177" i="7" s="1"/>
  <c r="G17" i="20"/>
  <c r="F17" i="20"/>
  <c r="D17" i="20"/>
  <c r="G177" i="7" s="1"/>
  <c r="D16" i="20"/>
  <c r="B177" i="7" s="1"/>
  <c r="G15" i="20"/>
  <c r="D15" i="20"/>
  <c r="L123" i="7" s="1"/>
  <c r="G14" i="20"/>
  <c r="D14" i="20"/>
  <c r="G123" i="7" s="1"/>
  <c r="G13" i="20"/>
  <c r="D13" i="20"/>
  <c r="B123" i="7" s="1"/>
  <c r="D12" i="20"/>
  <c r="L69" i="7" s="1"/>
  <c r="D11" i="20"/>
  <c r="G69" i="7" s="1"/>
  <c r="G10" i="20"/>
  <c r="D10" i="20"/>
  <c r="B69" i="7" s="1"/>
  <c r="G9" i="20"/>
  <c r="D9" i="20"/>
  <c r="L15" i="7" s="1"/>
  <c r="G8" i="20"/>
  <c r="D8" i="20"/>
  <c r="G15" i="7" s="1"/>
  <c r="D7" i="20"/>
  <c r="B15" i="7" s="1"/>
  <c r="D3" i="20"/>
  <c r="D2" i="20"/>
  <c r="D124" i="19"/>
  <c r="P120" i="19"/>
  <c r="J120" i="19"/>
  <c r="D120" i="19"/>
  <c r="T117" i="19"/>
  <c r="S117" i="19"/>
  <c r="R117" i="19"/>
  <c r="Q117" i="19"/>
  <c r="N117" i="19"/>
  <c r="M117" i="19"/>
  <c r="L117" i="19"/>
  <c r="K117" i="19"/>
  <c r="H117" i="19"/>
  <c r="G117" i="19"/>
  <c r="F117" i="19"/>
  <c r="E117" i="19"/>
  <c r="Q116" i="19"/>
  <c r="F18" i="19" s="1"/>
  <c r="N176" i="7" s="1"/>
  <c r="K116" i="19"/>
  <c r="E116" i="19"/>
  <c r="F16" i="19" s="1"/>
  <c r="D176" i="7" s="1"/>
  <c r="Q115" i="19"/>
  <c r="K115" i="19"/>
  <c r="E115" i="19"/>
  <c r="T113" i="19"/>
  <c r="T111" i="19"/>
  <c r="N111" i="19"/>
  <c r="H111" i="19"/>
  <c r="T110" i="19"/>
  <c r="N110" i="19"/>
  <c r="H110" i="19"/>
  <c r="T109" i="19"/>
  <c r="N109" i="19"/>
  <c r="H109" i="19"/>
  <c r="T108" i="19"/>
  <c r="N108" i="19"/>
  <c r="H108" i="19"/>
  <c r="T107" i="19"/>
  <c r="N107" i="19"/>
  <c r="H107" i="19"/>
  <c r="T106" i="19"/>
  <c r="N106" i="19"/>
  <c r="H106" i="19"/>
  <c r="T105" i="19"/>
  <c r="N105" i="19"/>
  <c r="H105" i="19"/>
  <c r="T104" i="19"/>
  <c r="N104" i="19"/>
  <c r="H104" i="19"/>
  <c r="Q101" i="19"/>
  <c r="K101" i="19"/>
  <c r="E101" i="19"/>
  <c r="Q99" i="19"/>
  <c r="K99" i="19"/>
  <c r="E99" i="19"/>
  <c r="P98" i="19"/>
  <c r="J98" i="19"/>
  <c r="D98" i="19"/>
  <c r="T93" i="19"/>
  <c r="S93" i="19"/>
  <c r="R93" i="19"/>
  <c r="Q93" i="19"/>
  <c r="N93" i="19"/>
  <c r="M93" i="19"/>
  <c r="L93" i="19"/>
  <c r="K93" i="19"/>
  <c r="H93" i="19"/>
  <c r="G93" i="19"/>
  <c r="F93" i="19"/>
  <c r="E93" i="19"/>
  <c r="Q92" i="19"/>
  <c r="F15" i="19" s="1"/>
  <c r="N122" i="7" s="1"/>
  <c r="K92" i="19"/>
  <c r="F14" i="19" s="1"/>
  <c r="I122" i="7" s="1"/>
  <c r="E92" i="19"/>
  <c r="F13" i="19" s="1"/>
  <c r="D122" i="7" s="1"/>
  <c r="Q91" i="19"/>
  <c r="K91" i="19"/>
  <c r="E91" i="19"/>
  <c r="T89" i="19"/>
  <c r="N89" i="19"/>
  <c r="E89" i="19"/>
  <c r="F89" i="19" s="1"/>
  <c r="G89" i="19" s="1"/>
  <c r="H89" i="19" s="1"/>
  <c r="T87" i="19"/>
  <c r="N87" i="19"/>
  <c r="H87" i="19"/>
  <c r="T86" i="19"/>
  <c r="N86" i="19"/>
  <c r="H86" i="19"/>
  <c r="T85" i="19"/>
  <c r="N85" i="19"/>
  <c r="H85" i="19"/>
  <c r="T84" i="19"/>
  <c r="N84" i="19"/>
  <c r="H84" i="19"/>
  <c r="T83" i="19"/>
  <c r="N83" i="19"/>
  <c r="H83" i="19"/>
  <c r="T82" i="19"/>
  <c r="N82" i="19"/>
  <c r="H82" i="19"/>
  <c r="T81" i="19"/>
  <c r="N81" i="19"/>
  <c r="H81" i="19"/>
  <c r="T80" i="19"/>
  <c r="N80" i="19"/>
  <c r="H80" i="19"/>
  <c r="Q77" i="19"/>
  <c r="K77" i="19"/>
  <c r="E77" i="19"/>
  <c r="Q75" i="19"/>
  <c r="K75" i="19"/>
  <c r="E75" i="19"/>
  <c r="P74" i="19"/>
  <c r="J74" i="19"/>
  <c r="D74" i="19"/>
  <c r="T69" i="19"/>
  <c r="S69" i="19"/>
  <c r="R69" i="19"/>
  <c r="Q69" i="19"/>
  <c r="N69" i="19"/>
  <c r="M69" i="19"/>
  <c r="L69" i="19"/>
  <c r="K69" i="19"/>
  <c r="H69" i="19"/>
  <c r="G69" i="19"/>
  <c r="F69" i="19"/>
  <c r="E69" i="19"/>
  <c r="Q68" i="19"/>
  <c r="F12" i="19" s="1"/>
  <c r="K68" i="19"/>
  <c r="F11" i="19" s="1"/>
  <c r="E68" i="19"/>
  <c r="Q67" i="19"/>
  <c r="K67" i="19"/>
  <c r="E67" i="19"/>
  <c r="T65" i="19"/>
  <c r="T63" i="19"/>
  <c r="N63" i="19"/>
  <c r="H63" i="19"/>
  <c r="T62" i="19"/>
  <c r="N62" i="19"/>
  <c r="H62" i="19"/>
  <c r="T61" i="19"/>
  <c r="N61" i="19"/>
  <c r="H61" i="19"/>
  <c r="T60" i="19"/>
  <c r="N60" i="19"/>
  <c r="H60" i="19"/>
  <c r="T59" i="19"/>
  <c r="N59" i="19"/>
  <c r="H59" i="19"/>
  <c r="T58" i="19"/>
  <c r="N58" i="19"/>
  <c r="H58" i="19"/>
  <c r="T57" i="19"/>
  <c r="N57" i="19"/>
  <c r="H57" i="19"/>
  <c r="T56" i="19"/>
  <c r="N56" i="19"/>
  <c r="H56" i="19"/>
  <c r="Q53" i="19"/>
  <c r="K53" i="19"/>
  <c r="E53" i="19"/>
  <c r="Q51" i="19"/>
  <c r="K51" i="19"/>
  <c r="E51" i="19"/>
  <c r="P50" i="19"/>
  <c r="J50" i="19"/>
  <c r="D50" i="19"/>
  <c r="T45" i="19"/>
  <c r="S45" i="19"/>
  <c r="R45" i="19"/>
  <c r="Q45" i="19"/>
  <c r="N45" i="19"/>
  <c r="M45" i="19"/>
  <c r="L45" i="19"/>
  <c r="K45" i="19"/>
  <c r="H45" i="19"/>
  <c r="G45" i="19"/>
  <c r="F45" i="19"/>
  <c r="E45" i="19"/>
  <c r="Q44" i="19"/>
  <c r="F9" i="19" s="1"/>
  <c r="N14" i="7" s="1"/>
  <c r="K44" i="19"/>
  <c r="F8" i="19" s="1"/>
  <c r="I14" i="7" s="1"/>
  <c r="E44" i="19"/>
  <c r="F7" i="19" s="1"/>
  <c r="D14" i="7" s="1"/>
  <c r="Q43" i="19"/>
  <c r="G9" i="19" s="1"/>
  <c r="K43" i="19"/>
  <c r="G8" i="19" s="1"/>
  <c r="E43" i="19"/>
  <c r="G7" i="19" s="1"/>
  <c r="T41" i="19"/>
  <c r="T39" i="19"/>
  <c r="N39" i="19"/>
  <c r="H39" i="19"/>
  <c r="T38" i="19"/>
  <c r="N38" i="19"/>
  <c r="H38" i="19"/>
  <c r="T37" i="19"/>
  <c r="N37" i="19"/>
  <c r="H37" i="19"/>
  <c r="T36" i="19"/>
  <c r="N36" i="19"/>
  <c r="H36" i="19"/>
  <c r="T35" i="19"/>
  <c r="N35" i="19"/>
  <c r="H35" i="19"/>
  <c r="T34" i="19"/>
  <c r="N34" i="19"/>
  <c r="H34" i="19"/>
  <c r="T33" i="19"/>
  <c r="N33" i="19"/>
  <c r="H33" i="19"/>
  <c r="T32" i="19"/>
  <c r="N32" i="19"/>
  <c r="H32" i="19"/>
  <c r="N31" i="19"/>
  <c r="H31" i="19"/>
  <c r="Q29" i="19"/>
  <c r="Q27" i="19"/>
  <c r="K27" i="19"/>
  <c r="E27" i="19"/>
  <c r="V26" i="19"/>
  <c r="P26" i="19"/>
  <c r="J26" i="19"/>
  <c r="D26" i="19"/>
  <c r="G18" i="19"/>
  <c r="D18" i="19"/>
  <c r="L176" i="7" s="1"/>
  <c r="G17" i="19"/>
  <c r="F17" i="19"/>
  <c r="I176" i="7" s="1"/>
  <c r="D17" i="19"/>
  <c r="G176" i="7" s="1"/>
  <c r="G16" i="19"/>
  <c r="D16" i="19"/>
  <c r="B176" i="7" s="1"/>
  <c r="G15" i="19"/>
  <c r="D15" i="19"/>
  <c r="L122" i="7" s="1"/>
  <c r="G14" i="19"/>
  <c r="D14" i="19"/>
  <c r="G122" i="7" s="1"/>
  <c r="G13" i="19"/>
  <c r="D13" i="19"/>
  <c r="B122" i="7" s="1"/>
  <c r="G12" i="19"/>
  <c r="D12" i="19"/>
  <c r="L68" i="7" s="1"/>
  <c r="G11" i="19"/>
  <c r="D11" i="19"/>
  <c r="G68" i="7" s="1"/>
  <c r="G10" i="19"/>
  <c r="D10" i="19"/>
  <c r="B68" i="7" s="1"/>
  <c r="D9" i="19"/>
  <c r="L14" i="7" s="1"/>
  <c r="D8" i="19"/>
  <c r="G14" i="7" s="1"/>
  <c r="D7" i="19"/>
  <c r="B14" i="7" s="1"/>
  <c r="D3" i="19"/>
  <c r="D2" i="19"/>
  <c r="D124" i="18"/>
  <c r="P120" i="18"/>
  <c r="J120" i="18"/>
  <c r="D120" i="18"/>
  <c r="T117" i="18"/>
  <c r="S117" i="18"/>
  <c r="R117" i="18"/>
  <c r="Q117" i="18"/>
  <c r="N117" i="18"/>
  <c r="M117" i="18"/>
  <c r="L117" i="18"/>
  <c r="K117" i="18"/>
  <c r="H117" i="18"/>
  <c r="G117" i="18"/>
  <c r="F117" i="18"/>
  <c r="E117" i="18"/>
  <c r="Q116" i="18"/>
  <c r="K116" i="18"/>
  <c r="F17" i="18" s="1"/>
  <c r="I175" i="7" s="1"/>
  <c r="E116" i="18"/>
  <c r="Q115" i="18"/>
  <c r="G18" i="18" s="1"/>
  <c r="K115" i="18"/>
  <c r="G17" i="18" s="1"/>
  <c r="E115" i="18"/>
  <c r="G16" i="18" s="1"/>
  <c r="T113" i="18"/>
  <c r="T111" i="18"/>
  <c r="N111" i="18"/>
  <c r="H111" i="18"/>
  <c r="T110" i="18"/>
  <c r="N110" i="18"/>
  <c r="H110" i="18"/>
  <c r="T109" i="18"/>
  <c r="N109" i="18"/>
  <c r="H109" i="18"/>
  <c r="T108" i="18"/>
  <c r="N108" i="18"/>
  <c r="H108" i="18"/>
  <c r="T107" i="18"/>
  <c r="N107" i="18"/>
  <c r="H107" i="18"/>
  <c r="T106" i="18"/>
  <c r="N106" i="18"/>
  <c r="H106" i="18"/>
  <c r="T105" i="18"/>
  <c r="N105" i="18"/>
  <c r="H105" i="18"/>
  <c r="T104" i="18"/>
  <c r="N104" i="18"/>
  <c r="H104" i="18"/>
  <c r="Q101" i="18"/>
  <c r="K101" i="18"/>
  <c r="E101" i="18"/>
  <c r="Q99" i="18"/>
  <c r="K99" i="18"/>
  <c r="E99" i="18"/>
  <c r="P98" i="18"/>
  <c r="J98" i="18"/>
  <c r="D98" i="18"/>
  <c r="T93" i="18"/>
  <c r="S93" i="18"/>
  <c r="R93" i="18"/>
  <c r="Q93" i="18"/>
  <c r="N93" i="18"/>
  <c r="M93" i="18"/>
  <c r="L93" i="18"/>
  <c r="K93" i="18"/>
  <c r="H93" i="18"/>
  <c r="G93" i="18"/>
  <c r="F93" i="18"/>
  <c r="E93" i="18"/>
  <c r="Q92" i="18"/>
  <c r="F15" i="18" s="1"/>
  <c r="K92" i="18"/>
  <c r="F14" i="18" s="1"/>
  <c r="I121" i="7" s="1"/>
  <c r="E92" i="18"/>
  <c r="Q91" i="18"/>
  <c r="K91" i="18"/>
  <c r="E91" i="18"/>
  <c r="T89" i="18"/>
  <c r="N89" i="18"/>
  <c r="E89" i="18"/>
  <c r="F89" i="18" s="1"/>
  <c r="G89" i="18" s="1"/>
  <c r="H89" i="18" s="1"/>
  <c r="T87" i="18"/>
  <c r="N87" i="18"/>
  <c r="H87" i="18"/>
  <c r="T86" i="18"/>
  <c r="N86" i="18"/>
  <c r="H86" i="18"/>
  <c r="T85" i="18"/>
  <c r="N85" i="18"/>
  <c r="H85" i="18"/>
  <c r="T84" i="18"/>
  <c r="N84" i="18"/>
  <c r="H84" i="18"/>
  <c r="T83" i="18"/>
  <c r="N83" i="18"/>
  <c r="H83" i="18"/>
  <c r="T82" i="18"/>
  <c r="N82" i="18"/>
  <c r="H82" i="18"/>
  <c r="T81" i="18"/>
  <c r="N81" i="18"/>
  <c r="H81" i="18"/>
  <c r="T80" i="18"/>
  <c r="N80" i="18"/>
  <c r="H80" i="18"/>
  <c r="Q77" i="18"/>
  <c r="K77" i="18"/>
  <c r="E77" i="18"/>
  <c r="Q75" i="18"/>
  <c r="K75" i="18"/>
  <c r="E75" i="18"/>
  <c r="P74" i="18"/>
  <c r="J74" i="18"/>
  <c r="D74" i="18"/>
  <c r="T69" i="18"/>
  <c r="S69" i="18"/>
  <c r="R69" i="18"/>
  <c r="Q69" i="18"/>
  <c r="N69" i="18"/>
  <c r="M69" i="18"/>
  <c r="L69" i="18"/>
  <c r="K69" i="18"/>
  <c r="H69" i="18"/>
  <c r="G69" i="18"/>
  <c r="F69" i="18"/>
  <c r="E69" i="18"/>
  <c r="Q68" i="18"/>
  <c r="F12" i="18" s="1"/>
  <c r="K68" i="18"/>
  <c r="F11" i="18" s="1"/>
  <c r="E68" i="18"/>
  <c r="Q67" i="18"/>
  <c r="K67" i="18"/>
  <c r="G11" i="18" s="1"/>
  <c r="E67" i="18"/>
  <c r="T65" i="18"/>
  <c r="T63" i="18"/>
  <c r="N63" i="18"/>
  <c r="H63" i="18"/>
  <c r="T62" i="18"/>
  <c r="N62" i="18"/>
  <c r="H62" i="18"/>
  <c r="T61" i="18"/>
  <c r="N61" i="18"/>
  <c r="H61" i="18"/>
  <c r="T60" i="18"/>
  <c r="N60" i="18"/>
  <c r="H60" i="18"/>
  <c r="T59" i="18"/>
  <c r="N59" i="18"/>
  <c r="H59" i="18"/>
  <c r="T58" i="18"/>
  <c r="N58" i="18"/>
  <c r="H58" i="18"/>
  <c r="T57" i="18"/>
  <c r="N57" i="18"/>
  <c r="H57" i="18"/>
  <c r="T56" i="18"/>
  <c r="N56" i="18"/>
  <c r="H56" i="18"/>
  <c r="Q53" i="18"/>
  <c r="K53" i="18"/>
  <c r="E53" i="18"/>
  <c r="Q51" i="18"/>
  <c r="K51" i="18"/>
  <c r="E51" i="18"/>
  <c r="P50" i="18"/>
  <c r="J50" i="18"/>
  <c r="D50" i="18"/>
  <c r="T45" i="18"/>
  <c r="S45" i="18"/>
  <c r="R45" i="18"/>
  <c r="Q45" i="18"/>
  <c r="N45" i="18"/>
  <c r="M45" i="18"/>
  <c r="L45" i="18"/>
  <c r="K45" i="18"/>
  <c r="H45" i="18"/>
  <c r="G45" i="18"/>
  <c r="F45" i="18"/>
  <c r="E45" i="18"/>
  <c r="Q44" i="18"/>
  <c r="F9" i="18" s="1"/>
  <c r="N13" i="7" s="1"/>
  <c r="K44" i="18"/>
  <c r="F8" i="18" s="1"/>
  <c r="E44" i="18"/>
  <c r="Q43" i="18"/>
  <c r="K43" i="18"/>
  <c r="E43" i="18"/>
  <c r="T41" i="18"/>
  <c r="T39" i="18"/>
  <c r="N39" i="18"/>
  <c r="H39" i="18"/>
  <c r="T38" i="18"/>
  <c r="N38" i="18"/>
  <c r="H38" i="18"/>
  <c r="T37" i="18"/>
  <c r="N37" i="18"/>
  <c r="H37" i="18"/>
  <c r="T36" i="18"/>
  <c r="N36" i="18"/>
  <c r="H36" i="18"/>
  <c r="T35" i="18"/>
  <c r="N35" i="18"/>
  <c r="H35" i="18"/>
  <c r="T34" i="18"/>
  <c r="N34" i="18"/>
  <c r="H34" i="18"/>
  <c r="T33" i="18"/>
  <c r="N33" i="18"/>
  <c r="H33" i="18"/>
  <c r="T32" i="18"/>
  <c r="N32" i="18"/>
  <c r="H32" i="18"/>
  <c r="N31" i="18"/>
  <c r="H31" i="18"/>
  <c r="Q29" i="18"/>
  <c r="Q27" i="18"/>
  <c r="K27" i="18"/>
  <c r="E27" i="18"/>
  <c r="V26" i="18"/>
  <c r="P26" i="18"/>
  <c r="J26" i="18"/>
  <c r="D26" i="18"/>
  <c r="F18" i="18"/>
  <c r="D18" i="18"/>
  <c r="L175" i="7" s="1"/>
  <c r="D17" i="18"/>
  <c r="G175" i="7" s="1"/>
  <c r="F16" i="18"/>
  <c r="D16" i="18"/>
  <c r="B175" i="7" s="1"/>
  <c r="G15" i="18"/>
  <c r="D15" i="18"/>
  <c r="L121" i="7" s="1"/>
  <c r="G14" i="18"/>
  <c r="D14" i="18"/>
  <c r="G121" i="7" s="1"/>
  <c r="G13" i="18"/>
  <c r="D13" i="18"/>
  <c r="B121" i="7" s="1"/>
  <c r="G12" i="18"/>
  <c r="D12" i="18"/>
  <c r="L67" i="7" s="1"/>
  <c r="D11" i="18"/>
  <c r="G67" i="7" s="1"/>
  <c r="G10" i="18"/>
  <c r="D10" i="18"/>
  <c r="B67" i="7" s="1"/>
  <c r="G9" i="18"/>
  <c r="D9" i="18"/>
  <c r="L13" i="7" s="1"/>
  <c r="G8" i="18"/>
  <c r="D8" i="18"/>
  <c r="G13" i="7" s="1"/>
  <c r="G7" i="18"/>
  <c r="F7" i="18"/>
  <c r="D7" i="18"/>
  <c r="B13" i="7" s="1"/>
  <c r="D3" i="18"/>
  <c r="D2" i="18"/>
  <c r="D124" i="17"/>
  <c r="P120" i="17"/>
  <c r="J120" i="17"/>
  <c r="D120" i="17"/>
  <c r="T117" i="17"/>
  <c r="S117" i="17"/>
  <c r="R117" i="17"/>
  <c r="Q117" i="17"/>
  <c r="N117" i="17"/>
  <c r="M117" i="17"/>
  <c r="L117" i="17"/>
  <c r="K117" i="17"/>
  <c r="H117" i="17"/>
  <c r="G117" i="17"/>
  <c r="F117" i="17"/>
  <c r="E117" i="17"/>
  <c r="Q116" i="17"/>
  <c r="F18" i="17" s="1"/>
  <c r="N174" i="7" s="1"/>
  <c r="K116" i="17"/>
  <c r="E116" i="17"/>
  <c r="F16" i="17" s="1"/>
  <c r="D174" i="7" s="1"/>
  <c r="Q115" i="17"/>
  <c r="G18" i="17" s="1"/>
  <c r="K115" i="17"/>
  <c r="E115" i="17"/>
  <c r="T113" i="17"/>
  <c r="T111" i="17"/>
  <c r="N111" i="17"/>
  <c r="H111" i="17"/>
  <c r="T110" i="17"/>
  <c r="N110" i="17"/>
  <c r="H110" i="17"/>
  <c r="T109" i="17"/>
  <c r="N109" i="17"/>
  <c r="H109" i="17"/>
  <c r="T108" i="17"/>
  <c r="N108" i="17"/>
  <c r="H108" i="17"/>
  <c r="T107" i="17"/>
  <c r="N107" i="17"/>
  <c r="H107" i="17"/>
  <c r="T106" i="17"/>
  <c r="N106" i="17"/>
  <c r="H106" i="17"/>
  <c r="T105" i="17"/>
  <c r="N105" i="17"/>
  <c r="H105" i="17"/>
  <c r="T104" i="17"/>
  <c r="N104" i="17"/>
  <c r="H104" i="17"/>
  <c r="Q101" i="17"/>
  <c r="K101" i="17"/>
  <c r="E101" i="17"/>
  <c r="Q99" i="17"/>
  <c r="K99" i="17"/>
  <c r="E99" i="17"/>
  <c r="P98" i="17"/>
  <c r="J98" i="17"/>
  <c r="D98" i="17"/>
  <c r="T93" i="17"/>
  <c r="S93" i="17"/>
  <c r="R93" i="17"/>
  <c r="Q93" i="17"/>
  <c r="N93" i="17"/>
  <c r="M93" i="17"/>
  <c r="L93" i="17"/>
  <c r="K93" i="17"/>
  <c r="H93" i="17"/>
  <c r="G93" i="17"/>
  <c r="F93" i="17"/>
  <c r="E93" i="17"/>
  <c r="Q92" i="17"/>
  <c r="F15" i="17" s="1"/>
  <c r="N120" i="7" s="1"/>
  <c r="K92" i="17"/>
  <c r="F14" i="17" s="1"/>
  <c r="I120" i="7" s="1"/>
  <c r="E92" i="17"/>
  <c r="F13" i="17" s="1"/>
  <c r="D120" i="7" s="1"/>
  <c r="Q91" i="17"/>
  <c r="K91" i="17"/>
  <c r="E91" i="17"/>
  <c r="T89" i="17"/>
  <c r="N89" i="17"/>
  <c r="E89" i="17"/>
  <c r="F89" i="17" s="1"/>
  <c r="G89" i="17" s="1"/>
  <c r="H89" i="17" s="1"/>
  <c r="T87" i="17"/>
  <c r="N87" i="17"/>
  <c r="H87" i="17"/>
  <c r="T86" i="17"/>
  <c r="N86" i="17"/>
  <c r="H86" i="17"/>
  <c r="T85" i="17"/>
  <c r="N85" i="17"/>
  <c r="H85" i="17"/>
  <c r="T84" i="17"/>
  <c r="N84" i="17"/>
  <c r="H84" i="17"/>
  <c r="T83" i="17"/>
  <c r="N83" i="17"/>
  <c r="H83" i="17"/>
  <c r="T82" i="17"/>
  <c r="N82" i="17"/>
  <c r="H82" i="17"/>
  <c r="T81" i="17"/>
  <c r="N81" i="17"/>
  <c r="H81" i="17"/>
  <c r="T80" i="17"/>
  <c r="N80" i="17"/>
  <c r="H80" i="17"/>
  <c r="Q77" i="17"/>
  <c r="K77" i="17"/>
  <c r="E77" i="17"/>
  <c r="Q75" i="17"/>
  <c r="K75" i="17"/>
  <c r="E75" i="17"/>
  <c r="P74" i="17"/>
  <c r="J74" i="17"/>
  <c r="D74" i="17"/>
  <c r="T69" i="17"/>
  <c r="S69" i="17"/>
  <c r="R69" i="17"/>
  <c r="Q69" i="17"/>
  <c r="N69" i="17"/>
  <c r="M69" i="17"/>
  <c r="L69" i="17"/>
  <c r="K69" i="17"/>
  <c r="H69" i="17"/>
  <c r="G69" i="17"/>
  <c r="F69" i="17"/>
  <c r="E69" i="17"/>
  <c r="Q68" i="17"/>
  <c r="F12" i="17" s="1"/>
  <c r="N66" i="7" s="1"/>
  <c r="K68" i="17"/>
  <c r="E68" i="17"/>
  <c r="Q67" i="17"/>
  <c r="K67" i="17"/>
  <c r="E67" i="17"/>
  <c r="T65" i="17"/>
  <c r="T63" i="17"/>
  <c r="N63" i="17"/>
  <c r="H63" i="17"/>
  <c r="T62" i="17"/>
  <c r="N62" i="17"/>
  <c r="H62" i="17"/>
  <c r="T61" i="17"/>
  <c r="N61" i="17"/>
  <c r="H61" i="17"/>
  <c r="T60" i="17"/>
  <c r="N60" i="17"/>
  <c r="H60" i="17"/>
  <c r="T59" i="17"/>
  <c r="N59" i="17"/>
  <c r="H59" i="17"/>
  <c r="T58" i="17"/>
  <c r="N58" i="17"/>
  <c r="H58" i="17"/>
  <c r="T57" i="17"/>
  <c r="N57" i="17"/>
  <c r="H57" i="17"/>
  <c r="T56" i="17"/>
  <c r="N56" i="17"/>
  <c r="H56" i="17"/>
  <c r="Q53" i="17"/>
  <c r="K53" i="17"/>
  <c r="E53" i="17"/>
  <c r="Q51" i="17"/>
  <c r="K51" i="17"/>
  <c r="E51" i="17"/>
  <c r="P50" i="17"/>
  <c r="J50" i="17"/>
  <c r="D50" i="17"/>
  <c r="T45" i="17"/>
  <c r="S45" i="17"/>
  <c r="R45" i="17"/>
  <c r="Q45" i="17"/>
  <c r="N45" i="17"/>
  <c r="M45" i="17"/>
  <c r="L45" i="17"/>
  <c r="K45" i="17"/>
  <c r="H45" i="17"/>
  <c r="G45" i="17"/>
  <c r="F45" i="17"/>
  <c r="E45" i="17"/>
  <c r="Q44" i="17"/>
  <c r="F9" i="17" s="1"/>
  <c r="N12" i="7" s="1"/>
  <c r="K44" i="17"/>
  <c r="E44" i="17"/>
  <c r="Q43" i="17"/>
  <c r="K43" i="17"/>
  <c r="G8" i="17" s="1"/>
  <c r="E43" i="17"/>
  <c r="G7" i="17" s="1"/>
  <c r="T41" i="17"/>
  <c r="T39" i="17"/>
  <c r="N39" i="17"/>
  <c r="H39" i="17"/>
  <c r="T38" i="17"/>
  <c r="N38" i="17"/>
  <c r="H38" i="17"/>
  <c r="T37" i="17"/>
  <c r="N37" i="17"/>
  <c r="H37" i="17"/>
  <c r="T36" i="17"/>
  <c r="N36" i="17"/>
  <c r="H36" i="17"/>
  <c r="T35" i="17"/>
  <c r="N35" i="17"/>
  <c r="H35" i="17"/>
  <c r="T34" i="17"/>
  <c r="N34" i="17"/>
  <c r="H34" i="17"/>
  <c r="T33" i="17"/>
  <c r="N33" i="17"/>
  <c r="H33" i="17"/>
  <c r="T32" i="17"/>
  <c r="N32" i="17"/>
  <c r="H32" i="17"/>
  <c r="N31" i="17"/>
  <c r="H31" i="17"/>
  <c r="Q29" i="17"/>
  <c r="Q27" i="17"/>
  <c r="K27" i="17"/>
  <c r="E27" i="17"/>
  <c r="V26" i="17"/>
  <c r="P26" i="17"/>
  <c r="J26" i="17"/>
  <c r="D26" i="17"/>
  <c r="D18" i="17"/>
  <c r="L174" i="7" s="1"/>
  <c r="G17" i="17"/>
  <c r="F17" i="17"/>
  <c r="D17" i="17"/>
  <c r="G174" i="7" s="1"/>
  <c r="G16" i="17"/>
  <c r="D16" i="17"/>
  <c r="B174" i="7" s="1"/>
  <c r="G15" i="17"/>
  <c r="D15" i="17"/>
  <c r="L120" i="7" s="1"/>
  <c r="G14" i="17"/>
  <c r="D14" i="17"/>
  <c r="G120" i="7" s="1"/>
  <c r="G13" i="17"/>
  <c r="D13" i="17"/>
  <c r="B120" i="7" s="1"/>
  <c r="G12" i="17"/>
  <c r="D12" i="17"/>
  <c r="L66" i="7" s="1"/>
  <c r="G11" i="17"/>
  <c r="D11" i="17"/>
  <c r="G66" i="7" s="1"/>
  <c r="G10" i="17"/>
  <c r="D10" i="17"/>
  <c r="B66" i="7" s="1"/>
  <c r="G9" i="17"/>
  <c r="D9" i="17"/>
  <c r="L12" i="7" s="1"/>
  <c r="F8" i="17"/>
  <c r="D8" i="17"/>
  <c r="G12" i="7" s="1"/>
  <c r="F7" i="17"/>
  <c r="D7" i="17"/>
  <c r="B12" i="7" s="1"/>
  <c r="D3" i="17"/>
  <c r="D2" i="17"/>
  <c r="D124" i="16"/>
  <c r="P120" i="16"/>
  <c r="J120" i="16"/>
  <c r="D120" i="16"/>
  <c r="T117" i="16"/>
  <c r="S117" i="16"/>
  <c r="R117" i="16"/>
  <c r="Q117" i="16"/>
  <c r="N117" i="16"/>
  <c r="M117" i="16"/>
  <c r="L117" i="16"/>
  <c r="K117" i="16"/>
  <c r="H117" i="16"/>
  <c r="G117" i="16"/>
  <c r="F117" i="16"/>
  <c r="E117" i="16"/>
  <c r="Q116" i="16"/>
  <c r="F18" i="16" s="1"/>
  <c r="N173" i="7" s="1"/>
  <c r="K116" i="16"/>
  <c r="E116" i="16"/>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Q101" i="16"/>
  <c r="K101" i="16"/>
  <c r="E101" i="16"/>
  <c r="Q99" i="16"/>
  <c r="K99" i="16"/>
  <c r="E99" i="16"/>
  <c r="P98" i="16"/>
  <c r="J98" i="16"/>
  <c r="D98" i="16"/>
  <c r="T93" i="16"/>
  <c r="S93" i="16"/>
  <c r="R93" i="16"/>
  <c r="Q93" i="16"/>
  <c r="N93" i="16"/>
  <c r="M93" i="16"/>
  <c r="L93" i="16"/>
  <c r="K93" i="16"/>
  <c r="H93" i="16"/>
  <c r="G93" i="16"/>
  <c r="F93" i="16"/>
  <c r="E93" i="16"/>
  <c r="Q92" i="16"/>
  <c r="F15" i="16" s="1"/>
  <c r="K92" i="16"/>
  <c r="F14" i="16" s="1"/>
  <c r="I119" i="7" s="1"/>
  <c r="E92" i="16"/>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F10" i="16" s="1"/>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N32" i="16"/>
  <c r="H32" i="16"/>
  <c r="N31" i="16"/>
  <c r="H31" i="16"/>
  <c r="Q29" i="16"/>
  <c r="Q27" i="16"/>
  <c r="K27" i="16"/>
  <c r="E27" i="16"/>
  <c r="V26" i="16"/>
  <c r="P26" i="16"/>
  <c r="J26" i="16"/>
  <c r="D26" i="16"/>
  <c r="D18" i="16"/>
  <c r="L173" i="7" s="1"/>
  <c r="G17" i="16"/>
  <c r="F17" i="16"/>
  <c r="D17" i="16"/>
  <c r="G173" i="7" s="1"/>
  <c r="F16" i="16"/>
  <c r="D16" i="16"/>
  <c r="B173" i="7" s="1"/>
  <c r="G15" i="16"/>
  <c r="D15" i="16"/>
  <c r="L119" i="7" s="1"/>
  <c r="G14" i="16"/>
  <c r="D14" i="16"/>
  <c r="G119" i="7" s="1"/>
  <c r="G13" i="16"/>
  <c r="D13" i="16"/>
  <c r="B119" i="7" s="1"/>
  <c r="G12" i="16"/>
  <c r="D12" i="16"/>
  <c r="L65" i="7" s="1"/>
  <c r="D11" i="16"/>
  <c r="G65" i="7" s="1"/>
  <c r="G10" i="16"/>
  <c r="D10" i="16"/>
  <c r="B65" i="7" s="1"/>
  <c r="G9" i="16"/>
  <c r="D9" i="16"/>
  <c r="L11" i="7" s="1"/>
  <c r="D8" i="16"/>
  <c r="G11" i="7" s="1"/>
  <c r="D7" i="16"/>
  <c r="B11" i="7" s="1"/>
  <c r="D3" i="16"/>
  <c r="D2" i="16"/>
  <c r="D124" i="15"/>
  <c r="P120" i="15"/>
  <c r="J120" i="15"/>
  <c r="D120" i="15"/>
  <c r="T117" i="15"/>
  <c r="S117" i="15"/>
  <c r="R117" i="15"/>
  <c r="Q117" i="15"/>
  <c r="N117" i="15"/>
  <c r="M117" i="15"/>
  <c r="L117" i="15"/>
  <c r="K117" i="15"/>
  <c r="H117" i="15"/>
  <c r="G117" i="15"/>
  <c r="F117" i="15"/>
  <c r="E117" i="15"/>
  <c r="Q116" i="15"/>
  <c r="F18" i="15" s="1"/>
  <c r="N172" i="7" s="1"/>
  <c r="K116" i="15"/>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Q101" i="15"/>
  <c r="K101" i="15"/>
  <c r="E101" i="15"/>
  <c r="Q99" i="15"/>
  <c r="K99" i="15"/>
  <c r="E99" i="15"/>
  <c r="P98" i="15"/>
  <c r="J98" i="15"/>
  <c r="D98" i="15"/>
  <c r="T93" i="15"/>
  <c r="S93" i="15"/>
  <c r="R93" i="15"/>
  <c r="Q93" i="15"/>
  <c r="N93" i="15"/>
  <c r="M93" i="15"/>
  <c r="L93" i="15"/>
  <c r="K93" i="15"/>
  <c r="H93" i="15"/>
  <c r="G93" i="15"/>
  <c r="F93" i="15"/>
  <c r="E93" i="15"/>
  <c r="Q92" i="15"/>
  <c r="F15" i="15" s="1"/>
  <c r="N118" i="7" s="1"/>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Q53" i="15"/>
  <c r="K53" i="15"/>
  <c r="E53" i="15"/>
  <c r="Q51" i="15"/>
  <c r="K51" i="15"/>
  <c r="E51" i="15"/>
  <c r="P50" i="15"/>
  <c r="J50" i="15"/>
  <c r="D50" i="15"/>
  <c r="T45" i="15"/>
  <c r="S45" i="15"/>
  <c r="R45" i="15"/>
  <c r="Q45" i="15"/>
  <c r="N45" i="15"/>
  <c r="M45" i="15"/>
  <c r="L45" i="15"/>
  <c r="K45" i="15"/>
  <c r="H45" i="15"/>
  <c r="G45" i="15"/>
  <c r="F45" i="15"/>
  <c r="E45" i="15"/>
  <c r="Q44" i="15"/>
  <c r="K44" i="15"/>
  <c r="F8" i="15" s="1"/>
  <c r="I10" i="7" s="1"/>
  <c r="E44" i="15"/>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N32" i="15"/>
  <c r="H32" i="15"/>
  <c r="N31" i="15"/>
  <c r="H31" i="15"/>
  <c r="Q29" i="15"/>
  <c r="Q27" i="15"/>
  <c r="K27" i="15"/>
  <c r="E27" i="15"/>
  <c r="V26" i="15"/>
  <c r="P26" i="15"/>
  <c r="J26" i="15"/>
  <c r="D26" i="15"/>
  <c r="G18" i="15"/>
  <c r="D18" i="15"/>
  <c r="L172" i="7" s="1"/>
  <c r="G17" i="15"/>
  <c r="F17" i="15"/>
  <c r="D17" i="15"/>
  <c r="G172" i="7" s="1"/>
  <c r="G16" i="15"/>
  <c r="F16" i="15"/>
  <c r="D16" i="15"/>
  <c r="B172" i="7" s="1"/>
  <c r="G15" i="15"/>
  <c r="D15" i="15"/>
  <c r="L118" i="7" s="1"/>
  <c r="G14" i="15"/>
  <c r="D14" i="15"/>
  <c r="G118" i="7" s="1"/>
  <c r="G13" i="15"/>
  <c r="D13" i="15"/>
  <c r="B118" i="7" s="1"/>
  <c r="G12" i="15"/>
  <c r="D12" i="15"/>
  <c r="L64" i="7" s="1"/>
  <c r="G11" i="15"/>
  <c r="D11" i="15"/>
  <c r="G64" i="7" s="1"/>
  <c r="G10" i="15"/>
  <c r="D10" i="15"/>
  <c r="B64" i="7" s="1"/>
  <c r="F9" i="15"/>
  <c r="N10" i="7" s="1"/>
  <c r="D9" i="15"/>
  <c r="L10" i="7" s="1"/>
  <c r="D8" i="15"/>
  <c r="G10" i="7" s="1"/>
  <c r="G7" i="15"/>
  <c r="F7" i="15"/>
  <c r="D7" i="15"/>
  <c r="B10" i="7" s="1"/>
  <c r="D3" i="15"/>
  <c r="D2" i="15"/>
  <c r="D124" i="14"/>
  <c r="P120" i="14"/>
  <c r="J120" i="14"/>
  <c r="D120" i="14"/>
  <c r="T117" i="14"/>
  <c r="S117" i="14"/>
  <c r="R117" i="14"/>
  <c r="Q117" i="14"/>
  <c r="N117" i="14"/>
  <c r="M117" i="14"/>
  <c r="L117" i="14"/>
  <c r="K117" i="14"/>
  <c r="H117" i="14"/>
  <c r="G117" i="14"/>
  <c r="F117" i="14"/>
  <c r="E117" i="14"/>
  <c r="Q116" i="14"/>
  <c r="F18" i="14" s="1"/>
  <c r="N171" i="7" s="1"/>
  <c r="K116" i="14"/>
  <c r="E116" i="14"/>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Q101" i="14"/>
  <c r="K101" i="14"/>
  <c r="E101" i="14"/>
  <c r="Q99" i="14"/>
  <c r="K99" i="14"/>
  <c r="E99" i="14"/>
  <c r="P98" i="14"/>
  <c r="J98" i="14"/>
  <c r="D98" i="14"/>
  <c r="T93" i="14"/>
  <c r="S93" i="14"/>
  <c r="R93" i="14"/>
  <c r="Q93" i="14"/>
  <c r="N93" i="14"/>
  <c r="M93" i="14"/>
  <c r="L93" i="14"/>
  <c r="K93" i="14"/>
  <c r="H93" i="14"/>
  <c r="G93" i="14"/>
  <c r="F93" i="14"/>
  <c r="E93" i="14"/>
  <c r="Q92" i="14"/>
  <c r="F15" i="14" s="1"/>
  <c r="N117" i="7" s="1"/>
  <c r="K92" i="14"/>
  <c r="E92" i="14"/>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E44" i="14"/>
  <c r="Q43" i="14"/>
  <c r="K43" i="14"/>
  <c r="E43" i="14"/>
  <c r="T41" i="14"/>
  <c r="T39" i="14"/>
  <c r="N39" i="14"/>
  <c r="H39" i="14"/>
  <c r="T38" i="14"/>
  <c r="N38" i="14"/>
  <c r="H38" i="14"/>
  <c r="T37" i="14"/>
  <c r="N37" i="14"/>
  <c r="H37" i="14"/>
  <c r="T36" i="14"/>
  <c r="N36" i="14"/>
  <c r="H36" i="14"/>
  <c r="T35" i="14"/>
  <c r="N35" i="14"/>
  <c r="H35" i="14"/>
  <c r="T34" i="14"/>
  <c r="N34" i="14"/>
  <c r="H34" i="14"/>
  <c r="T33" i="14"/>
  <c r="N33" i="14"/>
  <c r="H33" i="14"/>
  <c r="T32" i="14"/>
  <c r="N32" i="14"/>
  <c r="H32" i="14"/>
  <c r="N31" i="14"/>
  <c r="H31" i="14"/>
  <c r="Q29" i="14"/>
  <c r="Q27" i="14"/>
  <c r="K27" i="14"/>
  <c r="E27" i="14"/>
  <c r="V26" i="14"/>
  <c r="P26" i="14"/>
  <c r="J26" i="14"/>
  <c r="D26" i="14"/>
  <c r="D18" i="14"/>
  <c r="L171" i="7" s="1"/>
  <c r="G17" i="14"/>
  <c r="F17" i="14"/>
  <c r="D17" i="14"/>
  <c r="G171" i="7" s="1"/>
  <c r="F16" i="14"/>
  <c r="D16" i="14"/>
  <c r="B171" i="7" s="1"/>
  <c r="G15" i="14"/>
  <c r="D15" i="14"/>
  <c r="L117" i="7" s="1"/>
  <c r="G14" i="14"/>
  <c r="F14" i="14"/>
  <c r="I117" i="7" s="1"/>
  <c r="D14" i="14"/>
  <c r="G117" i="7" s="1"/>
  <c r="G13" i="14"/>
  <c r="D13" i="14"/>
  <c r="B117" i="7" s="1"/>
  <c r="G12" i="14"/>
  <c r="D12" i="14"/>
  <c r="L63" i="7" s="1"/>
  <c r="D11" i="14"/>
  <c r="G63" i="7" s="1"/>
  <c r="G10" i="14"/>
  <c r="D10" i="14"/>
  <c r="B63" i="7" s="1"/>
  <c r="G9" i="14"/>
  <c r="D9" i="14"/>
  <c r="L9" i="7" s="1"/>
  <c r="G8" i="14"/>
  <c r="D8" i="14"/>
  <c r="G9" i="7" s="1"/>
  <c r="G7" i="14"/>
  <c r="F7" i="14"/>
  <c r="D7" i="14"/>
  <c r="B9" i="7" s="1"/>
  <c r="D3" i="14"/>
  <c r="D2" i="14"/>
  <c r="D124" i="13"/>
  <c r="P120" i="13"/>
  <c r="J120" i="13"/>
  <c r="D120" i="13"/>
  <c r="T117" i="13"/>
  <c r="S117" i="13"/>
  <c r="R117" i="13"/>
  <c r="Q117" i="13"/>
  <c r="N117" i="13"/>
  <c r="M117" i="13"/>
  <c r="L117" i="13"/>
  <c r="K117" i="13"/>
  <c r="H117" i="13"/>
  <c r="G117" i="13"/>
  <c r="F117" i="13"/>
  <c r="E117" i="13"/>
  <c r="Q116" i="13"/>
  <c r="K116" i="13"/>
  <c r="E116" i="13"/>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Q101" i="13"/>
  <c r="K101" i="13"/>
  <c r="E101" i="13"/>
  <c r="Q99" i="13"/>
  <c r="K99" i="13"/>
  <c r="E99" i="13"/>
  <c r="P98" i="13"/>
  <c r="J98" i="13"/>
  <c r="D98" i="13"/>
  <c r="T93" i="13"/>
  <c r="S93" i="13"/>
  <c r="R93" i="13"/>
  <c r="Q93" i="13"/>
  <c r="N93" i="13"/>
  <c r="M93" i="13"/>
  <c r="L93" i="13"/>
  <c r="K93" i="13"/>
  <c r="H93" i="13"/>
  <c r="G93" i="13"/>
  <c r="F93" i="13"/>
  <c r="E93" i="13"/>
  <c r="Q92" i="13"/>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N32" i="13"/>
  <c r="H32" i="13"/>
  <c r="N31" i="13"/>
  <c r="H31" i="13"/>
  <c r="Q29" i="13"/>
  <c r="Q27" i="13"/>
  <c r="K27" i="13"/>
  <c r="E27" i="13"/>
  <c r="V26" i="13"/>
  <c r="P26" i="13"/>
  <c r="J26" i="13"/>
  <c r="D26" i="13"/>
  <c r="G18" i="13"/>
  <c r="F18" i="13"/>
  <c r="D18" i="13"/>
  <c r="L170" i="7" s="1"/>
  <c r="G17" i="13"/>
  <c r="F17" i="13"/>
  <c r="D17" i="13"/>
  <c r="G170" i="7" s="1"/>
  <c r="G16" i="13"/>
  <c r="F16" i="13"/>
  <c r="D16" i="13"/>
  <c r="B170" i="7" s="1"/>
  <c r="G15" i="13"/>
  <c r="F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D3" i="13"/>
  <c r="D2" i="13"/>
  <c r="D124" i="12"/>
  <c r="P120" i="12"/>
  <c r="J120" i="12"/>
  <c r="D120" i="12"/>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Q77" i="12"/>
  <c r="K77" i="12"/>
  <c r="E77" i="12"/>
  <c r="Q75" i="12"/>
  <c r="K75" i="12"/>
  <c r="E75" i="12"/>
  <c r="P74" i="12"/>
  <c r="J74" i="12"/>
  <c r="D74" i="12"/>
  <c r="T69" i="12"/>
  <c r="S69" i="12"/>
  <c r="R69" i="12"/>
  <c r="Q69" i="12"/>
  <c r="N69" i="12"/>
  <c r="M69" i="12"/>
  <c r="L69" i="12"/>
  <c r="K69" i="12"/>
  <c r="H69" i="12"/>
  <c r="G69" i="12"/>
  <c r="F69" i="12"/>
  <c r="E69" i="12"/>
  <c r="Q68" i="12"/>
  <c r="F12" i="12" s="1"/>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T41" i="12"/>
  <c r="T39" i="12"/>
  <c r="N39" i="12"/>
  <c r="H39" i="12"/>
  <c r="T38" i="12"/>
  <c r="N38" i="12"/>
  <c r="H38" i="12"/>
  <c r="T37" i="12"/>
  <c r="N37" i="12"/>
  <c r="H37" i="12"/>
  <c r="T36" i="12"/>
  <c r="N36" i="12"/>
  <c r="H36" i="12"/>
  <c r="T35" i="12"/>
  <c r="N35" i="12"/>
  <c r="H35" i="12"/>
  <c r="T34" i="12"/>
  <c r="N34" i="12"/>
  <c r="H34" i="12"/>
  <c r="T33" i="12"/>
  <c r="N33" i="12"/>
  <c r="H33" i="12"/>
  <c r="T32" i="12"/>
  <c r="N32" i="12"/>
  <c r="H32" i="12"/>
  <c r="N31" i="12"/>
  <c r="H31"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G7" i="12"/>
  <c r="D7" i="12"/>
  <c r="B7" i="7" s="1"/>
  <c r="D3" i="12"/>
  <c r="D2" i="12"/>
  <c r="D124" i="11"/>
  <c r="P120" i="11"/>
  <c r="J120" i="11"/>
  <c r="D120" i="11"/>
  <c r="T117" i="11"/>
  <c r="S117" i="11"/>
  <c r="R117" i="11"/>
  <c r="Q117" i="11"/>
  <c r="N117" i="11"/>
  <c r="M117" i="11"/>
  <c r="L117" i="11"/>
  <c r="K117" i="11"/>
  <c r="H117" i="11"/>
  <c r="G117" i="11"/>
  <c r="F117" i="11"/>
  <c r="E117" i="11"/>
  <c r="Q116" i="11"/>
  <c r="F18" i="11" s="1"/>
  <c r="N168" i="7" s="1"/>
  <c r="K116" i="11"/>
  <c r="F17" i="11" s="1"/>
  <c r="I168" i="7" s="1"/>
  <c r="E116" i="11"/>
  <c r="F16" i="11" s="1"/>
  <c r="D168" i="7" s="1"/>
  <c r="Q115" i="1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F10" i="11" s="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N32" i="11"/>
  <c r="H32" i="11"/>
  <c r="N31" i="11"/>
  <c r="H31" i="11"/>
  <c r="Q29" i="11"/>
  <c r="Q27" i="11"/>
  <c r="K27" i="11"/>
  <c r="E27" i="11"/>
  <c r="V26" i="11"/>
  <c r="P26" i="11"/>
  <c r="J26" i="11"/>
  <c r="D26" i="11"/>
  <c r="G18" i="11"/>
  <c r="D18" i="11"/>
  <c r="L168" i="7" s="1"/>
  <c r="G17" i="11"/>
  <c r="D17" i="11"/>
  <c r="G168" i="7" s="1"/>
  <c r="G16" i="11"/>
  <c r="D16" i="11"/>
  <c r="B168" i="7" s="1"/>
  <c r="G15" i="11"/>
  <c r="D15" i="11"/>
  <c r="L114" i="7" s="1"/>
  <c r="G14" i="11"/>
  <c r="D14" i="11"/>
  <c r="G114" i="7" s="1"/>
  <c r="G13" i="11"/>
  <c r="F13" i="11"/>
  <c r="D13" i="11"/>
  <c r="B114" i="7" s="1"/>
  <c r="G12" i="11"/>
  <c r="D12" i="11"/>
  <c r="L60" i="7" s="1"/>
  <c r="G11" i="11"/>
  <c r="D11" i="11"/>
  <c r="G60" i="7" s="1"/>
  <c r="G10" i="11"/>
  <c r="D60" i="7"/>
  <c r="D10" i="11"/>
  <c r="B60" i="7" s="1"/>
  <c r="G9" i="11"/>
  <c r="D9" i="11"/>
  <c r="L6" i="7" s="1"/>
  <c r="F8" i="11"/>
  <c r="I6" i="7" s="1"/>
  <c r="D8" i="11"/>
  <c r="G6" i="7" s="1"/>
  <c r="G7" i="11"/>
  <c r="D7" i="11"/>
  <c r="B6" i="7" s="1"/>
  <c r="D3" i="11"/>
  <c r="D2" i="11"/>
  <c r="D124" i="10"/>
  <c r="P120" i="10"/>
  <c r="J120" i="10"/>
  <c r="D120" i="10"/>
  <c r="T117" i="10"/>
  <c r="S117" i="10"/>
  <c r="R117" i="10"/>
  <c r="Q117" i="10"/>
  <c r="N117" i="10"/>
  <c r="M117" i="10"/>
  <c r="L117" i="10"/>
  <c r="K117" i="10"/>
  <c r="H117" i="10"/>
  <c r="G117" i="10"/>
  <c r="F117" i="10"/>
  <c r="E117" i="10"/>
  <c r="Q116" i="10"/>
  <c r="F18" i="10" s="1"/>
  <c r="N167" i="7" s="1"/>
  <c r="K116" i="10"/>
  <c r="E116" i="10"/>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Q77" i="10"/>
  <c r="K77" i="10"/>
  <c r="E77" i="10"/>
  <c r="Q75" i="10"/>
  <c r="K75" i="10"/>
  <c r="E75" i="10"/>
  <c r="P74" i="10"/>
  <c r="J74" i="10"/>
  <c r="D74" i="10"/>
  <c r="T69" i="10"/>
  <c r="S69" i="10"/>
  <c r="R69" i="10"/>
  <c r="Q69" i="10"/>
  <c r="N69" i="10"/>
  <c r="M69" i="10"/>
  <c r="L69" i="10"/>
  <c r="K69" i="10"/>
  <c r="H69" i="10"/>
  <c r="G69" i="10"/>
  <c r="F69" i="10"/>
  <c r="E69" i="10"/>
  <c r="Q68" i="10"/>
  <c r="F12" i="10" s="1"/>
  <c r="K68" i="10"/>
  <c r="E68" i="10"/>
  <c r="F10" i="10"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N32" i="10"/>
  <c r="H32" i="10"/>
  <c r="N31" i="10"/>
  <c r="H31" i="10"/>
  <c r="Q29" i="10"/>
  <c r="Q27" i="10"/>
  <c r="K27" i="10"/>
  <c r="E27" i="10"/>
  <c r="V26" i="10"/>
  <c r="P26" i="10"/>
  <c r="J26" i="10"/>
  <c r="D26" i="10"/>
  <c r="D18" i="10"/>
  <c r="L167" i="7" s="1"/>
  <c r="G17" i="10"/>
  <c r="F17" i="10"/>
  <c r="I167" i="7" s="1"/>
  <c r="D17" i="10"/>
  <c r="G167" i="7" s="1"/>
  <c r="G16" i="10"/>
  <c r="F16" i="10"/>
  <c r="D167" i="7" s="1"/>
  <c r="D16" i="10"/>
  <c r="B167" i="7" s="1"/>
  <c r="G15" i="10"/>
  <c r="D15" i="10"/>
  <c r="L113" i="7" s="1"/>
  <c r="F14" i="10"/>
  <c r="I113" i="7" s="1"/>
  <c r="D14" i="10"/>
  <c r="G113" i="7" s="1"/>
  <c r="D13" i="10"/>
  <c r="B113" i="7" s="1"/>
  <c r="G12" i="10"/>
  <c r="D12" i="10"/>
  <c r="L59" i="7" s="1"/>
  <c r="G11" i="10"/>
  <c r="D11" i="10"/>
  <c r="G59" i="7" s="1"/>
  <c r="G10" i="10"/>
  <c r="D10" i="10"/>
  <c r="B59" i="7" s="1"/>
  <c r="G9" i="10"/>
  <c r="D9" i="10"/>
  <c r="L5" i="7" s="1"/>
  <c r="F8" i="10"/>
  <c r="I5" i="7" s="1"/>
  <c r="D8" i="10"/>
  <c r="G5" i="7" s="1"/>
  <c r="D7" i="10"/>
  <c r="B5" i="7" s="1"/>
  <c r="D3" i="10"/>
  <c r="D2" i="10"/>
  <c r="D124" i="9"/>
  <c r="P120" i="9"/>
  <c r="J120" i="9"/>
  <c r="D120" i="9"/>
  <c r="T117" i="9"/>
  <c r="S117" i="9"/>
  <c r="R117" i="9"/>
  <c r="Q117" i="9"/>
  <c r="N117" i="9"/>
  <c r="M117" i="9"/>
  <c r="L117" i="9"/>
  <c r="K117" i="9"/>
  <c r="H117" i="9"/>
  <c r="G117" i="9"/>
  <c r="F117" i="9"/>
  <c r="E117" i="9"/>
  <c r="Q116" i="9"/>
  <c r="K116" i="9"/>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F9" i="9" s="1"/>
  <c r="N4" i="7" s="1"/>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N32" i="9"/>
  <c r="H32" i="9"/>
  <c r="Q29" i="9"/>
  <c r="Q27" i="9"/>
  <c r="K27" i="9"/>
  <c r="E27" i="9"/>
  <c r="V26" i="9"/>
  <c r="P26" i="9"/>
  <c r="J26" i="9"/>
  <c r="D26" i="9"/>
  <c r="F18" i="9"/>
  <c r="N166" i="7" s="1"/>
  <c r="D18" i="9"/>
  <c r="L166" i="7" s="1"/>
  <c r="F17" i="9"/>
  <c r="I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D3" i="9"/>
  <c r="D2" i="9"/>
  <c r="A3" i="8"/>
  <c r="D180" i="7"/>
  <c r="D179" i="7"/>
  <c r="I178" i="7"/>
  <c r="I177" i="7"/>
  <c r="N175" i="7"/>
  <c r="D175" i="7"/>
  <c r="I174" i="7"/>
  <c r="I173" i="7"/>
  <c r="D173" i="7"/>
  <c r="I172" i="7"/>
  <c r="D172" i="7"/>
  <c r="I171" i="7"/>
  <c r="D171" i="7"/>
  <c r="N170" i="7"/>
  <c r="I170" i="7"/>
  <c r="D170" i="7"/>
  <c r="I169" i="7"/>
  <c r="D169" i="7"/>
  <c r="N127" i="7"/>
  <c r="N125" i="7"/>
  <c r="N124" i="7"/>
  <c r="N123" i="7"/>
  <c r="N121" i="7"/>
  <c r="N119" i="7"/>
  <c r="N116" i="7"/>
  <c r="I116" i="7"/>
  <c r="D116" i="7"/>
  <c r="N115" i="7"/>
  <c r="D114" i="7"/>
  <c r="N113" i="7"/>
  <c r="D73" i="7"/>
  <c r="N72" i="7"/>
  <c r="I72" i="7"/>
  <c r="N70" i="7"/>
  <c r="N69" i="7"/>
  <c r="N68" i="7"/>
  <c r="I68" i="7"/>
  <c r="N67" i="7"/>
  <c r="I67" i="7"/>
  <c r="N65" i="7"/>
  <c r="I65" i="7"/>
  <c r="D65" i="7"/>
  <c r="N64" i="7"/>
  <c r="I64" i="7"/>
  <c r="N63" i="7"/>
  <c r="I63" i="7"/>
  <c r="N62" i="7"/>
  <c r="I62" i="7"/>
  <c r="N61" i="7"/>
  <c r="D61" i="7"/>
  <c r="N60" i="7"/>
  <c r="N59" i="7"/>
  <c r="D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D18" i="7"/>
  <c r="Q17" i="7"/>
  <c r="N17" i="7"/>
  <c r="I17" i="7"/>
  <c r="D17" i="7"/>
  <c r="I16" i="7"/>
  <c r="N15" i="7"/>
  <c r="I15" i="7"/>
  <c r="I13" i="7"/>
  <c r="D13" i="7"/>
  <c r="I12" i="7"/>
  <c r="D12" i="7"/>
  <c r="N11" i="7"/>
  <c r="I11" i="7"/>
  <c r="D10" i="7"/>
  <c r="N9" i="7"/>
  <c r="I9" i="7"/>
  <c r="D9" i="7"/>
  <c r="N9" i="5"/>
  <c r="M9" i="5"/>
  <c r="L9" i="5"/>
  <c r="K9" i="5"/>
  <c r="B10" i="5" s="1"/>
  <c r="J9" i="5"/>
  <c r="I9" i="5"/>
  <c r="H9" i="5"/>
  <c r="G9" i="5"/>
  <c r="F9" i="5"/>
  <c r="E9" i="5"/>
  <c r="K42" i="11" l="1"/>
  <c r="H8" i="11" s="1"/>
  <c r="J6" i="7" s="1"/>
  <c r="K42" i="15"/>
  <c r="H8" i="15" s="1"/>
  <c r="J10" i="7" s="1"/>
  <c r="K42" i="16"/>
  <c r="H8" i="16" s="1"/>
  <c r="J11" i="7" s="1"/>
  <c r="K42" i="17"/>
  <c r="H8" i="17" s="1"/>
  <c r="J12" i="7" s="1"/>
  <c r="K42" i="19"/>
  <c r="H8" i="19" s="1"/>
  <c r="J14" i="7" s="1"/>
  <c r="K42" i="21"/>
  <c r="H8" i="21" s="1"/>
  <c r="J16" i="7" s="1"/>
  <c r="E42" i="14"/>
  <c r="H7" i="14" s="1"/>
  <c r="E9" i="7" s="1"/>
  <c r="K42" i="23"/>
  <c r="H8" i="23" s="1"/>
  <c r="J18" i="7" s="1"/>
  <c r="Y11" i="27"/>
  <c r="X12" i="27"/>
  <c r="M14" i="27"/>
  <c r="N13" i="27"/>
  <c r="N81" i="27"/>
  <c r="M82" i="27"/>
  <c r="C82" i="27"/>
  <c r="B83" i="27"/>
  <c r="C14" i="27"/>
  <c r="B15" i="27"/>
  <c r="X47" i="27"/>
  <c r="Y46" i="27"/>
  <c r="Y80" i="27"/>
  <c r="X81" i="27"/>
  <c r="N47" i="27"/>
  <c r="M48" i="27"/>
  <c r="B113" i="27"/>
  <c r="B117" i="27"/>
  <c r="C116" i="27"/>
  <c r="M116" i="27"/>
  <c r="C48" i="27"/>
  <c r="B49" i="27"/>
  <c r="F10" i="15"/>
  <c r="D64" i="7" s="1"/>
  <c r="F10" i="17"/>
  <c r="D66" i="7" s="1"/>
  <c r="F10" i="18"/>
  <c r="D67" i="7" s="1"/>
  <c r="F10" i="19"/>
  <c r="D68" i="7" s="1"/>
  <c r="F10" i="20"/>
  <c r="D69" i="7" s="1"/>
  <c r="F10" i="13"/>
  <c r="D62" i="7" s="1"/>
  <c r="F10" i="21"/>
  <c r="D70" i="7" s="1"/>
  <c r="F10" i="23"/>
  <c r="D72" i="7" s="1"/>
  <c r="F10" i="22"/>
  <c r="D71" i="7" s="1"/>
  <c r="F10" i="14"/>
  <c r="D63" i="7" s="1"/>
  <c r="I59" i="7"/>
  <c r="F11" i="10"/>
  <c r="F11" i="11"/>
  <c r="I60" i="7" s="1"/>
  <c r="F11" i="12"/>
  <c r="I61" i="7" s="1"/>
  <c r="F11" i="17"/>
  <c r="I66" i="7" s="1"/>
  <c r="F11" i="20"/>
  <c r="I69" i="7" s="1"/>
  <c r="F11" i="24"/>
  <c r="I73" i="7" s="1"/>
  <c r="F11" i="21"/>
  <c r="I70" i="7" s="1"/>
  <c r="F11" i="22"/>
  <c r="I71" i="7" s="1"/>
  <c r="K42" i="13"/>
  <c r="H8" i="13" s="1"/>
  <c r="J8" i="7" s="1"/>
  <c r="F12" i="24"/>
  <c r="N73" i="7" s="1"/>
  <c r="N58" i="7"/>
  <c r="K88" i="24"/>
  <c r="E42" i="17"/>
  <c r="H7" i="17" s="1"/>
  <c r="E12" i="7" s="1"/>
  <c r="K42" i="14"/>
  <c r="H8" i="14" s="1"/>
  <c r="J9" i="7" s="1"/>
  <c r="E42" i="21"/>
  <c r="H7" i="21" s="1"/>
  <c r="E16" i="7" s="1"/>
  <c r="E42" i="24"/>
  <c r="H7" i="24" s="1"/>
  <c r="E19" i="7" s="1"/>
  <c r="E42" i="11"/>
  <c r="H7" i="11" s="1"/>
  <c r="E6" i="7" s="1"/>
  <c r="J125" i="12"/>
  <c r="Q7" i="7" s="1"/>
  <c r="K42" i="24"/>
  <c r="H8" i="24" s="1"/>
  <c r="J19" i="7" s="1"/>
  <c r="E42" i="18"/>
  <c r="H7" i="18" s="1"/>
  <c r="E13" i="7" s="1"/>
  <c r="J125" i="15"/>
  <c r="Q10" i="7" s="1"/>
  <c r="K42" i="18"/>
  <c r="H8" i="18" s="1"/>
  <c r="J13" i="7" s="1"/>
  <c r="E42" i="22"/>
  <c r="H7" i="22" s="1"/>
  <c r="E17" i="7" s="1"/>
  <c r="J125" i="16"/>
  <c r="Q11" i="7" s="1"/>
  <c r="J125" i="19"/>
  <c r="Q14" i="7" s="1"/>
  <c r="J125" i="10"/>
  <c r="Q5" i="7" s="1"/>
  <c r="E42" i="12"/>
  <c r="H7" i="12" s="1"/>
  <c r="E7" i="7" s="1"/>
  <c r="E42" i="15"/>
  <c r="H7" i="15" s="1"/>
  <c r="E10" i="7" s="1"/>
  <c r="J125" i="20"/>
  <c r="Q15" i="7" s="1"/>
  <c r="K42" i="12"/>
  <c r="H8" i="12" s="1"/>
  <c r="J7" i="7" s="1"/>
  <c r="K42" i="22"/>
  <c r="H8" i="22" s="1"/>
  <c r="J17" i="7" s="1"/>
  <c r="J125" i="23"/>
  <c r="Q18" i="7" s="1"/>
  <c r="K2" i="9"/>
  <c r="A57" i="8"/>
  <c r="E42" i="16"/>
  <c r="H7" i="16" s="1"/>
  <c r="E11" i="7" s="1"/>
  <c r="E42" i="19"/>
  <c r="H7" i="19" s="1"/>
  <c r="E14" i="7" s="1"/>
  <c r="E42" i="23"/>
  <c r="H7" i="23" s="1"/>
  <c r="E18" i="7" s="1"/>
  <c r="J125" i="24"/>
  <c r="Q19" i="7" s="1"/>
  <c r="E42" i="20"/>
  <c r="H7" i="20" s="1"/>
  <c r="E15" i="7" s="1"/>
  <c r="F13" i="24"/>
  <c r="D127" i="7" s="1"/>
  <c r="J125" i="14"/>
  <c r="Q9" i="7" s="1"/>
  <c r="F13" i="21"/>
  <c r="D124" i="7" s="1"/>
  <c r="E42" i="13"/>
  <c r="H7" i="13" s="1"/>
  <c r="E8" i="7" s="1"/>
  <c r="J125" i="17"/>
  <c r="Q12" i="7" s="1"/>
  <c r="R15" i="7" s="1"/>
  <c r="J125" i="21"/>
  <c r="Q16" i="7" s="1"/>
  <c r="J125" i="18"/>
  <c r="Q13" i="7" s="1"/>
  <c r="K42" i="20"/>
  <c r="H8" i="20" s="1"/>
  <c r="J15" i="7" s="1"/>
  <c r="E112" i="11"/>
  <c r="E40" i="24"/>
  <c r="I7" i="24" s="1"/>
  <c r="C19" i="7" s="1"/>
  <c r="Q88" i="24"/>
  <c r="K88" i="18"/>
  <c r="Q88" i="17"/>
  <c r="Q64" i="17"/>
  <c r="K88" i="19"/>
  <c r="Q40" i="23"/>
  <c r="E40" i="18"/>
  <c r="I7" i="18" s="1"/>
  <c r="C13" i="7" s="1"/>
  <c r="K40" i="24"/>
  <c r="I8" i="24" s="1"/>
  <c r="H19" i="7" s="1"/>
  <c r="Q112" i="21"/>
  <c r="Q112" i="23"/>
  <c r="Q64" i="22"/>
  <c r="Q88" i="22"/>
  <c r="Q40" i="11"/>
  <c r="Q64" i="24"/>
  <c r="K88" i="16"/>
  <c r="K112" i="11"/>
  <c r="E88" i="15"/>
  <c r="K40" i="23"/>
  <c r="I8" i="23" s="1"/>
  <c r="H18" i="7" s="1"/>
  <c r="E64" i="24"/>
  <c r="E88" i="23"/>
  <c r="K64" i="10"/>
  <c r="K88" i="12"/>
  <c r="K64" i="19"/>
  <c r="K112" i="21"/>
  <c r="Q64" i="9"/>
  <c r="E112" i="9"/>
  <c r="H103" i="9" s="1"/>
  <c r="E114" i="9" s="1"/>
  <c r="H16" i="9" s="1"/>
  <c r="E166" i="7" s="1"/>
  <c r="E88" i="9"/>
  <c r="E40" i="14"/>
  <c r="I7" i="14" s="1"/>
  <c r="C9" i="7" s="1"/>
  <c r="E64" i="18"/>
  <c r="E88" i="19"/>
  <c r="E88" i="17"/>
  <c r="K112" i="17"/>
  <c r="Q88" i="19"/>
  <c r="E88" i="21"/>
  <c r="Q64" i="16"/>
  <c r="Q64" i="19"/>
  <c r="E88" i="18"/>
  <c r="K40" i="22"/>
  <c r="I8" i="22" s="1"/>
  <c r="H17" i="7" s="1"/>
  <c r="K40" i="12"/>
  <c r="I8" i="12" s="1"/>
  <c r="H7" i="7" s="1"/>
  <c r="E112" i="10"/>
  <c r="Q64" i="23"/>
  <c r="Q40" i="10"/>
  <c r="K40" i="11"/>
  <c r="I8" i="11" s="1"/>
  <c r="H6" i="7" s="1"/>
  <c r="E88" i="14"/>
  <c r="Q40" i="17"/>
  <c r="Q64" i="20"/>
  <c r="K112" i="24"/>
  <c r="K40" i="19"/>
  <c r="I8" i="19" s="1"/>
  <c r="H14" i="7" s="1"/>
  <c r="E64" i="20"/>
  <c r="E40" i="22"/>
  <c r="I7" i="22" s="1"/>
  <c r="C17" i="7" s="1"/>
  <c r="Q112" i="11"/>
  <c r="E112" i="19"/>
  <c r="K64" i="24"/>
  <c r="Q64" i="11"/>
  <c r="Q88" i="11"/>
  <c r="Q88" i="13"/>
  <c r="E40" i="9"/>
  <c r="E88" i="12"/>
  <c r="I13" i="12" s="1"/>
  <c r="Q64" i="13"/>
  <c r="E40" i="16"/>
  <c r="I7" i="16" s="1"/>
  <c r="C11" i="7" s="1"/>
  <c r="Q40" i="19"/>
  <c r="K64" i="20"/>
  <c r="Q112" i="20"/>
  <c r="K88" i="14"/>
  <c r="K112" i="19"/>
  <c r="K40" i="20"/>
  <c r="I8" i="20" s="1"/>
  <c r="H15" i="7" s="1"/>
  <c r="K40" i="9"/>
  <c r="K40" i="16"/>
  <c r="I8" i="16" s="1"/>
  <c r="H11" i="7" s="1"/>
  <c r="E112" i="20"/>
  <c r="K40" i="21"/>
  <c r="I8" i="21" s="1"/>
  <c r="H16" i="7" s="1"/>
  <c r="E64" i="22"/>
  <c r="E88" i="22"/>
  <c r="K112" i="13"/>
  <c r="E112" i="16"/>
  <c r="K64" i="17"/>
  <c r="K88" i="17"/>
  <c r="E112" i="18"/>
  <c r="Q112" i="19"/>
  <c r="Q64" i="12"/>
  <c r="Q64" i="14"/>
  <c r="E112" i="14"/>
  <c r="K40" i="15"/>
  <c r="I8" i="15" s="1"/>
  <c r="H10" i="7" s="1"/>
  <c r="E88" i="20"/>
  <c r="Q112" i="13"/>
  <c r="Q64" i="15"/>
  <c r="E64" i="16"/>
  <c r="Q64" i="10"/>
  <c r="E64" i="11"/>
  <c r="Q40" i="14"/>
  <c r="E64" i="14"/>
  <c r="Q40" i="15"/>
  <c r="Q88" i="15"/>
  <c r="Q64" i="21"/>
  <c r="Q40" i="20"/>
  <c r="E64" i="12"/>
  <c r="E64" i="9"/>
  <c r="E40" i="11"/>
  <c r="I7" i="11" s="1"/>
  <c r="C6" i="7" s="1"/>
  <c r="K64" i="16"/>
  <c r="K112" i="22"/>
  <c r="Q112" i="15"/>
  <c r="E64" i="10"/>
  <c r="K88" i="11"/>
  <c r="K64" i="14"/>
  <c r="Q112" i="14"/>
  <c r="K112" i="15"/>
  <c r="Q112" i="16"/>
  <c r="E64" i="17"/>
  <c r="K64" i="18"/>
  <c r="Q112" i="18"/>
  <c r="E40" i="20"/>
  <c r="I7" i="20" s="1"/>
  <c r="C15" i="7" s="1"/>
  <c r="K40" i="13"/>
  <c r="I8" i="13" s="1"/>
  <c r="H8" i="7" s="1"/>
  <c r="Q112" i="22"/>
  <c r="K88" i="10"/>
  <c r="Q112" i="10"/>
  <c r="K64" i="9"/>
  <c r="Q112" i="9"/>
  <c r="E40" i="10"/>
  <c r="I7" i="10" s="1"/>
  <c r="C5" i="7" s="1"/>
  <c r="K64" i="15"/>
  <c r="Q88" i="16"/>
  <c r="K40" i="10"/>
  <c r="I8" i="10" s="1"/>
  <c r="H5" i="7" s="1"/>
  <c r="E112" i="12"/>
  <c r="K64" i="13"/>
  <c r="K88" i="13"/>
  <c r="K40" i="14"/>
  <c r="I8" i="14" s="1"/>
  <c r="H9" i="7" s="1"/>
  <c r="Q88" i="14"/>
  <c r="K40" i="18"/>
  <c r="I8" i="18" s="1"/>
  <c r="H13" i="7" s="1"/>
  <c r="E40" i="21"/>
  <c r="I7" i="21" s="1"/>
  <c r="C16" i="7" s="1"/>
  <c r="K64" i="23"/>
  <c r="K112" i="10"/>
  <c r="Q40" i="12"/>
  <c r="E40" i="13"/>
  <c r="I7" i="13" s="1"/>
  <c r="C8" i="7" s="1"/>
  <c r="K112" i="9"/>
  <c r="K64" i="11"/>
  <c r="K88" i="15"/>
  <c r="K112" i="16"/>
  <c r="K40" i="17"/>
  <c r="I8" i="17" s="1"/>
  <c r="H12" i="7" s="1"/>
  <c r="Q40" i="18"/>
  <c r="E40" i="19"/>
  <c r="I7" i="19" s="1"/>
  <c r="C14" i="7" s="1"/>
  <c r="K112" i="20"/>
  <c r="Q88" i="21"/>
  <c r="E40" i="23"/>
  <c r="I7" i="23" s="1"/>
  <c r="C18" i="7" s="1"/>
  <c r="K112" i="23"/>
  <c r="Q112" i="24"/>
  <c r="K88" i="9"/>
  <c r="E40" i="12"/>
  <c r="I7" i="12" s="1"/>
  <c r="C7" i="7" s="1"/>
  <c r="K112" i="14"/>
  <c r="K88" i="20"/>
  <c r="Q40" i="21"/>
  <c r="E112" i="22"/>
  <c r="K88" i="23"/>
  <c r="Q40" i="24"/>
  <c r="Q88" i="10"/>
  <c r="K64" i="12"/>
  <c r="K112" i="12"/>
  <c r="Q112" i="17"/>
  <c r="K112" i="18"/>
  <c r="E64" i="21"/>
  <c r="Q40" i="22"/>
  <c r="E112" i="24"/>
  <c r="Q88" i="9"/>
  <c r="Q40" i="13"/>
  <c r="E64" i="15"/>
  <c r="E112" i="15"/>
  <c r="Q88" i="20"/>
  <c r="Q88" i="23"/>
  <c r="E88" i="24"/>
  <c r="Q112" i="12"/>
  <c r="E40" i="15"/>
  <c r="I7" i="15" s="1"/>
  <c r="C10" i="7" s="1"/>
  <c r="Q40" i="16"/>
  <c r="K64" i="21"/>
  <c r="K88" i="21"/>
  <c r="E112" i="23"/>
  <c r="Q40" i="9"/>
  <c r="E88" i="11"/>
  <c r="I13" i="11" s="1"/>
  <c r="Q88" i="12"/>
  <c r="E64" i="13"/>
  <c r="E88" i="13"/>
  <c r="I13" i="13" s="1"/>
  <c r="E112" i="13"/>
  <c r="E88" i="16"/>
  <c r="E40" i="17"/>
  <c r="I7" i="17" s="1"/>
  <c r="C12" i="7" s="1"/>
  <c r="Q64" i="18"/>
  <c r="Q88" i="18"/>
  <c r="E64" i="19"/>
  <c r="K64" i="22"/>
  <c r="K88" i="22"/>
  <c r="E64" i="23"/>
  <c r="R14" i="7"/>
  <c r="S14" i="7" s="1"/>
  <c r="R13" i="7"/>
  <c r="S13" i="7" s="1"/>
  <c r="E22" i="5"/>
  <c r="M20" i="5"/>
  <c r="K19" i="5"/>
  <c r="I18" i="5"/>
  <c r="G17" i="5"/>
  <c r="E16" i="5"/>
  <c r="K21" i="5"/>
  <c r="J21" i="5"/>
  <c r="J15" i="5"/>
  <c r="J22" i="5"/>
  <c r="N21" i="5"/>
  <c r="L20" i="5"/>
  <c r="J19" i="5"/>
  <c r="H18" i="5"/>
  <c r="F17" i="5"/>
  <c r="N15" i="5"/>
  <c r="M22" i="5"/>
  <c r="E18" i="5"/>
  <c r="K15" i="5"/>
  <c r="H20" i="5"/>
  <c r="H21" i="5"/>
  <c r="M21" i="5"/>
  <c r="K20" i="5"/>
  <c r="I19" i="5"/>
  <c r="G18" i="5"/>
  <c r="E17" i="5"/>
  <c r="M15" i="5"/>
  <c r="L21" i="5"/>
  <c r="J20" i="5"/>
  <c r="H19" i="5"/>
  <c r="N16" i="5"/>
  <c r="L15" i="5"/>
  <c r="I20" i="5"/>
  <c r="F19" i="5"/>
  <c r="F20" i="5"/>
  <c r="N22" i="5"/>
  <c r="F18" i="5"/>
  <c r="M16" i="5"/>
  <c r="N18" i="5"/>
  <c r="G19" i="5"/>
  <c r="N17" i="5"/>
  <c r="J16" i="5"/>
  <c r="L22" i="5"/>
  <c r="L16" i="5"/>
  <c r="L17" i="5"/>
  <c r="K22" i="5"/>
  <c r="I21" i="5"/>
  <c r="G20" i="5"/>
  <c r="E19" i="5"/>
  <c r="M17" i="5"/>
  <c r="K16" i="5"/>
  <c r="I15" i="5"/>
  <c r="H15" i="5"/>
  <c r="F15" i="5"/>
  <c r="R12" i="7"/>
  <c r="S12" i="7" s="1"/>
  <c r="E15" i="5"/>
  <c r="F22" i="5"/>
  <c r="F13" i="9"/>
  <c r="D112" i="7" s="1"/>
  <c r="D58" i="7"/>
  <c r="E112" i="21"/>
  <c r="R22" i="7"/>
  <c r="S22" i="7" s="1"/>
  <c r="H22" i="5"/>
  <c r="I22" i="5"/>
  <c r="M19" i="5"/>
  <c r="H16" i="5"/>
  <c r="N19" i="5"/>
  <c r="L18" i="5"/>
  <c r="I58" i="7"/>
  <c r="F8" i="9"/>
  <c r="I4" i="7" s="1"/>
  <c r="L19" i="5"/>
  <c r="I16" i="5"/>
  <c r="E20" i="5"/>
  <c r="R18" i="7"/>
  <c r="S18" i="7" s="1"/>
  <c r="R17" i="7"/>
  <c r="S17" i="7" s="1"/>
  <c r="S15" i="7"/>
  <c r="N20" i="5"/>
  <c r="K18" i="5"/>
  <c r="R20" i="7"/>
  <c r="S20" i="7" s="1"/>
  <c r="R21" i="7"/>
  <c r="S21" i="7" s="1"/>
  <c r="G15" i="5"/>
  <c r="F16" i="5"/>
  <c r="G16" i="5"/>
  <c r="H17" i="5"/>
  <c r="I17" i="5"/>
  <c r="E21" i="5"/>
  <c r="G22" i="5"/>
  <c r="M18" i="5"/>
  <c r="J17" i="5"/>
  <c r="F21" i="5"/>
  <c r="J18" i="5"/>
  <c r="K17" i="5"/>
  <c r="G21" i="5"/>
  <c r="F13" i="10"/>
  <c r="D113" i="7" s="1"/>
  <c r="R16" i="7"/>
  <c r="S16" i="7" s="1"/>
  <c r="A4" i="8"/>
  <c r="A58" i="8" s="1"/>
  <c r="E88" i="10"/>
  <c r="K42" i="10"/>
  <c r="H8" i="10" s="1"/>
  <c r="J5" i="7" s="1"/>
  <c r="J125" i="13"/>
  <c r="Q8" i="7" s="1"/>
  <c r="R10" i="7" s="1"/>
  <c r="S10" i="7" s="1"/>
  <c r="E42" i="10"/>
  <c r="H7" i="10" s="1"/>
  <c r="E5" i="7" s="1"/>
  <c r="J125" i="11"/>
  <c r="Q6" i="7" s="1"/>
  <c r="E112" i="17"/>
  <c r="F13" i="14"/>
  <c r="D117" i="7" s="1"/>
  <c r="F13" i="16"/>
  <c r="D119" i="7" s="1"/>
  <c r="F13" i="18"/>
  <c r="D121" i="7" s="1"/>
  <c r="F13" i="20"/>
  <c r="D123" i="7" s="1"/>
  <c r="F13" i="22"/>
  <c r="D125" i="7" s="1"/>
  <c r="Y47" i="27" l="1"/>
  <c r="X48" i="27"/>
  <c r="B50" i="27"/>
  <c r="C49" i="27"/>
  <c r="C15" i="27"/>
  <c r="B16" i="27"/>
  <c r="M113" i="27"/>
  <c r="X116" i="27"/>
  <c r="M117" i="27"/>
  <c r="N116" i="27"/>
  <c r="C83" i="27"/>
  <c r="B84" i="27"/>
  <c r="C117" i="27"/>
  <c r="B118" i="27"/>
  <c r="M83" i="27"/>
  <c r="N82" i="27"/>
  <c r="M49" i="27"/>
  <c r="N48" i="27"/>
  <c r="M15" i="27"/>
  <c r="N14" i="27"/>
  <c r="X82" i="27"/>
  <c r="Y81" i="27"/>
  <c r="X13" i="27"/>
  <c r="Y12" i="27"/>
  <c r="I18" i="11"/>
  <c r="M168" i="7" s="1"/>
  <c r="T103" i="11"/>
  <c r="Q114" i="11" s="1"/>
  <c r="H18" i="11" s="1"/>
  <c r="O168" i="7" s="1"/>
  <c r="I18" i="23"/>
  <c r="M180" i="7" s="1"/>
  <c r="T103" i="23"/>
  <c r="Q114" i="23" s="1"/>
  <c r="H18" i="23" s="1"/>
  <c r="O180" i="7" s="1"/>
  <c r="I18" i="18"/>
  <c r="M175" i="7" s="1"/>
  <c r="T103" i="18"/>
  <c r="Q114" i="18" s="1"/>
  <c r="H18" i="18" s="1"/>
  <c r="O175" i="7" s="1"/>
  <c r="I18" i="21"/>
  <c r="M178" i="7" s="1"/>
  <c r="T103" i="21"/>
  <c r="Q114" i="21" s="1"/>
  <c r="H18" i="21" s="1"/>
  <c r="O178" i="7" s="1"/>
  <c r="I18" i="9"/>
  <c r="M166" i="7" s="1"/>
  <c r="T103" i="9"/>
  <c r="Q114" i="9" s="1"/>
  <c r="H18" i="9" s="1"/>
  <c r="O166" i="7" s="1"/>
  <c r="I18" i="12"/>
  <c r="M169" i="7" s="1"/>
  <c r="T103" i="12"/>
  <c r="Q114" i="12" s="1"/>
  <c r="H18" i="12" s="1"/>
  <c r="O169" i="7" s="1"/>
  <c r="I18" i="13"/>
  <c r="M170" i="7" s="1"/>
  <c r="T103" i="13"/>
  <c r="Q114" i="13" s="1"/>
  <c r="H18" i="13" s="1"/>
  <c r="O170" i="7" s="1"/>
  <c r="I18" i="22"/>
  <c r="M179" i="7" s="1"/>
  <c r="T103" i="22"/>
  <c r="Q114" i="22" s="1"/>
  <c r="H18" i="22" s="1"/>
  <c r="O179" i="7" s="1"/>
  <c r="I18" i="24"/>
  <c r="M181" i="7" s="1"/>
  <c r="T103" i="24"/>
  <c r="Q114" i="24" s="1"/>
  <c r="H18" i="24" s="1"/>
  <c r="O181" i="7" s="1"/>
  <c r="I18" i="20"/>
  <c r="M177" i="7" s="1"/>
  <c r="T103" i="20"/>
  <c r="Q114" i="20" s="1"/>
  <c r="H18" i="20" s="1"/>
  <c r="O177" i="7" s="1"/>
  <c r="I18" i="14"/>
  <c r="M171" i="7" s="1"/>
  <c r="T103" i="14"/>
  <c r="Q114" i="14" s="1"/>
  <c r="H18" i="14" s="1"/>
  <c r="O171" i="7" s="1"/>
  <c r="I18" i="10"/>
  <c r="M167" i="7" s="1"/>
  <c r="T103" i="10"/>
  <c r="Q114" i="10" s="1"/>
  <c r="H18" i="10" s="1"/>
  <c r="O167" i="7" s="1"/>
  <c r="I18" i="15"/>
  <c r="M172" i="7" s="1"/>
  <c r="T103" i="15"/>
  <c r="Q114" i="15" s="1"/>
  <c r="H18" i="15" s="1"/>
  <c r="O172" i="7" s="1"/>
  <c r="I18" i="19"/>
  <c r="M176" i="7" s="1"/>
  <c r="T103" i="19"/>
  <c r="Q114" i="19" s="1"/>
  <c r="H18" i="19" s="1"/>
  <c r="O176" i="7" s="1"/>
  <c r="I18" i="17"/>
  <c r="M174" i="7" s="1"/>
  <c r="T103" i="17"/>
  <c r="Q114" i="17" s="1"/>
  <c r="H18" i="17" s="1"/>
  <c r="O174" i="7" s="1"/>
  <c r="I18" i="16"/>
  <c r="M173" i="7" s="1"/>
  <c r="T103" i="16"/>
  <c r="Q114" i="16" s="1"/>
  <c r="H18" i="16" s="1"/>
  <c r="O173" i="7" s="1"/>
  <c r="I17" i="11"/>
  <c r="H168" i="7" s="1"/>
  <c r="N103" i="11"/>
  <c r="K114" i="11" s="1"/>
  <c r="H17" i="11" s="1"/>
  <c r="J168" i="7" s="1"/>
  <c r="I17" i="23"/>
  <c r="H180" i="7" s="1"/>
  <c r="N103" i="23"/>
  <c r="K114" i="23" s="1"/>
  <c r="H17" i="23" s="1"/>
  <c r="J180" i="7" s="1"/>
  <c r="I17" i="16"/>
  <c r="H173" i="7" s="1"/>
  <c r="N103" i="16"/>
  <c r="K114" i="16" s="1"/>
  <c r="H17" i="16" s="1"/>
  <c r="J173" i="7" s="1"/>
  <c r="I17" i="13"/>
  <c r="H170" i="7" s="1"/>
  <c r="N103" i="13"/>
  <c r="K114" i="13" s="1"/>
  <c r="H17" i="13" s="1"/>
  <c r="J170" i="7" s="1"/>
  <c r="I17" i="9"/>
  <c r="H166" i="7" s="1"/>
  <c r="N103" i="9"/>
  <c r="K114" i="9" s="1"/>
  <c r="H17" i="9" s="1"/>
  <c r="J166" i="7" s="1"/>
  <c r="I17" i="17"/>
  <c r="H174" i="7" s="1"/>
  <c r="N103" i="17"/>
  <c r="K114" i="17" s="1"/>
  <c r="H17" i="17" s="1"/>
  <c r="J174" i="7" s="1"/>
  <c r="I17" i="12"/>
  <c r="H169" i="7" s="1"/>
  <c r="N103" i="12"/>
  <c r="K114" i="12" s="1"/>
  <c r="H17" i="12" s="1"/>
  <c r="J169" i="7" s="1"/>
  <c r="I17" i="22"/>
  <c r="H179" i="7" s="1"/>
  <c r="N103" i="22"/>
  <c r="K114" i="22" s="1"/>
  <c r="H17" i="22" s="1"/>
  <c r="J179" i="7" s="1"/>
  <c r="I17" i="24"/>
  <c r="H181" i="7" s="1"/>
  <c r="N103" i="24"/>
  <c r="K114" i="24" s="1"/>
  <c r="H17" i="24" s="1"/>
  <c r="J181" i="7" s="1"/>
  <c r="I17" i="20"/>
  <c r="H177" i="7" s="1"/>
  <c r="N103" i="20"/>
  <c r="K114" i="20" s="1"/>
  <c r="H17" i="20" s="1"/>
  <c r="J177" i="7" s="1"/>
  <c r="I17" i="10"/>
  <c r="H167" i="7" s="1"/>
  <c r="N103" i="10"/>
  <c r="K114" i="10" s="1"/>
  <c r="H17" i="10" s="1"/>
  <c r="J167" i="7" s="1"/>
  <c r="I17" i="14"/>
  <c r="H171" i="7" s="1"/>
  <c r="N103" i="14"/>
  <c r="K114" i="14" s="1"/>
  <c r="H17" i="14" s="1"/>
  <c r="J171" i="7" s="1"/>
  <c r="I17" i="15"/>
  <c r="H172" i="7" s="1"/>
  <c r="N103" i="15"/>
  <c r="K114" i="15" s="1"/>
  <c r="H17" i="15" s="1"/>
  <c r="J172" i="7" s="1"/>
  <c r="I17" i="19"/>
  <c r="H176" i="7" s="1"/>
  <c r="N103" i="19"/>
  <c r="K114" i="19" s="1"/>
  <c r="H17" i="19" s="1"/>
  <c r="J176" i="7" s="1"/>
  <c r="I17" i="18"/>
  <c r="H175" i="7" s="1"/>
  <c r="N103" i="18"/>
  <c r="K114" i="18" s="1"/>
  <c r="H17" i="18" s="1"/>
  <c r="J175" i="7" s="1"/>
  <c r="I17" i="21"/>
  <c r="H178" i="7" s="1"/>
  <c r="N103" i="21"/>
  <c r="K114" i="21" s="1"/>
  <c r="H17" i="21" s="1"/>
  <c r="J178" i="7" s="1"/>
  <c r="I16" i="20"/>
  <c r="C177" i="7" s="1"/>
  <c r="H103" i="20"/>
  <c r="E114" i="20" s="1"/>
  <c r="H16" i="20" s="1"/>
  <c r="E177" i="7" s="1"/>
  <c r="I16" i="21"/>
  <c r="C178" i="7" s="1"/>
  <c r="H103" i="21"/>
  <c r="E114" i="21" s="1"/>
  <c r="H16" i="21" s="1"/>
  <c r="E178" i="7" s="1"/>
  <c r="I16" i="22"/>
  <c r="C179" i="7" s="1"/>
  <c r="H103" i="22"/>
  <c r="E114" i="22" s="1"/>
  <c r="H16" i="22" s="1"/>
  <c r="E179" i="7" s="1"/>
  <c r="I16" i="17"/>
  <c r="C174" i="7" s="1"/>
  <c r="H103" i="17"/>
  <c r="E114" i="17" s="1"/>
  <c r="H16" i="17" s="1"/>
  <c r="E174" i="7" s="1"/>
  <c r="I16" i="10"/>
  <c r="C167" i="7" s="1"/>
  <c r="H103" i="10"/>
  <c r="E114" i="10" s="1"/>
  <c r="H16" i="10" s="1"/>
  <c r="E167" i="7" s="1"/>
  <c r="I16" i="11"/>
  <c r="C168" i="7" s="1"/>
  <c r="H103" i="11"/>
  <c r="E114" i="11" s="1"/>
  <c r="H16" i="11" s="1"/>
  <c r="E168" i="7" s="1"/>
  <c r="I16" i="14"/>
  <c r="C171" i="7" s="1"/>
  <c r="H103" i="14"/>
  <c r="E114" i="14" s="1"/>
  <c r="H16" i="14" s="1"/>
  <c r="E171" i="7" s="1"/>
  <c r="I16" i="13"/>
  <c r="C170" i="7" s="1"/>
  <c r="H103" i="13"/>
  <c r="E114" i="13" s="1"/>
  <c r="H16" i="13" s="1"/>
  <c r="E170" i="7" s="1"/>
  <c r="I16" i="18"/>
  <c r="C175" i="7" s="1"/>
  <c r="H103" i="18"/>
  <c r="E114" i="18" s="1"/>
  <c r="H16" i="18" s="1"/>
  <c r="E175" i="7" s="1"/>
  <c r="I16" i="15"/>
  <c r="C172" i="7" s="1"/>
  <c r="H103" i="15"/>
  <c r="E114" i="15" s="1"/>
  <c r="H16" i="15" s="1"/>
  <c r="E172" i="7" s="1"/>
  <c r="I16" i="12"/>
  <c r="C169" i="7" s="1"/>
  <c r="H103" i="12"/>
  <c r="E114" i="12" s="1"/>
  <c r="H16" i="12" s="1"/>
  <c r="E169" i="7" s="1"/>
  <c r="I16" i="16"/>
  <c r="C173" i="7" s="1"/>
  <c r="H103" i="16"/>
  <c r="E114" i="16" s="1"/>
  <c r="H16" i="16" s="1"/>
  <c r="E173" i="7" s="1"/>
  <c r="I16" i="23"/>
  <c r="C180" i="7" s="1"/>
  <c r="H103" i="23"/>
  <c r="E114" i="23" s="1"/>
  <c r="H16" i="23" s="1"/>
  <c r="E180" i="7" s="1"/>
  <c r="I16" i="19"/>
  <c r="C176" i="7" s="1"/>
  <c r="H103" i="19"/>
  <c r="E114" i="19" s="1"/>
  <c r="H16" i="19" s="1"/>
  <c r="E176" i="7" s="1"/>
  <c r="I16" i="24"/>
  <c r="C181" i="7" s="1"/>
  <c r="H103" i="24"/>
  <c r="E114" i="24" s="1"/>
  <c r="H16" i="24" s="1"/>
  <c r="E181" i="7" s="1"/>
  <c r="I15" i="13"/>
  <c r="M116" i="7" s="1"/>
  <c r="T79" i="13"/>
  <c r="Q90" i="13" s="1"/>
  <c r="H15" i="13" s="1"/>
  <c r="O116" i="7" s="1"/>
  <c r="I15" i="12"/>
  <c r="M115" i="7" s="1"/>
  <c r="T79" i="12"/>
  <c r="Q90" i="12" s="1"/>
  <c r="H15" i="12" s="1"/>
  <c r="O115" i="7" s="1"/>
  <c r="I15" i="11"/>
  <c r="M114" i="7" s="1"/>
  <c r="T79" i="11"/>
  <c r="Q90" i="11" s="1"/>
  <c r="H15" i="11" s="1"/>
  <c r="O114" i="7" s="1"/>
  <c r="I15" i="21"/>
  <c r="M124" i="7" s="1"/>
  <c r="T79" i="21"/>
  <c r="Q90" i="21" s="1"/>
  <c r="H15" i="21" s="1"/>
  <c r="O124" i="7" s="1"/>
  <c r="I15" i="19"/>
  <c r="M122" i="7" s="1"/>
  <c r="T79" i="19"/>
  <c r="Q90" i="19" s="1"/>
  <c r="H15" i="19" s="1"/>
  <c r="O122" i="7" s="1"/>
  <c r="I15" i="22"/>
  <c r="M125" i="7" s="1"/>
  <c r="T79" i="22"/>
  <c r="Q90" i="22" s="1"/>
  <c r="H15" i="22" s="1"/>
  <c r="O125" i="7" s="1"/>
  <c r="I15" i="16"/>
  <c r="M119" i="7" s="1"/>
  <c r="T79" i="16"/>
  <c r="Q90" i="16" s="1"/>
  <c r="H15" i="16" s="1"/>
  <c r="O119" i="7" s="1"/>
  <c r="I15" i="10"/>
  <c r="M113" i="7" s="1"/>
  <c r="T79" i="10"/>
  <c r="Q90" i="10" s="1"/>
  <c r="H15" i="10" s="1"/>
  <c r="O113" i="7" s="1"/>
  <c r="I15" i="23"/>
  <c r="M126" i="7" s="1"/>
  <c r="T79" i="23"/>
  <c r="Q90" i="23" s="1"/>
  <c r="H15" i="23" s="1"/>
  <c r="O126" i="7" s="1"/>
  <c r="I15" i="14"/>
  <c r="M117" i="7" s="1"/>
  <c r="T79" i="14"/>
  <c r="Q90" i="14" s="1"/>
  <c r="H15" i="14" s="1"/>
  <c r="O117" i="7" s="1"/>
  <c r="I15" i="9"/>
  <c r="M112" i="7" s="1"/>
  <c r="T79" i="9"/>
  <c r="Q90" i="9" s="1"/>
  <c r="H15" i="9" s="1"/>
  <c r="O112" i="7" s="1"/>
  <c r="I15" i="20"/>
  <c r="M123" i="7" s="1"/>
  <c r="T79" i="20"/>
  <c r="Q90" i="20" s="1"/>
  <c r="H15" i="20" s="1"/>
  <c r="O123" i="7" s="1"/>
  <c r="I15" i="17"/>
  <c r="M120" i="7" s="1"/>
  <c r="T79" i="17"/>
  <c r="Q90" i="17" s="1"/>
  <c r="H15" i="17" s="1"/>
  <c r="O120" i="7" s="1"/>
  <c r="I15" i="15"/>
  <c r="M118" i="7" s="1"/>
  <c r="T79" i="15"/>
  <c r="Q90" i="15" s="1"/>
  <c r="H15" i="15" s="1"/>
  <c r="O118" i="7" s="1"/>
  <c r="I15" i="18"/>
  <c r="M121" i="7" s="1"/>
  <c r="T79" i="18"/>
  <c r="Q90" i="18" s="1"/>
  <c r="H15" i="18" s="1"/>
  <c r="O121" i="7" s="1"/>
  <c r="I15" i="24"/>
  <c r="M127" i="7" s="1"/>
  <c r="T79" i="24"/>
  <c r="Q90" i="24" s="1"/>
  <c r="H15" i="24" s="1"/>
  <c r="O127" i="7" s="1"/>
  <c r="I14" i="23"/>
  <c r="H126" i="7" s="1"/>
  <c r="N79" i="23"/>
  <c r="K90" i="23" s="1"/>
  <c r="H14" i="23" s="1"/>
  <c r="J126" i="7" s="1"/>
  <c r="I14" i="19"/>
  <c r="H122" i="7" s="1"/>
  <c r="N79" i="19"/>
  <c r="K90" i="19" s="1"/>
  <c r="H14" i="19" s="1"/>
  <c r="J122" i="7" s="1"/>
  <c r="I14" i="20"/>
  <c r="H123" i="7" s="1"/>
  <c r="N79" i="20"/>
  <c r="K90" i="20" s="1"/>
  <c r="H14" i="20" s="1"/>
  <c r="J123" i="7" s="1"/>
  <c r="I14" i="14"/>
  <c r="H117" i="7" s="1"/>
  <c r="N79" i="14"/>
  <c r="K90" i="14" s="1"/>
  <c r="H14" i="14" s="1"/>
  <c r="J117" i="7" s="1"/>
  <c r="I14" i="11"/>
  <c r="H114" i="7" s="1"/>
  <c r="N79" i="11"/>
  <c r="K90" i="11" s="1"/>
  <c r="H14" i="11" s="1"/>
  <c r="J114" i="7" s="1"/>
  <c r="I14" i="12"/>
  <c r="H115" i="7" s="1"/>
  <c r="N79" i="12"/>
  <c r="K90" i="12" s="1"/>
  <c r="H14" i="12" s="1"/>
  <c r="J115" i="7" s="1"/>
  <c r="I14" i="18"/>
  <c r="H121" i="7" s="1"/>
  <c r="N79" i="18"/>
  <c r="K90" i="18" s="1"/>
  <c r="H14" i="18" s="1"/>
  <c r="J121" i="7" s="1"/>
  <c r="I14" i="22"/>
  <c r="H125" i="7" s="1"/>
  <c r="N79" i="22"/>
  <c r="K90" i="22" s="1"/>
  <c r="H14" i="22" s="1"/>
  <c r="J125" i="7" s="1"/>
  <c r="I14" i="9"/>
  <c r="H112" i="7" s="1"/>
  <c r="N79" i="9"/>
  <c r="K90" i="9" s="1"/>
  <c r="H14" i="9" s="1"/>
  <c r="J112" i="7" s="1"/>
  <c r="I14" i="17"/>
  <c r="H120" i="7" s="1"/>
  <c r="N79" i="17"/>
  <c r="K90" i="17" s="1"/>
  <c r="H14" i="17" s="1"/>
  <c r="J120" i="7" s="1"/>
  <c r="I14" i="16"/>
  <c r="H119" i="7" s="1"/>
  <c r="N79" i="16"/>
  <c r="K90" i="16" s="1"/>
  <c r="H14" i="16" s="1"/>
  <c r="J119" i="7" s="1"/>
  <c r="I14" i="15"/>
  <c r="H118" i="7" s="1"/>
  <c r="N79" i="15"/>
  <c r="K90" i="15" s="1"/>
  <c r="H14" i="15" s="1"/>
  <c r="J118" i="7" s="1"/>
  <c r="I14" i="13"/>
  <c r="H116" i="7" s="1"/>
  <c r="N79" i="13"/>
  <c r="K90" i="13" s="1"/>
  <c r="H14" i="13" s="1"/>
  <c r="J116" i="7" s="1"/>
  <c r="I14" i="10"/>
  <c r="H113" i="7" s="1"/>
  <c r="N79" i="10"/>
  <c r="K90" i="10" s="1"/>
  <c r="H14" i="10" s="1"/>
  <c r="J113" i="7" s="1"/>
  <c r="I14" i="24"/>
  <c r="H127" i="7" s="1"/>
  <c r="N79" i="24"/>
  <c r="K90" i="24" s="1"/>
  <c r="H14" i="24" s="1"/>
  <c r="J127" i="7" s="1"/>
  <c r="I14" i="21"/>
  <c r="H124" i="7" s="1"/>
  <c r="N79" i="21"/>
  <c r="K90" i="21" s="1"/>
  <c r="H14" i="21" s="1"/>
  <c r="J124" i="7" s="1"/>
  <c r="H79" i="23"/>
  <c r="E90" i="23" s="1"/>
  <c r="H13" i="23" s="1"/>
  <c r="E126" i="7" s="1"/>
  <c r="I13" i="23"/>
  <c r="C126" i="7" s="1"/>
  <c r="H79" i="10"/>
  <c r="E90" i="10" s="1"/>
  <c r="H13" i="10" s="1"/>
  <c r="E113" i="7" s="1"/>
  <c r="I13" i="10"/>
  <c r="C113" i="7" s="1"/>
  <c r="H79" i="18"/>
  <c r="E90" i="18" s="1"/>
  <c r="H13" i="18" s="1"/>
  <c r="E121" i="7" s="1"/>
  <c r="I13" i="18"/>
  <c r="C121" i="7" s="1"/>
  <c r="H79" i="15"/>
  <c r="E90" i="15" s="1"/>
  <c r="H13" i="15" s="1"/>
  <c r="E118" i="7" s="1"/>
  <c r="I13" i="15"/>
  <c r="C118" i="7" s="1"/>
  <c r="H79" i="16"/>
  <c r="E90" i="16" s="1"/>
  <c r="H13" i="16" s="1"/>
  <c r="E119" i="7" s="1"/>
  <c r="I13" i="16"/>
  <c r="C119" i="7" s="1"/>
  <c r="H79" i="21"/>
  <c r="E90" i="21" s="1"/>
  <c r="H13" i="21" s="1"/>
  <c r="E124" i="7" s="1"/>
  <c r="I13" i="21"/>
  <c r="C124" i="7" s="1"/>
  <c r="H79" i="22"/>
  <c r="E90" i="22" s="1"/>
  <c r="H13" i="22" s="1"/>
  <c r="E125" i="7" s="1"/>
  <c r="I13" i="22"/>
  <c r="C125" i="7" s="1"/>
  <c r="H79" i="17"/>
  <c r="E90" i="17" s="1"/>
  <c r="H13" i="17" s="1"/>
  <c r="E120" i="7" s="1"/>
  <c r="I13" i="17"/>
  <c r="C120" i="7" s="1"/>
  <c r="H79" i="19"/>
  <c r="E90" i="19" s="1"/>
  <c r="H13" i="19" s="1"/>
  <c r="E122" i="7" s="1"/>
  <c r="I13" i="19"/>
  <c r="C122" i="7" s="1"/>
  <c r="H79" i="9"/>
  <c r="E90" i="9" s="1"/>
  <c r="H13" i="9" s="1"/>
  <c r="E112" i="7" s="1"/>
  <c r="I13" i="9"/>
  <c r="C112" i="7" s="1"/>
  <c r="H79" i="24"/>
  <c r="E90" i="24" s="1"/>
  <c r="H13" i="24" s="1"/>
  <c r="E127" i="7" s="1"/>
  <c r="I13" i="24"/>
  <c r="C127" i="7" s="1"/>
  <c r="H79" i="14"/>
  <c r="E90" i="14" s="1"/>
  <c r="H13" i="14" s="1"/>
  <c r="E117" i="7" s="1"/>
  <c r="I13" i="14"/>
  <c r="C117" i="7" s="1"/>
  <c r="H79" i="20"/>
  <c r="E90" i="20" s="1"/>
  <c r="H13" i="20" s="1"/>
  <c r="E123" i="7" s="1"/>
  <c r="I13" i="20"/>
  <c r="C123" i="7" s="1"/>
  <c r="C115" i="7"/>
  <c r="H79" i="12"/>
  <c r="E90" i="12" s="1"/>
  <c r="H13" i="12" s="1"/>
  <c r="E115" i="7" s="1"/>
  <c r="C116" i="7"/>
  <c r="H79" i="13"/>
  <c r="E90" i="13" s="1"/>
  <c r="H13" i="13" s="1"/>
  <c r="E116" i="7" s="1"/>
  <c r="C114" i="7"/>
  <c r="H79" i="11"/>
  <c r="E90" i="11" s="1"/>
  <c r="H13" i="11" s="1"/>
  <c r="E114" i="7" s="1"/>
  <c r="I12" i="19"/>
  <c r="M68" i="7" s="1"/>
  <c r="T55" i="19"/>
  <c r="Q66" i="19" s="1"/>
  <c r="H12" i="19" s="1"/>
  <c r="O68" i="7" s="1"/>
  <c r="I12" i="16"/>
  <c r="M65" i="7" s="1"/>
  <c r="T55" i="16"/>
  <c r="Q66" i="16" s="1"/>
  <c r="H12" i="16" s="1"/>
  <c r="O65" i="7" s="1"/>
  <c r="I12" i="11"/>
  <c r="M60" i="7" s="1"/>
  <c r="T55" i="11"/>
  <c r="Q66" i="11" s="1"/>
  <c r="H12" i="11" s="1"/>
  <c r="O60" i="7" s="1"/>
  <c r="I12" i="24"/>
  <c r="M73" i="7" s="1"/>
  <c r="T55" i="24"/>
  <c r="Q66" i="24" s="1"/>
  <c r="H12" i="24" s="1"/>
  <c r="O73" i="7" s="1"/>
  <c r="I12" i="21"/>
  <c r="M70" i="7" s="1"/>
  <c r="T55" i="21"/>
  <c r="Q66" i="21" s="1"/>
  <c r="H12" i="21" s="1"/>
  <c r="O70" i="7" s="1"/>
  <c r="I12" i="13"/>
  <c r="M62" i="7" s="1"/>
  <c r="T55" i="13"/>
  <c r="Q66" i="13" s="1"/>
  <c r="H12" i="13" s="1"/>
  <c r="O62" i="7" s="1"/>
  <c r="I12" i="22"/>
  <c r="M71" i="7" s="1"/>
  <c r="T55" i="22"/>
  <c r="Q66" i="22" s="1"/>
  <c r="H12" i="22" s="1"/>
  <c r="O71" i="7" s="1"/>
  <c r="I12" i="12"/>
  <c r="M61" i="7" s="1"/>
  <c r="T55" i="12"/>
  <c r="Q66" i="12" s="1"/>
  <c r="H12" i="12" s="1"/>
  <c r="O61" i="7" s="1"/>
  <c r="I12" i="10"/>
  <c r="M59" i="7" s="1"/>
  <c r="T55" i="10"/>
  <c r="Q66" i="10" s="1"/>
  <c r="H12" i="10" s="1"/>
  <c r="O59" i="7" s="1"/>
  <c r="I12" i="20"/>
  <c r="M69" i="7" s="1"/>
  <c r="T55" i="20"/>
  <c r="Q66" i="20" s="1"/>
  <c r="H12" i="20" s="1"/>
  <c r="O69" i="7" s="1"/>
  <c r="I12" i="15"/>
  <c r="M64" i="7" s="1"/>
  <c r="T55" i="15"/>
  <c r="Q66" i="15" s="1"/>
  <c r="H12" i="15" s="1"/>
  <c r="O64" i="7" s="1"/>
  <c r="I12" i="9"/>
  <c r="M58" i="7" s="1"/>
  <c r="T55" i="9"/>
  <c r="Q66" i="9" s="1"/>
  <c r="H12" i="9" s="1"/>
  <c r="O58" i="7" s="1"/>
  <c r="I12" i="17"/>
  <c r="M66" i="7" s="1"/>
  <c r="T55" i="17"/>
  <c r="Q66" i="17" s="1"/>
  <c r="H12" i="17" s="1"/>
  <c r="O66" i="7" s="1"/>
  <c r="I12" i="18"/>
  <c r="M67" i="7" s="1"/>
  <c r="T55" i="18"/>
  <c r="Q66" i="18" s="1"/>
  <c r="H12" i="18" s="1"/>
  <c r="O67" i="7" s="1"/>
  <c r="I12" i="23"/>
  <c r="M72" i="7" s="1"/>
  <c r="T55" i="23"/>
  <c r="Q66" i="23" s="1"/>
  <c r="H12" i="23" s="1"/>
  <c r="O72" i="7" s="1"/>
  <c r="I12" i="14"/>
  <c r="M63" i="7" s="1"/>
  <c r="T55" i="14"/>
  <c r="Q66" i="14" s="1"/>
  <c r="H12" i="14" s="1"/>
  <c r="O63" i="7" s="1"/>
  <c r="I11" i="12"/>
  <c r="H61" i="7" s="1"/>
  <c r="N55" i="12"/>
  <c r="K66" i="12" s="1"/>
  <c r="H11" i="12" s="1"/>
  <c r="J61" i="7" s="1"/>
  <c r="I11" i="24"/>
  <c r="H73" i="7" s="1"/>
  <c r="N55" i="24"/>
  <c r="K66" i="24" s="1"/>
  <c r="H11" i="24" s="1"/>
  <c r="J73" i="7" s="1"/>
  <c r="I11" i="23"/>
  <c r="H72" i="7" s="1"/>
  <c r="N55" i="23"/>
  <c r="K66" i="23" s="1"/>
  <c r="H11" i="23" s="1"/>
  <c r="J72" i="7" s="1"/>
  <c r="I11" i="18"/>
  <c r="H67" i="7" s="1"/>
  <c r="N55" i="18"/>
  <c r="K66" i="18" s="1"/>
  <c r="H11" i="18" s="1"/>
  <c r="J67" i="7" s="1"/>
  <c r="I11" i="11"/>
  <c r="H60" i="7" s="1"/>
  <c r="N55" i="11"/>
  <c r="K66" i="11" s="1"/>
  <c r="H11" i="11" s="1"/>
  <c r="J60" i="7" s="1"/>
  <c r="I11" i="22"/>
  <c r="H71" i="7" s="1"/>
  <c r="N55" i="22"/>
  <c r="K66" i="22" s="1"/>
  <c r="H11" i="22" s="1"/>
  <c r="J71" i="7" s="1"/>
  <c r="I11" i="14"/>
  <c r="H63" i="7" s="1"/>
  <c r="N55" i="14"/>
  <c r="K66" i="14" s="1"/>
  <c r="H11" i="14" s="1"/>
  <c r="J63" i="7" s="1"/>
  <c r="I11" i="19"/>
  <c r="H68" i="7" s="1"/>
  <c r="N55" i="19"/>
  <c r="K66" i="19" s="1"/>
  <c r="H11" i="19" s="1"/>
  <c r="J68" i="7" s="1"/>
  <c r="I11" i="20"/>
  <c r="H69" i="7" s="1"/>
  <c r="N55" i="20"/>
  <c r="K66" i="20" s="1"/>
  <c r="H11" i="20" s="1"/>
  <c r="J69" i="7" s="1"/>
  <c r="I11" i="10"/>
  <c r="H59" i="7" s="1"/>
  <c r="N55" i="10"/>
  <c r="K66" i="10" s="1"/>
  <c r="H11" i="10" s="1"/>
  <c r="J59" i="7" s="1"/>
  <c r="I11" i="21"/>
  <c r="H70" i="7" s="1"/>
  <c r="N55" i="21"/>
  <c r="K66" i="21" s="1"/>
  <c r="H11" i="21" s="1"/>
  <c r="J70" i="7" s="1"/>
  <c r="I11" i="13"/>
  <c r="H62" i="7" s="1"/>
  <c r="N55" i="13"/>
  <c r="K66" i="13" s="1"/>
  <c r="H11" i="13" s="1"/>
  <c r="J62" i="7" s="1"/>
  <c r="I11" i="15"/>
  <c r="H64" i="7" s="1"/>
  <c r="N55" i="15"/>
  <c r="K66" i="15" s="1"/>
  <c r="H11" i="15" s="1"/>
  <c r="J64" i="7" s="1"/>
  <c r="I11" i="16"/>
  <c r="H65" i="7" s="1"/>
  <c r="N55" i="16"/>
  <c r="K66" i="16" s="1"/>
  <c r="H11" i="16" s="1"/>
  <c r="J65" i="7" s="1"/>
  <c r="I11" i="9"/>
  <c r="H58" i="7" s="1"/>
  <c r="N55" i="9"/>
  <c r="K66" i="9" s="1"/>
  <c r="H11" i="9" s="1"/>
  <c r="J58" i="7" s="1"/>
  <c r="I11" i="17"/>
  <c r="H66" i="7" s="1"/>
  <c r="N55" i="17"/>
  <c r="K66" i="17" s="1"/>
  <c r="H11" i="17" s="1"/>
  <c r="J66" i="7" s="1"/>
  <c r="I10" i="24"/>
  <c r="C73" i="7" s="1"/>
  <c r="H55" i="24"/>
  <c r="E66" i="24" s="1"/>
  <c r="H10" i="24" s="1"/>
  <c r="E73" i="7" s="1"/>
  <c r="I10" i="9"/>
  <c r="C58" i="7" s="1"/>
  <c r="H55" i="9"/>
  <c r="E66" i="9" s="1"/>
  <c r="H10" i="9" s="1"/>
  <c r="E58" i="7" s="1"/>
  <c r="I10" i="12"/>
  <c r="C61" i="7" s="1"/>
  <c r="H55" i="12"/>
  <c r="E66" i="12" s="1"/>
  <c r="H10" i="12" s="1"/>
  <c r="E61" i="7" s="1"/>
  <c r="I10" i="21"/>
  <c r="C70" i="7" s="1"/>
  <c r="H55" i="21"/>
  <c r="E66" i="21" s="1"/>
  <c r="H10" i="21" s="1"/>
  <c r="E70" i="7" s="1"/>
  <c r="I10" i="22"/>
  <c r="C71" i="7" s="1"/>
  <c r="H55" i="22"/>
  <c r="E66" i="22" s="1"/>
  <c r="H10" i="22" s="1"/>
  <c r="E71" i="7" s="1"/>
  <c r="I10" i="14"/>
  <c r="C63" i="7" s="1"/>
  <c r="H55" i="14"/>
  <c r="E66" i="14" s="1"/>
  <c r="H10" i="14" s="1"/>
  <c r="E63" i="7" s="1"/>
  <c r="I10" i="20"/>
  <c r="C69" i="7" s="1"/>
  <c r="H55" i="20"/>
  <c r="E66" i="20" s="1"/>
  <c r="H10" i="20" s="1"/>
  <c r="E69" i="7" s="1"/>
  <c r="I10" i="18"/>
  <c r="C67" i="7" s="1"/>
  <c r="H55" i="18"/>
  <c r="E66" i="18" s="1"/>
  <c r="H10" i="18" s="1"/>
  <c r="E67" i="7" s="1"/>
  <c r="I10" i="13"/>
  <c r="C62" i="7" s="1"/>
  <c r="H55" i="13"/>
  <c r="E66" i="13" s="1"/>
  <c r="H10" i="13" s="1"/>
  <c r="E62" i="7" s="1"/>
  <c r="I10" i="11"/>
  <c r="C60" i="7" s="1"/>
  <c r="H55" i="11"/>
  <c r="E66" i="11" s="1"/>
  <c r="H10" i="11" s="1"/>
  <c r="E60" i="7" s="1"/>
  <c r="I10" i="17"/>
  <c r="C66" i="7" s="1"/>
  <c r="H55" i="17"/>
  <c r="E66" i="17" s="1"/>
  <c r="H10" i="17" s="1"/>
  <c r="E66" i="7" s="1"/>
  <c r="I10" i="23"/>
  <c r="C72" i="7" s="1"/>
  <c r="H55" i="23"/>
  <c r="E66" i="23" s="1"/>
  <c r="H10" i="23" s="1"/>
  <c r="E72" i="7" s="1"/>
  <c r="I10" i="16"/>
  <c r="C65" i="7" s="1"/>
  <c r="H55" i="16"/>
  <c r="E66" i="16" s="1"/>
  <c r="H10" i="16" s="1"/>
  <c r="E65" i="7" s="1"/>
  <c r="I10" i="19"/>
  <c r="C68" i="7" s="1"/>
  <c r="H55" i="19"/>
  <c r="E66" i="19" s="1"/>
  <c r="H10" i="19" s="1"/>
  <c r="E68" i="7" s="1"/>
  <c r="I10" i="10"/>
  <c r="C59" i="7" s="1"/>
  <c r="H55" i="10"/>
  <c r="E66" i="10" s="1"/>
  <c r="H10" i="10" s="1"/>
  <c r="E59" i="7" s="1"/>
  <c r="I10" i="15"/>
  <c r="C64" i="7" s="1"/>
  <c r="H55" i="15"/>
  <c r="E66" i="15" s="1"/>
  <c r="H10" i="15" s="1"/>
  <c r="E64" i="7" s="1"/>
  <c r="I9" i="14"/>
  <c r="M9" i="7" s="1"/>
  <c r="T31" i="14"/>
  <c r="Q42" i="14" s="1"/>
  <c r="H9" i="14" s="1"/>
  <c r="O9" i="7" s="1"/>
  <c r="I9" i="24"/>
  <c r="M19" i="7" s="1"/>
  <c r="T31" i="24"/>
  <c r="Q42" i="24" s="1"/>
  <c r="H9" i="24" s="1"/>
  <c r="O19" i="7" s="1"/>
  <c r="I9" i="15"/>
  <c r="M10" i="7" s="1"/>
  <c r="T31" i="15"/>
  <c r="Q42" i="15" s="1"/>
  <c r="H9" i="15" s="1"/>
  <c r="O10" i="7" s="1"/>
  <c r="I9" i="23"/>
  <c r="M18" i="7" s="1"/>
  <c r="T31" i="23"/>
  <c r="Q42" i="23" s="1"/>
  <c r="H9" i="23" s="1"/>
  <c r="O18" i="7" s="1"/>
  <c r="I9" i="17"/>
  <c r="M12" i="7" s="1"/>
  <c r="T31" i="17"/>
  <c r="Q42" i="17" s="1"/>
  <c r="H9" i="17" s="1"/>
  <c r="O12" i="7" s="1"/>
  <c r="I9" i="10"/>
  <c r="M5" i="7" s="1"/>
  <c r="T31" i="10"/>
  <c r="Q42" i="10" s="1"/>
  <c r="H9" i="10" s="1"/>
  <c r="O5" i="7" s="1"/>
  <c r="I9" i="16"/>
  <c r="M11" i="7" s="1"/>
  <c r="T31" i="16"/>
  <c r="Q42" i="16" s="1"/>
  <c r="H9" i="16" s="1"/>
  <c r="O11" i="7" s="1"/>
  <c r="I9" i="19"/>
  <c r="M14" i="7" s="1"/>
  <c r="T31" i="19"/>
  <c r="Q42" i="19" s="1"/>
  <c r="H9" i="19" s="1"/>
  <c r="O14" i="7" s="1"/>
  <c r="I9" i="21"/>
  <c r="M16" i="7" s="1"/>
  <c r="T31" i="21"/>
  <c r="Q42" i="21" s="1"/>
  <c r="H9" i="21" s="1"/>
  <c r="O16" i="7" s="1"/>
  <c r="I9" i="12"/>
  <c r="M7" i="7" s="1"/>
  <c r="T31" i="12"/>
  <c r="Q42" i="12" s="1"/>
  <c r="H9" i="12" s="1"/>
  <c r="O7" i="7" s="1"/>
  <c r="I9" i="22"/>
  <c r="M17" i="7" s="1"/>
  <c r="T31" i="22"/>
  <c r="Q42" i="22" s="1"/>
  <c r="H9" i="22" s="1"/>
  <c r="O17" i="7" s="1"/>
  <c r="I9" i="18"/>
  <c r="M13" i="7" s="1"/>
  <c r="T31" i="18"/>
  <c r="Q42" i="18" s="1"/>
  <c r="H9" i="18" s="1"/>
  <c r="O13" i="7" s="1"/>
  <c r="I9" i="13"/>
  <c r="M8" i="7" s="1"/>
  <c r="T31" i="13"/>
  <c r="Q42" i="13" s="1"/>
  <c r="H9" i="13" s="1"/>
  <c r="O8" i="7" s="1"/>
  <c r="I9" i="20"/>
  <c r="M15" i="7" s="1"/>
  <c r="T31" i="20"/>
  <c r="Q42" i="20" s="1"/>
  <c r="H9" i="20" s="1"/>
  <c r="O15" i="7" s="1"/>
  <c r="I9" i="11"/>
  <c r="M6" i="7" s="1"/>
  <c r="T31" i="11"/>
  <c r="Q42" i="11" s="1"/>
  <c r="H9" i="11" s="1"/>
  <c r="O6" i="7" s="1"/>
  <c r="I9" i="9"/>
  <c r="M4" i="7" s="1"/>
  <c r="T31" i="9"/>
  <c r="Q42" i="9" s="1"/>
  <c r="H9" i="9" s="1"/>
  <c r="O4" i="7" s="1"/>
  <c r="I8" i="9"/>
  <c r="H4" i="7" s="1"/>
  <c r="N31" i="9"/>
  <c r="K42" i="9" s="1"/>
  <c r="H8" i="9" s="1"/>
  <c r="J4" i="7" s="1"/>
  <c r="I7" i="9"/>
  <c r="C4" i="7" s="1"/>
  <c r="H31" i="9"/>
  <c r="E42" i="9" s="1"/>
  <c r="H7" i="9" s="1"/>
  <c r="E4" i="7" s="1"/>
  <c r="R19" i="7"/>
  <c r="S19" i="7" s="1"/>
  <c r="R8" i="7"/>
  <c r="I16" i="9"/>
  <c r="C166" i="7" s="1"/>
  <c r="R9" i="7"/>
  <c r="S9" i="7" s="1"/>
  <c r="R7" i="7"/>
  <c r="K2" i="10"/>
  <c r="A5" i="8"/>
  <c r="A59" i="8" s="1"/>
  <c r="S8" i="7"/>
  <c r="R11" i="7"/>
  <c r="S11" i="7" s="1"/>
  <c r="Y82" i="27" l="1"/>
  <c r="X83" i="27"/>
  <c r="N117" i="27"/>
  <c r="M118" i="27"/>
  <c r="B85" i="27"/>
  <c r="C84" i="27"/>
  <c r="X113" i="27"/>
  <c r="Y116" i="27"/>
  <c r="X117" i="27"/>
  <c r="Y13" i="27"/>
  <c r="X14" i="27"/>
  <c r="N15" i="27"/>
  <c r="M16" i="27"/>
  <c r="C16" i="27"/>
  <c r="B17" i="27"/>
  <c r="N49" i="27"/>
  <c r="M50" i="27"/>
  <c r="N83" i="27"/>
  <c r="M84" i="27"/>
  <c r="B51" i="27"/>
  <c r="C50" i="27"/>
  <c r="B119" i="27"/>
  <c r="C118" i="27"/>
  <c r="Y48" i="27"/>
  <c r="X49" i="27"/>
  <c r="K2" i="11"/>
  <c r="A6" i="8"/>
  <c r="A60" i="8" s="1"/>
  <c r="Y14" i="27" l="1"/>
  <c r="X15" i="27"/>
  <c r="C119" i="27"/>
  <c r="B120" i="27"/>
  <c r="C51" i="27"/>
  <c r="B52" i="27"/>
  <c r="N50" i="27"/>
  <c r="M51" i="27"/>
  <c r="C85" i="27"/>
  <c r="B86" i="27"/>
  <c r="M119" i="27"/>
  <c r="N118" i="27"/>
  <c r="Y117" i="27"/>
  <c r="X118" i="27"/>
  <c r="N84" i="27"/>
  <c r="M85" i="27"/>
  <c r="Y83" i="27"/>
  <c r="X84" i="27"/>
  <c r="C17" i="27"/>
  <c r="B18" i="27"/>
  <c r="Y49" i="27"/>
  <c r="X50" i="27"/>
  <c r="N16" i="27"/>
  <c r="M17" i="27"/>
  <c r="K2" i="12"/>
  <c r="A7" i="8"/>
  <c r="A61" i="8" s="1"/>
  <c r="C86" i="27" l="1"/>
  <c r="B87" i="27"/>
  <c r="X85" i="27"/>
  <c r="Y84" i="27"/>
  <c r="C52" i="27"/>
  <c r="B53" i="27"/>
  <c r="X51" i="27"/>
  <c r="Y50" i="27"/>
  <c r="C18" i="27"/>
  <c r="B19" i="27"/>
  <c r="N51" i="27"/>
  <c r="M52" i="27"/>
  <c r="N85" i="27"/>
  <c r="M86" i="27"/>
  <c r="B121" i="27"/>
  <c r="C120" i="27"/>
  <c r="M18" i="27"/>
  <c r="N17" i="27"/>
  <c r="N119" i="27"/>
  <c r="M120" i="27"/>
  <c r="X119" i="27"/>
  <c r="Y118" i="27"/>
  <c r="Y15" i="27"/>
  <c r="X16" i="27"/>
  <c r="K2" i="13"/>
  <c r="A8" i="8"/>
  <c r="A62" i="8" s="1"/>
  <c r="B54" i="27" l="1"/>
  <c r="C53" i="27"/>
  <c r="M19" i="27"/>
  <c r="N18" i="27"/>
  <c r="X17" i="27"/>
  <c r="Y16" i="27"/>
  <c r="M53" i="27"/>
  <c r="N52" i="27"/>
  <c r="X120" i="27"/>
  <c r="Y119" i="27"/>
  <c r="B122" i="27"/>
  <c r="C121" i="27"/>
  <c r="X86" i="27"/>
  <c r="Y85" i="27"/>
  <c r="M87" i="27"/>
  <c r="N86" i="27"/>
  <c r="C87" i="27"/>
  <c r="B88" i="27"/>
  <c r="B20" i="27"/>
  <c r="C19" i="27"/>
  <c r="M121" i="27"/>
  <c r="N120" i="27"/>
  <c r="Y51" i="27"/>
  <c r="X52" i="27"/>
  <c r="K2" i="14"/>
  <c r="A9" i="8"/>
  <c r="A63" i="8" s="1"/>
  <c r="B123" i="27" l="1"/>
  <c r="C122" i="27"/>
  <c r="N121" i="27"/>
  <c r="M122" i="27"/>
  <c r="Y120" i="27"/>
  <c r="X121" i="27"/>
  <c r="Y17" i="27"/>
  <c r="X18" i="27"/>
  <c r="Y52" i="27"/>
  <c r="X53" i="27"/>
  <c r="C20" i="27"/>
  <c r="B21" i="27"/>
  <c r="N53" i="27"/>
  <c r="M54" i="27"/>
  <c r="B89" i="27"/>
  <c r="C88" i="27"/>
  <c r="N87" i="27"/>
  <c r="M88" i="27"/>
  <c r="N19" i="27"/>
  <c r="M20" i="27"/>
  <c r="Y86" i="27"/>
  <c r="X87" i="27"/>
  <c r="B55" i="27"/>
  <c r="C54" i="27"/>
  <c r="K2" i="15"/>
  <c r="A10" i="8"/>
  <c r="A64" i="8" s="1"/>
  <c r="C21" i="27" l="1"/>
  <c r="B22" i="27"/>
  <c r="C55" i="27"/>
  <c r="B56" i="27"/>
  <c r="Y87" i="27"/>
  <c r="X88" i="27"/>
  <c r="Y53" i="27"/>
  <c r="X54" i="27"/>
  <c r="N20" i="27"/>
  <c r="M21" i="27"/>
  <c r="M123" i="27"/>
  <c r="N122" i="27"/>
  <c r="C89" i="27"/>
  <c r="B90" i="27"/>
  <c r="Y18" i="27"/>
  <c r="X19" i="27"/>
  <c r="N88" i="27"/>
  <c r="M89" i="27"/>
  <c r="Y121" i="27"/>
  <c r="X122" i="27"/>
  <c r="N54" i="27"/>
  <c r="M55" i="27"/>
  <c r="C123" i="27"/>
  <c r="B124" i="27"/>
  <c r="K2" i="16"/>
  <c r="A11" i="8"/>
  <c r="A65" i="8" s="1"/>
  <c r="N55" i="27" l="1"/>
  <c r="M56" i="27"/>
  <c r="M22" i="27"/>
  <c r="N21" i="27"/>
  <c r="Y122" i="27"/>
  <c r="X123" i="27"/>
  <c r="Y19" i="27"/>
  <c r="X20" i="27"/>
  <c r="C56" i="27"/>
  <c r="B57" i="27"/>
  <c r="X89" i="27"/>
  <c r="Y88" i="27"/>
  <c r="C90" i="27"/>
  <c r="B91" i="27"/>
  <c r="C22" i="27"/>
  <c r="B23" i="27"/>
  <c r="B125" i="27"/>
  <c r="C124" i="27"/>
  <c r="N123" i="27"/>
  <c r="M124" i="27"/>
  <c r="X55" i="27"/>
  <c r="Y54" i="27"/>
  <c r="M90" i="27"/>
  <c r="N89" i="27"/>
  <c r="K2" i="17"/>
  <c r="A12" i="8"/>
  <c r="A66" i="8" s="1"/>
  <c r="Y55" i="27" l="1"/>
  <c r="X56" i="27"/>
  <c r="M125" i="27"/>
  <c r="N124" i="27"/>
  <c r="B58" i="27"/>
  <c r="C57" i="27"/>
  <c r="B126" i="27"/>
  <c r="C125" i="27"/>
  <c r="N90" i="27"/>
  <c r="M91" i="27"/>
  <c r="X90" i="27"/>
  <c r="Y89" i="27"/>
  <c r="X21" i="27"/>
  <c r="Y20" i="27"/>
  <c r="X124" i="27"/>
  <c r="Y123" i="27"/>
  <c r="C23" i="27"/>
  <c r="B24" i="27"/>
  <c r="M23" i="27"/>
  <c r="N22" i="27"/>
  <c r="B92" i="27"/>
  <c r="C91" i="27"/>
  <c r="M57" i="27"/>
  <c r="N56" i="27"/>
  <c r="K2" i="18"/>
  <c r="A13" i="8"/>
  <c r="A67" i="8" s="1"/>
  <c r="N23" i="27" l="1"/>
  <c r="M24" i="27"/>
  <c r="B127" i="27"/>
  <c r="C126" i="27"/>
  <c r="B59" i="27"/>
  <c r="C58" i="27"/>
  <c r="N57" i="27"/>
  <c r="M58" i="27"/>
  <c r="Y90" i="27"/>
  <c r="X91" i="27"/>
  <c r="C24" i="27"/>
  <c r="B25" i="27"/>
  <c r="N91" i="27"/>
  <c r="M92" i="27"/>
  <c r="B93" i="27"/>
  <c r="C92" i="27"/>
  <c r="Y124" i="27"/>
  <c r="X125" i="27"/>
  <c r="M126" i="27"/>
  <c r="N125" i="27"/>
  <c r="Y56" i="27"/>
  <c r="X57" i="27"/>
  <c r="Y21" i="27"/>
  <c r="X22" i="27"/>
  <c r="K2" i="19"/>
  <c r="A14" i="8"/>
  <c r="A68" i="8" s="1"/>
  <c r="C25" i="27" l="1"/>
  <c r="B26" i="27"/>
  <c r="M127" i="27"/>
  <c r="N126" i="27"/>
  <c r="Y22" i="27"/>
  <c r="X23" i="27"/>
  <c r="X126" i="27"/>
  <c r="Y125" i="27"/>
  <c r="C59" i="27"/>
  <c r="B60" i="27"/>
  <c r="B128" i="27"/>
  <c r="C127" i="27"/>
  <c r="C93" i="27"/>
  <c r="B94" i="27"/>
  <c r="N92" i="27"/>
  <c r="M93" i="27"/>
  <c r="N24" i="27"/>
  <c r="M25" i="27"/>
  <c r="Y57" i="27"/>
  <c r="X58" i="27"/>
  <c r="Y91" i="27"/>
  <c r="X92" i="27"/>
  <c r="N58" i="27"/>
  <c r="M59" i="27"/>
  <c r="K2" i="20"/>
  <c r="A15" i="8"/>
  <c r="A69" i="8" s="1"/>
  <c r="C60" i="27" l="1"/>
  <c r="B61" i="27"/>
  <c r="X59" i="27"/>
  <c r="Y58" i="27"/>
  <c r="Y23" i="27"/>
  <c r="X24" i="27"/>
  <c r="N59" i="27"/>
  <c r="M60" i="27"/>
  <c r="M26" i="27"/>
  <c r="N25" i="27"/>
  <c r="M94" i="27"/>
  <c r="N93" i="27"/>
  <c r="N127" i="27"/>
  <c r="M128" i="27"/>
  <c r="C94" i="27"/>
  <c r="B95" i="27"/>
  <c r="C26" i="27"/>
  <c r="B27" i="27"/>
  <c r="C128" i="27"/>
  <c r="B129" i="27"/>
  <c r="Y92" i="27"/>
  <c r="X93" i="27"/>
  <c r="X127" i="27"/>
  <c r="Y126" i="27"/>
  <c r="K2" i="21"/>
  <c r="A16" i="8"/>
  <c r="A70" i="8" s="1"/>
  <c r="X128" i="27" l="1"/>
  <c r="Y127" i="27"/>
  <c r="X94" i="27"/>
  <c r="Y93" i="27"/>
  <c r="B28" i="27"/>
  <c r="C27" i="27"/>
  <c r="X25" i="27"/>
  <c r="Y24" i="27"/>
  <c r="Y59" i="27"/>
  <c r="X60" i="27"/>
  <c r="N128" i="27"/>
  <c r="M129" i="27"/>
  <c r="B62" i="27"/>
  <c r="C61" i="27"/>
  <c r="M95" i="27"/>
  <c r="N94" i="27"/>
  <c r="M27" i="27"/>
  <c r="N26" i="27"/>
  <c r="C129" i="27"/>
  <c r="B130" i="27"/>
  <c r="M61" i="27"/>
  <c r="N60" i="27"/>
  <c r="C95" i="27"/>
  <c r="B96" i="27"/>
  <c r="K2" i="22"/>
  <c r="A17" i="8"/>
  <c r="A71" i="8" s="1"/>
  <c r="C130" i="27" l="1"/>
  <c r="B131" i="27"/>
  <c r="Y25" i="27"/>
  <c r="X26" i="27"/>
  <c r="B97" i="27"/>
  <c r="C96" i="27"/>
  <c r="Y60" i="27"/>
  <c r="X61" i="27"/>
  <c r="N27" i="27"/>
  <c r="M28" i="27"/>
  <c r="M130" i="27"/>
  <c r="N129" i="27"/>
  <c r="C28" i="27"/>
  <c r="B29" i="27"/>
  <c r="N95" i="27"/>
  <c r="M96" i="27"/>
  <c r="Y94" i="27"/>
  <c r="X95" i="27"/>
  <c r="N61" i="27"/>
  <c r="M62" i="27"/>
  <c r="B63" i="27"/>
  <c r="C62" i="27"/>
  <c r="X129" i="27"/>
  <c r="Y128" i="27"/>
  <c r="K2" i="23"/>
  <c r="A18" i="8"/>
  <c r="A72" i="8" s="1"/>
  <c r="N28" i="27" l="1"/>
  <c r="M29" i="27"/>
  <c r="C63" i="27"/>
  <c r="B64" i="27"/>
  <c r="Y61" i="27"/>
  <c r="X62" i="27"/>
  <c r="C97" i="27"/>
  <c r="B98" i="27"/>
  <c r="N96" i="27"/>
  <c r="M97" i="27"/>
  <c r="Y26" i="27"/>
  <c r="X27" i="27"/>
  <c r="Y95" i="27"/>
  <c r="X96" i="27"/>
  <c r="B132" i="27"/>
  <c r="C131" i="27"/>
  <c r="Y129" i="27"/>
  <c r="X130" i="27"/>
  <c r="M131" i="27"/>
  <c r="N130" i="27"/>
  <c r="N62" i="27"/>
  <c r="M63" i="27"/>
  <c r="C29" i="27"/>
  <c r="B30" i="27"/>
  <c r="K2" i="24"/>
  <c r="A19" i="8"/>
  <c r="Y27" i="27" l="1"/>
  <c r="X28" i="27"/>
  <c r="X63" i="27"/>
  <c r="Y62" i="27"/>
  <c r="C30" i="27"/>
  <c r="B31" i="27"/>
  <c r="N63" i="27"/>
  <c r="M64" i="27"/>
  <c r="C98" i="27"/>
  <c r="B99" i="27"/>
  <c r="N131" i="27"/>
  <c r="M132" i="27"/>
  <c r="M30" i="27"/>
  <c r="N29" i="27"/>
  <c r="M98" i="27"/>
  <c r="N97" i="27"/>
  <c r="X131" i="27"/>
  <c r="Y130" i="27"/>
  <c r="C64" i="27"/>
  <c r="B65" i="27"/>
  <c r="C132" i="27"/>
  <c r="B133" i="27"/>
  <c r="X97" i="27"/>
  <c r="Y96" i="27"/>
  <c r="A20" i="8"/>
  <c r="A73" i="8"/>
  <c r="N132" i="27" l="1"/>
  <c r="M133" i="27"/>
  <c r="X98" i="27"/>
  <c r="Y97" i="27"/>
  <c r="N64" i="27"/>
  <c r="M65" i="27"/>
  <c r="B134" i="27"/>
  <c r="C133" i="27"/>
  <c r="B100" i="27"/>
  <c r="C99" i="27"/>
  <c r="B66" i="27"/>
  <c r="C65" i="27"/>
  <c r="C31" i="27"/>
  <c r="B32" i="27"/>
  <c r="Y131" i="27"/>
  <c r="X132" i="27"/>
  <c r="N98" i="27"/>
  <c r="M99" i="27"/>
  <c r="Y63" i="27"/>
  <c r="X64" i="27"/>
  <c r="X29" i="27"/>
  <c r="Y28" i="27"/>
  <c r="M31" i="27"/>
  <c r="N30" i="27"/>
  <c r="A21" i="8"/>
  <c r="A74" i="8"/>
  <c r="Y64" i="27" l="1"/>
  <c r="X65" i="27"/>
  <c r="N31" i="27"/>
  <c r="M32" i="27"/>
  <c r="B67" i="27"/>
  <c r="C66" i="27"/>
  <c r="X133" i="27"/>
  <c r="Y132" i="27"/>
  <c r="Y98" i="27"/>
  <c r="X99" i="27"/>
  <c r="B101" i="27"/>
  <c r="C100" i="27"/>
  <c r="M134" i="27"/>
  <c r="N133" i="27"/>
  <c r="Y29" i="27"/>
  <c r="X30" i="27"/>
  <c r="C134" i="27"/>
  <c r="B135" i="27"/>
  <c r="N99" i="27"/>
  <c r="M100" i="27"/>
  <c r="N65" i="27"/>
  <c r="M66" i="27"/>
  <c r="C32" i="27"/>
  <c r="B33" i="27"/>
  <c r="A22" i="8"/>
  <c r="A75" i="8"/>
  <c r="C135" i="27" l="1"/>
  <c r="B136" i="27"/>
  <c r="N100" i="27"/>
  <c r="M101" i="27"/>
  <c r="C33" i="27"/>
  <c r="H33" i="27"/>
  <c r="I33" i="27"/>
  <c r="B34" i="27"/>
  <c r="J33" i="27"/>
  <c r="C101" i="27"/>
  <c r="B102" i="27"/>
  <c r="N66" i="27"/>
  <c r="M67" i="27"/>
  <c r="Y99" i="27"/>
  <c r="X100" i="27"/>
  <c r="Y133" i="27"/>
  <c r="X134" i="27"/>
  <c r="C67" i="27"/>
  <c r="B68" i="27"/>
  <c r="Y30" i="27"/>
  <c r="X31" i="27"/>
  <c r="N32" i="27"/>
  <c r="M33" i="27"/>
  <c r="Y65" i="27"/>
  <c r="X66" i="27"/>
  <c r="M135" i="27"/>
  <c r="N134" i="27"/>
  <c r="A23" i="8"/>
  <c r="A76" i="8"/>
  <c r="C68" i="27" l="1"/>
  <c r="B69" i="27"/>
  <c r="X135" i="27"/>
  <c r="Y134" i="27"/>
  <c r="M102" i="27"/>
  <c r="N101" i="27"/>
  <c r="Y31" i="27"/>
  <c r="X32" i="27"/>
  <c r="C34" i="27"/>
  <c r="H34" i="27"/>
  <c r="B35" i="27"/>
  <c r="I34" i="27"/>
  <c r="J34" i="27"/>
  <c r="C136" i="27"/>
  <c r="B137" i="27"/>
  <c r="N33" i="27"/>
  <c r="S33" i="27"/>
  <c r="T33" i="27"/>
  <c r="U33" i="27"/>
  <c r="M34" i="27"/>
  <c r="C102" i="27"/>
  <c r="B103" i="27"/>
  <c r="Y100" i="27"/>
  <c r="X101" i="27"/>
  <c r="N135" i="27"/>
  <c r="M136" i="27"/>
  <c r="X67" i="27"/>
  <c r="Y66" i="27"/>
  <c r="N67" i="27"/>
  <c r="M68" i="27"/>
  <c r="A24" i="8"/>
  <c r="A77" i="8"/>
  <c r="M69" i="27" l="1"/>
  <c r="N68" i="27"/>
  <c r="M103" i="27"/>
  <c r="N102" i="27"/>
  <c r="X68" i="27"/>
  <c r="Y67" i="27"/>
  <c r="X136" i="27"/>
  <c r="Y135" i="27"/>
  <c r="N136" i="27"/>
  <c r="M137" i="27"/>
  <c r="B138" i="27"/>
  <c r="C137" i="27"/>
  <c r="B70" i="27"/>
  <c r="C69" i="27"/>
  <c r="J35" i="27"/>
  <c r="U6" i="27"/>
  <c r="U10" i="27"/>
  <c r="U7" i="27"/>
  <c r="U8" i="27"/>
  <c r="C35" i="27"/>
  <c r="H35" i="27"/>
  <c r="H36" i="27" s="1"/>
  <c r="I35" i="27"/>
  <c r="U5" i="27"/>
  <c r="U9" i="27"/>
  <c r="B104" i="27"/>
  <c r="C103" i="27"/>
  <c r="S34" i="27"/>
  <c r="T34" i="27"/>
  <c r="M35" i="27"/>
  <c r="U34" i="27"/>
  <c r="N34" i="27"/>
  <c r="X33" i="27"/>
  <c r="Y32" i="27"/>
  <c r="X102" i="27"/>
  <c r="Y101" i="27"/>
  <c r="A25" i="8"/>
  <c r="A78" i="8"/>
  <c r="C138" i="27" l="1"/>
  <c r="B139" i="27"/>
  <c r="Y102" i="27"/>
  <c r="X103" i="27"/>
  <c r="M138" i="27"/>
  <c r="N137" i="27"/>
  <c r="Y33" i="27"/>
  <c r="AD33" i="27"/>
  <c r="AE33" i="27"/>
  <c r="X34" i="27"/>
  <c r="AF33" i="27"/>
  <c r="N103" i="27"/>
  <c r="M104" i="27"/>
  <c r="I70" i="27"/>
  <c r="B71" i="27"/>
  <c r="J70" i="27"/>
  <c r="H70" i="27"/>
  <c r="C70" i="27"/>
  <c r="X137" i="27"/>
  <c r="Y136" i="27"/>
  <c r="AF8" i="27"/>
  <c r="N35" i="27"/>
  <c r="S35" i="27"/>
  <c r="S36" i="27" s="1"/>
  <c r="T35" i="27"/>
  <c r="AF5" i="27" s="1"/>
  <c r="U35" i="27"/>
  <c r="AF6" i="27"/>
  <c r="AF10" i="27"/>
  <c r="AF7" i="27"/>
  <c r="Y68" i="27"/>
  <c r="X69" i="27"/>
  <c r="B105" i="27"/>
  <c r="C104" i="27"/>
  <c r="N69" i="27"/>
  <c r="M70" i="27"/>
  <c r="A26" i="8"/>
  <c r="A79" i="8"/>
  <c r="Y69" i="27" l="1"/>
  <c r="X70" i="27"/>
  <c r="M139" i="27"/>
  <c r="N138" i="27"/>
  <c r="Y103" i="27"/>
  <c r="X104" i="27"/>
  <c r="C139" i="27"/>
  <c r="B140" i="27"/>
  <c r="Y34" i="27"/>
  <c r="AD34" i="27"/>
  <c r="AE34" i="27"/>
  <c r="AF34" i="27" s="1"/>
  <c r="X35" i="27"/>
  <c r="C105" i="27"/>
  <c r="B106" i="27"/>
  <c r="Y137" i="27"/>
  <c r="X138" i="27"/>
  <c r="AF9" i="27"/>
  <c r="M105" i="27"/>
  <c r="N104" i="27"/>
  <c r="C71" i="27"/>
  <c r="H71" i="27"/>
  <c r="I71" i="27"/>
  <c r="B72" i="27"/>
  <c r="J71" i="27"/>
  <c r="N70" i="27"/>
  <c r="S70" i="27"/>
  <c r="T70" i="27"/>
  <c r="M71" i="27"/>
  <c r="U70" i="27"/>
  <c r="A27" i="8"/>
  <c r="A80" i="8"/>
  <c r="N71" i="27" l="1"/>
  <c r="S71" i="27"/>
  <c r="T71" i="27"/>
  <c r="M72" i="27"/>
  <c r="U71" i="27"/>
  <c r="N139" i="27"/>
  <c r="M140" i="27"/>
  <c r="N105" i="27"/>
  <c r="M106" i="27"/>
  <c r="B107" i="27"/>
  <c r="C106" i="27"/>
  <c r="C72" i="27"/>
  <c r="H72" i="27"/>
  <c r="H73" i="27" s="1"/>
  <c r="I72" i="27"/>
  <c r="U46" i="27" s="1"/>
  <c r="U43" i="27"/>
  <c r="U47" i="27"/>
  <c r="J72" i="27"/>
  <c r="AE70" i="27"/>
  <c r="AF70" i="27" s="1"/>
  <c r="X71" i="27"/>
  <c r="Y70" i="27"/>
  <c r="AD70" i="27"/>
  <c r="C140" i="27"/>
  <c r="B141" i="27"/>
  <c r="X139" i="27"/>
  <c r="Y138" i="27"/>
  <c r="X105" i="27"/>
  <c r="Y104" i="27"/>
  <c r="Y35" i="27"/>
  <c r="AD35" i="27"/>
  <c r="AD36" i="27" s="1"/>
  <c r="AE35" i="27"/>
  <c r="AF35" i="27"/>
  <c r="A28" i="8"/>
  <c r="A81" i="8"/>
  <c r="Y139" i="27" l="1"/>
  <c r="X140" i="27"/>
  <c r="X106" i="27"/>
  <c r="Y105" i="27"/>
  <c r="U45" i="27"/>
  <c r="B142" i="27"/>
  <c r="C141" i="27"/>
  <c r="AF42" i="27"/>
  <c r="AF46" i="27"/>
  <c r="U72" i="27"/>
  <c r="AF43" i="27"/>
  <c r="AF47" i="27"/>
  <c r="AF44" i="27"/>
  <c r="AF45" i="27"/>
  <c r="N72" i="27"/>
  <c r="S72" i="27"/>
  <c r="S73" i="27" s="1"/>
  <c r="T72" i="27"/>
  <c r="AD71" i="27"/>
  <c r="AE71" i="27"/>
  <c r="X72" i="27"/>
  <c r="AF71" i="27"/>
  <c r="Y71" i="27"/>
  <c r="U44" i="27"/>
  <c r="U42" i="27"/>
  <c r="J42" i="27"/>
  <c r="J46" i="27"/>
  <c r="J43" i="27"/>
  <c r="J47" i="27"/>
  <c r="J45" i="27"/>
  <c r="J44" i="27"/>
  <c r="M107" i="27"/>
  <c r="N106" i="27"/>
  <c r="N140" i="27"/>
  <c r="M141" i="27"/>
  <c r="C107" i="27"/>
  <c r="I107" i="27"/>
  <c r="H107" i="27"/>
  <c r="B108" i="27"/>
  <c r="J107" i="27"/>
  <c r="A29" i="8"/>
  <c r="A82" i="8"/>
  <c r="Y72" i="27" l="1"/>
  <c r="AD72" i="27"/>
  <c r="AD73" i="27" s="1"/>
  <c r="AE72" i="27"/>
  <c r="AF72" i="27"/>
  <c r="C142" i="27"/>
  <c r="B143" i="27"/>
  <c r="N107" i="27"/>
  <c r="S107" i="27"/>
  <c r="T107" i="27"/>
  <c r="M108" i="27"/>
  <c r="U107" i="27"/>
  <c r="N141" i="27"/>
  <c r="M142" i="27"/>
  <c r="Y106" i="27"/>
  <c r="X107" i="27"/>
  <c r="X141" i="27"/>
  <c r="Y140" i="27"/>
  <c r="I108" i="27"/>
  <c r="B109" i="27"/>
  <c r="J108" i="27"/>
  <c r="C108" i="27"/>
  <c r="H108" i="27"/>
  <c r="A30" i="8"/>
  <c r="A83" i="8"/>
  <c r="T108" i="27" l="1"/>
  <c r="M109" i="27"/>
  <c r="S108" i="27"/>
  <c r="N108" i="27"/>
  <c r="U108" i="27"/>
  <c r="U82" i="27"/>
  <c r="C109" i="27"/>
  <c r="H109" i="27"/>
  <c r="H110" i="27" s="1"/>
  <c r="U79" i="27"/>
  <c r="U83" i="27"/>
  <c r="U80" i="27"/>
  <c r="I109" i="27"/>
  <c r="U84" i="27" s="1"/>
  <c r="J109" i="27"/>
  <c r="U81" i="27"/>
  <c r="C143" i="27"/>
  <c r="B144" i="27"/>
  <c r="Y141" i="27"/>
  <c r="X142" i="27"/>
  <c r="J80" i="27"/>
  <c r="J84" i="27"/>
  <c r="J81" i="27"/>
  <c r="J83" i="27"/>
  <c r="J82" i="27"/>
  <c r="J79" i="27"/>
  <c r="Y107" i="27"/>
  <c r="X108" i="27"/>
  <c r="AD107" i="27"/>
  <c r="AE107" i="27"/>
  <c r="AF107" i="27" s="1"/>
  <c r="M143" i="27"/>
  <c r="N142" i="27"/>
  <c r="A31" i="8"/>
  <c r="A84" i="8"/>
  <c r="N143" i="27" l="1"/>
  <c r="M144" i="27"/>
  <c r="C144" i="27"/>
  <c r="B145" i="27"/>
  <c r="H144" i="27"/>
  <c r="I144" i="27"/>
  <c r="J144" i="27"/>
  <c r="Y108" i="27"/>
  <c r="X109" i="27"/>
  <c r="AE108" i="27"/>
  <c r="AF108" i="27" s="1"/>
  <c r="AD108" i="27"/>
  <c r="AF81" i="27"/>
  <c r="AF82" i="27"/>
  <c r="N109" i="27"/>
  <c r="S109" i="27"/>
  <c r="S110" i="27" s="1"/>
  <c r="T109" i="27"/>
  <c r="U109" i="27"/>
  <c r="AF80" i="27"/>
  <c r="AF84" i="27"/>
  <c r="AF83" i="27"/>
  <c r="AF79" i="27"/>
  <c r="X143" i="27"/>
  <c r="Y142" i="27"/>
  <c r="A32" i="8"/>
  <c r="A85" i="8"/>
  <c r="I145" i="27" l="1"/>
  <c r="B146" i="27"/>
  <c r="J145" i="27"/>
  <c r="C145" i="27"/>
  <c r="H145" i="27"/>
  <c r="N144" i="27"/>
  <c r="S144" i="27"/>
  <c r="M145" i="27"/>
  <c r="T144" i="27"/>
  <c r="U144" i="27" s="1"/>
  <c r="AD109" i="27"/>
  <c r="AD110" i="27" s="1"/>
  <c r="AE109" i="27"/>
  <c r="Y109" i="27"/>
  <c r="Y143" i="27"/>
  <c r="X144" i="27"/>
  <c r="A33" i="8"/>
  <c r="A86" i="8"/>
  <c r="J118" i="27" l="1"/>
  <c r="J117" i="27"/>
  <c r="J119" i="27"/>
  <c r="J121" i="27"/>
  <c r="J116" i="27"/>
  <c r="J120" i="27"/>
  <c r="AE144" i="27"/>
  <c r="AF144" i="27" s="1"/>
  <c r="X145" i="27"/>
  <c r="AD144" i="27"/>
  <c r="Y144" i="27"/>
  <c r="U116" i="27"/>
  <c r="U120" i="27"/>
  <c r="C146" i="27"/>
  <c r="J146" i="27"/>
  <c r="U118" i="27"/>
  <c r="H146" i="27"/>
  <c r="H147" i="27" s="1"/>
  <c r="U121" i="27"/>
  <c r="I146" i="27"/>
  <c r="U117" i="27"/>
  <c r="U119" i="27"/>
  <c r="M146" i="27"/>
  <c r="N145" i="27"/>
  <c r="S145" i="27"/>
  <c r="T145" i="27"/>
  <c r="U145" i="27" s="1"/>
  <c r="AF109" i="27"/>
  <c r="A34" i="8"/>
  <c r="A87" i="8"/>
  <c r="S146" i="27" l="1"/>
  <c r="S147" i="27" s="1"/>
  <c r="T146" i="27"/>
  <c r="AF119" i="27" s="1"/>
  <c r="N146" i="27"/>
  <c r="Y145" i="27"/>
  <c r="AD145" i="27"/>
  <c r="X146" i="27"/>
  <c r="AE145" i="27"/>
  <c r="AF145" i="27" s="1"/>
  <c r="A35" i="8"/>
  <c r="A88" i="8"/>
  <c r="AF118" i="27" l="1"/>
  <c r="AF120" i="27"/>
  <c r="AF121" i="27"/>
  <c r="AF116" i="27"/>
  <c r="U146" i="27"/>
  <c r="AF117" i="27"/>
  <c r="AD146" i="27"/>
  <c r="AD147" i="27" s="1"/>
  <c r="AE146" i="27"/>
  <c r="AF146" i="27"/>
  <c r="Y146" i="27"/>
  <c r="A36" i="8"/>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<sst xmlns="http://schemas.openxmlformats.org/spreadsheetml/2006/main" count="9752" uniqueCount="2240">
  <si>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</si>
  <si>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</si>
  <si>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</si>
  <si>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</si>
  <si>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</si>
  <si>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</si>
  <si>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</si>
  <si>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</si>
  <si>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</si>
  <si>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</si>
  <si>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</si>
  <si>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</si>
  <si>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</si>
  <si>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</si>
  <si>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</si>
  <si>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</si>
  <si>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</si>
  <si>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</si>
  <si>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</si>
  <si>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</si>
  <si>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</si>
  <si>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DO NOT CHANGE OR DELETE THIS LINE</t>
  </si>
  <si>
    <t>Date</t>
  </si>
  <si>
    <t>RPE COEFFICIENT</t>
  </si>
  <si>
    <t>COEFFICIENT NO.</t>
  </si>
  <si>
    <t>COEFFICIENT</t>
  </si>
  <si>
    <t>RPE PERCENTAGE</t>
  </si>
  <si>
    <t>1 REP</t>
  </si>
  <si>
    <t>2 REPS</t>
  </si>
  <si>
    <t>3 REPS</t>
  </si>
  <si>
    <t>4 REPS</t>
  </si>
  <si>
    <t>5 REPS</t>
  </si>
  <si>
    <t>6 REPS</t>
  </si>
  <si>
    <t>7 REPS</t>
  </si>
  <si>
    <t>8 REPS</t>
  </si>
  <si>
    <t>9 REPS</t>
  </si>
  <si>
    <t>10 REPS</t>
  </si>
  <si>
    <t>10 RPE</t>
  </si>
  <si>
    <t>9.5 RPE</t>
  </si>
  <si>
    <t>9.0 RPE</t>
  </si>
  <si>
    <t>8.5 RPE</t>
  </si>
  <si>
    <t>8.0 RPE</t>
  </si>
  <si>
    <t>7.5 RPE</t>
  </si>
  <si>
    <t>7.0 RPE</t>
  </si>
  <si>
    <t>6.5 RPE</t>
  </si>
  <si>
    <t>Push Press</t>
  </si>
  <si>
    <t>Floor Press</t>
  </si>
  <si>
    <t>Close Grip Floor Press</t>
  </si>
  <si>
    <t>CALCULATORS</t>
  </si>
  <si>
    <t>Front Squat</t>
  </si>
  <si>
    <t>ESTIMATED ONE-REP MAX CALCULATOR</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</si>
  <si>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</si>
  <si>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</si>
  <si>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KNOWN 9 RPE</t>
  </si>
  <si>
    <t>Day</t>
  </si>
  <si>
    <t>Weight (lb)</t>
  </si>
  <si>
    <t>Fat</t>
  </si>
  <si>
    <t>Carb</t>
  </si>
  <si>
    <t>Protein</t>
  </si>
  <si>
    <t>Calories</t>
  </si>
  <si>
    <t>Weight (Kg)</t>
  </si>
  <si>
    <t>Weight Average</t>
  </si>
  <si>
    <t>Conditioning (GPP frequency and intervals)</t>
  </si>
  <si>
    <t>KNOWN 8 RPE</t>
  </si>
  <si>
    <t>ESTIMATED 1 REP MAX</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</si>
  <si>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</si>
  <si>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</si>
  <si>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</si>
  <si>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</si>
  <si>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</si>
  <si>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</si>
  <si>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</si>
  <si>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</si>
  <si>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</si>
  <si>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</si>
  <si>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</si>
  <si>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</si>
  <si>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</si>
  <si>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</si>
  <si>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</si>
  <si>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</si>
  <si>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</si>
  <si>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</si>
  <si>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</si>
  <si>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</si>
  <si>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</si>
  <si>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</si>
  <si>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</si>
  <si>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</si>
  <si>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</si>
  <si>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</si>
  <si>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</si>
  <si>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</si>
  <si>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</si>
  <si>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</si>
  <si>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</si>
  <si>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</si>
  <si>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</si>
  <si>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</si>
  <si>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</si>
  <si>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</si>
  <si>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</si>
  <si>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</si>
  <si>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</si>
  <si>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</si>
  <si>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</si>
  <si>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</si>
  <si>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</si>
  <si>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</si>
  <si>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</si>
  <si>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</si>
  <si>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</si>
  <si>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</si>
  <si>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</si>
  <si>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</si>
  <si>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</si>
  <si>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</si>
  <si>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</si>
  <si>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</si>
  <si>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</si>
  <si>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</si>
  <si>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</si>
  <si>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</si>
  <si>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</si>
  <si>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</si>
  <si>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</si>
  <si>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</si>
  <si>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</si>
  <si>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</si>
  <si>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</si>
  <si>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</si>
  <si>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</si>
  <si>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</si>
  <si>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</si>
  <si>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</si>
  <si>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</si>
  <si>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</si>
  <si>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</si>
  <si>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</si>
  <si>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</si>
  <si>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</si>
  <si>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</si>
  <si>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</si>
  <si>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</si>
  <si>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</si>
  <si>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</si>
  <si>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</si>
  <si>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</si>
  <si>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</si>
  <si>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</si>
  <si>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</si>
  <si>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</si>
  <si>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</si>
  <si>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</si>
  <si>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</si>
  <si>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</si>
  <si>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</si>
  <si>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</si>
  <si>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</si>
  <si>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</si>
  <si>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</si>
  <si>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</si>
  <si>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</si>
  <si>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</si>
  <si>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</si>
  <si>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</si>
  <si>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</si>
  <si>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</si>
  <si>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</si>
  <si>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</si>
  <si>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</si>
  <si>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</si>
  <si>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</si>
  <si>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</si>
  <si>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</si>
  <si>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</si>
  <si>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</si>
  <si>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</si>
  <si>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</si>
  <si>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</si>
  <si>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</si>
  <si>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</si>
  <si>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</si>
  <si>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</si>
  <si>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</si>
  <si>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</si>
  <si>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</si>
  <si>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</si>
  <si>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</si>
  <si>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</si>
  <si>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</si>
  <si>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</si>
  <si>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</si>
  <si>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</si>
  <si>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</si>
  <si>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</si>
  <si>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</si>
  <si>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</si>
  <si>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</si>
  <si>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</si>
  <si>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</si>
  <si>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</si>
  <si>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</si>
  <si>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</si>
  <si>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</si>
  <si>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</si>
  <si>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</si>
  <si>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</si>
  <si>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</si>
  <si>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</si>
  <si>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</si>
  <si>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</si>
  <si>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</si>
  <si>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</si>
  <si>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</si>
  <si>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</si>
  <si>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</si>
  <si>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</si>
  <si>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</si>
  <si>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</si>
  <si>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</si>
  <si>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</si>
  <si>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</si>
  <si>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</si>
  <si>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</si>
  <si>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</si>
  <si>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</si>
  <si>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</si>
  <si>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</si>
  <si>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</si>
  <si>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</si>
  <si>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</si>
  <si>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</si>
  <si>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</si>
  <si>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</si>
  <si>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</si>
  <si>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</si>
  <si>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</si>
  <si>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</si>
  <si>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</si>
  <si>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</si>
  <si>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</si>
  <si>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</si>
  <si>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</si>
  <si>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</si>
  <si>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</si>
  <si>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</si>
  <si>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</si>
  <si>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</si>
  <si>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</si>
  <si>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</si>
  <si>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</si>
  <si>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</si>
  <si>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</si>
  <si>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</si>
  <si>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</si>
  <si>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</si>
  <si>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</si>
  <si>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</si>
  <si>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</si>
  <si>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</si>
  <si>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</si>
  <si>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</si>
  <si>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</si>
  <si>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</si>
  <si>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</si>
  <si>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</si>
  <si>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</si>
  <si>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</si>
  <si>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</si>
  <si>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</si>
  <si>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</si>
  <si>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</si>
  <si>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</si>
  <si>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</si>
  <si>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</si>
  <si>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</si>
  <si>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</si>
  <si>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</si>
  <si>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</si>
  <si>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</si>
  <si>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</si>
  <si>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</si>
  <si>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</si>
  <si>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</si>
  <si>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</si>
  <si>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</si>
  <si>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</si>
  <si>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</si>
  <si>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</si>
  <si>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</si>
  <si>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</si>
  <si>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</si>
  <si>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</si>
  <si>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</si>
  <si>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</si>
  <si>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</si>
  <si>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</si>
  <si>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</si>
  <si>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</si>
  <si>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</si>
  <si>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</si>
  <si>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</si>
  <si>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</si>
  <si>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</si>
  <si>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</si>
  <si>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</si>
  <si>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</si>
  <si>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</si>
  <si>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</si>
  <si>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</si>
  <si>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</si>
  <si>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</si>
  <si>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</si>
  <si>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</si>
  <si>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</si>
  <si>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</si>
  <si>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</si>
  <si>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</si>
  <si>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</si>
  <si>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</si>
  <si>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</si>
  <si>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</si>
  <si>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</si>
  <si>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</si>
  <si>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</si>
  <si>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</si>
  <si>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</si>
  <si>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</si>
  <si>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</si>
  <si>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</si>
  <si>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</si>
  <si>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</si>
  <si>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</si>
  <si>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</si>
  <si>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</si>
  <si>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</si>
  <si>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</si>
  <si>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</si>
  <si>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</si>
  <si>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</si>
  <si>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</si>
  <si>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</si>
  <si>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</si>
  <si>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</si>
  <si>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</si>
  <si>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</si>
  <si>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</si>
  <si>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</si>
  <si>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</si>
  <si>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</si>
  <si>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</si>
  <si>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</si>
  <si>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</si>
  <si>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</si>
  <si>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</si>
  <si>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</si>
  <si>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</si>
  <si>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</si>
  <si>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</si>
  <si>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</si>
  <si>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</si>
  <si>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</si>
  <si>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</si>
  <si>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</si>
  <si>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</si>
  <si>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</si>
  <si>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</si>
  <si>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</si>
  <si>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</si>
  <si>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</si>
  <si>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</si>
  <si>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</si>
  <si>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</si>
  <si>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</si>
  <si>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</si>
  <si>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</si>
  <si>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</si>
  <si>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</si>
  <si>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</si>
  <si>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</si>
  <si>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</si>
  <si>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</si>
  <si>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</si>
  <si>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</si>
  <si>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</si>
  <si>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</si>
  <si>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</si>
  <si>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</si>
  <si>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</si>
  <si>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</si>
  <si>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</si>
  <si>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</si>
  <si>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</si>
  <si>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</si>
  <si>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</si>
  <si>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</si>
  <si>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</si>
  <si>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</si>
  <si>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</si>
  <si>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</si>
  <si>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</si>
  <si>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</si>
  <si>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</si>
  <si>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</si>
  <si>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</si>
  <si>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</si>
  <si>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</si>
  <si>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</si>
  <si>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</si>
  <si>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</si>
  <si>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</si>
  <si>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</si>
  <si>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</si>
  <si>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</si>
  <si>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</si>
  <si>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</si>
  <si>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</si>
  <si>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</si>
  <si>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</si>
  <si>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</si>
  <si>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</si>
  <si>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</si>
  <si>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</si>
  <si>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</si>
  <si>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</si>
  <si>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</si>
  <si>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</si>
  <si>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</si>
  <si>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</si>
  <si>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</si>
  <si>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</si>
  <si>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</si>
  <si>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</si>
  <si>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</si>
  <si>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</si>
  <si>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</si>
  <si>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</si>
  <si>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</si>
  <si>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</si>
  <si>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</si>
  <si>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</si>
  <si>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</si>
  <si>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</si>
  <si>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</si>
  <si>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</si>
  <si>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</si>
  <si>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</si>
  <si>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</si>
  <si>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</si>
  <si>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</si>
  <si>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</si>
  <si>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</si>
  <si>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</si>
  <si>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</si>
  <si>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</si>
  <si>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</si>
  <si>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</si>
  <si>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</si>
  <si>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</si>
  <si>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</si>
  <si>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</si>
  <si>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</si>
  <si>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</si>
  <si>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</si>
  <si>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</si>
  <si>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</si>
  <si>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</si>
  <si>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</si>
  <si>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</si>
  <si>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</si>
  <si>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</si>
  <si>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</si>
  <si>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</si>
  <si>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</si>
  <si>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</si>
  <si>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</si>
  <si>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</si>
  <si>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</si>
  <si>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</si>
  <si>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</si>
  <si>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</si>
  <si>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</si>
  <si>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</si>
  <si>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</si>
  <si>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</si>
  <si>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</si>
  <si>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</si>
  <si>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</si>
  <si>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</si>
  <si>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</si>
  <si>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</si>
  <si>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</si>
  <si>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</si>
  <si>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</si>
  <si>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</si>
  <si>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</si>
  <si>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</si>
  <si>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</si>
  <si>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</si>
  <si>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</si>
  <si>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</si>
  <si>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</si>
  <si>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</si>
  <si>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</si>
  <si>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</si>
  <si>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</si>
  <si>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</si>
  <si>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</si>
  <si>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</si>
  <si>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</si>
  <si>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</si>
  <si>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</si>
  <si>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</si>
  <si>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</si>
  <si>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</si>
  <si>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</si>
  <si>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</si>
  <si>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</si>
  <si>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</si>
  <si>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</si>
  <si>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</si>
  <si>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</si>
  <si>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</si>
  <si>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</si>
  <si>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</si>
  <si>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</si>
  <si>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</si>
  <si>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</si>
  <si>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</si>
  <si>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</si>
  <si>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</si>
  <si>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</si>
  <si>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</si>
  <si>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</si>
  <si>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</si>
  <si>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</si>
  <si>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</si>
  <si>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</si>
  <si>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</si>
  <si>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</si>
  <si>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</si>
  <si>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</si>
  <si>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</si>
  <si>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</si>
  <si>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</si>
  <si>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</si>
  <si>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</si>
  <si>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</si>
  <si>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</si>
  <si>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</si>
  <si>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</si>
  <si>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</si>
  <si>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</si>
  <si>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</si>
  <si>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</si>
  <si>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</si>
  <si>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</si>
  <si>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</si>
  <si>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</si>
  <si>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</si>
  <si>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</si>
  <si>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</si>
  <si>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</si>
  <si>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</si>
  <si>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</si>
  <si>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</si>
  <si>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</si>
  <si>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</si>
  <si>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</si>
  <si>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</si>
  <si>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</si>
  <si>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</si>
  <si>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</si>
  <si>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</si>
  <si>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</si>
  <si>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</si>
  <si>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</si>
  <si>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</si>
  <si>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</si>
  <si>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</si>
  <si>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</si>
  <si>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</si>
  <si>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</si>
  <si>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</si>
  <si>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</si>
  <si>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</si>
  <si>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</si>
  <si>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</si>
  <si>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</si>
  <si>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</si>
  <si>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</si>
  <si>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</si>
  <si>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</si>
  <si>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</si>
  <si>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</si>
  <si>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</si>
  <si>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</si>
  <si>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</si>
  <si>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</si>
  <si>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</si>
  <si>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</si>
  <si>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</si>
  <si>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</si>
  <si>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</si>
  <si>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</si>
  <si>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</si>
  <si>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</si>
  <si>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</si>
  <si>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</si>
  <si>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</si>
  <si>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</si>
  <si>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</si>
  <si>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</si>
  <si>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</si>
  <si>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</si>
  <si>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</si>
  <si>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</si>
  <si>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</si>
  <si>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</si>
  <si>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</si>
  <si>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</si>
  <si>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</si>
  <si>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</si>
  <si>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</si>
  <si>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</si>
  <si>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</si>
  <si>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</si>
  <si>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</si>
  <si>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</si>
  <si>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</si>
  <si>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</si>
  <si>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</si>
  <si>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</si>
  <si>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</si>
  <si>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</si>
  <si>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</si>
  <si>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</si>
  <si>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</si>
  <si>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</si>
  <si>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</si>
  <si>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</si>
  <si>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</si>
  <si>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</si>
  <si>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</si>
  <si>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</si>
  <si>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</si>
  <si>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</si>
  <si>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</si>
  <si>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</si>
  <si>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</si>
  <si>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</si>
  <si>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</si>
  <si>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</si>
  <si>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</si>
  <si>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</si>
  <si>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</si>
  <si>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</si>
  <si>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</si>
  <si>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</si>
  <si>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</si>
  <si>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</si>
  <si>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</si>
  <si>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</si>
  <si>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</si>
  <si>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</si>
  <si>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</si>
  <si>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</si>
  <si>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</si>
  <si>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</si>
  <si>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</si>
  <si>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</si>
  <si>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</si>
  <si>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</si>
  <si>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</si>
  <si>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</si>
  <si>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</si>
  <si>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</si>
  <si>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</si>
  <si>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</si>
  <si>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</si>
  <si>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</si>
  <si>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</si>
  <si>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</si>
  <si>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</si>
  <si>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</si>
  <si>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</si>
  <si>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</si>
  <si>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</si>
  <si>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</si>
  <si>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</si>
  <si>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</si>
  <si>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</si>
  <si>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</si>
  <si>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</si>
  <si>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</si>
  <si>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</si>
  <si>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</si>
  <si>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</si>
  <si>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</si>
  <si>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</si>
  <si>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</si>
  <si>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</si>
  <si>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</si>
  <si>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</si>
  <si>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</si>
  <si>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</si>
  <si>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</si>
  <si>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</si>
  <si>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</si>
  <si>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</si>
  <si>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</si>
  <si>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</si>
  <si>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</si>
  <si>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</si>
  <si>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</si>
  <si>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</si>
  <si>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</si>
  <si>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</si>
  <si>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</si>
  <si>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</si>
  <si>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</si>
  <si>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</si>
  <si>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</si>
  <si>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</si>
  <si>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</si>
  <si>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</si>
  <si>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</si>
  <si>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</si>
  <si>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</si>
  <si>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</si>
  <si>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</si>
  <si>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</si>
  <si>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</si>
  <si>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</si>
  <si>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</si>
  <si>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</si>
  <si>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</si>
  <si>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</si>
  <si>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</si>
  <si>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</si>
  <si>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</si>
  <si>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</si>
  <si>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</si>
  <si>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</si>
  <si>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</si>
  <si>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</si>
  <si>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</si>
  <si>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</si>
  <si>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</si>
  <si>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</si>
  <si>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</si>
  <si>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</si>
  <si>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</si>
  <si>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</si>
  <si>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</si>
  <si>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</si>
  <si>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</si>
  <si>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</si>
  <si>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</si>
  <si>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</si>
  <si>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</si>
  <si>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</si>
  <si>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</si>
  <si>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</si>
  <si>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</si>
  <si>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</si>
  <si>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</si>
  <si>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</si>
  <si>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</si>
  <si>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</si>
  <si>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</si>
  <si>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</si>
  <si>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</si>
  <si>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</si>
  <si>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</si>
  <si>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</si>
  <si>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</si>
  <si>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</si>
  <si>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</si>
  <si>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</si>
  <si>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</si>
  <si>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</si>
  <si>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</si>
  <si>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</si>
  <si>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</si>
  <si>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</si>
  <si>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</si>
  <si>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</si>
  <si>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</si>
  <si>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</si>
  <si>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</si>
  <si>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</si>
  <si>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</si>
  <si>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</si>
  <si>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</si>
  <si>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</si>
  <si>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</si>
  <si>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</si>
  <si>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</si>
  <si>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</si>
  <si>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</si>
  <si>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</si>
  <si>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</si>
  <si>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</si>
  <si>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</si>
  <si>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</si>
  <si>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</si>
  <si>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</si>
  <si>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</si>
  <si>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</si>
  <si>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</si>
  <si>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</si>
  <si>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</si>
  <si>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</si>
  <si>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</si>
  <si>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</si>
  <si>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</si>
  <si>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</si>
  <si>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</si>
  <si>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</si>
  <si>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</si>
  <si>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</si>
  <si>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</si>
  <si>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</si>
  <si>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</si>
  <si>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</si>
  <si>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</si>
  <si>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</si>
  <si>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</si>
  <si>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</si>
  <si>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</si>
  <si>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</si>
  <si>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</si>
  <si>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</si>
  <si>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</si>
  <si>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</si>
  <si>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</si>
  <si>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</si>
  <si>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</si>
  <si>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</si>
  <si>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</si>
  <si>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</si>
  <si>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</si>
  <si>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</si>
  <si>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</si>
  <si>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</si>
  <si>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</si>
  <si>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</si>
  <si>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</si>
  <si>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</si>
  <si>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</si>
  <si>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</si>
  <si>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</si>
  <si>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</si>
  <si>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</si>
  <si>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</si>
  <si>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</si>
  <si>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</si>
  <si>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</si>
  <si>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</si>
  <si>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</si>
  <si>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</si>
  <si>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</si>
  <si>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</si>
  <si>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</si>
  <si>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</si>
  <si>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</si>
  <si>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</si>
  <si>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</si>
  <si>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</si>
  <si>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</si>
  <si>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</si>
  <si>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</si>
  <si>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</si>
  <si>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</si>
  <si>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</si>
  <si>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</si>
  <si>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</si>
  <si>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</si>
  <si>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</si>
  <si>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</si>
  <si>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</si>
  <si>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</si>
  <si>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</si>
  <si>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</si>
  <si>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</si>
  <si>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</si>
  <si>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</si>
  <si>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</si>
  <si>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</si>
  <si>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</si>
  <si>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</si>
  <si>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</si>
  <si>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</si>
  <si>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</si>
  <si>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</si>
  <si>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</si>
  <si>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</si>
  <si>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</si>
  <si>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</si>
  <si>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</si>
  <si>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</si>
  <si>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</si>
  <si>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</si>
  <si>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</si>
  <si>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</si>
  <si>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</si>
  <si>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</si>
  <si>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</si>
  <si>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</si>
  <si>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</si>
  <si>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</si>
  <si>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</si>
  <si>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</si>
  <si>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</si>
  <si>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</si>
  <si>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</si>
  <si>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</si>
  <si>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</si>
  <si>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</si>
  <si>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</si>
  <si>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</si>
  <si>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</si>
  <si>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</si>
  <si>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</si>
  <si>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</si>
  <si>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</si>
  <si>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</si>
  <si>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</si>
  <si>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</si>
  <si>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</si>
  <si>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</si>
  <si>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</si>
  <si>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</si>
  <si>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</si>
  <si>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</si>
  <si>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</si>
  <si>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</si>
  <si>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</si>
  <si>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</si>
  <si>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</si>
  <si>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</si>
  <si>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</si>
  <si>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</si>
  <si>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</si>
  <si>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</si>
  <si>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</si>
  <si>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</si>
  <si>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</si>
  <si>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</si>
  <si>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</si>
  <si>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</si>
  <si>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</si>
  <si>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</si>
  <si>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</si>
  <si>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</si>
  <si>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</si>
  <si>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</si>
  <si>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</si>
  <si>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</si>
  <si>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</si>
  <si>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</si>
  <si>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</si>
  <si>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</si>
  <si>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</si>
  <si>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</si>
  <si>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</si>
  <si>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</si>
  <si>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</si>
  <si>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</si>
  <si>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</si>
  <si>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</si>
  <si>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</si>
  <si>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</si>
  <si>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</si>
  <si>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</si>
  <si>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</si>
  <si>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</si>
  <si>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</si>
  <si>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</si>
  <si>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</si>
  <si>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</si>
  <si>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</si>
  <si>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</si>
  <si>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</si>
  <si>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</si>
  <si>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</si>
  <si>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</si>
  <si>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</si>
  <si>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</si>
  <si>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</si>
  <si>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</si>
  <si>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</si>
  <si>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</si>
  <si>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</si>
  <si>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</si>
  <si>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</si>
  <si>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</si>
  <si>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</si>
  <si>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</si>
  <si>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</si>
  <si>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</si>
  <si>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</si>
  <si>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</si>
  <si>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</si>
  <si>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</si>
  <si>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</si>
  <si>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</si>
  <si>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</si>
  <si>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</si>
  <si>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</si>
  <si>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</si>
  <si>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</si>
  <si>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</si>
  <si>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</si>
  <si>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</si>
  <si>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</si>
  <si>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</si>
  <si>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</si>
  <si>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</si>
  <si>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</si>
  <si>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</si>
  <si>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</si>
  <si>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</si>
  <si>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</si>
  <si>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</si>
  <si>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</si>
  <si>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</si>
  <si>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</si>
  <si>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</si>
  <si>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</si>
  <si>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</si>
  <si>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</si>
  <si>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</si>
  <si>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</si>
  <si>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</si>
  <si>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</si>
  <si>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</si>
  <si>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</si>
  <si>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</si>
  <si>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</si>
  <si>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</si>
  <si>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</si>
  <si>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</si>
  <si>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</si>
  <si>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</si>
  <si>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</si>
  <si>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</si>
  <si>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</si>
  <si>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</si>
  <si>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</si>
  <si>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</si>
  <si>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</si>
  <si>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</si>
  <si>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</si>
  <si>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</si>
  <si>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</si>
  <si>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</si>
  <si>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</si>
  <si>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</si>
  <si>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</si>
  <si>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</si>
  <si>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</si>
  <si>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</si>
  <si>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</si>
  <si>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</si>
  <si>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</si>
  <si>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</si>
  <si>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</si>
  <si>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</si>
  <si>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</si>
  <si>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</si>
  <si>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</si>
  <si>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</si>
  <si>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</si>
  <si>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</si>
  <si>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</si>
  <si>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</si>
  <si>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</si>
  <si>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</si>
  <si>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</si>
  <si>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</si>
  <si>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</si>
  <si>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</si>
  <si>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</si>
  <si>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</si>
  <si>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</si>
  <si>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</si>
  <si>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</si>
  <si>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</si>
  <si>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</si>
  <si>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</si>
  <si>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</si>
  <si>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</si>
  <si>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</si>
  <si>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</si>
  <si>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</si>
  <si>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</si>
  <si>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</si>
  <si>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</si>
  <si>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</si>
  <si>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</si>
  <si>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</si>
  <si>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</si>
  <si>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</si>
  <si>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</si>
  <si>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</si>
  <si>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</si>
  <si>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</si>
  <si>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</si>
  <si>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</si>
  <si>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</si>
  <si>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</si>
  <si>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</si>
  <si>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</si>
  <si>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</si>
  <si>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</si>
  <si>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</si>
  <si>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</si>
  <si>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</si>
  <si>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</si>
  <si>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</si>
  <si>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</si>
  <si>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</si>
  <si>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</si>
  <si>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</si>
  <si>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</si>
  <si>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</si>
  <si>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</si>
  <si>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</si>
  <si>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</si>
  <si>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</si>
  <si>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</si>
  <si>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</si>
  <si>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</si>
  <si>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</si>
  <si>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</si>
  <si>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</si>
  <si>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</si>
  <si>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</si>
  <si>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</si>
  <si>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</si>
  <si>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</si>
  <si>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</si>
  <si>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</si>
  <si>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</si>
  <si>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</si>
  <si>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</si>
  <si>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</si>
  <si>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</si>
  <si>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</si>
  <si>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</si>
  <si>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</si>
  <si>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</si>
  <si>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</si>
  <si>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</si>
  <si>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</si>
  <si>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</si>
  <si>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</si>
  <si>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</si>
  <si>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</si>
  <si>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</si>
  <si>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</si>
  <si>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</si>
  <si>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</si>
  <si>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</si>
  <si>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</si>
  <si>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</si>
  <si>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</si>
  <si>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</si>
  <si>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</si>
  <si>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</si>
  <si>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</si>
  <si>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</si>
  <si>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</si>
  <si>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</si>
  <si>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</si>
  <si>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</si>
  <si>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</si>
  <si>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</si>
  <si>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</si>
  <si>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</si>
  <si>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</si>
  <si>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</si>
  <si>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</si>
  <si>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</si>
  <si>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</si>
  <si>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</si>
  <si>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</si>
  <si>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</si>
  <si>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</si>
  <si>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</si>
  <si>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</si>
  <si>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</si>
  <si>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</si>
  <si>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</si>
  <si>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</si>
  <si>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</si>
  <si>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</si>
  <si>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</si>
  <si>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</si>
  <si>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</si>
  <si>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</si>
  <si>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</si>
  <si>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</si>
  <si>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</si>
  <si>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</si>
  <si>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</si>
  <si>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</si>
  <si>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</si>
  <si>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</si>
  <si>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</si>
  <si>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</si>
  <si>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</si>
  <si>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</si>
  <si>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</si>
  <si>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</si>
  <si>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</si>
  <si>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</si>
  <si>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</si>
  <si>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</si>
  <si>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</si>
  <si>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</si>
  <si>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</si>
  <si>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</si>
  <si>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</si>
  <si>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</si>
  <si>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</si>
  <si>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</si>
  <si>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</si>
  <si>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</si>
  <si>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</si>
  <si>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</si>
  <si>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</si>
  <si>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</si>
  <si>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</si>
  <si>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</si>
  <si>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</si>
  <si>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</si>
  <si>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</si>
  <si>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</si>
  <si>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</si>
  <si>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</si>
  <si>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</si>
  <si>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</si>
  <si>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</si>
  <si>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</si>
  <si>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</si>
  <si>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</si>
  <si>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</si>
  <si>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</si>
  <si>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</si>
  <si>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</si>
  <si>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</si>
  <si>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</si>
  <si>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</si>
  <si>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</si>
  <si>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</si>
  <si>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</si>
  <si>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</si>
  <si>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</si>
  <si>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</si>
  <si>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</si>
  <si>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</si>
  <si>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</si>
  <si>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</si>
  <si>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</si>
  <si>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</si>
  <si>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</si>
  <si>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</si>
  <si>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</si>
  <si>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</si>
  <si>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</si>
  <si>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</si>
  <si>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</si>
  <si>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</si>
  <si>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</si>
  <si>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</si>
  <si>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</si>
  <si>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</si>
  <si>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</si>
  <si>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</si>
  <si>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</si>
  <si>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</si>
  <si>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</si>
  <si>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</si>
  <si>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</si>
  <si>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</si>
  <si>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</si>
  <si>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</si>
  <si>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</si>
  <si>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</si>
  <si>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</si>
  <si>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</si>
  <si>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</si>
  <si>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</si>
  <si>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</si>
  <si>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</si>
  <si>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</si>
  <si>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</si>
  <si>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</si>
  <si>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</si>
  <si>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</si>
  <si>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</si>
  <si>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</si>
  <si>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</si>
  <si>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</si>
  <si>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</si>
  <si>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</si>
  <si>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</si>
  <si>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</si>
  <si>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</si>
  <si>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</si>
  <si>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</si>
  <si>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</si>
  <si>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</si>
  <si>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</si>
  <si>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</si>
  <si>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</si>
  <si>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</si>
  <si>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</si>
  <si>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</si>
  <si>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</si>
  <si>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</si>
  <si>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</si>
  <si>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</si>
  <si>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</si>
  <si>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</si>
  <si>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</si>
  <si>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</si>
  <si>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</si>
  <si>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</si>
  <si>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</si>
  <si>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</si>
  <si>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</si>
  <si>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</si>
  <si>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</si>
  <si>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</si>
  <si>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</si>
  <si>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</si>
  <si>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</si>
  <si>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</si>
  <si>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</si>
  <si>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</si>
  <si>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</si>
  <si>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</si>
  <si>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</si>
  <si>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</si>
  <si>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</si>
  <si>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</si>
  <si>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</si>
  <si>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</si>
  <si>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</si>
  <si>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</si>
  <si>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</si>
  <si>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</si>
  <si>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</si>
  <si>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</si>
  <si>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</si>
  <si>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</si>
  <si>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</si>
  <si>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</si>
  <si>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</si>
  <si>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</si>
  <si>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</si>
  <si>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</si>
  <si>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</si>
  <si>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</si>
  <si>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</si>
  <si>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</si>
  <si>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</si>
  <si>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</si>
  <si>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</si>
  <si>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</si>
  <si>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</si>
  <si>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</si>
  <si>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</si>
  <si>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</si>
  <si>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</si>
  <si>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</si>
  <si>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</si>
  <si>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</si>
  <si>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</si>
  <si>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</si>
  <si>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</si>
  <si>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</si>
  <si>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</si>
  <si>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</si>
  <si>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</si>
  <si>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</si>
  <si>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</si>
  <si>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</si>
  <si>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</si>
  <si>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</si>
  <si>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</si>
  <si>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</si>
  <si>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</si>
  <si>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</si>
  <si>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</si>
  <si>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</si>
  <si>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</si>
  <si>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</si>
  <si>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</si>
  <si>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</si>
  <si>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</si>
  <si>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</si>
  <si>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</si>
  <si>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</si>
  <si>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</si>
  <si>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</si>
  <si>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</si>
  <si>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</si>
  <si>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</si>
  <si>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</si>
  <si>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</si>
  <si>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</si>
  <si>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</si>
  <si>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</si>
  <si>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</si>
  <si>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</si>
  <si>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</si>
  <si>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</si>
  <si>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</si>
  <si>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</si>
  <si>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</si>
  <si>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</si>
  <si>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</si>
  <si>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</si>
  <si>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</si>
  <si>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</si>
  <si>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</si>
  <si>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</si>
  <si>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</si>
  <si>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</si>
  <si>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</si>
  <si>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</si>
  <si>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</si>
  <si>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</si>
  <si>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</si>
  <si>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</si>
  <si>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</si>
  <si>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</si>
  <si>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</si>
  <si>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</si>
  <si>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</si>
  <si>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</si>
  <si>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</si>
  <si>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</si>
  <si>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</si>
  <si>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</si>
  <si>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</si>
  <si>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</si>
  <si>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</si>
  <si>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</si>
  <si>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</si>
  <si>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</si>
  <si>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</si>
  <si>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</si>
  <si>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</si>
  <si>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</si>
  <si>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</si>
  <si>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</si>
  <si>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</si>
  <si>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</si>
  <si>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</si>
  <si>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</si>
  <si>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</si>
  <si>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</si>
  <si>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</si>
  <si>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</si>
  <si>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</si>
  <si>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</si>
  <si>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</si>
  <si>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</si>
  <si>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</si>
  <si>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</si>
  <si>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</si>
  <si>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</si>
  <si>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</si>
  <si>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</si>
  <si>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</si>
  <si>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</si>
  <si>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</si>
  <si>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</si>
  <si>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</si>
  <si>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</si>
  <si>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</si>
  <si>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</si>
  <si>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</si>
  <si>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</si>
  <si>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</si>
  <si>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</si>
  <si>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</si>
  <si>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</si>
  <si>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</si>
  <si>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</si>
  <si>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</si>
  <si>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</si>
  <si>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</si>
  <si>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</si>
  <si>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</si>
  <si>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</si>
  <si>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</si>
  <si>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</si>
  <si>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</si>
  <si>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</si>
  <si>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</si>
  <si>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</si>
  <si>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</si>
  <si>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</si>
  <si>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</si>
  <si>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</si>
  <si>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</si>
  <si>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</si>
  <si>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</si>
  <si>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</si>
  <si>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</si>
  <si>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</si>
  <si>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</si>
  <si>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</si>
  <si>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</si>
  <si>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</si>
  <si>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</si>
  <si>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</si>
  <si>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</si>
  <si>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</si>
  <si>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</si>
  <si>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</si>
  <si>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</si>
  <si>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</si>
  <si>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</si>
  <si>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</si>
  <si>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</si>
  <si>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</si>
  <si>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</si>
  <si>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</si>
  <si>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</si>
  <si>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</si>
  <si>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</si>
  <si>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</si>
  <si>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</si>
  <si>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</si>
  <si>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</si>
  <si>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</si>
  <si>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</si>
  <si>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</si>
  <si>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</si>
  <si>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</si>
  <si>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</si>
  <si>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</si>
  <si>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</si>
  <si>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</si>
  <si>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</si>
  <si>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</si>
  <si>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</si>
  <si>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</si>
  <si>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</si>
  <si>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</si>
  <si>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</si>
  <si>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</si>
  <si>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</si>
  <si>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</si>
  <si>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</si>
  <si>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</si>
  <si>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</si>
  <si>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</si>
  <si>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</si>
  <si>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</si>
  <si>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</si>
  <si>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</si>
  <si>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</si>
  <si>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</si>
  <si>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</si>
  <si>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</si>
  <si>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</si>
  <si>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</si>
  <si>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</si>
  <si>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</si>
  <si>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</si>
  <si>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</si>
  <si>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</si>
  <si>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</si>
  <si>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</si>
  <si>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</si>
  <si>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</si>
  <si>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</si>
  <si>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</si>
  <si>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</si>
  <si>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</si>
  <si>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</si>
  <si>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</si>
  <si>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</si>
  <si>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</si>
  <si>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</si>
  <si>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</si>
  <si>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</si>
  <si>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</si>
  <si>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</si>
  <si>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</si>
  <si>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</si>
  <si>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</si>
  <si>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</si>
  <si>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</si>
  <si>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</si>
  <si>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</si>
  <si>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</si>
  <si>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</si>
  <si>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</si>
  <si>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</si>
  <si>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</si>
  <si>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</si>
  <si>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</si>
  <si>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</si>
  <si>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</si>
  <si>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</si>
  <si>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</si>
  <si>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</si>
  <si>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</si>
  <si>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</si>
  <si>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</si>
  <si>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</si>
  <si>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</si>
  <si>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</si>
  <si>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</si>
  <si>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</si>
  <si>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</si>
  <si>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</si>
  <si>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</si>
  <si>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</si>
  <si>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</si>
  <si>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</si>
  <si>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</si>
  <si>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</si>
  <si>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</si>
  <si>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</si>
  <si>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</si>
  <si>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</si>
  <si>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</si>
  <si>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</si>
  <si>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</si>
  <si>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</si>
  <si>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</si>
  <si>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</si>
  <si>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</si>
  <si>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</si>
  <si>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</si>
  <si>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</si>
  <si>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</si>
  <si>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</si>
  <si>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</si>
  <si>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</si>
  <si>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</si>
  <si>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</si>
  <si>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</si>
  <si>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</si>
  <si>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</si>
  <si>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</si>
  <si>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</si>
  <si>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</si>
  <si>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</si>
  <si>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</si>
  <si>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</si>
  <si>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</si>
  <si>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</si>
  <si>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</si>
  <si>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</si>
  <si>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</si>
  <si>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</si>
  <si>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</si>
  <si>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</si>
  <si>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</si>
  <si>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</si>
  <si>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</si>
  <si>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</si>
  <si>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</si>
  <si>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</si>
  <si>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</si>
  <si>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</si>
  <si>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</si>
  <si>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</si>
  <si>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</si>
  <si>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</si>
  <si>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</si>
  <si>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</si>
  <si>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</si>
  <si>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</si>
  <si>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</si>
  <si>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</si>
  <si>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</si>
  <si>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</si>
  <si>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</si>
  <si>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</si>
  <si>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</si>
  <si>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</si>
  <si>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</si>
  <si>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</si>
  <si>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</si>
  <si>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</si>
  <si>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</si>
  <si>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</si>
  <si>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</si>
  <si>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</si>
  <si>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</si>
  <si>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</si>
  <si>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</si>
  <si>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</si>
  <si>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</si>
  <si>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</si>
  <si>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</si>
  <si>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</si>
  <si>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</si>
  <si>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</si>
  <si>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</si>
  <si>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</si>
  <si>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</si>
  <si>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</si>
  <si>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</si>
  <si>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</si>
  <si>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</si>
  <si>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</si>
  <si>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</si>
  <si>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</si>
  <si>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</si>
  <si>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</si>
  <si>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</si>
  <si>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</si>
  <si>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</si>
  <si>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</si>
  <si>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</si>
  <si>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</si>
  <si>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</si>
  <si>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</si>
  <si>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</si>
  <si>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</si>
  <si>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</si>
  <si>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</si>
  <si>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</si>
  <si>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</si>
  <si>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</si>
  <si>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</si>
  <si>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</si>
  <si>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</si>
  <si>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</si>
  <si>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</si>
  <si>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</si>
  <si>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</si>
  <si>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</si>
  <si>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</si>
  <si>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</si>
  <si>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</si>
  <si>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</si>
  <si>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</si>
  <si>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</si>
  <si>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</si>
  <si>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</si>
  <si>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</si>
  <si>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</si>
  <si>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</si>
  <si>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</si>
  <si>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</si>
  <si>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</si>
  <si>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</si>
  <si>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</si>
  <si>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</si>
  <si>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</si>
  <si>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</si>
  <si>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</si>
  <si>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</si>
  <si>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</si>
  <si>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</si>
  <si>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</si>
  <si>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</si>
  <si>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</si>
  <si>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</si>
  <si>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</si>
  <si>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</si>
  <si>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</si>
  <si>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</si>
  <si>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</si>
  <si>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</si>
  <si>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</si>
  <si>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</si>
  <si>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</si>
  <si>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</si>
  <si>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</si>
  <si>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</si>
  <si>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</si>
  <si>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</si>
  <si>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</si>
  <si>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</si>
  <si>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</si>
  <si>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</si>
  <si>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</si>
  <si>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</si>
  <si>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</si>
  <si>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</si>
  <si>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</si>
  <si>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</si>
  <si>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</si>
  <si>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</si>
  <si>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</si>
  <si>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</si>
  <si>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</si>
  <si>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</si>
  <si>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</si>
  <si>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</si>
  <si>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</si>
  <si>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</si>
  <si>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</si>
  <si>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</si>
  <si>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</si>
  <si>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</si>
  <si>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</si>
  <si>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</si>
  <si>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</si>
  <si>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</si>
  <si>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</si>
  <si>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</si>
  <si>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</si>
  <si>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</si>
  <si>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</si>
  <si>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</si>
  <si>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</si>
  <si>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</si>
  <si>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</si>
  <si>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</si>
  <si>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</si>
  <si>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</si>
  <si>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</si>
  <si>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</si>
  <si>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</si>
  <si>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</si>
  <si>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</si>
  <si>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</si>
  <si>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</si>
  <si>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</si>
  <si>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</si>
  <si>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</si>
  <si>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</si>
  <si>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</si>
  <si>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</si>
  <si>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</si>
  <si>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</si>
  <si>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</si>
  <si>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</si>
  <si>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</si>
  <si>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</si>
  <si>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</si>
  <si>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</si>
  <si>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</si>
  <si>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</si>
  <si>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</si>
  <si>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</si>
  <si>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</si>
  <si>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</si>
  <si>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</si>
  <si>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</si>
  <si>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</si>
  <si>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</si>
  <si>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</si>
  <si>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</si>
  <si>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</si>
  <si>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</si>
  <si>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</si>
  <si>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</si>
  <si>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</si>
  <si>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</si>
  <si>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</si>
  <si>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</si>
  <si>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</si>
  <si>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</si>
  <si>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</si>
  <si>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</si>
  <si>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</si>
  <si>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</si>
  <si>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</si>
  <si>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</si>
  <si>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</si>
  <si>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</si>
  <si>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</si>
  <si>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</si>
  <si>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</si>
  <si>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</si>
  <si>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</si>
  <si>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</si>
  <si>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</si>
  <si>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</si>
  <si>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</si>
  <si>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</si>
  <si>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</si>
  <si>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</si>
  <si>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</si>
  <si>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</si>
  <si>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</si>
  <si>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</si>
  <si>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</si>
  <si>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</si>
  <si>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</si>
  <si>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</si>
  <si>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</si>
  <si>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</si>
  <si>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</si>
  <si>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</si>
  <si>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</si>
  <si>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</si>
  <si>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</si>
  <si>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</si>
  <si>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</si>
  <si>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</si>
  <si>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</si>
  <si>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</si>
  <si>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</si>
  <si>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</si>
  <si>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</si>
  <si>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</si>
  <si>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</si>
  <si>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</si>
  <si>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</si>
  <si>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</si>
  <si>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</si>
  <si>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</si>
  <si>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</si>
  <si>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</si>
  <si>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</si>
  <si>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</si>
  <si>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</si>
  <si>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</si>
  <si>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</si>
  <si>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</si>
  <si>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</si>
  <si>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</si>
  <si>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</si>
  <si>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</si>
  <si>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</si>
  <si>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</si>
  <si>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</si>
  <si>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</si>
  <si>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</si>
  <si>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</si>
  <si>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</si>
  <si>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</si>
  <si>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</si>
  <si>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</si>
  <si>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</si>
  <si>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</si>
  <si>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</si>
  <si>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</si>
  <si>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</si>
  <si>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</si>
  <si>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</si>
  <si>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</si>
  <si>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</si>
  <si>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</si>
  <si>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</si>
  <si>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</si>
  <si>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</si>
  <si>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</si>
  <si>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</si>
  <si>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</si>
  <si>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</si>
  <si>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</si>
  <si>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</si>
  <si>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</si>
  <si>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</si>
  <si>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</si>
  <si>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</si>
  <si>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</si>
  <si>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</si>
  <si>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</si>
  <si>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</si>
  <si>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</si>
  <si>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</si>
  <si>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</si>
  <si>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</si>
  <si>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</si>
  <si>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</si>
  <si>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</si>
  <si>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</si>
  <si>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</si>
  <si>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</si>
  <si>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</si>
  <si>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</si>
  <si>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</si>
  <si>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</si>
  <si>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</si>
  <si>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</si>
  <si>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</si>
  <si>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r>
      <t xml:space="preserve">Please do the following:
1) Watch the introductory video  https://youtu.be/jXaujU2qvws
2) Look over the help tab 
3) Enter Sunday's date for the week you will be starting this template in the highlighted cell to the </t>
    </r>
    <r>
      <rPr>
        <b/>
        <u/>
        <sz val="12"/>
        <color rgb="FF595959"/>
        <rFont val="Helvetica"/>
        <family val="2"/>
      </rPr>
      <t>RIGHT</t>
    </r>
    <r>
      <rPr>
        <sz val="12"/>
        <color rgb="FF595959"/>
        <rFont val="Helvetica"/>
        <family val="2"/>
      </rPr>
      <t xml:space="preserve">
4) Email your coach or info@barbellmedicine.com if you have any problems!</t>
    </r>
  </si>
  <si>
    <t>Exercise One</t>
  </si>
  <si>
    <t>Conditioning</t>
  </si>
  <si>
    <t>Exercise Two</t>
  </si>
  <si>
    <t>Upper Back Work</t>
  </si>
  <si>
    <t>Exercise Three</t>
  </si>
  <si>
    <t>Trunk Work</t>
  </si>
  <si>
    <t>Notes</t>
  </si>
  <si>
    <t>Arm Work</t>
  </si>
  <si>
    <t>Supplement Day 1</t>
  </si>
  <si>
    <t>Supplemental Day 4</t>
  </si>
  <si>
    <t>Supplemental Day 3</t>
  </si>
  <si>
    <t>Supplemental Day 2</t>
  </si>
  <si>
    <t>7-day Trailing Weight Avg</t>
  </si>
  <si>
    <t>None</t>
  </si>
  <si>
    <t>25 min steady state @ RPE 6 2x/wk</t>
  </si>
  <si>
    <t>3 sets of 12-15 reps @ RPE 8, triceps press downs 2x/wk
3 sets of 12-15 reps @ RPE 8, biceps curls 2x/wk</t>
  </si>
  <si>
    <t>7 min ab work AMRAP 2x/wk</t>
  </si>
  <si>
    <t>SQUAT MOVEMENTS</t>
  </si>
  <si>
    <t>PRESS MOVEMENTS</t>
  </si>
  <si>
    <t>DEADLIFT MOVEMENTS</t>
  </si>
  <si>
    <t>Title</t>
  </si>
  <si>
    <t>Exercise list</t>
  </si>
  <si>
    <t>Alternate stance squat</t>
  </si>
  <si>
    <t>3-0-3 tempo squat</t>
  </si>
  <si>
    <t>Standing Overhead Press</t>
  </si>
  <si>
    <t>Seated overhead press</t>
  </si>
  <si>
    <t>High incline bench Press, close grip</t>
  </si>
  <si>
    <t>High incline bench Press, normal grip</t>
  </si>
  <si>
    <t>Dips</t>
  </si>
  <si>
    <t>Feet up bench press</t>
  </si>
  <si>
    <t>Belt Squat</t>
  </si>
  <si>
    <t>High Incline (~45*)  Bench Press</t>
  </si>
  <si>
    <t>Low Incline (15*) Bench Press</t>
  </si>
  <si>
    <t>Low Incline (15*) DB Bench Press</t>
  </si>
  <si>
    <t>Hatfield Squats</t>
  </si>
  <si>
    <t>Version 1.0</t>
  </si>
  <si>
    <t>Last Updated 04.15.2019</t>
  </si>
  <si>
    <t>2 sets of upper back work x 12-20 reps @ RPE 8-9, 2x/wk</t>
  </si>
  <si>
    <t>3 sets of upper back work x 12-20 reps @ RPE 8-9, 2x/wk</t>
  </si>
  <si>
    <t>2-3 Minutes rest between work sets</t>
  </si>
  <si>
    <t>Safety bar squat</t>
  </si>
  <si>
    <t xml:space="preserve">Buffalo Bar squat </t>
  </si>
  <si>
    <t>Cambered bar squat</t>
  </si>
  <si>
    <t>Leg Press</t>
  </si>
  <si>
    <t>Split Squats</t>
  </si>
  <si>
    <t>Bulgarian Split Squats</t>
  </si>
  <si>
    <t>Walking Lunges</t>
  </si>
  <si>
    <t xml:space="preserve">Box Step Ups </t>
  </si>
  <si>
    <t>Good Mornings</t>
  </si>
  <si>
    <t>Trap Bar Deadlift</t>
  </si>
  <si>
    <t>Strength III(Pounds)</t>
  </si>
  <si>
    <t>Low Stress</t>
  </si>
  <si>
    <t>•5 reps @ 7 (79% of 1RM)
•5 reps @ 8 (81% of 1RM)
•5 reps @ 9 (84% of 1RM)
•No Back off sets</t>
  </si>
  <si>
    <t>•4 reps @ 7 (81% of 1RM)
•4 reps @ 8 (84% of 1RM)
•4 reps @ 9 (86% of 1RM)
•No Back off sets</t>
  </si>
  <si>
    <t>• 10 reps @ RPE 7 
• 10 reps  @ RPE 8
• 10 reps @ RPE 9 
•No back off sets</t>
  </si>
  <si>
    <t>25 min steady state @ RPE 6 1x/wk</t>
  </si>
  <si>
    <t>7 min ab work AMRAP 1x/wk</t>
  </si>
  <si>
    <t>Developmental</t>
  </si>
  <si>
    <t>• 10 reps @ RPE 7 
• 10 reps  @ RPE 8
• 10 reps @ RPE 9 
•Take off 5% from 10 @ 9 for 1 more set of 10</t>
  </si>
  <si>
    <t>7 minutes upper back work AMRAP 2x/wk</t>
  </si>
  <si>
    <t>• 10 reps @ RPE 7 
• 10 reps  @ RPE 8
• 10 reps @ RPE 9 
•Take off 5% from 10 @ 9 for 1-2 more sets of 10 (until @ 9 again)</t>
  </si>
  <si>
    <t>30 min steady state @ RPE 6 1x/wk
20 sec sprint every 2 min x 14 minutes 1x/wk</t>
  </si>
  <si>
    <t>8 minutes ab work AMRAP 2x/wk</t>
  </si>
  <si>
    <t>4 sets of 12-15 reps @ RPE 8, triceps press downs 2x/wk 
4 sets of 12-15 reps @ RPE 8, biceps curls 2x/wk</t>
  </si>
  <si>
    <t>9 minutes upper back work AMRAP 2x/wk</t>
  </si>
  <si>
    <t>9 minutes ab work AMRAP 2x/wk</t>
  </si>
  <si>
    <t>Specialization</t>
  </si>
  <si>
    <t>• 1 rep @ RPE 8 (90-93% 1RM)
• 4 reps @ RPE 9 (86% e1RM)
• 4 reps x 2 sets @ 80% e1RM</t>
  </si>
  <si>
    <t>30 min steady state @ RPE 6 2x/wk</t>
  </si>
  <si>
    <t>• 1 rep @ RPE 8 (90-93% 1RM)
• 4 reps @ RPE 9 (86% e1RM)
• 4 reps x 3 sets @ 80% e1RM</t>
  </si>
  <si>
    <t>5 minute ab work AMRAP 2x/wk</t>
  </si>
  <si>
    <t>Sports Form</t>
  </si>
  <si>
    <t>5 minutes upper back work AMRAP 2x/wk</t>
  </si>
  <si>
    <t xml:space="preserve">•1 Rep @ RPE 8 (90-93%)
• 1 rep @ RPE 9 ( 93-96%)
• 85% e1RM x 3 reps x 1 set
• 89% e1RM x 2 reps x 1 set
• 85% e1RM x 3 reps x 2 sets
</t>
  </si>
  <si>
    <t>Realization</t>
  </si>
  <si>
    <t>1 rep @  8, 3 reps @  85% e1RM</t>
  </si>
  <si>
    <t>1 rep @  8, 2  reps @ 89% e1RM</t>
  </si>
  <si>
    <t>work  up to 1  rep @ last warm up</t>
  </si>
  <si>
    <t>1 @  opener</t>
  </si>
  <si>
    <t>•4 reps @ RPE 7
•4 reps @ RPE 8
•4 reps @ RPE 9
•No back off sets</t>
  </si>
  <si>
    <t>•5 reps @ 7 (79% of 1RM)
•5 reps @ 8 (81% of 1RM)
•5 reps @ 9 (84% of 1RM)
•-5% from 5 @ 9 x 5 reps until @ 9 again (cap at 2 sets of 5)</t>
  </si>
  <si>
    <t>•4 reps @ RPE 7
•4 reps @ RPE 8
• 4 reps @ RPE 9
•Take 5% off from the 4 @ RPE 9 set and do 2-3 sets of 4 (until effort is ~ RPE 9 again)</t>
  </si>
  <si>
    <t>• 1 rep @ RPE 8
• 3 reps @ RPE  9 x 1 set</t>
  </si>
  <si>
    <t>1 @ 8 (93%)
1 @ 9 (96%)
1 @ 10 (100%)</t>
  </si>
  <si>
    <t>2* Press Specialization</t>
  </si>
  <si>
    <t>2* Press Sports Form</t>
  </si>
  <si>
    <t>2* Press #1 Development</t>
  </si>
  <si>
    <t>2* Press #2 Specialization</t>
  </si>
  <si>
    <t>2* Press #1 Sports Form</t>
  </si>
  <si>
    <t>2* Press #1 Specialization</t>
  </si>
  <si>
    <t>2* Press #3 Development</t>
  </si>
  <si>
    <t>2* Press #2 Development</t>
  </si>
  <si>
    <t>2* Press #2 Sports Form</t>
  </si>
  <si>
    <t>2* Press #3 Specialization</t>
  </si>
  <si>
    <t>2* Press #3 Sports Form</t>
  </si>
  <si>
    <t xml:space="preserve">Primary Press </t>
  </si>
  <si>
    <t>Primary Squat</t>
  </si>
  <si>
    <t>2* Squat Development</t>
  </si>
  <si>
    <t>2* Squat Specialization</t>
  </si>
  <si>
    <t>2* Squat Sports Form</t>
  </si>
  <si>
    <t>3* Squat Development</t>
  </si>
  <si>
    <t>3* Squat Specialization</t>
  </si>
  <si>
    <t>3* Squat Sports Form</t>
  </si>
  <si>
    <t>Primary Deadlift</t>
  </si>
  <si>
    <t>2* Deadlift Development</t>
  </si>
  <si>
    <t>2* Deadlift Specialization</t>
  </si>
  <si>
    <t>2* Deadlift Sports Form</t>
  </si>
  <si>
    <t>3* Deadlift Development</t>
  </si>
  <si>
    <t>3* Deadlift Specialization</t>
  </si>
  <si>
    <t>3* Deadlift Sports Form</t>
  </si>
  <si>
    <t>2* Squat Developmental</t>
  </si>
  <si>
    <t>1* Squat</t>
  </si>
  <si>
    <t>3* Squat Developmental</t>
  </si>
  <si>
    <t>1* Press</t>
  </si>
  <si>
    <t>2* Press Developmental</t>
  </si>
  <si>
    <t>3* Press Developmental</t>
  </si>
  <si>
    <t>3* Press Specialization</t>
  </si>
  <si>
    <t>3* Press Sports Form</t>
  </si>
  <si>
    <t>1* Deadlift</t>
  </si>
  <si>
    <t>2* Deadlift Developmental</t>
  </si>
  <si>
    <t>3* Deadlift Developmental</t>
  </si>
  <si>
    <t>Competition-Style Bench Press</t>
  </si>
  <si>
    <t>Competition-Style Overhead Press</t>
  </si>
  <si>
    <t>Press, no belt</t>
  </si>
  <si>
    <t>Press + Chains (20% 1RM in chains)</t>
  </si>
  <si>
    <t>Press + mini bands</t>
  </si>
  <si>
    <t>Press w/ swiss bar</t>
  </si>
  <si>
    <t>Touch and Go Bench Press</t>
  </si>
  <si>
    <t>Bench + Chains (20%1RM in Chains)</t>
  </si>
  <si>
    <t>Bench + mini bands</t>
  </si>
  <si>
    <t>Close Grip Bench + mini bands</t>
  </si>
  <si>
    <t xml:space="preserve">Close Grip Bench </t>
  </si>
  <si>
    <t>2 Board Bench Press</t>
  </si>
  <si>
    <t>3 Board Bench Press</t>
  </si>
  <si>
    <t>3 Board Bench Press, Close Grip</t>
  </si>
  <si>
    <t>Slingshot Bench</t>
  </si>
  <si>
    <t>Bench w/ Shirt</t>
  </si>
  <si>
    <t>Press with 2 Count Pause @ Forehead</t>
  </si>
  <si>
    <t>Press with 3 Count Pause @ Forehead</t>
  </si>
  <si>
    <t>Close Grip Incline Bench</t>
  </si>
  <si>
    <t>High Incline (~45*)  Bench Press, 2 Count Paused</t>
  </si>
  <si>
    <t>Low Incline (15*) Bench Press 2 Count Paused</t>
  </si>
  <si>
    <t>2 Count Paused Bench Press</t>
  </si>
  <si>
    <t>3 Count Paused Bench Press</t>
  </si>
  <si>
    <t>Close Grip Bench, 2 Count Paused</t>
  </si>
  <si>
    <t>Spoto Press</t>
  </si>
  <si>
    <t>2 Board Bench + Chains</t>
  </si>
  <si>
    <t>2 Board Bench, Paused</t>
  </si>
  <si>
    <t>3 board Close Grip Bench, Paused</t>
  </si>
  <si>
    <t>Pin Press, Shoulder Level</t>
  </si>
  <si>
    <t>Pin Press, Above Head</t>
  </si>
  <si>
    <t>Incline Bench Pin Press (chest level)</t>
  </si>
  <si>
    <t>Close Grip Incline Pin Bench (Chest level)</t>
  </si>
  <si>
    <t>Pin Bench (Chest Level)</t>
  </si>
  <si>
    <t>Wide Grip Bench Press</t>
  </si>
  <si>
    <t>Dumbbell Flat Bench</t>
  </si>
  <si>
    <t>High incline bench Press w/ Dumbbells</t>
  </si>
  <si>
    <t>Competition-Style Conventional deadlift w/ belt</t>
  </si>
  <si>
    <t>Competition-Style Sumo deadlift w/ belt</t>
  </si>
  <si>
    <t>Mid Shin Block/Rack Pull</t>
  </si>
  <si>
    <t>Deadlift + Mini Bands</t>
  </si>
  <si>
    <t>Deadlift + Chains (20% 1RM in chains)</t>
  </si>
  <si>
    <t>Alternate Stance Deadlift</t>
  </si>
  <si>
    <t>1" below knee block/rack pull</t>
  </si>
  <si>
    <t>2 Count Paused Deadlift</t>
  </si>
  <si>
    <t>3 Count Paused Deadlift</t>
  </si>
  <si>
    <t>2" deficit deadlift</t>
  </si>
  <si>
    <t>Deadlift, no belt</t>
  </si>
  <si>
    <t>Pendlay Row</t>
  </si>
  <si>
    <t>Lever Row</t>
  </si>
  <si>
    <t>Weighted Pull-Ups or Chin-Ups</t>
  </si>
  <si>
    <t>Hip Thrusts</t>
  </si>
  <si>
    <t>Romanian Deadlift</t>
  </si>
  <si>
    <t>Glute Ham Raise</t>
  </si>
  <si>
    <t>Stiff Legged Deadlift</t>
  </si>
  <si>
    <t>Stiff Legged Deadlift off 2" deficit</t>
  </si>
  <si>
    <t>Competition Style Low Bar Back Squat (w/ belt)</t>
  </si>
  <si>
    <t>Competition Style High Bar Back Squat (w/ belt)</t>
  </si>
  <si>
    <t>Low bar back squat, no belt</t>
  </si>
  <si>
    <t>High bar back squat, no belt</t>
  </si>
  <si>
    <t>Squat w/ wraps</t>
  </si>
  <si>
    <t>Squat w/ briefs</t>
  </si>
  <si>
    <t>Squat + Chains (20% 1Rm in chains)</t>
  </si>
  <si>
    <t>Squat + mini bands</t>
  </si>
  <si>
    <t>Box Squat</t>
  </si>
  <si>
    <t>Buffalo Bar squat 2 Count Paused</t>
  </si>
  <si>
    <t>Safety bar squat 2 Count Paused</t>
  </si>
  <si>
    <t>2 Count Paused Squat</t>
  </si>
  <si>
    <t>Pin Squat (Below parallel)</t>
  </si>
  <si>
    <t>Safety Squat Bar Squat</t>
  </si>
  <si>
    <t>Hack Squats</t>
  </si>
  <si>
    <t>3-0-3 Tempo Squat</t>
  </si>
  <si>
    <t>High Bar Squat 3 Count Paused</t>
  </si>
  <si>
    <t>Safety bar squat 3 Count paused</t>
  </si>
  <si>
    <t>Close Grip Bench Press</t>
  </si>
  <si>
    <t>As Needed</t>
  </si>
  <si>
    <t>3*  Press #1 Development</t>
  </si>
  <si>
    <t>3*  Press #2 Specialization</t>
  </si>
  <si>
    <t>3*  Press #1 Specialization</t>
  </si>
  <si>
    <t>3*  Press #1 Sports Form</t>
  </si>
  <si>
    <t>3*  Press #2 Development</t>
  </si>
  <si>
    <t>3*  Press #2 Sports Form</t>
  </si>
  <si>
    <t>GPP or None</t>
  </si>
  <si>
    <t>• 1 rep @ RPE 8 (90-93% 1RM)
•5 reps  @ RPE 9 ( ~84% e1RM)
• 76% e1RM x 15 reps (sets of 4-6 reps, all sets &lt; RPE 8.5)</t>
  </si>
  <si>
    <t>• 1 rep @ RPE 8 (90-93% 1RM)
•5 reps  @ RPE 9 ( ~84% e1RM)
• 76% e1RM x 20 reps (sets of 4-6 reps, all sets &lt; RPE 8.5)</t>
  </si>
  <si>
    <t>• 1 rep @ RPE 8 (90-93% 1RM)
•5 reps  @ RPE 9 ( ~84% e1RM)
• 76% e1RM x 25 reps (sets of 4-6 reps, all sets &lt; RPE 8.5)</t>
  </si>
  <si>
    <t>• 10 reps @ RPE 6
•10 reps @ RPE 7
•10 reps @ RPE 8
• Then take off ~50% and do 5-3-0 tempo variation x 5 reps x 2-3 sets (RPE 8-9)</t>
  </si>
  <si>
    <t>• 1 rep @ RPE 8 (90-93% 1RM)
•4 reps  @ RPE 9 ( ~86% e1RM)
• 80% e1RM x 12 reps (sets of 3-4 @ RPE 7-8.5)</t>
  </si>
  <si>
    <t>• 1 rep @ RPE 8 (90-93% 1RM)
•4 reps  @ RPE 9 ( ~86% e1RM)
• 80% e1RM x 16 reps (sets of 3-4 @ RPE 7-8.5)</t>
  </si>
  <si>
    <t>• 1 rep @ RPE 8 (90-93% 1RM)
•4 reps  @ RPE 9 ( ~86% e1RM)
• 80% e1RM x 20 reps (sets of 3-4 @ RPE 7-8.5)</t>
  </si>
  <si>
    <t xml:space="preserve">•1 Rep @ RPE 7 (86-89%)
• 1 rep @ RPE 8( 90-93%)
•65% e1RM x 5 reps x 1 set
• 75% e1RM x 5 reps x 2 sets
• 85% e1RM x 3 reps x 2 sets
</t>
  </si>
  <si>
    <t xml:space="preserve">•1 Rep @ RPE 7.5 (87-90%)
• 1 rep @ RPE 8.5 ( 91-94%)
• 75% e1RM x 5 reps x 2 sets
• 85% e1RM x 3 reps x 3 sets
</t>
  </si>
  <si>
    <t>• 1 rep @ RPE 8 (90-93% 1RM)
• 3 reps @ RPE 9 (86% e1RM)
• 85% e1RM x 3 x 3 sets</t>
  </si>
  <si>
    <t>• 1 rep @ RPE 8 (90-93% 1RM)
• 3 reps @ RPE 9 (86% e1RM)
• 85% e1RM x 3 x 4 sets</t>
  </si>
  <si>
    <t xml:space="preserve">•1 Rep @ RPE 7.5 (87-90%)
• 1 rep @ RPE 8.5 ( 91-94%)
• 3 reps @ RPE 9 (89%) 
• 89% e1RM x 2 reps x 3 sets
</t>
  </si>
  <si>
    <t xml:space="preserve">•1 Rep @ RPE 7 (86-89%)
• 1 rep @ RPE 8( 90-93%)
• 3 reps @ RPE 9 (89%)
• 89% e1RM x 2 reps x 2 sets
• 85% e1RM x 3 reps x 1 sets
</t>
  </si>
  <si>
    <t xml:space="preserve">•1 Rep @ RPE 8 (90-93%)
• 1 rep @ RPE 9 ( 93-96%)
• 2 reps @ RPE 8 (92%)
• 89% e1RM x 2 reps x 3 sets
</t>
  </si>
  <si>
    <t>• 8 reps @ RPE 6
•8 reps @ RPE 7 
• 8 reps  @ RPE 8. Repeat 8 @ 8 x 1 set of 8</t>
  </si>
  <si>
    <t>• 8 reps @ RPE 6
•8 reps @ RPE 7 
• 8 reps  @ RPE 8. Repeat 8 @ 8 x 2 sets of 8</t>
  </si>
  <si>
    <t>•70% e1RM x AMRAP x 1 set
•63% e1Rm x 12 reps x 2 sets</t>
  </si>
  <si>
    <t>•6 reps @ RPE 7
• 6 reps @ RPE 8
• 6 reps @ RPE 9.
• Take -5% off from 6 @ 9 and do sets of 6 until @ 9 again (cap at 2 sets)</t>
  </si>
  <si>
    <t>•6 reps @ RPE 7
• 6 reps @ RPE 8
• 6 reps @ RPE 9.
• Take -5% off from 6 @ 9 and do sets of 6 until @ 9 again (cap at 3 sets)</t>
  </si>
  <si>
    <t>•5 reps @ 7 (79% of 1RM)
•5 reps @ 8 (81% of 1RM)
•5 reps @ 9 (84% of 1RM)
•-8% from 5 @ 9 x 5 reps until @ 9 again (cap at 3 sets of 5)</t>
  </si>
  <si>
    <t>•4 reps @ 7 (81% of 1RM)
•4 reps @ 8 (84% of 1RM)
•4 reps @ 9 (86% of 1RM)
•-5% from 4 @ 9 x 4 reps until @ 9 again (cap at 2 sets of 4)</t>
  </si>
  <si>
    <t>•4 reps @ 7 (81% of 1RM)
•4 reps @ 8 (84% of 1RM)
•4 reps @ 9 (86% of 1RM)
•-5% from 4 @ 9 x 4 reps until @ 9 again (cap at 3 sets of 4)</t>
  </si>
  <si>
    <t>•1 rep @ RPE 8 (90-93%)
•3 reps @ 9 (89% of 1RM)
•-5% from 3 @ 9 x 3 reps until @ 9 again (cap at 3sets of 3)</t>
  </si>
  <si>
    <t>•1 rep @ RPE 8 (90-93%)
•3 reps @ 9 (89% of 1RM)
•-5% from 3 @ 9 x 3 reps until @ 9 again (cap at 2 sets of 3)</t>
  </si>
  <si>
    <t>•1 rep @ RPE 8 (90-93%)
•3 reps @ 9 (89% of 1RM)
•-8% from 3 @ 9 x 3 reps until @ 9 again (cap at 3 sets of 3)</t>
  </si>
  <si>
    <t>• 10 reps @ RPE 6
• 10 reps @ RPE 7 
• 10 reps  @ RPE 8
• Repeat 10 @ 8 x 1 set of 10</t>
  </si>
  <si>
    <t>• 10 reps @ RPE 6
• 10 reps @ RPE 7 
• 10 reps  @ RPE 8
• Repeat 10 @ 8 x 2 sets of 10</t>
  </si>
  <si>
    <t>•8 reps @ RPE 7
•8 reps @ RPE 8
•8 reps @ RPE 9</t>
  </si>
  <si>
    <t>• 8 reps @ RPE 7 
• 8 reps  @ RPE 8
• 8 reps @ RPE 9 
•Then take off 8% from 8 @ 9 and do sets of 8 until @ 9 again (cap at 2 sets of 8)</t>
  </si>
  <si>
    <t>•6 reps @ RPE 6
•6 reps @ RPE 7
•6 reps @ RPE 8. Repeat 6 @ 8 x 2 sets of 6</t>
  </si>
  <si>
    <t>•6 reps @ RPE 6
•6 reps @ RPE 7
•6 reps @ RPE 8. Repeat 6 @ 8 x 1 set of 6</t>
  </si>
  <si>
    <t>•4 reps @ RPE 7
•4 reps @ RPE 8
• 4 reps @ RPE 9
•Take 5% off from the 4 @ RPE 9 set and do 1 set of 4</t>
  </si>
  <si>
    <t xml:space="preserve">•4 reps @ RPE 7
•4 reps @ RPE 8
• 4 reps @ RPE 9
•Take 5% off from the 4 @ RPE 9 set and do sets of 4 until @ 9 again (Cap at 2 sets) </t>
  </si>
  <si>
    <t>• 1 rep @ RPE 8
• 4 reps @ RPE  9 
• -8% from 4 @ 9 x 1 set of 4 reps</t>
  </si>
  <si>
    <t>• 1 rep @ RPE 8
• 4 reps @ RPE  9 
• -8% from 4 @ 9 x 2 set of 4 reps</t>
  </si>
  <si>
    <t xml:space="preserve">•1 rep @ RPE 8
• 4 reps @ RPE 9 </t>
  </si>
  <si>
    <t>• 1 rep @ RPE 8
• 4 reps @ RPE  9 
• -8% from 4 @ 9 x 4 reps until @ 9 again (cap at 3 sets)</t>
  </si>
  <si>
    <t>•1 Rep @ RPE 8
• 3 reps @ RPE 9
• -5% from 3 @ 9 x 3 reps x 2-3 sets (until @ 9 again)</t>
  </si>
  <si>
    <t>•1 Rep @ RPE 8
• 3 reps @ RPE 9
• -5% from 3 @ 9 x 3 reps x 1-2 sets (until @ 9 again)</t>
  </si>
  <si>
    <t>•1 Rep @ RPE 8
• 3 reps @ RPE 9
• -8% from 3 @ 9 x 3 reps x 2-3 sets (until @ 9 again)</t>
  </si>
  <si>
    <t>• 1 Rep @ RPE8
•75% e1RM x 5 reps x 5 sets of 6 reps</t>
  </si>
  <si>
    <t>• 1 Rep @ RPE8
•75% e1RM x 5 reps x 5 sets of 5 reps</t>
  </si>
  <si>
    <t>•1 Rep @ RPE 8
•3 reps @ RPE 9
• Take off 5% from 3 reps @ 9 and do sets of 3 until @ 9 again (cap at 3 sets of 3)</t>
  </si>
  <si>
    <t>•5 reps @ 7 (79% of 1RM)
•5 reps @ 8 (81% of 1RM)
•5 reps @ 9 (84% of 1RM)
•-5% from 5 @ 9 x 5 reps until @ 9 again (cap at 3 sets of 5)</t>
  </si>
  <si>
    <t>• 10 reps @ RPE 7
•10 reps @ RPE 8
•10 reps @ RPE 9</t>
  </si>
  <si>
    <t>•1 Rep @ RPE 8
•3 reps @ RPE 9
• Take off 5% from 3 reps @ 9 and do sets of 3 until @ 9 again (cap at 2 sets of 3)</t>
  </si>
  <si>
    <t>7 minutes ab work AMRAP 2x/wk</t>
  </si>
  <si>
    <t>7 min arm superset, sets of 12-20 reps @ RPE 8, 2x/wk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</si>
</sst>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Released &quot;mm/dd/yyyy"/>
    <numFmt numFmtId="165" formatCode="0&quot; lbs&quot;"/>
    <numFmt numFmtId="166" formatCode="&quot;ONE-REP MAX: &quot;0&quot; lbs&quot;"/>
    <numFmt numFmtId="167" formatCode="&quot;SCHEDULE &amp; LOG - WEEK &quot;0"/>
    <numFmt numFmtId="168" formatCode="&quot;LOG - WEEK &quot;0"/>
    <numFmt numFmtId="169" formatCode="&quot;WEEK &quot;0&quot; TOTALS&quot;"/>
    <numFmt numFmtId="170" formatCode="#,##0&quot; LBS&quot;"/>
    <numFmt numFmtId="171" formatCode="#,##0&quot; REPS&quot;"/>
    <numFmt numFmtId="172" formatCode="&quot;DAY &quot;0"/>
    <numFmt numFmtId="173" formatCode="&quot;EXERCISE &quot;0"/>
    <numFmt numFmtId="174" formatCode="@\:"/>
    <numFmt numFmtId="175" formatCode="0&quot; LBS&quot;"/>
    <numFmt numFmtId="176" formatCode="0&quot; REPS&quot;"/>
    <numFmt numFmtId="177" formatCode="0&quot; RPE&quot;"/>
    <numFmt numFmtId="178" formatCode="0.0"/>
  </numFmts>
  <fonts count="76">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sz val="40"/>
      <color rgb="FF595959"/>
      <name val="Helvetica Neue"/>
      <family val="2"/>
    </font>
    <font>
      <b/>
      <sz val="20"/>
      <color rgb="FFFFFFFF"/>
      <name val="Helvetica Neue"/>
      <family val="2"/>
    </font>
    <font>
      <sz val="12"/>
      <color rgb="FFFFFFFF"/>
      <name val="Helvetica Neue"/>
      <family val="2"/>
    </font>
    <font>
      <b/>
      <sz val="12"/>
      <color rgb="FFFFFFFF"/>
      <name val="Calibri"/>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u/>
      <sz val="12"/>
      <color rgb="FF595959"/>
      <name val="Helvetica"/>
      <family val="2"/>
    </font>
    <font>
      <sz val="12"/>
      <color rgb="FF595959"/>
      <name val="Helvetica"/>
      <family val="2"/>
    </font>
    <font>
      <b/>
      <sz val="12"/>
      <color rgb="FFFFFFFF"/>
      <name val="Helvetica"/>
      <family val="2"/>
    </font>
    <font>
      <sz val="12"/>
      <color rgb="FFFFFFFF"/>
      <name val="Helvetica"/>
      <family val="2"/>
    </font>
    <font>
      <sz val="12"/>
      <color rgb="FFFEF2CB"/>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sz val="12"/>
      <color rgb="FF000000"/>
      <name val="Calibri"/>
      <family val="2"/>
    </font>
    <font>
      <sz val="10"/>
      <color rgb="FF000000"/>
      <name val="Arial"/>
      <family val="2"/>
    </font>
    <font>
      <sz val="12"/>
      <color rgb="FF993300"/>
      <name val="Calibri"/>
      <family val="2"/>
    </font>
    <font>
      <sz val="12"/>
      <color rgb="FF006411"/>
      <name val="Calibri"/>
      <family val="2"/>
    </font>
    <font>
      <sz val="10"/>
      <color rgb="FF000000"/>
      <name val="Helvetica Neue"/>
      <family val="2"/>
    </font>
    <font>
      <b/>
      <sz val="14"/>
      <color rgb="FFFFFFFF"/>
      <name val="Helvetica Neue"/>
      <family val="2"/>
    </font>
    <font>
      <sz val="10"/>
      <name val="Arial"/>
      <family val="2"/>
    </font>
    <font>
      <b/>
      <sz val="72"/>
      <color rgb="FFFFFFFF"/>
      <name val="Helvetica Neue"/>
      <family val="2"/>
    </font>
    <font>
      <b/>
      <sz val="12"/>
      <color rgb="FFFFFFFF"/>
      <name val="Calibri"/>
      <family val="2"/>
    </font>
    <font>
      <sz val="16"/>
      <color theme="0"/>
      <name val="Helvetica"/>
      <family val="2"/>
    </font>
    <font>
      <sz val="14"/>
      <color theme="1"/>
      <name val="Helvetica"/>
      <family val="2"/>
    </font>
    <font>
      <sz val="14"/>
      <color theme="1" tint="0.34998626667073579"/>
      <name val="Helvetica"/>
      <family val="2"/>
    </font>
    <font>
      <sz val="14"/>
      <color rgb="FF000000"/>
      <name val="Helvetica"/>
      <family val="2"/>
    </font>
  </fonts>
  <fills count="27">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
      <patternFill patternType="solid">
        <fgColor rgb="FF6AA84F"/>
        <bgColor rgb="FF6AA84F"/>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rgb="FFF2F2F2"/>
      </patternFill>
    </fill>
  </fills>
  <borders count="228">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style="thin">
        <color rgb="FFD8D8D8"/>
      </left>
      <right style="thin">
        <color rgb="FFD8D8D8"/>
      </right>
      <top style="dotted">
        <color rgb="FFD8D8D8"/>
      </top>
      <bottom style="dotted">
        <color rgb="FFD8D8D8"/>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style="thin">
        <color rgb="FFBFBFBF"/>
      </right>
      <top style="thin">
        <color rgb="FFBFBFBF"/>
      </top>
      <bottom style="dotted">
        <color rgb="FFBFBFBF"/>
      </bottom>
      <diagonal/>
    </border>
    <border>
      <left style="thin">
        <color rgb="FFBFBFBF"/>
      </left>
      <right style="thin">
        <color rgb="FFBFBFBF"/>
      </right>
      <top style="dotted">
        <color rgb="FFBFBFBF"/>
      </top>
      <bottom style="dotted">
        <color rgb="FFBFBFBF"/>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double">
        <color rgb="FF333333"/>
      </left>
      <right style="double">
        <color rgb="FF333333"/>
      </right>
      <top/>
      <bottom/>
      <diagonal/>
    </border>
    <border>
      <left/>
      <right style="double">
        <color rgb="FF333333"/>
      </right>
      <top/>
      <bottom/>
      <diagonal/>
    </border>
  </borders>
  <cellStyleXfs count="2">
    <xf numFmtId="0" fontId="0" fillId="0" borderId="0"/>
    <xf numFmtId="0" fontId="64" fillId="0" borderId="120"/>
  </cellStyleXfs>
  <cellXfs count="527">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9" fillId="5" borderId="11" xfId="0" applyFont="1" applyFill="1" applyBorder="1" applyAlignment="1">
      <alignment vertical="center"/>
    </xf>
    <xf numFmtId="0" fontId="9" fillId="5" borderId="13" xfId="0" applyFont="1" applyFill="1" applyBorder="1"/>
    <xf numFmtId="0" fontId="9" fillId="5" borderId="14" xfId="0" applyFont="1" applyFill="1" applyBorder="1"/>
    <xf numFmtId="0" fontId="8" fillId="2" borderId="1" xfId="0" applyFont="1" applyFill="1" applyBorder="1" applyAlignment="1">
      <alignment horizontal="left" vertical="center"/>
    </xf>
    <xf numFmtId="0" fontId="9" fillId="5" borderId="15" xfId="0" applyFont="1" applyFill="1" applyBorder="1" applyAlignment="1">
      <alignment vertical="center"/>
    </xf>
    <xf numFmtId="0" fontId="10" fillId="5" borderId="16" xfId="0" applyFont="1" applyFill="1" applyBorder="1" applyAlignment="1">
      <alignment vertical="top" wrapText="1"/>
    </xf>
    <xf numFmtId="0" fontId="1" fillId="6" borderId="17" xfId="0" applyFont="1" applyFill="1" applyBorder="1" applyAlignment="1">
      <alignment vertical="center"/>
    </xf>
    <xf numFmtId="0" fontId="1" fillId="6" borderId="19" xfId="0" applyFont="1" applyFill="1" applyBorder="1" applyAlignment="1">
      <alignment vertical="center"/>
    </xf>
    <xf numFmtId="0" fontId="12" fillId="5" borderId="20" xfId="0" applyFont="1" applyFill="1" applyBorder="1" applyAlignment="1">
      <alignment horizontal="center" wrapText="1"/>
    </xf>
    <xf numFmtId="14" fontId="13" fillId="7" borderId="1" xfId="0" applyNumberFormat="1" applyFont="1" applyFill="1" applyBorder="1" applyAlignment="1">
      <alignment horizontal="center" vertical="center"/>
    </xf>
    <xf numFmtId="0" fontId="10" fillId="5" borderId="17" xfId="0" applyFont="1" applyFill="1" applyBorder="1" applyAlignment="1">
      <alignment vertical="top" wrapText="1"/>
    </xf>
    <xf numFmtId="0" fontId="1" fillId="6" borderId="24" xfId="0" applyFont="1" applyFill="1" applyBorder="1" applyAlignment="1">
      <alignment vertical="center"/>
    </xf>
    <xf numFmtId="0" fontId="10" fillId="5" borderId="27" xfId="0" applyFont="1" applyFill="1" applyBorder="1" applyAlignment="1">
      <alignment vertical="top" wrapText="1"/>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5" fillId="4" borderId="30" xfId="0" applyFont="1" applyFill="1" applyBorder="1" applyAlignment="1">
      <alignment horizontal="center" vertical="center"/>
    </xf>
    <xf numFmtId="0" fontId="6" fillId="5" borderId="31" xfId="0" applyFont="1" applyFill="1" applyBorder="1" applyAlignment="1">
      <alignment horizontal="center" vertical="center"/>
    </xf>
    <xf numFmtId="0" fontId="7" fillId="0" borderId="31" xfId="0" applyFont="1" applyBorder="1" applyAlignment="1">
      <alignment horizontal="center" vertical="center"/>
    </xf>
    <xf numFmtId="0" fontId="6" fillId="5" borderId="33" xfId="0" applyFont="1" applyFill="1" applyBorder="1" applyAlignment="1">
      <alignment horizontal="center" vertical="center"/>
    </xf>
    <xf numFmtId="0" fontId="7" fillId="0" borderId="34" xfId="0" applyFont="1" applyBorder="1" applyAlignment="1">
      <alignment horizontal="center" vertical="center"/>
    </xf>
    <xf numFmtId="0" fontId="6" fillId="5" borderId="36" xfId="0" applyFont="1" applyFill="1" applyBorder="1" applyAlignment="1">
      <alignment horizontal="center" vertical="center"/>
    </xf>
    <xf numFmtId="0" fontId="7" fillId="0" borderId="36" xfId="0" applyFont="1" applyBorder="1" applyAlignment="1">
      <alignment horizontal="center" vertical="center"/>
    </xf>
    <xf numFmtId="10" fontId="7" fillId="0" borderId="31" xfId="0" applyNumberFormat="1" applyFont="1" applyBorder="1" applyAlignment="1">
      <alignment horizontal="center" vertical="center"/>
    </xf>
    <xf numFmtId="0" fontId="6" fillId="5" borderId="38" xfId="0" applyFont="1" applyFill="1" applyBorder="1" applyAlignment="1">
      <alignment horizontal="center" vertical="center"/>
    </xf>
    <xf numFmtId="10" fontId="7" fillId="0" borderId="38" xfId="0" applyNumberFormat="1" applyFont="1" applyBorder="1" applyAlignment="1">
      <alignment horizontal="center" vertical="center"/>
    </xf>
    <xf numFmtId="10" fontId="7" fillId="0" borderId="36" xfId="0" applyNumberFormat="1" applyFont="1" applyBorder="1" applyAlignment="1">
      <alignment horizontal="center" vertical="center"/>
    </xf>
    <xf numFmtId="0" fontId="12" fillId="0" borderId="0" xfId="0" applyFont="1" applyAlignment="1">
      <alignment horizontal="left" vertical="top" wrapText="1"/>
    </xf>
    <xf numFmtId="0" fontId="17" fillId="3" borderId="47" xfId="0" applyFont="1" applyFill="1" applyBorder="1" applyAlignment="1">
      <alignment horizontal="left" vertical="center"/>
    </xf>
    <xf numFmtId="0" fontId="17" fillId="3" borderId="48" xfId="0" applyFont="1" applyFill="1" applyBorder="1" applyAlignment="1">
      <alignment horizontal="left" vertical="center"/>
    </xf>
    <xf numFmtId="0" fontId="3" fillId="3" borderId="48" xfId="0" applyFont="1" applyFill="1" applyBorder="1" applyAlignment="1">
      <alignment horizontal="left" vertical="center"/>
    </xf>
    <xf numFmtId="0" fontId="3" fillId="3" borderId="49" xfId="0" applyFont="1" applyFill="1" applyBorder="1" applyAlignment="1">
      <alignment horizontal="left" vertical="center"/>
    </xf>
    <xf numFmtId="0" fontId="3" fillId="4" borderId="56" xfId="0" applyFont="1" applyFill="1" applyBorder="1" applyAlignment="1">
      <alignment horizontal="center" vertical="center"/>
    </xf>
    <xf numFmtId="0" fontId="0" fillId="0" borderId="57" xfId="0" applyFont="1" applyBorder="1"/>
    <xf numFmtId="0" fontId="3" fillId="4" borderId="58" xfId="0" applyFont="1" applyFill="1" applyBorder="1" applyAlignment="1">
      <alignment horizontal="center" vertical="center"/>
    </xf>
    <xf numFmtId="165" fontId="12" fillId="0" borderId="62" xfId="0" applyNumberFormat="1" applyFont="1" applyBorder="1" applyAlignment="1">
      <alignment horizontal="center" vertical="center" wrapText="1"/>
    </xf>
    <xf numFmtId="165" fontId="12" fillId="0" borderId="63" xfId="0" applyNumberFormat="1" applyFont="1" applyBorder="1" applyAlignment="1">
      <alignment horizontal="center" vertical="center" wrapText="1"/>
    </xf>
    <xf numFmtId="165" fontId="12" fillId="0" borderId="64" xfId="0" applyNumberFormat="1" applyFont="1" applyBorder="1" applyAlignment="1">
      <alignment horizontal="center" vertical="center" wrapText="1"/>
    </xf>
    <xf numFmtId="165" fontId="12" fillId="0" borderId="71" xfId="0" applyNumberFormat="1" applyFont="1" applyBorder="1" applyAlignment="1">
      <alignment horizontal="center" vertical="center" wrapText="1"/>
    </xf>
    <xf numFmtId="165" fontId="12" fillId="0" borderId="72" xfId="0" applyNumberFormat="1" applyFont="1" applyBorder="1" applyAlignment="1">
      <alignment horizontal="center" vertical="center" wrapText="1"/>
    </xf>
    <xf numFmtId="165" fontId="12" fillId="0" borderId="72" xfId="0" applyNumberFormat="1" applyFont="1" applyBorder="1" applyAlignment="1">
      <alignment horizontal="center" vertical="center" wrapText="1"/>
    </xf>
    <xf numFmtId="165" fontId="12" fillId="0" borderId="73" xfId="0" applyNumberFormat="1" applyFont="1" applyBorder="1" applyAlignment="1">
      <alignment horizontal="center" vertical="center" wrapText="1"/>
    </xf>
    <xf numFmtId="165" fontId="12" fillId="0" borderId="77" xfId="0" applyNumberFormat="1" applyFont="1" applyBorder="1" applyAlignment="1">
      <alignment horizontal="center" vertical="center" wrapText="1"/>
    </xf>
    <xf numFmtId="165" fontId="12" fillId="0" borderId="78" xfId="0" applyNumberFormat="1" applyFont="1" applyBorder="1" applyAlignment="1">
      <alignment horizontal="center" vertical="center" wrapText="1"/>
    </xf>
    <xf numFmtId="165" fontId="12" fillId="0" borderId="79" xfId="0" applyNumberFormat="1" applyFont="1" applyBorder="1" applyAlignment="1">
      <alignment horizontal="center" vertical="center" wrapText="1"/>
    </xf>
    <xf numFmtId="165" fontId="11" fillId="5" borderId="86" xfId="0" applyNumberFormat="1" applyFont="1" applyFill="1" applyBorder="1" applyAlignment="1">
      <alignment horizontal="center" vertical="center" wrapText="1"/>
    </xf>
    <xf numFmtId="165" fontId="11" fillId="5" borderId="88" xfId="0" applyNumberFormat="1" applyFont="1" applyFill="1" applyBorder="1" applyAlignment="1">
      <alignment horizontal="center" vertical="center" wrapText="1"/>
    </xf>
    <xf numFmtId="165" fontId="11" fillId="5" borderId="91" xfId="0" applyNumberFormat="1" applyFont="1" applyFill="1" applyBorder="1" applyAlignment="1">
      <alignment horizontal="center" vertical="center" wrapText="1"/>
    </xf>
    <xf numFmtId="0" fontId="17" fillId="3" borderId="56" xfId="0" applyFont="1" applyFill="1" applyBorder="1" applyAlignment="1">
      <alignment horizontal="left" vertical="center"/>
    </xf>
    <xf numFmtId="0" fontId="17" fillId="3" borderId="93" xfId="0" applyFont="1" applyFill="1" applyBorder="1" applyAlignment="1">
      <alignment horizontal="left" vertical="center"/>
    </xf>
    <xf numFmtId="0" fontId="3" fillId="3" borderId="93" xfId="0" applyFont="1" applyFill="1" applyBorder="1" applyAlignment="1">
      <alignment horizontal="left" vertical="center"/>
    </xf>
    <xf numFmtId="0" fontId="3" fillId="3" borderId="94" xfId="0" applyFont="1" applyFill="1" applyBorder="1" applyAlignment="1">
      <alignment horizontal="left" vertical="center"/>
    </xf>
    <xf numFmtId="165" fontId="12" fillId="9" borderId="95" xfId="0" applyNumberFormat="1" applyFont="1" applyFill="1" applyBorder="1" applyAlignment="1">
      <alignment horizontal="center" vertical="center" wrapText="1"/>
    </xf>
    <xf numFmtId="165" fontId="12" fillId="5" borderId="71" xfId="0" applyNumberFormat="1" applyFont="1" applyFill="1" applyBorder="1" applyAlignment="1">
      <alignment horizontal="center" vertical="center" wrapText="1"/>
    </xf>
    <xf numFmtId="165" fontId="12" fillId="5" borderId="72" xfId="0" applyNumberFormat="1" applyFont="1" applyFill="1" applyBorder="1" applyAlignment="1">
      <alignment horizontal="center" vertical="center" wrapText="1"/>
    </xf>
    <xf numFmtId="165" fontId="12" fillId="9" borderId="72" xfId="0" applyNumberFormat="1" applyFont="1" applyFill="1" applyBorder="1" applyAlignment="1">
      <alignment horizontal="center" vertical="center" wrapText="1"/>
    </xf>
    <xf numFmtId="165" fontId="12" fillId="5" borderId="73" xfId="0" applyNumberFormat="1" applyFont="1" applyFill="1" applyBorder="1" applyAlignment="1">
      <alignment horizontal="center" vertical="center" wrapText="1"/>
    </xf>
    <xf numFmtId="165" fontId="12" fillId="9" borderId="71" xfId="0" applyNumberFormat="1" applyFont="1" applyFill="1" applyBorder="1" applyAlignment="1">
      <alignment horizontal="center" vertical="center" wrapText="1"/>
    </xf>
    <xf numFmtId="165" fontId="12" fillId="11" borderId="72" xfId="0" applyNumberFormat="1" applyFont="1" applyFill="1" applyBorder="1" applyAlignment="1">
      <alignment horizontal="center" vertical="center" wrapText="1"/>
    </xf>
    <xf numFmtId="165" fontId="12" fillId="5" borderId="99" xfId="0" applyNumberFormat="1" applyFont="1" applyFill="1" applyBorder="1" applyAlignment="1">
      <alignment horizontal="center" vertical="center" wrapText="1"/>
    </xf>
    <xf numFmtId="165" fontId="12" fillId="5" borderId="100" xfId="0" applyNumberFormat="1" applyFont="1" applyFill="1" applyBorder="1" applyAlignment="1">
      <alignment horizontal="center" vertical="center" wrapText="1"/>
    </xf>
    <xf numFmtId="165" fontId="12" fillId="5" borderId="101"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19" fillId="12" borderId="102" xfId="0" applyFont="1" applyFill="1" applyBorder="1" applyAlignment="1">
      <alignment horizontal="center" vertical="center"/>
    </xf>
    <xf numFmtId="0" fontId="19" fillId="12" borderId="103" xfId="0" applyFont="1" applyFill="1" applyBorder="1" applyAlignment="1">
      <alignment horizontal="center" vertical="center"/>
    </xf>
    <xf numFmtId="0" fontId="19" fillId="12" borderId="104" xfId="0" applyFont="1" applyFill="1" applyBorder="1" applyAlignment="1">
      <alignment horizontal="center" vertical="center"/>
    </xf>
    <xf numFmtId="14" fontId="0" fillId="0" borderId="0" xfId="0" applyNumberFormat="1" applyFont="1"/>
    <xf numFmtId="0" fontId="20" fillId="13" borderId="1" xfId="0" applyFont="1" applyFill="1" applyBorder="1" applyAlignment="1">
      <alignment horizontal="center"/>
    </xf>
    <xf numFmtId="0" fontId="20" fillId="13" borderId="1" xfId="0" applyFont="1" applyFill="1" applyBorder="1" applyAlignment="1">
      <alignment horizontal="center"/>
    </xf>
    <xf numFmtId="0" fontId="20" fillId="2" borderId="1" xfId="0" applyFont="1" applyFill="1" applyBorder="1" applyAlignment="1">
      <alignment horizontal="center"/>
    </xf>
    <xf numFmtId="0" fontId="0" fillId="2" borderId="1" xfId="0" applyFont="1" applyFill="1" applyBorder="1"/>
    <xf numFmtId="0" fontId="20" fillId="0" borderId="0" xfId="0" applyFont="1" applyAlignment="1">
      <alignment horizontal="center"/>
    </xf>
    <xf numFmtId="0" fontId="21" fillId="0" borderId="0" xfId="0" applyFont="1" applyAlignment="1">
      <alignment horizontal="center"/>
    </xf>
    <xf numFmtId="0" fontId="0" fillId="0" borderId="0" xfId="0" applyFont="1" applyAlignment="1">
      <alignment horizontal="center"/>
    </xf>
    <xf numFmtId="0" fontId="22" fillId="0" borderId="0" xfId="0" applyFont="1"/>
    <xf numFmtId="0" fontId="20" fillId="0" borderId="106" xfId="0" applyFont="1" applyBorder="1" applyAlignment="1">
      <alignment horizontal="center"/>
    </xf>
    <xf numFmtId="0" fontId="23" fillId="2" borderId="1" xfId="0" applyFont="1" applyFill="1" applyBorder="1" applyAlignment="1">
      <alignment horizontal="center"/>
    </xf>
    <xf numFmtId="0" fontId="24" fillId="2" borderId="1" xfId="0" applyFont="1" applyFill="1" applyBorder="1"/>
    <xf numFmtId="0" fontId="25" fillId="12" borderId="107" xfId="0" applyFont="1" applyFill="1" applyBorder="1" applyAlignment="1">
      <alignment horizontal="center" vertical="center" wrapText="1"/>
    </xf>
    <xf numFmtId="0" fontId="25" fillId="12" borderId="108" xfId="0" applyFont="1" applyFill="1" applyBorder="1" applyAlignment="1">
      <alignment horizontal="center" vertical="center"/>
    </xf>
    <xf numFmtId="0" fontId="25" fillId="12" borderId="1" xfId="0" applyFont="1" applyFill="1" applyBorder="1" applyAlignment="1">
      <alignment horizontal="center" vertical="center" wrapText="1"/>
    </xf>
    <xf numFmtId="0" fontId="26" fillId="13" borderId="109" xfId="0" applyFont="1" applyFill="1" applyBorder="1" applyAlignment="1">
      <alignment horizontal="center" vertical="center" wrapText="1"/>
    </xf>
    <xf numFmtId="0" fontId="26" fillId="13" borderId="110" xfId="0" applyFont="1" applyFill="1" applyBorder="1" applyAlignment="1">
      <alignment horizontal="center" vertical="center" wrapText="1"/>
    </xf>
    <xf numFmtId="0" fontId="27" fillId="0" borderId="111" xfId="0" applyFont="1" applyBorder="1" applyAlignment="1">
      <alignment horizontal="center" vertical="center"/>
    </xf>
    <xf numFmtId="0" fontId="28" fillId="2" borderId="1" xfId="0" applyFont="1" applyFill="1" applyBorder="1"/>
    <xf numFmtId="0" fontId="28" fillId="2" borderId="1" xfId="0" applyFont="1" applyFill="1" applyBorder="1" applyAlignment="1">
      <alignment horizontal="center"/>
    </xf>
    <xf numFmtId="0" fontId="19" fillId="12" borderId="110" xfId="0" applyFont="1" applyFill="1" applyBorder="1" applyAlignment="1">
      <alignment horizontal="center"/>
    </xf>
    <xf numFmtId="0" fontId="19" fillId="12" borderId="112" xfId="0" applyFont="1" applyFill="1" applyBorder="1" applyAlignment="1">
      <alignment horizontal="center" vertical="center"/>
    </xf>
    <xf numFmtId="0" fontId="19" fillId="12" borderId="113" xfId="0" applyFont="1" applyFill="1" applyBorder="1" applyAlignment="1">
      <alignment horizontal="center" vertical="center"/>
    </xf>
    <xf numFmtId="0" fontId="0" fillId="2" borderId="1" xfId="0" applyFont="1" applyFill="1" applyBorder="1" applyAlignment="1">
      <alignment horizontal="left"/>
    </xf>
    <xf numFmtId="0" fontId="22" fillId="0" borderId="115" xfId="0" applyFont="1" applyBorder="1" applyAlignment="1">
      <alignment horizontal="center" vertical="center"/>
    </xf>
    <xf numFmtId="0" fontId="30" fillId="0" borderId="87" xfId="0" applyFont="1" applyBorder="1" applyAlignment="1">
      <alignment horizontal="center"/>
    </xf>
    <xf numFmtId="0" fontId="22" fillId="0" borderId="87" xfId="0" applyFont="1" applyBorder="1" applyAlignment="1">
      <alignment horizontal="center"/>
    </xf>
    <xf numFmtId="0" fontId="22" fillId="0" borderId="87" xfId="0" applyFont="1" applyBorder="1" applyAlignment="1">
      <alignment horizontal="center"/>
    </xf>
    <xf numFmtId="0" fontId="22" fillId="0" borderId="115" xfId="0" applyFont="1" applyBorder="1" applyAlignment="1">
      <alignment horizontal="center"/>
    </xf>
    <xf numFmtId="0" fontId="31" fillId="14" borderId="111" xfId="0" applyFont="1" applyFill="1" applyBorder="1" applyAlignment="1">
      <alignment horizontal="center" vertical="center"/>
    </xf>
    <xf numFmtId="0" fontId="32" fillId="2" borderId="111" xfId="0" applyFont="1" applyFill="1" applyBorder="1" applyAlignment="1">
      <alignment horizontal="center" vertical="center"/>
    </xf>
    <xf numFmtId="167" fontId="8" fillId="2" borderId="1" xfId="0" applyNumberFormat="1" applyFont="1" applyFill="1" applyBorder="1" applyAlignment="1">
      <alignment horizontal="left" vertical="center"/>
    </xf>
    <xf numFmtId="167" fontId="33" fillId="2" borderId="1" xfId="0" applyNumberFormat="1" applyFont="1" applyFill="1" applyBorder="1" applyAlignment="1">
      <alignment vertical="center"/>
    </xf>
    <xf numFmtId="0" fontId="22" fillId="0" borderId="115" xfId="0" applyFont="1" applyBorder="1" applyAlignment="1">
      <alignment horizontal="center"/>
    </xf>
    <xf numFmtId="14" fontId="34" fillId="2" borderId="111" xfId="0" applyNumberFormat="1" applyFont="1" applyFill="1" applyBorder="1" applyAlignment="1">
      <alignment horizontal="center" vertical="center"/>
    </xf>
    <xf numFmtId="168" fontId="8" fillId="2" borderId="1" xfId="0" applyNumberFormat="1" applyFont="1" applyFill="1" applyBorder="1" applyAlignment="1">
      <alignment horizontal="left" vertical="center"/>
    </xf>
    <xf numFmtId="0" fontId="32" fillId="2" borderId="111" xfId="0" applyFont="1" applyFill="1" applyBorder="1" applyAlignment="1">
      <alignment horizontal="center" vertical="center" wrapText="1"/>
    </xf>
    <xf numFmtId="0" fontId="37" fillId="4" borderId="122" xfId="0" applyFont="1" applyFill="1" applyBorder="1" applyAlignment="1">
      <alignment horizontal="center" vertical="center" wrapText="1"/>
    </xf>
    <xf numFmtId="0" fontId="37" fillId="4" borderId="123" xfId="0" applyFont="1" applyFill="1" applyBorder="1" applyAlignment="1">
      <alignment horizontal="center" vertical="center" wrapText="1"/>
    </xf>
    <xf numFmtId="170" fontId="40" fillId="0" borderId="130" xfId="0" applyNumberFormat="1" applyFont="1" applyBorder="1" applyAlignment="1">
      <alignment horizontal="center" vertical="center" wrapText="1"/>
    </xf>
    <xf numFmtId="171" fontId="40" fillId="0" borderId="131" xfId="0" applyNumberFormat="1" applyFont="1" applyBorder="1" applyAlignment="1">
      <alignment horizontal="center" vertical="center" wrapText="1"/>
    </xf>
    <xf numFmtId="9" fontId="40" fillId="0" borderId="131" xfId="0" applyNumberFormat="1" applyFont="1" applyBorder="1" applyAlignment="1">
      <alignment horizontal="center" vertical="center" wrapText="1"/>
    </xf>
    <xf numFmtId="0" fontId="22" fillId="0" borderId="132" xfId="0" applyFont="1" applyBorder="1" applyAlignment="1">
      <alignment horizontal="center" vertical="center"/>
    </xf>
    <xf numFmtId="170" fontId="40" fillId="0" borderId="55" xfId="0" applyNumberFormat="1" applyFont="1" applyBorder="1" applyAlignment="1">
      <alignment horizontal="center" vertical="center" wrapText="1"/>
    </xf>
    <xf numFmtId="171" fontId="40" fillId="0" borderId="58" xfId="0" applyNumberFormat="1" applyFont="1" applyBorder="1" applyAlignment="1">
      <alignment horizontal="center" vertical="center" wrapText="1"/>
    </xf>
    <xf numFmtId="9" fontId="40" fillId="0" borderId="58" xfId="0" applyNumberFormat="1" applyFont="1" applyBorder="1" applyAlignment="1">
      <alignment horizontal="center" vertical="center" wrapText="1"/>
    </xf>
    <xf numFmtId="171" fontId="40" fillId="0" borderId="55" xfId="0" applyNumberFormat="1" applyFont="1" applyBorder="1" applyAlignment="1">
      <alignment horizontal="center" vertical="center" wrapText="1"/>
    </xf>
    <xf numFmtId="9" fontId="40" fillId="0" borderId="55" xfId="0" applyNumberFormat="1" applyFont="1" applyBorder="1" applyAlignment="1">
      <alignment horizontal="center" vertical="center" wrapText="1"/>
    </xf>
    <xf numFmtId="0" fontId="22" fillId="0" borderId="0" xfId="0" applyFont="1" applyAlignment="1">
      <alignment horizontal="center"/>
    </xf>
    <xf numFmtId="0" fontId="0" fillId="0" borderId="137" xfId="0" applyFont="1" applyBorder="1"/>
    <xf numFmtId="170" fontId="38" fillId="0" borderId="0" xfId="0" applyNumberFormat="1" applyFont="1" applyAlignment="1">
      <alignment vertical="top" wrapText="1"/>
    </xf>
    <xf numFmtId="170" fontId="40" fillId="5" borderId="142" xfId="0" applyNumberFormat="1" applyFont="1" applyFill="1" applyBorder="1" applyAlignment="1">
      <alignment horizontal="center" vertical="center" wrapText="1"/>
    </xf>
    <xf numFmtId="171" fontId="40" fillId="5" borderId="143" xfId="0" applyNumberFormat="1" applyFont="1" applyFill="1" applyBorder="1" applyAlignment="1">
      <alignment horizontal="center" vertical="center" wrapText="1"/>
    </xf>
    <xf numFmtId="9" fontId="40" fillId="5" borderId="144" xfId="0" applyNumberFormat="1" applyFont="1" applyFill="1" applyBorder="1" applyAlignment="1">
      <alignment horizontal="center" vertical="center" wrapText="1"/>
    </xf>
    <xf numFmtId="174" fontId="41" fillId="6" borderId="157" xfId="0" applyNumberFormat="1" applyFont="1" applyFill="1" applyBorder="1" applyAlignment="1">
      <alignment horizontal="center" vertical="center" wrapText="1"/>
    </xf>
    <xf numFmtId="0" fontId="43" fillId="4" borderId="39" xfId="0" applyFont="1" applyFill="1" applyBorder="1" applyAlignment="1">
      <alignment horizontal="center" vertical="center"/>
    </xf>
    <xf numFmtId="0" fontId="41" fillId="6" borderId="42" xfId="0" applyFont="1" applyFill="1" applyBorder="1" applyAlignment="1">
      <alignment horizontal="center" vertical="center"/>
    </xf>
    <xf numFmtId="175" fontId="42" fillId="0" borderId="42" xfId="0" applyNumberFormat="1" applyFont="1" applyBorder="1" applyAlignment="1">
      <alignment horizontal="center" vertical="center" wrapText="1"/>
    </xf>
    <xf numFmtId="176" fontId="42" fillId="0" borderId="42" xfId="0" applyNumberFormat="1" applyFont="1" applyBorder="1" applyAlignment="1">
      <alignment horizontal="center" vertical="center" wrapText="1"/>
    </xf>
    <xf numFmtId="177" fontId="42" fillId="0" borderId="159" xfId="0" applyNumberFormat="1" applyFont="1" applyBorder="1" applyAlignment="1">
      <alignment horizontal="center" vertical="center" wrapText="1"/>
    </xf>
    <xf numFmtId="9" fontId="42" fillId="0" borderId="159" xfId="0" applyNumberFormat="1" applyFont="1" applyBorder="1" applyAlignment="1">
      <alignment horizontal="center" vertical="center" wrapText="1"/>
    </xf>
    <xf numFmtId="0" fontId="41" fillId="6" borderId="43" xfId="0" applyFont="1" applyFill="1" applyBorder="1" applyAlignment="1">
      <alignment horizontal="center" vertical="center"/>
    </xf>
    <xf numFmtId="175" fontId="42" fillId="5" borderId="43" xfId="0" applyNumberFormat="1" applyFont="1" applyFill="1" applyBorder="1" applyAlignment="1">
      <alignment horizontal="center" vertical="center" wrapText="1"/>
    </xf>
    <xf numFmtId="176" fontId="42" fillId="5" borderId="43" xfId="0" applyNumberFormat="1" applyFont="1" applyFill="1" applyBorder="1" applyAlignment="1">
      <alignment horizontal="center" vertical="center" wrapText="1"/>
    </xf>
    <xf numFmtId="177" fontId="42" fillId="5" borderId="43" xfId="0" applyNumberFormat="1" applyFont="1" applyFill="1" applyBorder="1" applyAlignment="1">
      <alignment horizontal="center" vertical="center" wrapText="1"/>
    </xf>
    <xf numFmtId="9" fontId="42" fillId="5" borderId="43" xfId="0" applyNumberFormat="1" applyFont="1" applyFill="1" applyBorder="1" applyAlignment="1">
      <alignment horizontal="center" vertical="center" wrapText="1"/>
    </xf>
    <xf numFmtId="175" fontId="42" fillId="0" borderId="43" xfId="0" applyNumberFormat="1" applyFont="1" applyBorder="1" applyAlignment="1">
      <alignment horizontal="center" vertical="center" wrapText="1"/>
    </xf>
    <xf numFmtId="176" fontId="42" fillId="0" borderId="43" xfId="0" applyNumberFormat="1" applyFont="1" applyBorder="1" applyAlignment="1">
      <alignment horizontal="center" vertical="center" wrapText="1"/>
    </xf>
    <xf numFmtId="177" fontId="42" fillId="0" borderId="43" xfId="0" applyNumberFormat="1" applyFont="1" applyBorder="1" applyAlignment="1">
      <alignment horizontal="center" vertical="center" wrapText="1"/>
    </xf>
    <xf numFmtId="9" fontId="42" fillId="0" borderId="43" xfId="0" applyNumberFormat="1" applyFont="1" applyBorder="1" applyAlignment="1">
      <alignment horizontal="center" vertical="center" wrapText="1"/>
    </xf>
    <xf numFmtId="0" fontId="41" fillId="6" borderId="160" xfId="0" applyFont="1" applyFill="1" applyBorder="1" applyAlignment="1">
      <alignment horizontal="center" vertical="center"/>
    </xf>
    <xf numFmtId="175" fontId="42" fillId="0" borderId="160" xfId="0" applyNumberFormat="1" applyFont="1" applyBorder="1" applyAlignment="1">
      <alignment horizontal="center" vertical="center" wrapText="1"/>
    </xf>
    <xf numFmtId="176" fontId="42" fillId="0" borderId="160" xfId="0" applyNumberFormat="1" applyFont="1" applyBorder="1" applyAlignment="1">
      <alignment horizontal="center" vertical="center" wrapText="1"/>
    </xf>
    <xf numFmtId="177" fontId="42" fillId="0" borderId="160" xfId="0" applyNumberFormat="1" applyFont="1" applyBorder="1" applyAlignment="1">
      <alignment horizontal="center" vertical="center" wrapText="1"/>
    </xf>
    <xf numFmtId="9" fontId="42" fillId="0" borderId="160" xfId="0" applyNumberFormat="1" applyFont="1" applyBorder="1" applyAlignment="1">
      <alignment horizontal="center" vertical="center" wrapText="1"/>
    </xf>
    <xf numFmtId="174" fontId="41" fillId="6" borderId="161" xfId="0" applyNumberFormat="1" applyFont="1" applyFill="1" applyBorder="1" applyAlignment="1">
      <alignment horizontal="right" vertical="center" wrapText="1"/>
    </xf>
    <xf numFmtId="174" fontId="41" fillId="6" borderId="165" xfId="0" applyNumberFormat="1" applyFont="1" applyFill="1" applyBorder="1" applyAlignment="1">
      <alignment horizontal="right" vertical="center" wrapText="1"/>
    </xf>
    <xf numFmtId="174" fontId="41" fillId="6" borderId="43" xfId="0" applyNumberFormat="1" applyFont="1" applyFill="1" applyBorder="1" applyAlignment="1">
      <alignment horizontal="right" vertical="center" wrapText="1"/>
    </xf>
    <xf numFmtId="9" fontId="41" fillId="5" borderId="169" xfId="0" applyNumberFormat="1" applyFont="1" applyFill="1" applyBorder="1" applyAlignment="1">
      <alignment vertical="center" wrapText="1"/>
    </xf>
    <xf numFmtId="9" fontId="41" fillId="5" borderId="170" xfId="0" applyNumberFormat="1" applyFont="1" applyFill="1" applyBorder="1" applyAlignment="1">
      <alignment vertical="center" wrapText="1"/>
    </xf>
    <xf numFmtId="9" fontId="41" fillId="5" borderId="171" xfId="0" applyNumberFormat="1" applyFont="1" applyFill="1" applyBorder="1" applyAlignment="1">
      <alignment vertical="center" wrapText="1"/>
    </xf>
    <xf numFmtId="174" fontId="41" fillId="6" borderId="172" xfId="0" applyNumberFormat="1" applyFont="1" applyFill="1" applyBorder="1" applyAlignment="1">
      <alignment horizontal="right" vertical="center" wrapText="1"/>
    </xf>
    <xf numFmtId="0" fontId="41" fillId="2" borderId="123" xfId="0" applyFont="1" applyFill="1" applyBorder="1" applyAlignment="1">
      <alignment vertical="center" wrapText="1"/>
    </xf>
    <xf numFmtId="9" fontId="41" fillId="5" borderId="173" xfId="0" applyNumberFormat="1" applyFont="1" applyFill="1" applyBorder="1" applyAlignment="1">
      <alignment horizontal="center" vertical="center" wrapText="1"/>
    </xf>
    <xf numFmtId="0" fontId="41" fillId="2" borderId="173" xfId="0" applyFont="1" applyFill="1" applyBorder="1" applyAlignment="1">
      <alignment vertical="center" wrapText="1"/>
    </xf>
    <xf numFmtId="0" fontId="41" fillId="5" borderId="174" xfId="0" applyFont="1" applyFill="1" applyBorder="1" applyAlignment="1">
      <alignment vertical="center" wrapText="1"/>
    </xf>
    <xf numFmtId="174" fontId="41" fillId="6" borderId="175" xfId="0" applyNumberFormat="1" applyFont="1" applyFill="1" applyBorder="1" applyAlignment="1">
      <alignment horizontal="right" vertical="center" wrapText="1"/>
    </xf>
    <xf numFmtId="174" fontId="41" fillId="6" borderId="179" xfId="0" applyNumberFormat="1" applyFont="1" applyFill="1" applyBorder="1" applyAlignment="1">
      <alignment horizontal="right" vertical="center" wrapText="1"/>
    </xf>
    <xf numFmtId="174" fontId="44" fillId="6" borderId="56" xfId="0" applyNumberFormat="1" applyFont="1" applyFill="1" applyBorder="1" applyAlignment="1">
      <alignment horizontal="right" vertical="center" wrapText="1"/>
    </xf>
    <xf numFmtId="0" fontId="44" fillId="6" borderId="93" xfId="0" applyFont="1" applyFill="1" applyBorder="1" applyAlignment="1">
      <alignment horizontal="center" vertical="center" wrapText="1"/>
    </xf>
    <xf numFmtId="165" fontId="44" fillId="6" borderId="93" xfId="0" applyNumberFormat="1" applyFont="1" applyFill="1" applyBorder="1" applyAlignment="1">
      <alignment horizontal="center" vertical="center" wrapText="1"/>
    </xf>
    <xf numFmtId="0" fontId="44" fillId="6" borderId="94" xfId="0" applyFont="1" applyFill="1" applyBorder="1" applyAlignment="1">
      <alignment horizontal="center" vertical="center" wrapText="1"/>
    </xf>
    <xf numFmtId="9" fontId="41" fillId="5" borderId="170" xfId="0" applyNumberFormat="1" applyFont="1" applyFill="1" applyBorder="1" applyAlignment="1">
      <alignment horizontal="center" vertical="center" wrapText="1"/>
    </xf>
    <xf numFmtId="0" fontId="46" fillId="0" borderId="0" xfId="0" applyFont="1" applyAlignment="1">
      <alignment vertical="center"/>
    </xf>
    <xf numFmtId="0" fontId="41" fillId="5" borderId="173" xfId="0" applyFont="1" applyFill="1" applyBorder="1" applyAlignment="1">
      <alignment horizontal="center" vertical="center" wrapText="1"/>
    </xf>
    <xf numFmtId="0" fontId="46" fillId="0" borderId="135" xfId="0" applyFont="1" applyBorder="1" applyAlignment="1">
      <alignment horizontal="center" vertical="center"/>
    </xf>
    <xf numFmtId="170" fontId="46" fillId="0" borderId="0" xfId="0" applyNumberFormat="1" applyFont="1" applyAlignment="1">
      <alignment horizontal="center" vertical="center"/>
    </xf>
    <xf numFmtId="10" fontId="46" fillId="0" borderId="57" xfId="0" applyNumberFormat="1" applyFont="1" applyBorder="1" applyAlignment="1">
      <alignment horizontal="center" vertical="center"/>
    </xf>
    <xf numFmtId="9" fontId="46" fillId="0" borderId="57" xfId="0" applyNumberFormat="1" applyFont="1" applyBorder="1" applyAlignment="1">
      <alignment horizontal="center" vertical="center"/>
    </xf>
    <xf numFmtId="2" fontId="0" fillId="0" borderId="135" xfId="0" applyNumberFormat="1" applyFont="1" applyBorder="1" applyAlignment="1">
      <alignment horizontal="center" vertical="center"/>
    </xf>
    <xf numFmtId="0" fontId="46" fillId="16" borderId="26" xfId="0" applyFont="1" applyFill="1" applyBorder="1" applyAlignment="1">
      <alignment horizontal="center" vertical="center"/>
    </xf>
    <xf numFmtId="170" fontId="46" fillId="16" borderId="1" xfId="0" applyNumberFormat="1" applyFont="1" applyFill="1" applyBorder="1" applyAlignment="1">
      <alignment horizontal="center" vertical="center"/>
    </xf>
    <xf numFmtId="10" fontId="46" fillId="16" borderId="20" xfId="0" applyNumberFormat="1" applyFont="1" applyFill="1" applyBorder="1" applyAlignment="1">
      <alignment horizontal="center" vertical="center"/>
    </xf>
    <xf numFmtId="9" fontId="46" fillId="16" borderId="20" xfId="0" applyNumberFormat="1" applyFont="1" applyFill="1" applyBorder="1" applyAlignment="1">
      <alignment horizontal="center" vertical="center"/>
    </xf>
    <xf numFmtId="2" fontId="0" fillId="16" borderId="26" xfId="0" applyNumberFormat="1" applyFont="1" applyFill="1" applyBorder="1" applyAlignment="1">
      <alignment horizontal="center" vertical="center"/>
    </xf>
    <xf numFmtId="0" fontId="0" fillId="16" borderId="1" xfId="0" applyFont="1" applyFill="1" applyBorder="1"/>
    <xf numFmtId="0" fontId="0" fillId="16" borderId="20" xfId="0" applyFont="1" applyFill="1" applyBorder="1"/>
    <xf numFmtId="2" fontId="0" fillId="16" borderId="1" xfId="0" applyNumberFormat="1" applyFont="1" applyFill="1" applyBorder="1"/>
    <xf numFmtId="2" fontId="0" fillId="0" borderId="0" xfId="0" applyNumberFormat="1" applyFont="1"/>
    <xf numFmtId="10" fontId="0" fillId="0" borderId="57" xfId="0" applyNumberFormat="1" applyFont="1" applyBorder="1"/>
    <xf numFmtId="10" fontId="0" fillId="16" borderId="20" xfId="0" applyNumberFormat="1" applyFont="1" applyFill="1" applyBorder="1"/>
    <xf numFmtId="0" fontId="46" fillId="2" borderId="26" xfId="0" applyFont="1" applyFill="1" applyBorder="1" applyAlignment="1">
      <alignment horizontal="center" vertical="center"/>
    </xf>
    <xf numFmtId="0" fontId="46" fillId="16" borderId="40" xfId="0" applyFont="1" applyFill="1" applyBorder="1" applyAlignment="1">
      <alignment horizontal="center" vertical="center"/>
    </xf>
    <xf numFmtId="170" fontId="46" fillId="16" borderId="41" xfId="0" applyNumberFormat="1" applyFont="1" applyFill="1" applyBorder="1" applyAlignment="1">
      <alignment horizontal="center" vertical="center"/>
    </xf>
    <xf numFmtId="10" fontId="46" fillId="16" borderId="27" xfId="0" applyNumberFormat="1" applyFont="1" applyFill="1" applyBorder="1" applyAlignment="1">
      <alignment horizontal="center" vertical="center"/>
    </xf>
    <xf numFmtId="9" fontId="46" fillId="16" borderId="27" xfId="0" applyNumberFormat="1" applyFont="1" applyFill="1" applyBorder="1" applyAlignment="1">
      <alignment horizontal="center" vertical="center"/>
    </xf>
    <xf numFmtId="2" fontId="0" fillId="16" borderId="40" xfId="0" applyNumberFormat="1" applyFont="1" applyFill="1" applyBorder="1" applyAlignment="1">
      <alignment horizontal="center" vertical="center"/>
    </xf>
    <xf numFmtId="2" fontId="0" fillId="16" borderId="41" xfId="0" applyNumberFormat="1" applyFont="1" applyFill="1" applyBorder="1"/>
    <xf numFmtId="10" fontId="0" fillId="16" borderId="27" xfId="0" applyNumberFormat="1" applyFont="1" applyFill="1" applyBorder="1"/>
    <xf numFmtId="0" fontId="46"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4" fontId="41" fillId="18" borderId="43" xfId="0" applyNumberFormat="1" applyFont="1" applyFill="1" applyBorder="1" applyAlignment="1">
      <alignment horizontal="right" vertical="center" wrapText="1"/>
    </xf>
    <xf numFmtId="0" fontId="47" fillId="2" borderId="169" xfId="0" applyFont="1" applyFill="1" applyBorder="1" applyAlignment="1">
      <alignment vertical="center" wrapText="1"/>
    </xf>
    <xf numFmtId="0" fontId="47" fillId="2" borderId="170" xfId="0" applyFont="1" applyFill="1" applyBorder="1" applyAlignment="1">
      <alignment vertical="center" wrapText="1"/>
    </xf>
    <xf numFmtId="0" fontId="47" fillId="5" borderId="171" xfId="0" applyFont="1" applyFill="1" applyBorder="1" applyAlignment="1">
      <alignment vertical="center" wrapText="1"/>
    </xf>
    <xf numFmtId="172" fontId="35" fillId="15" borderId="1" xfId="0" applyNumberFormat="1" applyFont="1" applyFill="1" applyBorder="1" applyAlignment="1">
      <alignment vertical="center" textRotation="90"/>
    </xf>
    <xf numFmtId="0" fontId="46" fillId="0" borderId="0" xfId="0" applyFont="1"/>
    <xf numFmtId="0" fontId="46" fillId="0" borderId="125" xfId="0" applyFont="1" applyBorder="1" applyAlignment="1">
      <alignment horizontal="center" vertical="center"/>
    </xf>
    <xf numFmtId="170" fontId="46" fillId="0" borderId="126" xfId="0" applyNumberFormat="1" applyFont="1" applyBorder="1" applyAlignment="1">
      <alignment horizontal="center" vertical="center"/>
    </xf>
    <xf numFmtId="9" fontId="46" fillId="0" borderId="127" xfId="0" applyNumberFormat="1" applyFont="1" applyBorder="1" applyAlignment="1">
      <alignment horizontal="center" vertical="center"/>
    </xf>
    <xf numFmtId="0" fontId="46" fillId="0" borderId="135" xfId="0" applyFont="1" applyBorder="1" applyAlignment="1">
      <alignment horizontal="center"/>
    </xf>
    <xf numFmtId="170" fontId="46" fillId="0" borderId="0" xfId="0" applyNumberFormat="1" applyFont="1" applyAlignment="1">
      <alignment horizontal="center"/>
    </xf>
    <xf numFmtId="9" fontId="46" fillId="0" borderId="57" xfId="0" applyNumberFormat="1" applyFont="1" applyBorder="1" applyAlignment="1">
      <alignment horizontal="center"/>
    </xf>
    <xf numFmtId="0" fontId="46" fillId="16" borderId="26" xfId="0" applyFont="1" applyFill="1" applyBorder="1" applyAlignment="1">
      <alignment horizontal="center"/>
    </xf>
    <xf numFmtId="170" fontId="46" fillId="16" borderId="1" xfId="0" applyNumberFormat="1" applyFont="1" applyFill="1" applyBorder="1" applyAlignment="1">
      <alignment horizontal="center"/>
    </xf>
    <xf numFmtId="9" fontId="46" fillId="16" borderId="20" xfId="0" applyNumberFormat="1" applyFont="1" applyFill="1" applyBorder="1" applyAlignment="1">
      <alignment horizontal="center"/>
    </xf>
    <xf numFmtId="0" fontId="46" fillId="16" borderId="40" xfId="0" applyFont="1" applyFill="1" applyBorder="1" applyAlignment="1">
      <alignment horizontal="center"/>
    </xf>
    <xf numFmtId="170" fontId="46" fillId="16" borderId="41" xfId="0" applyNumberFormat="1" applyFont="1" applyFill="1" applyBorder="1" applyAlignment="1">
      <alignment horizontal="center"/>
    </xf>
    <xf numFmtId="9" fontId="46" fillId="16" borderId="27"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56" fillId="20" borderId="0" xfId="0" applyNumberFormat="1" applyFont="1" applyFill="1" applyAlignment="1">
      <alignment horizontal="left" vertical="center" indent="3"/>
    </xf>
    <xf numFmtId="0" fontId="55" fillId="20" borderId="0" xfId="0" applyNumberFormat="1" applyFont="1" applyFill="1"/>
    <xf numFmtId="0" fontId="0" fillId="0" borderId="0" xfId="0" applyNumberFormat="1"/>
    <xf numFmtId="0" fontId="54" fillId="0" borderId="120" xfId="0" applyNumberFormat="1" applyFont="1" applyFill="1" applyBorder="1" applyAlignment="1">
      <alignment vertical="center" textRotation="90"/>
    </xf>
    <xf numFmtId="0" fontId="0" fillId="0" borderId="120" xfId="0" applyNumberFormat="1" applyFill="1" applyBorder="1"/>
    <xf numFmtId="0" fontId="0" fillId="0" borderId="120" xfId="0" applyNumberFormat="1" applyFill="1" applyBorder="1" applyAlignment="1"/>
    <xf numFmtId="0" fontId="55" fillId="0" borderId="120" xfId="0" applyNumberFormat="1" applyFont="1" applyFill="1" applyBorder="1" applyAlignment="1"/>
    <xf numFmtId="0" fontId="56" fillId="0" borderId="120" xfId="0" applyNumberFormat="1" applyFont="1" applyFill="1" applyBorder="1" applyAlignment="1">
      <alignment vertical="center"/>
    </xf>
    <xf numFmtId="0" fontId="56" fillId="0" borderId="120" xfId="0" applyNumberFormat="1" applyFont="1" applyFill="1" applyBorder="1" applyAlignment="1">
      <alignment horizontal="left" vertical="center" indent="3"/>
    </xf>
    <xf numFmtId="0" fontId="0" fillId="0" borderId="120" xfId="0" applyFont="1" applyFill="1" applyBorder="1" applyAlignment="1"/>
    <xf numFmtId="0" fontId="57" fillId="0" borderId="120" xfId="0" applyNumberFormat="1" applyFont="1" applyFill="1" applyBorder="1" applyAlignment="1">
      <alignment vertical="center"/>
    </xf>
    <xf numFmtId="0" fontId="58" fillId="0" borderId="120" xfId="0" applyNumberFormat="1" applyFont="1" applyFill="1" applyBorder="1" applyAlignment="1">
      <alignment vertical="center" wrapText="1"/>
    </xf>
    <xf numFmtId="0" fontId="57" fillId="0" borderId="120" xfId="0" applyNumberFormat="1" applyFont="1" applyFill="1" applyBorder="1" applyAlignment="1">
      <alignment horizontal="center" vertical="center"/>
    </xf>
    <xf numFmtId="0" fontId="53" fillId="0" borderId="120" xfId="0" applyNumberFormat="1" applyFont="1" applyFill="1" applyBorder="1" applyAlignment="1">
      <alignment vertical="center" textRotation="90"/>
    </xf>
    <xf numFmtId="0" fontId="57" fillId="22" borderId="203" xfId="0" applyNumberFormat="1" applyFont="1" applyFill="1" applyBorder="1" applyAlignment="1">
      <alignment horizontal="center" vertical="center" wrapText="1"/>
    </xf>
    <xf numFmtId="0" fontId="57" fillId="22" borderId="199" xfId="0" applyNumberFormat="1" applyFont="1" applyFill="1" applyBorder="1" applyAlignment="1">
      <alignment horizontal="center" vertical="center" wrapText="1"/>
    </xf>
    <xf numFmtId="0" fontId="61" fillId="22" borderId="196" xfId="0" applyNumberFormat="1" applyFont="1" applyFill="1" applyBorder="1" applyAlignment="1">
      <alignment horizontal="center" vertical="center" wrapText="1"/>
    </xf>
    <xf numFmtId="0" fontId="61" fillId="22" borderId="189" xfId="0" applyNumberFormat="1" applyFont="1" applyFill="1" applyBorder="1" applyAlignment="1">
      <alignment horizontal="center" vertical="center" wrapText="1"/>
    </xf>
    <xf numFmtId="0" fontId="56" fillId="20" borderId="0" xfId="0" applyNumberFormat="1" applyFont="1" applyFill="1" applyAlignment="1">
      <alignment horizontal="left" vertical="center" wrapText="1"/>
    </xf>
    <xf numFmtId="0" fontId="57" fillId="22" borderId="192" xfId="0" applyNumberFormat="1" applyFont="1" applyFill="1" applyBorder="1" applyAlignment="1">
      <alignment horizontal="center" vertical="center" wrapText="1"/>
    </xf>
    <xf numFmtId="0" fontId="59" fillId="0" borderId="0" xfId="0" applyFont="1" applyAlignment="1">
      <alignment wrapText="1"/>
    </xf>
    <xf numFmtId="0" fontId="61" fillId="22" borderId="212" xfId="0" applyNumberFormat="1" applyFont="1" applyFill="1" applyBorder="1" applyAlignment="1">
      <alignment horizontal="center" vertical="center" wrapText="1"/>
    </xf>
    <xf numFmtId="0" fontId="56" fillId="20" borderId="120" xfId="0" applyNumberFormat="1" applyFont="1" applyFill="1" applyBorder="1" applyAlignment="1">
      <alignment horizontal="left" vertical="center" wrapText="1"/>
    </xf>
    <xf numFmtId="0" fontId="57" fillId="22" borderId="215" xfId="0" applyNumberFormat="1" applyFont="1" applyFill="1" applyBorder="1" applyAlignment="1">
      <alignment horizontal="center" vertical="center" wrapText="1"/>
    </xf>
    <xf numFmtId="0" fontId="59" fillId="0" borderId="120" xfId="0" applyFont="1" applyBorder="1" applyAlignment="1">
      <alignment wrapText="1"/>
    </xf>
    <xf numFmtId="0" fontId="57" fillId="22" borderId="204" xfId="0" applyNumberFormat="1" applyFont="1" applyFill="1" applyBorder="1" applyAlignment="1">
      <alignment horizontal="center" vertical="center" wrapText="1"/>
    </xf>
    <xf numFmtId="0" fontId="61" fillId="22" borderId="187" xfId="0" applyNumberFormat="1" applyFont="1" applyFill="1" applyBorder="1" applyAlignment="1">
      <alignment horizontal="center" vertical="center" wrapText="1"/>
    </xf>
    <xf numFmtId="0" fontId="57" fillId="22" borderId="187" xfId="0" applyNumberFormat="1" applyFont="1" applyFill="1" applyBorder="1" applyAlignment="1">
      <alignment horizontal="center" vertical="center" wrapText="1"/>
    </xf>
    <xf numFmtId="0" fontId="59" fillId="0" borderId="120" xfId="0" applyFont="1" applyFill="1" applyBorder="1" applyAlignment="1">
      <alignment wrapText="1"/>
    </xf>
    <xf numFmtId="0" fontId="61" fillId="22" borderId="220" xfId="0" applyNumberFormat="1" applyFont="1" applyFill="1" applyBorder="1" applyAlignment="1">
      <alignment horizontal="center" vertical="center" wrapText="1"/>
    </xf>
    <xf numFmtId="0" fontId="57" fillId="22" borderId="220"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0" fontId="64" fillId="0" borderId="120" xfId="1" applyFont="1" applyAlignment="1"/>
    <xf numFmtId="0" fontId="64" fillId="0" borderId="120" xfId="1" applyFont="1"/>
    <xf numFmtId="0" fontId="64" fillId="0" borderId="98" xfId="1" applyFont="1" applyBorder="1"/>
    <xf numFmtId="0" fontId="64" fillId="0" borderId="97" xfId="1" applyFont="1" applyBorder="1"/>
    <xf numFmtId="0" fontId="64" fillId="0" borderId="96" xfId="1" applyFont="1" applyBorder="1"/>
    <xf numFmtId="0" fontId="64" fillId="0" borderId="90" xfId="1" applyFont="1" applyBorder="1"/>
    <xf numFmtId="0" fontId="64" fillId="0" borderId="87" xfId="1" applyFont="1" applyBorder="1"/>
    <xf numFmtId="0" fontId="65" fillId="0" borderId="87" xfId="1" applyFont="1" applyBorder="1"/>
    <xf numFmtId="0" fontId="66" fillId="0" borderId="87" xfId="1" applyFont="1" applyBorder="1"/>
    <xf numFmtId="0" fontId="67" fillId="0" borderId="87" xfId="1" applyFont="1" applyBorder="1"/>
    <xf numFmtId="14" fontId="63" fillId="0" borderId="89" xfId="1" applyNumberFormat="1" applyFont="1" applyBorder="1"/>
    <xf numFmtId="0" fontId="63" fillId="0" borderId="81" xfId="1" applyFont="1" applyBorder="1" applyAlignment="1"/>
    <xf numFmtId="0" fontId="64" fillId="0" borderId="81" xfId="1" applyFont="1" applyBorder="1"/>
    <xf numFmtId="14" fontId="63" fillId="0" borderId="87" xfId="1" applyNumberFormat="1" applyFont="1" applyBorder="1"/>
    <xf numFmtId="0" fontId="64" fillId="0" borderId="85" xfId="1" applyFont="1" applyBorder="1"/>
    <xf numFmtId="0" fontId="68" fillId="8" borderId="127" xfId="1" applyFont="1" applyFill="1" applyBorder="1" applyAlignment="1">
      <alignment horizontal="center" vertical="center" wrapText="1"/>
    </xf>
    <xf numFmtId="0" fontId="68" fillId="8" borderId="126" xfId="1" applyFont="1" applyFill="1" applyBorder="1" applyAlignment="1">
      <alignment horizontal="center" vertical="center"/>
    </xf>
    <xf numFmtId="0" fontId="68" fillId="8" borderId="125" xfId="1" applyFont="1" applyFill="1" applyBorder="1" applyAlignment="1">
      <alignment horizontal="center" vertical="center"/>
    </xf>
    <xf numFmtId="178" fontId="67" fillId="0" borderId="87" xfId="1" applyNumberFormat="1" applyFont="1" applyBorder="1"/>
    <xf numFmtId="178" fontId="65" fillId="0" borderId="87" xfId="1" applyNumberFormat="1" applyFont="1" applyBorder="1"/>
    <xf numFmtId="14" fontId="63" fillId="23" borderId="80" xfId="1" applyNumberFormat="1" applyFont="1" applyFill="1" applyBorder="1" applyAlignment="1"/>
    <xf numFmtId="0" fontId="68" fillId="8" borderId="126" xfId="1" applyFont="1" applyFill="1" applyBorder="1" applyAlignment="1">
      <alignment horizontal="center" vertical="center" wrapText="1"/>
    </xf>
    <xf numFmtId="0" fontId="71" fillId="0" borderId="120" xfId="1" applyFont="1"/>
    <xf numFmtId="167" fontId="33" fillId="2" borderId="120" xfId="0" applyNumberFormat="1" applyFont="1" applyFill="1" applyBorder="1" applyAlignment="1">
      <alignment vertical="center"/>
    </xf>
    <xf numFmtId="168" fontId="8" fillId="2" borderId="120" xfId="0" applyNumberFormat="1" applyFont="1" applyFill="1" applyBorder="1" applyAlignment="1">
      <alignment horizontal="left" vertical="center"/>
    </xf>
    <xf numFmtId="0" fontId="4" fillId="0" borderId="120" xfId="0" applyFont="1" applyBorder="1" applyAlignment="1"/>
    <xf numFmtId="170" fontId="38" fillId="0" borderId="120" xfId="0" applyNumberFormat="1" applyFont="1" applyBorder="1" applyAlignment="1">
      <alignment vertical="top" wrapText="1"/>
    </xf>
    <xf numFmtId="0" fontId="0" fillId="0" borderId="120" xfId="0" applyFont="1" applyBorder="1" applyAlignment="1"/>
    <xf numFmtId="0" fontId="22" fillId="0" borderId="87" xfId="0" applyFont="1" applyBorder="1" applyAlignment="1">
      <alignment horizontal="center" wrapText="1"/>
    </xf>
    <xf numFmtId="0" fontId="19" fillId="12" borderId="226" xfId="0" applyFont="1" applyFill="1" applyBorder="1" applyAlignment="1">
      <alignment horizontal="center" vertical="center"/>
    </xf>
    <xf numFmtId="0" fontId="22" fillId="0" borderId="132" xfId="0" applyFont="1" applyBorder="1" applyAlignment="1">
      <alignment horizontal="center"/>
    </xf>
    <xf numFmtId="0" fontId="22" fillId="0" borderId="225" xfId="0" applyFont="1" applyBorder="1" applyAlignment="1">
      <alignment horizontal="center"/>
    </xf>
    <xf numFmtId="0" fontId="19" fillId="12" borderId="227" xfId="0" applyFont="1" applyFill="1" applyBorder="1" applyAlignment="1">
      <alignment horizontal="center" vertical="center"/>
    </xf>
    <xf numFmtId="0" fontId="22" fillId="0" borderId="116" xfId="0" applyFont="1" applyBorder="1" applyAlignment="1">
      <alignment horizontal="center"/>
    </xf>
    <xf numFmtId="0" fontId="20" fillId="13" borderId="120" xfId="0" applyFont="1" applyFill="1" applyBorder="1" applyAlignment="1">
      <alignment horizontal="center" wrapText="1"/>
    </xf>
    <xf numFmtId="0" fontId="62" fillId="22" borderId="184" xfId="0" applyNumberFormat="1" applyFont="1" applyFill="1" applyBorder="1" applyAlignment="1">
      <alignment horizontal="center" vertical="center" wrapText="1"/>
    </xf>
    <xf numFmtId="0" fontId="62" fillId="22" borderId="187" xfId="0" applyNumberFormat="1" applyFont="1" applyFill="1" applyBorder="1" applyAlignment="1">
      <alignment horizontal="center" vertical="center" wrapText="1"/>
    </xf>
    <xf numFmtId="0" fontId="62" fillId="22" borderId="220" xfId="0" applyNumberFormat="1" applyFont="1" applyFill="1" applyBorder="1" applyAlignment="1">
      <alignment horizontal="center" vertical="center" wrapText="1"/>
    </xf>
    <xf numFmtId="0" fontId="6" fillId="5" borderId="120" xfId="0" applyFont="1" applyFill="1" applyBorder="1" applyAlignment="1">
      <alignment horizontal="center" vertical="center"/>
    </xf>
    <xf numFmtId="0" fontId="63" fillId="24" borderId="222" xfId="0" applyFont="1" applyFill="1" applyBorder="1" applyAlignment="1">
      <alignment horizontal="center" wrapText="1"/>
    </xf>
    <xf numFmtId="0" fontId="63" fillId="24" borderId="223" xfId="0" applyFont="1" applyFill="1" applyBorder="1" applyAlignment="1">
      <alignment horizontal="center" wrapText="1"/>
    </xf>
    <xf numFmtId="0" fontId="63" fillId="0" borderId="0" xfId="0" applyFont="1" applyAlignment="1">
      <alignment wrapText="1"/>
    </xf>
    <xf numFmtId="0" fontId="63" fillId="0" borderId="120" xfId="0" applyFont="1" applyFill="1" applyBorder="1" applyAlignment="1">
      <alignment wrapText="1"/>
    </xf>
    <xf numFmtId="0" fontId="0" fillId="0" borderId="0" xfId="0" applyFont="1" applyAlignment="1"/>
    <xf numFmtId="0" fontId="0" fillId="0" borderId="0" xfId="0" applyFont="1" applyAlignment="1"/>
    <xf numFmtId="0" fontId="0" fillId="0" borderId="0" xfId="0" applyFont="1" applyAlignment="1"/>
    <xf numFmtId="0" fontId="20" fillId="13" borderId="120" xfId="0" applyFont="1" applyFill="1" applyBorder="1" applyAlignment="1">
      <alignment horizontal="center"/>
    </xf>
    <xf numFmtId="0" fontId="22" fillId="0" borderId="114" xfId="0" applyFont="1" applyFill="1" applyBorder="1" applyAlignment="1">
      <alignment horizontal="center"/>
    </xf>
    <xf numFmtId="0" fontId="63" fillId="0" borderId="137" xfId="0" applyFont="1" applyBorder="1"/>
    <xf numFmtId="0" fontId="22" fillId="0" borderId="225" xfId="0" applyFont="1" applyBorder="1" applyAlignment="1">
      <alignment horizontal="center" wrapText="1"/>
    </xf>
    <xf numFmtId="0" fontId="0" fillId="0" borderId="0" xfId="0" applyFont="1" applyAlignment="1"/>
    <xf numFmtId="0" fontId="63" fillId="0" borderId="0" xfId="0" applyFont="1" applyAlignment="1"/>
    <xf numFmtId="0" fontId="63" fillId="24" borderId="221" xfId="0" applyFont="1" applyFill="1" applyBorder="1" applyAlignment="1">
      <alignment horizontal="center" wrapText="1"/>
    </xf>
    <xf numFmtId="0" fontId="63" fillId="0" borderId="120" xfId="0" applyFont="1" applyFill="1" applyBorder="1" applyAlignment="1"/>
    <xf numFmtId="0" fontId="30" fillId="0" borderId="115" xfId="0" applyFont="1" applyBorder="1" applyAlignment="1">
      <alignment horizontal="center"/>
    </xf>
    <xf numFmtId="0" fontId="73" fillId="22" borderId="189" xfId="0" applyNumberFormat="1" applyFont="1" applyFill="1" applyBorder="1" applyAlignment="1">
      <alignment horizontal="center" vertical="center" wrapText="1"/>
    </xf>
    <xf numFmtId="0" fontId="74" fillId="20" borderId="0" xfId="0" applyNumberFormat="1" applyFont="1" applyFill="1" applyAlignment="1">
      <alignment horizontal="left" vertical="center" wrapText="1"/>
    </xf>
    <xf numFmtId="0" fontId="74" fillId="22" borderId="192" xfId="0" applyNumberFormat="1" applyFont="1" applyFill="1" applyBorder="1" applyAlignment="1">
      <alignment horizontal="center" vertical="center" wrapText="1"/>
    </xf>
    <xf numFmtId="0" fontId="75" fillId="0" borderId="0" xfId="0" applyFont="1" applyAlignment="1">
      <alignment wrapText="1"/>
    </xf>
    <xf numFmtId="0" fontId="73" fillId="22" borderId="196" xfId="0" applyNumberFormat="1" applyFont="1" applyFill="1" applyBorder="1" applyAlignment="1">
      <alignment horizontal="center" vertical="center" wrapText="1"/>
    </xf>
    <xf numFmtId="0" fontId="74" fillId="22" borderId="199" xfId="0" applyNumberFormat="1" applyFont="1" applyFill="1" applyBorder="1" applyAlignment="1">
      <alignment horizontal="center" vertical="center" wrapText="1"/>
    </xf>
    <xf numFmtId="0" fontId="74" fillId="22" borderId="203" xfId="0" applyNumberFormat="1" applyFont="1" applyFill="1" applyBorder="1" applyAlignment="1">
      <alignment horizontal="center" vertical="center" wrapText="1"/>
    </xf>
    <xf numFmtId="0" fontId="73" fillId="22" borderId="212" xfId="0" applyNumberFormat="1" applyFont="1" applyFill="1" applyBorder="1" applyAlignment="1">
      <alignment horizontal="center" vertical="center" wrapText="1"/>
    </xf>
    <xf numFmtId="0" fontId="74" fillId="20" borderId="120" xfId="0" applyNumberFormat="1" applyFont="1" applyFill="1" applyBorder="1" applyAlignment="1">
      <alignment horizontal="left" vertical="center" wrapText="1"/>
    </xf>
    <xf numFmtId="0" fontId="74" fillId="22" borderId="215" xfId="0" applyNumberFormat="1" applyFont="1" applyFill="1" applyBorder="1" applyAlignment="1">
      <alignment horizontal="center" vertical="center" wrapText="1"/>
    </xf>
    <xf numFmtId="0" fontId="75" fillId="0" borderId="120" xfId="0" applyFont="1" applyBorder="1" applyAlignment="1">
      <alignment wrapText="1"/>
    </xf>
    <xf numFmtId="0" fontId="74" fillId="22" borderId="204" xfId="0" applyNumberFormat="1" applyFont="1" applyFill="1" applyBorder="1" applyAlignment="1">
      <alignment horizontal="center" vertical="center" wrapText="1"/>
    </xf>
    <xf numFmtId="0" fontId="73" fillId="22" borderId="187" xfId="0" applyNumberFormat="1" applyFont="1" applyFill="1" applyBorder="1" applyAlignment="1">
      <alignment horizontal="center" vertical="center" wrapText="1"/>
    </xf>
    <xf numFmtId="0" fontId="74" fillId="22" borderId="187" xfId="0" applyNumberFormat="1" applyFont="1" applyFill="1" applyBorder="1" applyAlignment="1">
      <alignment horizontal="center" vertical="center" wrapText="1"/>
    </xf>
    <xf numFmtId="0" fontId="75" fillId="0" borderId="120" xfId="0" applyFont="1" applyFill="1" applyBorder="1" applyAlignment="1">
      <alignment wrapText="1"/>
    </xf>
    <xf numFmtId="0" fontId="73" fillId="22" borderId="220" xfId="0" applyNumberFormat="1" applyFont="1" applyFill="1" applyBorder="1" applyAlignment="1">
      <alignment horizontal="center" vertical="center" wrapText="1"/>
    </xf>
    <xf numFmtId="0" fontId="74" fillId="22" borderId="220" xfId="0" applyNumberFormat="1" applyFont="1" applyFill="1" applyBorder="1" applyAlignment="1">
      <alignment horizontal="center" vertical="center" wrapText="1"/>
    </xf>
    <xf numFmtId="164" fontId="15" fillId="0" borderId="0" xfId="0" applyNumberFormat="1" applyFont="1" applyAlignment="1">
      <alignment horizontal="center"/>
    </xf>
    <xf numFmtId="0" fontId="0" fillId="0" borderId="0" xfId="0" applyFont="1" applyAlignment="1"/>
    <xf numFmtId="0" fontId="8" fillId="2" borderId="9" xfId="0" applyFont="1" applyFill="1" applyBorder="1" applyAlignment="1">
      <alignment horizontal="left" vertical="center" wrapText="1"/>
    </xf>
    <xf numFmtId="0" fontId="4" fillId="0" borderId="10" xfId="0" applyFont="1" applyBorder="1"/>
    <xf numFmtId="0" fontId="12" fillId="5" borderId="18" xfId="0" applyFont="1" applyFill="1" applyBorder="1" applyAlignment="1">
      <alignment vertical="top" wrapText="1"/>
    </xf>
    <xf numFmtId="0" fontId="4" fillId="0" borderId="12" xfId="0" applyFont="1" applyBorder="1"/>
    <xf numFmtId="0" fontId="14" fillId="5" borderId="22" xfId="0" applyFont="1" applyFill="1" applyBorder="1" applyAlignment="1">
      <alignment horizontal="center" vertical="top" wrapText="1"/>
    </xf>
    <xf numFmtId="0" fontId="4" fillId="0" borderId="23" xfId="0" applyFont="1" applyBorder="1"/>
    <xf numFmtId="0" fontId="4" fillId="0" borderId="25" xfId="0" applyFont="1" applyBorder="1"/>
    <xf numFmtId="0" fontId="15" fillId="0" borderId="0" xfId="0" applyFont="1" applyAlignment="1">
      <alignment horizontal="center"/>
    </xf>
    <xf numFmtId="0" fontId="70" fillId="8" borderId="65" xfId="1" applyFont="1" applyFill="1" applyBorder="1" applyAlignment="1">
      <alignment horizontal="center"/>
    </xf>
    <xf numFmtId="0" fontId="69" fillId="0" borderId="173" xfId="1" applyFont="1" applyBorder="1"/>
    <xf numFmtId="0" fontId="69" fillId="0" borderId="174" xfId="1" applyFont="1" applyBorder="1"/>
    <xf numFmtId="1" fontId="11" fillId="10" borderId="66" xfId="0" applyNumberFormat="1" applyFont="1" applyFill="1" applyBorder="1" applyAlignment="1">
      <alignment horizontal="center" vertical="center"/>
    </xf>
    <xf numFmtId="0" fontId="4" fillId="0" borderId="67" xfId="0" applyFont="1" applyBorder="1"/>
    <xf numFmtId="0" fontId="4" fillId="0" borderId="69" xfId="0" applyFont="1" applyBorder="1"/>
    <xf numFmtId="1" fontId="11" fillId="6" borderId="66" xfId="0" applyNumberFormat="1" applyFont="1" applyFill="1" applyBorder="1" applyAlignment="1">
      <alignment horizontal="center" vertical="center"/>
    </xf>
    <xf numFmtId="1" fontId="11" fillId="10" borderId="50" xfId="0" applyNumberFormat="1" applyFont="1" applyFill="1" applyBorder="1" applyAlignment="1">
      <alignment horizontal="center" vertical="center"/>
    </xf>
    <xf numFmtId="0" fontId="4" fillId="0" borderId="51" xfId="0" applyFont="1" applyBorder="1"/>
    <xf numFmtId="0" fontId="4" fillId="0" borderId="52" xfId="0" applyFont="1" applyBorder="1"/>
    <xf numFmtId="0" fontId="3" fillId="4" borderId="53" xfId="0" applyFont="1" applyFill="1" applyBorder="1" applyAlignment="1">
      <alignment horizontal="center" vertical="center"/>
    </xf>
    <xf numFmtId="0" fontId="4" fillId="0" borderId="54" xfId="0" applyFont="1" applyBorder="1"/>
    <xf numFmtId="0" fontId="4" fillId="0" borderId="55" xfId="0" applyFont="1" applyBorder="1"/>
    <xf numFmtId="0" fontId="16" fillId="2" borderId="32" xfId="0" applyFont="1" applyFill="1" applyBorder="1" applyAlignment="1">
      <alignment horizontal="left" vertical="center"/>
    </xf>
    <xf numFmtId="0" fontId="4" fillId="0" borderId="35" xfId="0" applyFont="1" applyBorder="1"/>
    <xf numFmtId="0" fontId="4" fillId="0" borderId="37" xfId="0" applyFont="1" applyBorder="1"/>
    <xf numFmtId="0" fontId="4" fillId="0" borderId="44" xfId="0" applyFont="1" applyBorder="1"/>
    <xf numFmtId="0" fontId="4" fillId="0" borderId="45" xfId="0" applyFont="1" applyBorder="1"/>
    <xf numFmtId="0" fontId="4" fillId="0" borderId="46" xfId="0" applyFont="1" applyBorder="1"/>
    <xf numFmtId="0" fontId="1" fillId="2" borderId="32" xfId="0" applyFont="1" applyFill="1" applyBorder="1"/>
    <xf numFmtId="0" fontId="18" fillId="3" borderId="50" xfId="0" applyFont="1" applyFill="1" applyBorder="1" applyAlignment="1">
      <alignment horizontal="left" vertical="center" wrapText="1"/>
    </xf>
    <xf numFmtId="1" fontId="11" fillId="6" borderId="59" xfId="0" applyNumberFormat="1" applyFont="1" applyFill="1" applyBorder="1" applyAlignment="1">
      <alignment horizontal="center" vertical="center"/>
    </xf>
    <xf numFmtId="0" fontId="4" fillId="0" borderId="60" xfId="0" applyFont="1" applyBorder="1"/>
    <xf numFmtId="0" fontId="4" fillId="0" borderId="61" xfId="0" applyFont="1" applyBorder="1"/>
    <xf numFmtId="0" fontId="11" fillId="6" borderId="74" xfId="0" applyFont="1" applyFill="1" applyBorder="1" applyAlignment="1">
      <alignment horizontal="center" vertical="center"/>
    </xf>
    <xf numFmtId="0" fontId="4" fillId="0" borderId="75" xfId="0" applyFont="1" applyBorder="1"/>
    <xf numFmtId="0" fontId="4" fillId="0" borderId="76" xfId="0" applyFont="1" applyBorder="1"/>
    <xf numFmtId="0" fontId="11" fillId="6" borderId="82" xfId="0" applyFont="1" applyFill="1" applyBorder="1" applyAlignment="1">
      <alignment horizontal="center" vertical="center"/>
    </xf>
    <xf numFmtId="0" fontId="4" fillId="0" borderId="83" xfId="0" applyFont="1" applyBorder="1"/>
    <xf numFmtId="0" fontId="4" fillId="0" borderId="84" xfId="0" applyFont="1" applyBorder="1"/>
    <xf numFmtId="0" fontId="11" fillId="6" borderId="66" xfId="0" applyFont="1" applyFill="1" applyBorder="1" applyAlignment="1">
      <alignment horizontal="center" vertical="center"/>
    </xf>
    <xf numFmtId="0" fontId="11" fillId="6" borderId="59" xfId="0" applyFont="1" applyFill="1" applyBorder="1" applyAlignment="1">
      <alignment horizontal="center" vertical="center"/>
    </xf>
    <xf numFmtId="166" fontId="17" fillId="3" borderId="92" xfId="0" applyNumberFormat="1" applyFont="1" applyFill="1" applyBorder="1" applyAlignment="1">
      <alignment horizontal="center" vertical="center"/>
    </xf>
    <xf numFmtId="0" fontId="45" fillId="17" borderId="65" xfId="0" applyFont="1" applyFill="1" applyBorder="1" applyAlignment="1">
      <alignment horizontal="center" vertical="center"/>
    </xf>
    <xf numFmtId="0" fontId="4" fillId="0" borderId="68" xfId="0" applyFont="1" applyBorder="1"/>
    <xf numFmtId="0" fontId="4" fillId="0" borderId="70" xfId="0" applyFont="1" applyBorder="1"/>
    <xf numFmtId="0" fontId="45" fillId="17" borderId="65" xfId="0" applyFont="1" applyFill="1" applyBorder="1" applyAlignment="1">
      <alignment horizontal="center"/>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62" fillId="0" borderId="205" xfId="0" applyNumberFormat="1" applyFont="1" applyBorder="1" applyAlignment="1">
      <alignment horizontal="center" vertical="center" wrapText="1"/>
    </xf>
    <xf numFmtId="0" fontId="62" fillId="0" borderId="206" xfId="0" applyNumberFormat="1" applyFont="1" applyBorder="1" applyAlignment="1">
      <alignment horizontal="center" vertical="center" wrapText="1"/>
    </xf>
    <xf numFmtId="0" fontId="62" fillId="0" borderId="120" xfId="0" applyNumberFormat="1" applyFont="1" applyBorder="1" applyAlignment="1">
      <alignment horizontal="center" vertical="center" wrapText="1"/>
    </xf>
    <xf numFmtId="0" fontId="62" fillId="0" borderId="188" xfId="0" applyNumberFormat="1" applyFont="1" applyBorder="1" applyAlignment="1">
      <alignment horizontal="center" vertical="center" wrapText="1"/>
    </xf>
    <xf numFmtId="0" fontId="62" fillId="0" borderId="185" xfId="0" applyNumberFormat="1" applyFont="1" applyBorder="1" applyAlignment="1">
      <alignment horizontal="center" vertical="center" wrapText="1"/>
    </xf>
    <xf numFmtId="0" fontId="62" fillId="0" borderId="186" xfId="0" applyNumberFormat="1" applyFont="1" applyBorder="1" applyAlignment="1">
      <alignment horizontal="center" vertical="center" wrapText="1"/>
    </xf>
    <xf numFmtId="0" fontId="72" fillId="21" borderId="221" xfId="0" applyNumberFormat="1" applyFont="1" applyFill="1" applyBorder="1" applyAlignment="1">
      <alignment horizontal="center" vertical="center"/>
    </xf>
    <xf numFmtId="0" fontId="72" fillId="21" borderId="222" xfId="0" applyNumberFormat="1" applyFont="1" applyFill="1" applyBorder="1" applyAlignment="1">
      <alignment horizontal="center" vertical="center"/>
    </xf>
    <xf numFmtId="0" fontId="72" fillId="21" borderId="223" xfId="0" applyNumberFormat="1" applyFont="1" applyFill="1" applyBorder="1" applyAlignment="1">
      <alignment horizontal="center" vertical="center"/>
    </xf>
    <xf numFmtId="0" fontId="29" fillId="0" borderId="225" xfId="0" applyFont="1" applyBorder="1" applyAlignment="1">
      <alignment horizontal="center" vertical="center" textRotation="90"/>
    </xf>
    <xf numFmtId="0" fontId="4" fillId="0" borderId="225" xfId="0" applyFont="1" applyBorder="1"/>
    <xf numFmtId="0" fontId="27" fillId="2" borderId="65" xfId="0" applyFont="1" applyFill="1" applyBorder="1" applyAlignment="1">
      <alignment horizontal="center"/>
    </xf>
    <xf numFmtId="0" fontId="74" fillId="0" borderId="197" xfId="0" applyNumberFormat="1" applyFont="1" applyBorder="1" applyAlignment="1">
      <alignment horizontal="center" vertical="center" wrapText="1"/>
    </xf>
    <xf numFmtId="0" fontId="74" fillId="0" borderId="198" xfId="0" applyNumberFormat="1" applyFont="1" applyBorder="1" applyAlignment="1">
      <alignment horizontal="center" vertical="center" wrapText="1"/>
    </xf>
    <xf numFmtId="0" fontId="73" fillId="0" borderId="197" xfId="0" applyNumberFormat="1" applyFont="1" applyBorder="1" applyAlignment="1">
      <alignment horizontal="center" vertical="center" wrapText="1"/>
    </xf>
    <xf numFmtId="0" fontId="73" fillId="0" borderId="198" xfId="0" applyNumberFormat="1" applyFont="1" applyBorder="1" applyAlignment="1">
      <alignment horizontal="center" vertical="center" wrapText="1"/>
    </xf>
    <xf numFmtId="0" fontId="54" fillId="21" borderId="221" xfId="0" applyNumberFormat="1" applyFont="1" applyFill="1" applyBorder="1" applyAlignment="1">
      <alignment horizontal="center" vertical="center"/>
    </xf>
    <xf numFmtId="0" fontId="54" fillId="21" borderId="222" xfId="0" applyNumberFormat="1" applyFont="1" applyFill="1" applyBorder="1" applyAlignment="1">
      <alignment horizontal="center" vertical="center"/>
    </xf>
    <xf numFmtId="0" fontId="54" fillId="21" borderId="223" xfId="0" applyNumberFormat="1" applyFont="1" applyFill="1" applyBorder="1" applyAlignment="1">
      <alignment horizontal="center" vertical="center"/>
    </xf>
    <xf numFmtId="0" fontId="73" fillId="0" borderId="120" xfId="0" applyNumberFormat="1" applyFont="1" applyBorder="1" applyAlignment="1">
      <alignment horizontal="center" vertical="center" wrapText="1"/>
    </xf>
    <xf numFmtId="0" fontId="73" fillId="0" borderId="188" xfId="0" applyNumberFormat="1" applyFont="1" applyBorder="1" applyAlignment="1">
      <alignment horizontal="center" vertical="center" wrapText="1"/>
    </xf>
    <xf numFmtId="0" fontId="74" fillId="0" borderId="120" xfId="0" applyNumberFormat="1" applyFont="1" applyBorder="1" applyAlignment="1">
      <alignment horizontal="center" vertical="center" wrapText="1"/>
    </xf>
    <xf numFmtId="0" fontId="74" fillId="0" borderId="188" xfId="0" applyNumberFormat="1" applyFont="1" applyBorder="1" applyAlignment="1">
      <alignment horizontal="center" vertical="center" wrapText="1"/>
    </xf>
    <xf numFmtId="0" fontId="74" fillId="0" borderId="216" xfId="0" applyNumberFormat="1" applyFont="1" applyBorder="1" applyAlignment="1">
      <alignment horizontal="left" vertical="center" wrapText="1"/>
    </xf>
    <xf numFmtId="0" fontId="74" fillId="0" borderId="120" xfId="0" applyNumberFormat="1" applyFont="1" applyBorder="1" applyAlignment="1">
      <alignment horizontal="left" vertical="center" wrapText="1"/>
    </xf>
    <xf numFmtId="0" fontId="74" fillId="0" borderId="188" xfId="0" applyNumberFormat="1" applyFont="1" applyBorder="1" applyAlignment="1">
      <alignment horizontal="left" vertical="center" wrapText="1"/>
    </xf>
    <xf numFmtId="0" fontId="73" fillId="0" borderId="205" xfId="0" applyNumberFormat="1" applyFont="1" applyBorder="1" applyAlignment="1">
      <alignment horizontal="center" vertical="center" wrapText="1"/>
    </xf>
    <xf numFmtId="0" fontId="73" fillId="0" borderId="206" xfId="0" applyNumberFormat="1" applyFont="1" applyBorder="1" applyAlignment="1">
      <alignment horizontal="center" vertical="center" wrapText="1"/>
    </xf>
    <xf numFmtId="0" fontId="74" fillId="0" borderId="205" xfId="0" applyNumberFormat="1" applyFont="1" applyBorder="1" applyAlignment="1">
      <alignment horizontal="center" vertical="center" wrapText="1"/>
    </xf>
    <xf numFmtId="0" fontId="74" fillId="0" borderId="206" xfId="0" applyNumberFormat="1" applyFont="1" applyBorder="1" applyAlignment="1">
      <alignment horizontal="center" vertical="center" wrapText="1"/>
    </xf>
    <xf numFmtId="0" fontId="54" fillId="19" borderId="120" xfId="0" applyNumberFormat="1" applyFont="1" applyFill="1" applyBorder="1" applyAlignment="1">
      <alignment horizontal="center" vertical="center" textRotation="90"/>
    </xf>
    <xf numFmtId="0" fontId="74" fillId="0" borderId="190" xfId="0" applyNumberFormat="1" applyFont="1" applyBorder="1" applyAlignment="1">
      <alignment horizontal="center" vertical="center" wrapText="1"/>
    </xf>
    <xf numFmtId="0" fontId="74" fillId="0" borderId="191" xfId="0" applyNumberFormat="1" applyFont="1" applyBorder="1" applyAlignment="1">
      <alignment horizontal="center" vertical="center" wrapText="1"/>
    </xf>
    <xf numFmtId="0" fontId="60" fillId="0" borderId="0" xfId="0" applyFont="1" applyAlignment="1">
      <alignment horizontal="center" vertical="center" textRotation="90"/>
    </xf>
    <xf numFmtId="0" fontId="73" fillId="0" borderId="213" xfId="0" applyNumberFormat="1" applyFont="1" applyBorder="1" applyAlignment="1">
      <alignment horizontal="center" vertical="center" wrapText="1"/>
    </xf>
    <xf numFmtId="0" fontId="73" fillId="0" borderId="214" xfId="0" applyNumberFormat="1" applyFont="1" applyBorder="1" applyAlignment="1">
      <alignment horizontal="center" vertical="center" wrapText="1"/>
    </xf>
    <xf numFmtId="0" fontId="54" fillId="21" borderId="184" xfId="0" applyNumberFormat="1" applyFont="1" applyFill="1" applyBorder="1" applyAlignment="1">
      <alignment horizontal="center" vertical="center"/>
    </xf>
    <xf numFmtId="0" fontId="54" fillId="21" borderId="185" xfId="0" applyNumberFormat="1" applyFont="1" applyFill="1" applyBorder="1" applyAlignment="1">
      <alignment horizontal="center" vertical="center"/>
    </xf>
    <xf numFmtId="0" fontId="54" fillId="21" borderId="186" xfId="0" applyNumberFormat="1" applyFont="1" applyFill="1" applyBorder="1" applyAlignment="1">
      <alignment horizontal="center" vertical="center"/>
    </xf>
    <xf numFmtId="0" fontId="74" fillId="0" borderId="200" xfId="0" applyNumberFormat="1" applyFont="1" applyBorder="1" applyAlignment="1">
      <alignment horizontal="center" vertical="center" wrapText="1"/>
    </xf>
    <xf numFmtId="0" fontId="74" fillId="0" borderId="201" xfId="0" applyNumberFormat="1" applyFont="1" applyBorder="1" applyAlignment="1">
      <alignment horizontal="center" vertical="center" wrapText="1"/>
    </xf>
    <xf numFmtId="0" fontId="74" fillId="0" borderId="202" xfId="0" applyNumberFormat="1" applyFont="1" applyBorder="1" applyAlignment="1">
      <alignment horizontal="center" vertical="center" wrapText="1"/>
    </xf>
    <xf numFmtId="0" fontId="74" fillId="0" borderId="207" xfId="0" applyNumberFormat="1" applyFont="1" applyBorder="1" applyAlignment="1">
      <alignment horizontal="center" vertical="center" wrapText="1"/>
    </xf>
    <xf numFmtId="0" fontId="74" fillId="0" borderId="208" xfId="0" applyNumberFormat="1" applyFont="1" applyBorder="1" applyAlignment="1">
      <alignment horizontal="center" vertical="center" wrapText="1"/>
    </xf>
    <xf numFmtId="0" fontId="74" fillId="0" borderId="209" xfId="0" applyNumberFormat="1" applyFont="1" applyBorder="1" applyAlignment="1">
      <alignment horizontal="center" vertical="center" wrapText="1"/>
    </xf>
    <xf numFmtId="0" fontId="74" fillId="0" borderId="193" xfId="0" applyNumberFormat="1" applyFont="1" applyBorder="1" applyAlignment="1">
      <alignment horizontal="center" vertical="center" wrapText="1"/>
    </xf>
    <xf numFmtId="0" fontId="74" fillId="0" borderId="194" xfId="0" applyNumberFormat="1" applyFont="1" applyBorder="1" applyAlignment="1">
      <alignment horizontal="center" vertical="center" wrapText="1"/>
    </xf>
    <xf numFmtId="0" fontId="74" fillId="0" borderId="195" xfId="0" applyNumberFormat="1" applyFont="1" applyBorder="1" applyAlignment="1">
      <alignment horizontal="center" vertical="center" wrapText="1"/>
    </xf>
    <xf numFmtId="0" fontId="73" fillId="0" borderId="190" xfId="0" applyNumberFormat="1" applyFont="1" applyBorder="1" applyAlignment="1">
      <alignment horizontal="center" vertical="center" wrapText="1"/>
    </xf>
    <xf numFmtId="0" fontId="73" fillId="0" borderId="191" xfId="0" applyNumberFormat="1" applyFont="1" applyBorder="1" applyAlignment="1">
      <alignment horizontal="center" vertical="center" wrapText="1"/>
    </xf>
    <xf numFmtId="0" fontId="73" fillId="0" borderId="193" xfId="0" applyNumberFormat="1" applyFont="1" applyBorder="1" applyAlignment="1">
      <alignment horizontal="center" vertical="center" wrapText="1"/>
    </xf>
    <xf numFmtId="0" fontId="73" fillId="0" borderId="210" xfId="0" applyNumberFormat="1" applyFont="1" applyBorder="1" applyAlignment="1">
      <alignment horizontal="center" vertical="center" wrapText="1"/>
    </xf>
    <xf numFmtId="0" fontId="73" fillId="0" borderId="195" xfId="0" applyNumberFormat="1" applyFont="1" applyBorder="1" applyAlignment="1">
      <alignment horizontal="center" vertical="center" wrapText="1"/>
    </xf>
    <xf numFmtId="0" fontId="74" fillId="0" borderId="210" xfId="0" applyNumberFormat="1" applyFont="1" applyBorder="1" applyAlignment="1">
      <alignment horizontal="center" vertical="center" wrapText="1"/>
    </xf>
    <xf numFmtId="0" fontId="73" fillId="0" borderId="200" xfId="0" applyNumberFormat="1" applyFont="1" applyBorder="1" applyAlignment="1">
      <alignment horizontal="center" vertical="center" wrapText="1"/>
    </xf>
    <xf numFmtId="0" fontId="73" fillId="0" borderId="211" xfId="0" applyNumberFormat="1" applyFont="1" applyBorder="1" applyAlignment="1">
      <alignment horizontal="center" vertical="center" wrapText="1"/>
    </xf>
    <xf numFmtId="0" fontId="73" fillId="0" borderId="202" xfId="0" applyNumberFormat="1" applyFont="1" applyBorder="1" applyAlignment="1">
      <alignment horizontal="center" vertical="center" wrapText="1"/>
    </xf>
    <xf numFmtId="0" fontId="74" fillId="0" borderId="211" xfId="0" applyNumberFormat="1" applyFont="1" applyBorder="1" applyAlignment="1">
      <alignment horizontal="center" vertical="center" wrapText="1"/>
    </xf>
    <xf numFmtId="0" fontId="73" fillId="0" borderId="217" xfId="0" applyNumberFormat="1" applyFont="1" applyBorder="1" applyAlignment="1">
      <alignment horizontal="center" vertical="center" wrapText="1"/>
    </xf>
    <xf numFmtId="0" fontId="73" fillId="0" borderId="218" xfId="0" applyNumberFormat="1" applyFont="1" applyBorder="1" applyAlignment="1">
      <alignment horizontal="center" vertical="center" wrapText="1"/>
    </xf>
    <xf numFmtId="0" fontId="73" fillId="0" borderId="219" xfId="0" applyNumberFormat="1" applyFont="1" applyBorder="1" applyAlignment="1">
      <alignment horizontal="center" vertical="center" wrapText="1"/>
    </xf>
    <xf numFmtId="0" fontId="74" fillId="0" borderId="224" xfId="0" applyNumberFormat="1" applyFont="1" applyBorder="1" applyAlignment="1">
      <alignment horizontal="left" vertical="center" wrapText="1"/>
    </xf>
    <xf numFmtId="0" fontId="74" fillId="0" borderId="218" xfId="0" applyNumberFormat="1" applyFont="1" applyBorder="1" applyAlignment="1">
      <alignment horizontal="left" vertical="center" wrapText="1"/>
    </xf>
    <xf numFmtId="0" fontId="74" fillId="0" borderId="219" xfId="0" applyNumberFormat="1" applyFont="1" applyBorder="1" applyAlignment="1">
      <alignment horizontal="left" vertical="center" wrapText="1"/>
    </xf>
    <xf numFmtId="0" fontId="62" fillId="0" borderId="190" xfId="0" applyNumberFormat="1" applyFont="1" applyBorder="1" applyAlignment="1">
      <alignment horizontal="center" vertical="center" wrapText="1"/>
    </xf>
    <xf numFmtId="0" fontId="62" fillId="0" borderId="191" xfId="0" applyNumberFormat="1" applyFont="1" applyBorder="1" applyAlignment="1">
      <alignment horizontal="center" vertical="center" wrapText="1"/>
    </xf>
    <xf numFmtId="0" fontId="58" fillId="0" borderId="190" xfId="0" applyNumberFormat="1" applyFont="1" applyBorder="1" applyAlignment="1">
      <alignment horizontal="center" vertical="center" wrapText="1"/>
    </xf>
    <xf numFmtId="0" fontId="58" fillId="0" borderId="191" xfId="0" applyNumberFormat="1" applyFont="1" applyBorder="1" applyAlignment="1">
      <alignment horizontal="center" vertical="center" wrapText="1"/>
    </xf>
    <xf numFmtId="0" fontId="58" fillId="0" borderId="193" xfId="0" applyNumberFormat="1" applyFont="1" applyBorder="1" applyAlignment="1">
      <alignment horizontal="center" vertical="center" wrapText="1"/>
    </xf>
    <xf numFmtId="0" fontId="58" fillId="0" borderId="194" xfId="0" applyNumberFormat="1" applyFont="1" applyBorder="1" applyAlignment="1">
      <alignment horizontal="center" vertical="center" wrapText="1"/>
    </xf>
    <xf numFmtId="0" fontId="58" fillId="0" borderId="195" xfId="0" applyNumberFormat="1" applyFont="1" applyBorder="1" applyAlignment="1">
      <alignment horizontal="center" vertical="center" wrapText="1"/>
    </xf>
    <xf numFmtId="0" fontId="62" fillId="0" borderId="197" xfId="0" applyNumberFormat="1" applyFont="1" applyBorder="1" applyAlignment="1">
      <alignment horizontal="center" vertical="center" wrapText="1"/>
    </xf>
    <xf numFmtId="0" fontId="62" fillId="0" borderId="198" xfId="0" applyNumberFormat="1" applyFont="1" applyBorder="1" applyAlignment="1">
      <alignment horizontal="center" vertical="center" wrapText="1"/>
    </xf>
    <xf numFmtId="0" fontId="58" fillId="0" borderId="197" xfId="0" applyNumberFormat="1" applyFont="1" applyBorder="1" applyAlignment="1">
      <alignment horizontal="center" vertical="center" wrapText="1"/>
    </xf>
    <xf numFmtId="0" fontId="58" fillId="0" borderId="198" xfId="0" applyNumberFormat="1" applyFont="1" applyBorder="1" applyAlignment="1">
      <alignment horizontal="center" vertical="center" wrapText="1"/>
    </xf>
    <xf numFmtId="0" fontId="58" fillId="0" borderId="200" xfId="0" applyNumberFormat="1" applyFont="1" applyBorder="1" applyAlignment="1">
      <alignment horizontal="center" vertical="center" wrapText="1"/>
    </xf>
    <xf numFmtId="0" fontId="58" fillId="0" borderId="201" xfId="0" applyNumberFormat="1" applyFont="1" applyBorder="1" applyAlignment="1">
      <alignment horizontal="center" vertical="center" wrapText="1"/>
    </xf>
    <xf numFmtId="0" fontId="58" fillId="0" borderId="202" xfId="0" applyNumberFormat="1" applyFont="1" applyBorder="1" applyAlignment="1">
      <alignment horizontal="center" vertical="center" wrapText="1"/>
    </xf>
    <xf numFmtId="0" fontId="62" fillId="0" borderId="213" xfId="0" applyNumberFormat="1" applyFont="1" applyBorder="1" applyAlignment="1">
      <alignment horizontal="center" vertical="center" wrapText="1"/>
    </xf>
    <xf numFmtId="0" fontId="62" fillId="0" borderId="214" xfId="0" applyNumberFormat="1" applyFont="1" applyBorder="1" applyAlignment="1">
      <alignment horizontal="center" vertical="center" wrapText="1"/>
    </xf>
    <xf numFmtId="0" fontId="58" fillId="0" borderId="216" xfId="0" applyNumberFormat="1" applyFont="1" applyBorder="1" applyAlignment="1">
      <alignment horizontal="left" vertical="center" wrapText="1"/>
    </xf>
    <xf numFmtId="0" fontId="58" fillId="0" borderId="120" xfId="0" applyNumberFormat="1" applyFont="1" applyBorder="1" applyAlignment="1">
      <alignment horizontal="left" vertical="center" wrapText="1"/>
    </xf>
    <xf numFmtId="0" fontId="58" fillId="0" borderId="188" xfId="0" applyNumberFormat="1" applyFont="1" applyBorder="1" applyAlignment="1">
      <alignment horizontal="left" vertical="center" wrapText="1"/>
    </xf>
    <xf numFmtId="0" fontId="58" fillId="0" borderId="207" xfId="0" applyNumberFormat="1" applyFont="1" applyBorder="1" applyAlignment="1">
      <alignment horizontal="center" vertical="center" wrapText="1"/>
    </xf>
    <xf numFmtId="0" fontId="58" fillId="0" borderId="208" xfId="0" applyNumberFormat="1" applyFont="1" applyBorder="1" applyAlignment="1">
      <alignment horizontal="center" vertical="center" wrapText="1"/>
    </xf>
    <xf numFmtId="0" fontId="58" fillId="0" borderId="209" xfId="0" applyNumberFormat="1" applyFont="1" applyBorder="1" applyAlignment="1">
      <alignment horizontal="center" vertical="center" wrapText="1"/>
    </xf>
    <xf numFmtId="0" fontId="58" fillId="0" borderId="120" xfId="0" applyNumberFormat="1" applyFont="1" applyBorder="1" applyAlignment="1">
      <alignment horizontal="center" vertical="center" wrapText="1"/>
    </xf>
    <xf numFmtId="0" fontId="58" fillId="0" borderId="188" xfId="0" applyNumberFormat="1" applyFont="1" applyBorder="1" applyAlignment="1">
      <alignment horizontal="center" vertical="center" wrapText="1"/>
    </xf>
    <xf numFmtId="0" fontId="58" fillId="0" borderId="205" xfId="0" applyNumberFormat="1" applyFont="1" applyBorder="1" applyAlignment="1">
      <alignment horizontal="center" vertical="center" wrapText="1"/>
    </xf>
    <xf numFmtId="0" fontId="58" fillId="0" borderId="206" xfId="0" applyNumberFormat="1" applyFont="1" applyBorder="1" applyAlignment="1">
      <alignment horizontal="center" vertical="center" wrapText="1"/>
    </xf>
    <xf numFmtId="0" fontId="42" fillId="0" borderId="147" xfId="0" applyFont="1" applyBorder="1" applyAlignment="1">
      <alignment horizontal="center" vertical="center" wrapText="1"/>
    </xf>
    <xf numFmtId="0" fontId="4" fillId="0" borderId="148" xfId="0" applyFont="1" applyBorder="1"/>
    <xf numFmtId="0" fontId="4" fillId="0" borderId="149" xfId="0" applyFont="1" applyBorder="1"/>
    <xf numFmtId="0" fontId="4" fillId="0" borderId="152" xfId="0" applyFont="1" applyBorder="1"/>
    <xf numFmtId="0" fontId="4" fillId="0" borderId="153" xfId="0" applyFont="1" applyBorder="1"/>
    <xf numFmtId="0" fontId="4" fillId="0" borderId="154" xfId="0" applyFont="1" applyBorder="1"/>
    <xf numFmtId="174" fontId="41" fillId="6" borderId="146" xfId="0" applyNumberFormat="1" applyFont="1" applyFill="1" applyBorder="1" applyAlignment="1">
      <alignment horizontal="center" vertical="center" wrapText="1"/>
    </xf>
    <xf numFmtId="0" fontId="4" fillId="0" borderId="151" xfId="0" applyFont="1" applyBorder="1"/>
    <xf numFmtId="173" fontId="35" fillId="3" borderId="9" xfId="0" applyNumberFormat="1" applyFont="1" applyFill="1" applyBorder="1" applyAlignment="1">
      <alignment horizontal="center" vertical="center"/>
    </xf>
    <xf numFmtId="0" fontId="42" fillId="0" borderId="158" xfId="0" applyFont="1" applyBorder="1" applyAlignment="1">
      <alignment horizontal="center" vertical="center" wrapText="1"/>
    </xf>
    <xf numFmtId="0" fontId="36" fillId="4" borderId="53" xfId="0" applyFont="1" applyFill="1" applyBorder="1" applyAlignment="1">
      <alignment horizontal="center" vertical="center" wrapText="1"/>
    </xf>
    <xf numFmtId="0" fontId="39" fillId="6" borderId="128" xfId="0" applyFont="1" applyFill="1" applyBorder="1" applyAlignment="1">
      <alignment horizontal="center" vertical="center" wrapText="1"/>
    </xf>
    <xf numFmtId="0" fontId="4" fillId="0" borderId="129" xfId="0" applyFont="1" applyBorder="1"/>
    <xf numFmtId="170" fontId="40" fillId="0" borderId="53" xfId="0" applyNumberFormat="1" applyFont="1" applyBorder="1" applyAlignment="1">
      <alignment horizontal="center" vertical="center" wrapText="1"/>
    </xf>
    <xf numFmtId="0" fontId="4" fillId="0" borderId="136" xfId="0" applyFont="1" applyBorder="1"/>
    <xf numFmtId="170" fontId="40" fillId="0" borderId="139" xfId="0" applyNumberFormat="1" applyFont="1" applyBorder="1" applyAlignment="1">
      <alignment horizontal="center" vertical="center" wrapText="1"/>
    </xf>
    <xf numFmtId="0" fontId="4" fillId="0" borderId="140" xfId="0" applyFont="1" applyBorder="1"/>
    <xf numFmtId="0" fontId="4" fillId="0" borderId="141" xfId="0" applyFont="1" applyBorder="1"/>
    <xf numFmtId="170" fontId="40" fillId="5" borderId="145" xfId="0" applyNumberFormat="1" applyFont="1" applyFill="1" applyBorder="1" applyAlignment="1">
      <alignment horizontal="center" vertical="center" wrapText="1"/>
    </xf>
    <xf numFmtId="172" fontId="35" fillId="15" borderId="117" xfId="0" applyNumberFormat="1" applyFont="1" applyFill="1" applyBorder="1" applyAlignment="1">
      <alignment horizontal="center" vertical="center" textRotation="90"/>
    </xf>
    <xf numFmtId="0" fontId="4" fillId="0" borderId="120" xfId="0" applyFont="1" applyBorder="1"/>
    <xf numFmtId="0" fontId="4" fillId="0" borderId="105" xfId="0" applyFont="1" applyBorder="1"/>
    <xf numFmtId="175" fontId="41" fillId="5" borderId="162" xfId="0" applyNumberFormat="1" applyFont="1" applyFill="1" applyBorder="1" applyAlignment="1">
      <alignment horizontal="center" vertical="center" wrapText="1"/>
    </xf>
    <xf numFmtId="0" fontId="4" fillId="0" borderId="163" xfId="0" applyFont="1" applyBorder="1"/>
    <xf numFmtId="0" fontId="4" fillId="0" borderId="164" xfId="0" applyFont="1" applyBorder="1"/>
    <xf numFmtId="175" fontId="41" fillId="5" borderId="180" xfId="0" applyNumberFormat="1" applyFont="1" applyFill="1" applyBorder="1" applyAlignment="1">
      <alignment horizontal="center" vertical="center" wrapText="1"/>
    </xf>
    <xf numFmtId="0" fontId="4" fillId="0" borderId="181" xfId="0" applyFont="1" applyBorder="1"/>
    <xf numFmtId="0" fontId="4" fillId="0" borderId="182" xfId="0" applyFont="1" applyBorder="1"/>
    <xf numFmtId="9" fontId="41" fillId="5" borderId="66" xfId="0" applyNumberFormat="1" applyFont="1" applyFill="1" applyBorder="1" applyAlignment="1">
      <alignment horizontal="center" vertical="center" wrapText="1"/>
    </xf>
    <xf numFmtId="175" fontId="41" fillId="5" borderId="166" xfId="0" applyNumberFormat="1" applyFont="1" applyFill="1" applyBorder="1" applyAlignment="1">
      <alignment horizontal="center" vertical="center" wrapText="1"/>
    </xf>
    <xf numFmtId="0" fontId="4" fillId="0" borderId="167" xfId="0" applyFont="1" applyBorder="1"/>
    <xf numFmtId="0" fontId="4" fillId="0" borderId="168" xfId="0" applyFont="1" applyBorder="1"/>
    <xf numFmtId="9" fontId="41" fillId="5" borderId="176" xfId="0" applyNumberFormat="1" applyFont="1" applyFill="1" applyBorder="1" applyAlignment="1">
      <alignment horizontal="center" vertical="center" wrapText="1"/>
    </xf>
    <xf numFmtId="0" fontId="4" fillId="0" borderId="177" xfId="0" applyFont="1" applyBorder="1"/>
    <xf numFmtId="0" fontId="4" fillId="0" borderId="178" xfId="0" applyFont="1" applyBorder="1"/>
    <xf numFmtId="176" fontId="41" fillId="5" borderId="66" xfId="0" applyNumberFormat="1" applyFont="1" applyFill="1" applyBorder="1" applyAlignment="1">
      <alignment horizontal="center" vertical="center" wrapText="1"/>
    </xf>
    <xf numFmtId="10" fontId="42" fillId="0" borderId="147" xfId="0" applyNumberFormat="1" applyFont="1" applyBorder="1" applyAlignment="1">
      <alignment horizontal="center" vertical="center" wrapText="1"/>
    </xf>
    <xf numFmtId="10" fontId="42" fillId="0" borderId="158" xfId="0" applyNumberFormat="1" applyFont="1" applyBorder="1" applyAlignment="1">
      <alignment horizontal="center" vertical="center" wrapText="1"/>
    </xf>
    <xf numFmtId="0" fontId="42" fillId="0" borderId="150" xfId="0" applyFont="1" applyBorder="1" applyAlignment="1">
      <alignment horizontal="center" vertical="center" wrapText="1"/>
    </xf>
    <xf numFmtId="0" fontId="4" fillId="0" borderId="183" xfId="0" applyFont="1" applyBorder="1"/>
    <xf numFmtId="0" fontId="37" fillId="4" borderId="124" xfId="0" applyFont="1" applyFill="1" applyBorder="1" applyAlignment="1">
      <alignment horizontal="center" vertical="center" wrapText="1"/>
    </xf>
    <xf numFmtId="170" fontId="40" fillId="0" borderId="133" xfId="0" applyNumberFormat="1" applyFont="1" applyBorder="1" applyAlignment="1">
      <alignment horizontal="center" vertical="center" wrapText="1"/>
    </xf>
    <xf numFmtId="0" fontId="4" fillId="0" borderId="134" xfId="0" applyFont="1" applyBorder="1"/>
    <xf numFmtId="169" fontId="35" fillId="15" borderId="117" xfId="0" applyNumberFormat="1" applyFont="1" applyFill="1" applyBorder="1" applyAlignment="1">
      <alignment horizontal="center" vertical="center" textRotation="90"/>
    </xf>
    <xf numFmtId="0" fontId="37" fillId="4" borderId="65" xfId="0" applyFont="1" applyFill="1" applyBorder="1" applyAlignment="1">
      <alignment horizontal="center" vertical="center"/>
    </xf>
    <xf numFmtId="0" fontId="4" fillId="0" borderId="121" xfId="0" applyFont="1" applyBorder="1"/>
    <xf numFmtId="0" fontId="43" fillId="4" borderId="53" xfId="0" applyFont="1" applyFill="1" applyBorder="1" applyAlignment="1">
      <alignment horizontal="center" vertical="center"/>
    </xf>
    <xf numFmtId="0" fontId="41" fillId="2" borderId="150" xfId="0" applyFont="1" applyFill="1" applyBorder="1" applyAlignment="1">
      <alignment horizontal="center" vertical="center" wrapText="1"/>
    </xf>
    <xf numFmtId="0" fontId="4" fillId="0" borderId="155" xfId="0" applyFont="1" applyBorder="1"/>
    <xf numFmtId="0" fontId="4" fillId="0" borderId="156" xfId="0" applyFont="1" applyBorder="1"/>
    <xf numFmtId="0" fontId="4" fillId="0" borderId="133" xfId="0" applyFont="1" applyBorder="1"/>
    <xf numFmtId="0" fontId="4" fillId="0" borderId="130" xfId="0" applyFont="1" applyBorder="1"/>
    <xf numFmtId="0" fontId="41" fillId="16" borderId="150" xfId="0" applyFont="1" applyFill="1" applyBorder="1" applyAlignment="1">
      <alignment horizontal="center" vertical="center"/>
    </xf>
    <xf numFmtId="0" fontId="40" fillId="0" borderId="138" xfId="0" applyFont="1" applyBorder="1" applyAlignment="1">
      <alignment horizontal="center" vertical="center" wrapText="1"/>
    </xf>
    <xf numFmtId="0" fontId="36" fillId="4" borderId="118" xfId="0" applyFont="1" applyFill="1" applyBorder="1" applyAlignment="1">
      <alignment horizontal="center" vertical="center"/>
    </xf>
    <xf numFmtId="0" fontId="4" fillId="0" borderId="21" xfId="0" applyFont="1" applyBorder="1"/>
    <xf numFmtId="0" fontId="4" fillId="0" borderId="119" xfId="0" applyFont="1" applyBorder="1"/>
    <xf numFmtId="9" fontId="42" fillId="25" borderId="159" xfId="0" applyNumberFormat="1" applyFont="1" applyFill="1" applyBorder="1" applyAlignment="1">
      <alignment horizontal="center" vertical="center" wrapText="1"/>
    </xf>
    <xf numFmtId="9" fontId="42" fillId="26" borderId="43" xfId="0" applyNumberFormat="1" applyFont="1" applyFill="1" applyBorder="1" applyAlignment="1">
      <alignment horizontal="center" vertical="center" wrapText="1"/>
    </xf>
    <xf numFmtId="9" fontId="42" fillId="26" borderId="159" xfId="0" applyNumberFormat="1" applyFont="1" applyFill="1" applyBorder="1" applyAlignment="1">
      <alignment horizontal="center" vertical="center" wrapText="1"/>
    </xf>
    <xf numFmtId="0" fontId="40" fillId="0" borderId="139" xfId="0" applyNumberFormat="1" applyFont="1" applyBorder="1" applyAlignment="1">
      <alignment horizontal="center" vertical="center" wrapText="1"/>
    </xf>
    <xf numFmtId="0" fontId="4" fillId="0" borderId="140" xfId="0" applyNumberFormat="1" applyFont="1" applyBorder="1"/>
    <xf numFmtId="0" fontId="4" fillId="0" borderId="141" xfId="0" applyNumberFormat="1" applyFont="1" applyBorder="1"/>
  </cellXfs>
  <cellStyles count="2">
    <cellStyle name="Normal" xfId="0" builtinId="0"/>
    <cellStyle name="Normal 2" xfId="1" xr:uid="{222372BC-1C7C-344F-A14A-BF9302299764}"/>
  </cellStyles>
  <dxfs count="1042">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Competition Style Low Bar Back Squat (w/ belt)</c:v>
                </c:pt>
                <c:pt idx="1">
                  <c:v>Competition Style Low Bar Back Squat (w/ belt)</c:v>
                </c:pt>
                <c:pt idx="2">
                  <c:v>Competition Style Low Bar Back Squat (w/ belt)</c:v>
                </c:pt>
                <c:pt idx="3">
                  <c:v>Competition Style Low Bar Back Squat (w/ belt)</c:v>
                </c:pt>
                <c:pt idx="4">
                  <c:v>Competition Style Low Bar Back Squat (w/ belt)</c:v>
                </c:pt>
                <c:pt idx="5">
                  <c:v>Competition Style Low Bar Back Squat (w/ belt)</c:v>
                </c:pt>
                <c:pt idx="6">
                  <c:v>Competition Style Low Bar Back Squat (w/ belt)</c:v>
                </c:pt>
                <c:pt idx="7">
                  <c:v>Competition Style Low Bar Back Squat (w/ belt)</c:v>
                </c:pt>
                <c:pt idx="8">
                  <c:v>Competition Style Low Bar Back Squat (w/ belt)</c:v>
                </c:pt>
                <c:pt idx="9">
                  <c:v>Competition Style Low Bar Back Squat (w/ belt)</c:v>
                </c:pt>
                <c:pt idx="10">
                  <c:v>Competition Style Low Bar Back Squat (w/ belt)</c:v>
                </c:pt>
                <c:pt idx="11">
                  <c:v>Competition Style Low Bar Back Squat (w/ belt)</c:v>
                </c:pt>
                <c:pt idx="12">
                  <c:v>Competition Style Low Bar Back Squat (w/ belt)</c:v>
                </c:pt>
                <c:pt idx="13">
                  <c:v>Slot 1 Week 14</c:v>
                </c:pt>
                <c:pt idx="14">
                  <c:v>Slot 1 Week 15</c:v>
                </c:pt>
                <c:pt idx="15">
                  <c:v>Slot 1 Week 16</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Competition-Style Bench Press</c:v>
                </c:pt>
                <c:pt idx="1">
                  <c:v>Competition-Style Bench Press</c:v>
                </c:pt>
                <c:pt idx="2">
                  <c:v>Competition-Style Bench Press</c:v>
                </c:pt>
                <c:pt idx="3">
                  <c:v>Competition-Style Bench Press</c:v>
                </c:pt>
                <c:pt idx="4">
                  <c:v>Competition-Style Bench Press</c:v>
                </c:pt>
                <c:pt idx="5">
                  <c:v>Competition-Style Bench Press</c:v>
                </c:pt>
                <c:pt idx="6">
                  <c:v>Competition-Style Bench Press</c:v>
                </c:pt>
                <c:pt idx="7">
                  <c:v>Competition-Style Bench Press</c:v>
                </c:pt>
                <c:pt idx="8">
                  <c:v>Competition-Style Bench Press</c:v>
                </c:pt>
                <c:pt idx="9">
                  <c:v>Competition-Style Bench Press</c:v>
                </c:pt>
                <c:pt idx="10">
                  <c:v>Competition-Style Bench Press</c:v>
                </c:pt>
                <c:pt idx="11">
                  <c:v>Competition-Style Bench Press</c:v>
                </c:pt>
                <c:pt idx="12">
                  <c:v>Competition-Style Bench Press</c:v>
                </c:pt>
                <c:pt idx="13">
                  <c:v>Slot 2 Week 14</c:v>
                </c:pt>
                <c:pt idx="14">
                  <c:v>Slot 2 Week 15</c:v>
                </c:pt>
                <c:pt idx="15">
                  <c:v>Slot 2 Week 16</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Standing Overhead Press</c:v>
                </c:pt>
                <c:pt idx="1">
                  <c:v>Standing Overhead Press</c:v>
                </c:pt>
                <c:pt idx="2">
                  <c:v>Standing Overhead Press</c:v>
                </c:pt>
                <c:pt idx="3">
                  <c:v>Standing Overhead Press</c:v>
                </c:pt>
                <c:pt idx="4">
                  <c:v>Close Grip Floor Press</c:v>
                </c:pt>
                <c:pt idx="5">
                  <c:v>Close Grip Floor Press</c:v>
                </c:pt>
                <c:pt idx="6">
                  <c:v>Close Grip Floor Press</c:v>
                </c:pt>
                <c:pt idx="7">
                  <c:v>Close Grip Floor Press</c:v>
                </c:pt>
                <c:pt idx="8">
                  <c:v>Feet up bench press</c:v>
                </c:pt>
                <c:pt idx="9">
                  <c:v>Feet up bench press</c:v>
                </c:pt>
                <c:pt idx="10">
                  <c:v>Feet up bench press</c:v>
                </c:pt>
                <c:pt idx="11">
                  <c:v>Feet up bench press</c:v>
                </c:pt>
                <c:pt idx="12">
                  <c:v>Competition-Style Conventional deadlift w/ belt</c:v>
                </c:pt>
                <c:pt idx="13">
                  <c:v>Slot 3 Week 14</c:v>
                </c:pt>
                <c:pt idx="14">
                  <c:v>Slot 3 Week 15</c:v>
                </c:pt>
                <c:pt idx="15">
                  <c:v>Slot 3 Week 16</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Competition-Style Conventional deadlift w/ belt</c:v>
                </c:pt>
                <c:pt idx="1">
                  <c:v>Competition-Style Conventional deadlift w/ belt</c:v>
                </c:pt>
                <c:pt idx="2">
                  <c:v>Competition-Style Conventional deadlift w/ belt</c:v>
                </c:pt>
                <c:pt idx="3">
                  <c:v>Competition-Style Conventional deadlift w/ belt</c:v>
                </c:pt>
                <c:pt idx="4">
                  <c:v>Competition-Style Conventional deadlift w/ belt</c:v>
                </c:pt>
                <c:pt idx="5">
                  <c:v>Competition-Style Conventional deadlift w/ belt</c:v>
                </c:pt>
                <c:pt idx="6">
                  <c:v>Competition-Style Conventional deadlift w/ belt</c:v>
                </c:pt>
                <c:pt idx="7">
                  <c:v>Competition-Style Conventional deadlift w/ belt</c:v>
                </c:pt>
                <c:pt idx="8">
                  <c:v>Competition-Style Conventional deadlift w/ belt</c:v>
                </c:pt>
                <c:pt idx="9">
                  <c:v>Competition-Style Conventional deadlift w/ belt</c:v>
                </c:pt>
                <c:pt idx="10">
                  <c:v>Competition-Style Conventional deadlift w/ belt</c:v>
                </c:pt>
                <c:pt idx="11">
                  <c:v>Competition-Style Conventional deadlift w/ belt</c:v>
                </c:pt>
                <c:pt idx="12">
                  <c:v>Competition Style Low Bar Back Squat (w/ belt)</c:v>
                </c:pt>
                <c:pt idx="13">
                  <c:v>Slot 4 Week 14</c:v>
                </c:pt>
                <c:pt idx="14">
                  <c:v>Slot 4 Week 15</c:v>
                </c:pt>
                <c:pt idx="15">
                  <c:v>Slot 4 Week 16</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Low Incline (15*) Bench Press</c:v>
                </c:pt>
                <c:pt idx="1">
                  <c:v>Low Incline (15*) Bench Press</c:v>
                </c:pt>
                <c:pt idx="2">
                  <c:v>Low Incline (15*) Bench Press</c:v>
                </c:pt>
                <c:pt idx="3">
                  <c:v>Low Incline (15*) Bench Press</c:v>
                </c:pt>
                <c:pt idx="4">
                  <c:v>2 Count Paused Bench Press</c:v>
                </c:pt>
                <c:pt idx="5">
                  <c:v>2 Count Paused Bench Press</c:v>
                </c:pt>
                <c:pt idx="6">
                  <c:v>2 Count Paused Bench Press</c:v>
                </c:pt>
                <c:pt idx="7">
                  <c:v>2 Count Paused Bench Press</c:v>
                </c:pt>
                <c:pt idx="8">
                  <c:v>Pin Bench (Chest Level)</c:v>
                </c:pt>
                <c:pt idx="9">
                  <c:v>Pin Bench (Chest Level)</c:v>
                </c:pt>
                <c:pt idx="10">
                  <c:v>Pin Bench (Chest Level)</c:v>
                </c:pt>
                <c:pt idx="11">
                  <c:v>Pin Bench (Chest Level)</c:v>
                </c:pt>
                <c:pt idx="12">
                  <c:v>Competition-Style Bench Press</c:v>
                </c:pt>
                <c:pt idx="13">
                  <c:v>Slot 5 Week 14</c:v>
                </c:pt>
                <c:pt idx="14">
                  <c:v>Slot 5 Week 15</c:v>
                </c:pt>
                <c:pt idx="15">
                  <c:v>Slot 5 Week 16</c:v>
                </c:pt>
              </c:strCache>
            </c:strRef>
          </c:cat>
          <c:val>
            <c:numRef>
              <c:f>ANALYSIS!$H$58:$H$73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Belt Squat</c:v>
                </c:pt>
                <c:pt idx="1">
                  <c:v>Belt Squat</c:v>
                </c:pt>
                <c:pt idx="2">
                  <c:v>Belt Squat</c:v>
                </c:pt>
                <c:pt idx="3">
                  <c:v>Belt Squat</c:v>
                </c:pt>
                <c:pt idx="4">
                  <c:v>3-0-3 Tempo Squat</c:v>
                </c:pt>
                <c:pt idx="5">
                  <c:v>3-0-3 Tempo Squat</c:v>
                </c:pt>
                <c:pt idx="6">
                  <c:v>3-0-3 Tempo Squat</c:v>
                </c:pt>
                <c:pt idx="7">
                  <c:v>3-0-3 Tempo Squat</c:v>
                </c:pt>
                <c:pt idx="8">
                  <c:v>Low bar back squat, no belt</c:v>
                </c:pt>
                <c:pt idx="9">
                  <c:v>Low bar back squat, no belt</c:v>
                </c:pt>
                <c:pt idx="10">
                  <c:v>Low bar back squat, no belt</c:v>
                </c:pt>
                <c:pt idx="11">
                  <c:v>Low bar back squat, no belt</c:v>
                </c:pt>
                <c:pt idx="12">
                  <c:v>None</c:v>
                </c:pt>
                <c:pt idx="13">
                  <c:v>Slot 6 Week 14</c:v>
                </c:pt>
                <c:pt idx="14">
                  <c:v>Slot 6 Week 15</c:v>
                </c:pt>
                <c:pt idx="15">
                  <c:v>Slot 6 Week 16</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Squat + Chains (20% 1Rm in chains)</c:v>
                </c:pt>
                <c:pt idx="1">
                  <c:v>Squat + Chains (20% 1Rm in chains)</c:v>
                </c:pt>
                <c:pt idx="2">
                  <c:v>Squat + Chains (20% 1Rm in chains)</c:v>
                </c:pt>
                <c:pt idx="3">
                  <c:v>Squat + Chains (20% 1Rm in chains)</c:v>
                </c:pt>
                <c:pt idx="4">
                  <c:v>2 Count Paused Squat</c:v>
                </c:pt>
                <c:pt idx="5">
                  <c:v>2 Count Paused Squat</c:v>
                </c:pt>
                <c:pt idx="6">
                  <c:v>2 Count Paused Squat</c:v>
                </c:pt>
                <c:pt idx="7">
                  <c:v>2 Count Paused Squat</c:v>
                </c:pt>
                <c:pt idx="8">
                  <c:v>Pin Squat (Below parallel)</c:v>
                </c:pt>
                <c:pt idx="9">
                  <c:v>Pin Squat (Below parallel)</c:v>
                </c:pt>
                <c:pt idx="10">
                  <c:v>Pin Squat (Below parallel)</c:v>
                </c:pt>
                <c:pt idx="11">
                  <c:v>Pin Squat (Below parallel)</c:v>
                </c:pt>
                <c:pt idx="12">
                  <c:v>None</c:v>
                </c:pt>
                <c:pt idx="13">
                  <c:v>Slot 7 Week 14</c:v>
                </c:pt>
                <c:pt idx="14">
                  <c:v>Slot 7 Week 15</c:v>
                </c:pt>
                <c:pt idx="15">
                  <c:v>Slot 7 Week 16</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Touch and Go Bench Press</c:v>
                </c:pt>
                <c:pt idx="1">
                  <c:v>Touch and Go Bench Press</c:v>
                </c:pt>
                <c:pt idx="2">
                  <c:v>Touch and Go Bench Press</c:v>
                </c:pt>
                <c:pt idx="3">
                  <c:v>Touch and Go Bench Press</c:v>
                </c:pt>
                <c:pt idx="4">
                  <c:v>Touch and Go Bench Press</c:v>
                </c:pt>
                <c:pt idx="5">
                  <c:v>Touch and Go Bench Press</c:v>
                </c:pt>
                <c:pt idx="6">
                  <c:v>Touch and Go Bench Press</c:v>
                </c:pt>
                <c:pt idx="7">
                  <c:v>Touch and Go Bench Press</c:v>
                </c:pt>
                <c:pt idx="8">
                  <c:v>Touch and Go Bench Press</c:v>
                </c:pt>
                <c:pt idx="9">
                  <c:v>Touch and Go Bench Press</c:v>
                </c:pt>
                <c:pt idx="10">
                  <c:v>Touch and Go Bench Press</c:v>
                </c:pt>
                <c:pt idx="11">
                  <c:v>Touch and Go Bench Press</c:v>
                </c:pt>
                <c:pt idx="12">
                  <c:v>None</c:v>
                </c:pt>
                <c:pt idx="13">
                  <c:v>Slot 8 Week 14</c:v>
                </c:pt>
                <c:pt idx="14">
                  <c:v>Slot 8 Week 15</c:v>
                </c:pt>
                <c:pt idx="15">
                  <c:v>Slot 8 Week 16</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High incline bench Press w/ Dumbbells</c:v>
                </c:pt>
                <c:pt idx="1">
                  <c:v>High incline bench Press w/ Dumbbells</c:v>
                </c:pt>
                <c:pt idx="2">
                  <c:v>High incline bench Press w/ Dumbbells</c:v>
                </c:pt>
                <c:pt idx="3">
                  <c:v>High incline bench Press w/ Dumbbells</c:v>
                </c:pt>
                <c:pt idx="4">
                  <c:v>Standing Overhead Press</c:v>
                </c:pt>
                <c:pt idx="5">
                  <c:v>Standing Overhead Press</c:v>
                </c:pt>
                <c:pt idx="6">
                  <c:v>Standing Overhead Press</c:v>
                </c:pt>
                <c:pt idx="7">
                  <c:v>Standing Overhead Press</c:v>
                </c:pt>
                <c:pt idx="8">
                  <c:v>Wide Grip Bench Press</c:v>
                </c:pt>
                <c:pt idx="9">
                  <c:v>Wide Grip Bench Press</c:v>
                </c:pt>
                <c:pt idx="10">
                  <c:v>Wide Grip Bench Press</c:v>
                </c:pt>
                <c:pt idx="11">
                  <c:v>Wide Grip Bench Press</c:v>
                </c:pt>
                <c:pt idx="12">
                  <c:v>None</c:v>
                </c:pt>
                <c:pt idx="13">
                  <c:v>Slot 9 Week 14</c:v>
                </c:pt>
                <c:pt idx="14">
                  <c:v>Slot 9 Week 15</c:v>
                </c:pt>
                <c:pt idx="15">
                  <c:v>Slot 9 Week 16</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Mid Shin Block/Rack Pull</c:v>
                </c:pt>
                <c:pt idx="1">
                  <c:v>Mid Shin Block/Rack Pull</c:v>
                </c:pt>
                <c:pt idx="2">
                  <c:v>Mid Shin Block/Rack Pull</c:v>
                </c:pt>
                <c:pt idx="3">
                  <c:v>Mid Shin Block/Rack Pull</c:v>
                </c:pt>
                <c:pt idx="4">
                  <c:v>2 Count Paused Deadlift</c:v>
                </c:pt>
                <c:pt idx="5">
                  <c:v>2 Count Paused Deadlift</c:v>
                </c:pt>
                <c:pt idx="6">
                  <c:v>2 Count Paused Deadlift</c:v>
                </c:pt>
                <c:pt idx="7">
                  <c:v>2 Count Paused Deadlift</c:v>
                </c:pt>
                <c:pt idx="8">
                  <c:v>2" deficit deadlift</c:v>
                </c:pt>
                <c:pt idx="9">
                  <c:v>2" deficit deadlift</c:v>
                </c:pt>
                <c:pt idx="10">
                  <c:v>2" deficit deadlift</c:v>
                </c:pt>
                <c:pt idx="11">
                  <c:v>2" deficit deadlift</c:v>
                </c:pt>
                <c:pt idx="12">
                  <c:v>Competition Style Low Bar Back Squat (w/ belt)</c:v>
                </c:pt>
                <c:pt idx="13">
                  <c:v>None</c:v>
                </c:pt>
                <c:pt idx="14">
                  <c:v>None</c:v>
                </c:pt>
                <c:pt idx="15">
                  <c:v>None</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Slingshot Bench</c:v>
                </c:pt>
                <c:pt idx="1">
                  <c:v>Slingshot Bench</c:v>
                </c:pt>
                <c:pt idx="2">
                  <c:v>Slingshot Bench</c:v>
                </c:pt>
                <c:pt idx="3">
                  <c:v>Slingshot Bench</c:v>
                </c:pt>
                <c:pt idx="4">
                  <c:v>2 Board Bench, Paused</c:v>
                </c:pt>
                <c:pt idx="5">
                  <c:v>2 Board Bench, Paused</c:v>
                </c:pt>
                <c:pt idx="6">
                  <c:v>2 Board Bench, Paused</c:v>
                </c:pt>
                <c:pt idx="7">
                  <c:v>2 Board Bench, Paused</c:v>
                </c:pt>
                <c:pt idx="8">
                  <c:v>Close Grip Bench Press</c:v>
                </c:pt>
                <c:pt idx="9">
                  <c:v>Close Grip Bench Press</c:v>
                </c:pt>
                <c:pt idx="10">
                  <c:v>Close Grip Bench Press</c:v>
                </c:pt>
                <c:pt idx="11">
                  <c:v>Close Grip Bench Press</c:v>
                </c:pt>
                <c:pt idx="12">
                  <c:v>Competition-Style Bench Press</c:v>
                </c:pt>
                <c:pt idx="13">
                  <c:v>None</c:v>
                </c:pt>
                <c:pt idx="14">
                  <c:v>None</c:v>
                </c:pt>
                <c:pt idx="15">
                  <c:v>None</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Hip Thrusts</c:v>
                </c:pt>
                <c:pt idx="1">
                  <c:v>Hip Thrusts</c:v>
                </c:pt>
                <c:pt idx="2">
                  <c:v>Hip Thrusts</c:v>
                </c:pt>
                <c:pt idx="3">
                  <c:v>Hip Thrusts</c:v>
                </c:pt>
                <c:pt idx="4">
                  <c:v>Romanian Deadlift</c:v>
                </c:pt>
                <c:pt idx="5">
                  <c:v>Romanian Deadlift</c:v>
                </c:pt>
                <c:pt idx="6">
                  <c:v>Romanian Deadlift</c:v>
                </c:pt>
                <c:pt idx="7">
                  <c:v>Romanian Deadlift</c:v>
                </c:pt>
                <c:pt idx="8">
                  <c:v>Stiff Legged Deadlift off 2" deficit</c:v>
                </c:pt>
                <c:pt idx="9">
                  <c:v>Stiff Legged Deadlift off 2" deficit</c:v>
                </c:pt>
                <c:pt idx="10">
                  <c:v>Stiff Legged Deadlift off 2" deficit</c:v>
                </c:pt>
                <c:pt idx="11">
                  <c:v>Stiff Legged Deadlift off 2" deficit</c:v>
                </c:pt>
                <c:pt idx="12">
                  <c:v>Competition-Style Conventional deadlift w/ belt</c:v>
                </c:pt>
                <c:pt idx="13">
                  <c:v>None</c:v>
                </c:pt>
                <c:pt idx="14">
                  <c:v>None</c:v>
                </c:pt>
                <c:pt idx="15">
                  <c:v>None</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4.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5.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9.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812800</xdr:colOff>
      <xdr:row>2</xdr:row>
      <xdr:rowOff>342900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5</xdr:col>
      <xdr:colOff>603250</xdr:colOff>
      <xdr:row>56</xdr:row>
      <xdr:rowOff>355601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755650</xdr:colOff>
      <xdr:row>111</xdr:row>
      <xdr:rowOff>25400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3" name="Shape 13" descr="Click to watch introductory video.">
          <a:hlinkClick xmlns:r="http://schemas.openxmlformats.org/officeDocument/2006/relationships" r:id="rId1"/>
          <a:extLst>
            <a:ext uri="{FF2B5EF4-FFF2-40B4-BE49-F238E27FC236}">
              <a16:creationId xmlns:a16="http://schemas.microsoft.com/office/drawing/2014/main" id="{00000000-0008-0000-1000-00000D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4" name="Shape 14" descr="Click to watch introductory video.">
          <a:hlinkClick xmlns:r="http://schemas.openxmlformats.org/officeDocument/2006/relationships" r:id="rId1"/>
          <a:extLst>
            <a:ext uri="{FF2B5EF4-FFF2-40B4-BE49-F238E27FC236}">
              <a16:creationId xmlns:a16="http://schemas.microsoft.com/office/drawing/2014/main" id="{00000000-0008-0000-1100-00000E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5" name="Shape 15" descr="Click to watch introductory video.">
          <a:hlinkClick xmlns:r="http://schemas.openxmlformats.org/officeDocument/2006/relationships" r:id="rId1"/>
          <a:extLst>
            <a:ext uri="{FF2B5EF4-FFF2-40B4-BE49-F238E27FC236}">
              <a16:creationId xmlns:a16="http://schemas.microsoft.com/office/drawing/2014/main" id="{00000000-0008-0000-1200-00000F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6" name="Shape 16" descr="Click to watch introductory video.">
          <a:hlinkClick xmlns:r="http://schemas.openxmlformats.org/officeDocument/2006/relationships" r:id="rId1"/>
          <a:extLst>
            <a:ext uri="{FF2B5EF4-FFF2-40B4-BE49-F238E27FC236}">
              <a16:creationId xmlns:a16="http://schemas.microsoft.com/office/drawing/2014/main" id="{00000000-0008-0000-1300-000010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7" name="Shape 17" descr="Click to watch introductory video.">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8" name="Shape 18" descr="Click to watch introductory video.">
          <a:hlinkClick xmlns:r="http://schemas.openxmlformats.org/officeDocument/2006/relationships" r:id="rId1"/>
          <a:extLst>
            <a:ext uri="{FF2B5EF4-FFF2-40B4-BE49-F238E27FC236}">
              <a16:creationId xmlns:a16="http://schemas.microsoft.com/office/drawing/2014/main" id="{00000000-0008-0000-1500-000012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9" name="Shape 19" descr="Click to watch introductory video.">
          <a:hlinkClick xmlns:r="http://schemas.openxmlformats.org/officeDocument/2006/relationships" r:id="rId1"/>
          <a:extLst>
            <a:ext uri="{FF2B5EF4-FFF2-40B4-BE49-F238E27FC236}">
              <a16:creationId xmlns:a16="http://schemas.microsoft.com/office/drawing/2014/main" id="{00000000-0008-0000-1600-000013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20" name="Shape 20" descr="Click to watch introductory video.">
          <a:hlinkClick xmlns:r="http://schemas.openxmlformats.org/officeDocument/2006/relationships" r:id="rId1"/>
          <a:extLst>
            <a:ext uri="{FF2B5EF4-FFF2-40B4-BE49-F238E27FC236}">
              <a16:creationId xmlns:a16="http://schemas.microsoft.com/office/drawing/2014/main" id="{00000000-0008-0000-1700-000014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workbookViewId="0">
      <selection activeCell="B8" sqref="B8:F9"/>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21" t="s">
        <v>2039</v>
      </c>
      <c r="E1" s="322"/>
      <c r="F1" s="1"/>
      <c r="G1" s="1"/>
    </row>
    <row r="2" spans="1:7" ht="15.75" customHeight="1"/>
    <row r="3" spans="1:7" ht="34.5" customHeight="1">
      <c r="B3" s="5"/>
      <c r="C3" s="6" t="s">
        <v>20</v>
      </c>
      <c r="D3" s="7"/>
      <c r="E3" s="7"/>
      <c r="F3" s="9"/>
    </row>
    <row r="4" spans="1:7" ht="177.75" customHeight="1">
      <c r="B4" s="10"/>
      <c r="C4" s="323" t="s">
        <v>1988</v>
      </c>
      <c r="D4" s="324"/>
      <c r="E4" s="322"/>
      <c r="F4" s="13" t="s">
        <v>22</v>
      </c>
    </row>
    <row r="5" spans="1:7" ht="39.75" customHeight="1">
      <c r="B5" s="10"/>
      <c r="C5" s="323"/>
      <c r="D5" s="324"/>
      <c r="E5" s="322"/>
      <c r="F5" s="14">
        <v>43569</v>
      </c>
    </row>
    <row r="6" spans="1:7" ht="22.5" customHeight="1">
      <c r="B6" s="15"/>
      <c r="C6" s="325"/>
      <c r="D6" s="326"/>
      <c r="E6" s="327"/>
      <c r="F6" s="17"/>
    </row>
    <row r="7" spans="1:7" ht="15.75" customHeight="1"/>
    <row r="8" spans="1:7" ht="15.75" customHeight="1">
      <c r="B8" s="328" t="s">
        <v>2024</v>
      </c>
      <c r="C8" s="320"/>
      <c r="D8" s="320"/>
      <c r="E8" s="320"/>
      <c r="F8" s="320"/>
    </row>
    <row r="9" spans="1:7" ht="15.75" customHeight="1">
      <c r="B9" s="319" t="s">
        <v>2025</v>
      </c>
      <c r="C9" s="320"/>
      <c r="D9" s="320"/>
      <c r="E9" s="320"/>
      <c r="F9" s="320"/>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9F44-7C5E-0A42-B8B2-70EC72C49C97}">
  <sheetPr>
    <tabColor rgb="FF800F20"/>
  </sheetPr>
  <dimension ref="B1:AG960"/>
  <sheetViews>
    <sheetView showGridLines="0" topLeftCell="D1" zoomScale="60" zoomScaleNormal="60" workbookViewId="0">
      <selection activeCell="AF4" sqref="AF4"/>
    </sheetView>
  </sheetViews>
  <sheetFormatPr baseColWidth="10" defaultColWidth="14.5" defaultRowHeight="15.75" customHeight="1"/>
  <cols>
    <col min="1" max="1" width="7.5" style="247" customWidth="1"/>
    <col min="2" max="2" width="13.83203125" style="247" customWidth="1"/>
    <col min="3" max="3" width="27.83203125" style="247" customWidth="1"/>
    <col min="4" max="4" width="17.5" style="247" customWidth="1"/>
    <col min="5" max="5" width="8.6640625" style="247" customWidth="1"/>
    <col min="6" max="6" width="8.33203125" style="247" customWidth="1"/>
    <col min="7" max="7" width="24" style="247" customWidth="1"/>
    <col min="8" max="8" width="13.5" style="247" customWidth="1"/>
    <col min="9" max="9" width="18.83203125" style="247" customWidth="1"/>
    <col min="10" max="10" width="24.83203125" style="247" customWidth="1"/>
    <col min="11" max="11" width="37.83203125" style="247" customWidth="1"/>
    <col min="12" max="12" width="7.5" style="247" customWidth="1"/>
    <col min="13" max="13" width="13.83203125" style="247" customWidth="1"/>
    <col min="14" max="14" width="27.83203125" style="247" customWidth="1"/>
    <col min="15" max="15" width="17.5" style="247" customWidth="1"/>
    <col min="16" max="16" width="8.6640625" style="247" customWidth="1"/>
    <col min="17" max="17" width="8.33203125" style="247" customWidth="1"/>
    <col min="18" max="18" width="24" style="247" customWidth="1"/>
    <col min="19" max="19" width="13.5" style="247" customWidth="1"/>
    <col min="20" max="20" width="18.83203125" style="247" customWidth="1"/>
    <col min="21" max="21" width="24.83203125" style="247" customWidth="1"/>
    <col min="22" max="22" width="37.83203125" style="247" customWidth="1"/>
    <col min="23" max="23" width="7.5" style="247" customWidth="1"/>
    <col min="24" max="24" width="13.5" style="247" customWidth="1"/>
    <col min="25" max="25" width="27.83203125" style="247" customWidth="1"/>
    <col min="26" max="26" width="17.5" style="247" customWidth="1"/>
    <col min="27" max="27" width="8.6640625" style="247" customWidth="1"/>
    <col min="28" max="28" width="8.33203125" style="247" customWidth="1"/>
    <col min="29" max="29" width="24" style="247" customWidth="1"/>
    <col min="30" max="30" width="13.5" style="247" customWidth="1"/>
    <col min="31" max="31" width="18.83203125" style="247" customWidth="1"/>
    <col min="32" max="32" width="24.83203125" style="247" customWidth="1"/>
    <col min="33" max="33" width="37.83203125" style="247" customWidth="1"/>
    <col min="34" max="34" width="13.5" style="247" customWidth="1"/>
    <col min="35" max="16384" width="14.5" style="247"/>
  </cols>
  <sheetData>
    <row r="1" spans="2:33" ht="9.75" customHeight="1" thickBot="1"/>
    <row r="2" spans="2:33" ht="99.75" customHeight="1" thickBot="1">
      <c r="B2" s="329" t="str">
        <f>TEXT(B5,"MMMM")</f>
        <v>February</v>
      </c>
      <c r="C2" s="330"/>
      <c r="D2" s="330"/>
      <c r="E2" s="330"/>
      <c r="F2" s="330"/>
      <c r="G2" s="330"/>
      <c r="H2" s="330"/>
      <c r="I2" s="330"/>
      <c r="J2" s="330"/>
      <c r="K2" s="331"/>
      <c r="M2" s="329" t="str">
        <f>TEXT(M5,"MMMM")</f>
        <v>March</v>
      </c>
      <c r="N2" s="330"/>
      <c r="O2" s="330"/>
      <c r="P2" s="330"/>
      <c r="Q2" s="330"/>
      <c r="R2" s="330"/>
      <c r="S2" s="330"/>
      <c r="T2" s="330"/>
      <c r="U2" s="330"/>
      <c r="V2" s="331"/>
      <c r="X2" s="329" t="str">
        <f>TEXT(X5,"MMMM")</f>
        <v>April</v>
      </c>
      <c r="Y2" s="330"/>
      <c r="Z2" s="330"/>
      <c r="AA2" s="330"/>
      <c r="AB2" s="330"/>
      <c r="AC2" s="330"/>
      <c r="AD2" s="330"/>
      <c r="AE2" s="330"/>
      <c r="AF2" s="330"/>
      <c r="AG2" s="331"/>
    </row>
    <row r="3" spans="2:33" ht="9.75" customHeight="1" thickBot="1">
      <c r="B3" s="269" t="s">
        <v>22</v>
      </c>
      <c r="C3" s="269" t="s">
        <v>54</v>
      </c>
      <c r="D3" s="269" t="s">
        <v>55</v>
      </c>
      <c r="E3" s="269" t="s">
        <v>56</v>
      </c>
      <c r="F3" s="269" t="s">
        <v>57</v>
      </c>
      <c r="G3" s="269" t="s">
        <v>58</v>
      </c>
      <c r="H3" s="269" t="s">
        <v>59</v>
      </c>
      <c r="I3" s="269" t="s">
        <v>60</v>
      </c>
      <c r="J3" s="269" t="s">
        <v>61</v>
      </c>
      <c r="K3" s="269" t="s">
        <v>62</v>
      </c>
      <c r="L3" s="248"/>
      <c r="M3" s="269" t="s">
        <v>22</v>
      </c>
      <c r="N3" s="269" t="s">
        <v>54</v>
      </c>
      <c r="O3" s="269" t="s">
        <v>55</v>
      </c>
      <c r="P3" s="269" t="s">
        <v>56</v>
      </c>
      <c r="Q3" s="269" t="s">
        <v>57</v>
      </c>
      <c r="R3" s="269" t="s">
        <v>58</v>
      </c>
      <c r="S3" s="269" t="s">
        <v>59</v>
      </c>
      <c r="T3" s="269" t="s">
        <v>60</v>
      </c>
      <c r="U3" s="269" t="s">
        <v>61</v>
      </c>
      <c r="V3" s="269" t="s">
        <v>62</v>
      </c>
      <c r="W3" s="248"/>
      <c r="X3" s="269" t="s">
        <v>22</v>
      </c>
      <c r="Y3" s="269" t="s">
        <v>54</v>
      </c>
      <c r="Z3" s="269" t="s">
        <v>55</v>
      </c>
      <c r="AA3" s="269" t="s">
        <v>56</v>
      </c>
      <c r="AB3" s="269" t="s">
        <v>57</v>
      </c>
      <c r="AC3" s="269" t="s">
        <v>58</v>
      </c>
      <c r="AD3" s="269" t="s">
        <v>59</v>
      </c>
      <c r="AE3" s="269" t="s">
        <v>60</v>
      </c>
      <c r="AF3" s="269" t="s">
        <v>61</v>
      </c>
      <c r="AG3" s="269" t="s">
        <v>62</v>
      </c>
    </row>
    <row r="4" spans="2:33" ht="49.5" customHeight="1" thickBot="1">
      <c r="B4" s="264" t="s">
        <v>22</v>
      </c>
      <c r="C4" s="263" t="s">
        <v>54</v>
      </c>
      <c r="D4" s="263" t="s">
        <v>55</v>
      </c>
      <c r="E4" s="263" t="s">
        <v>56</v>
      </c>
      <c r="F4" s="263" t="s">
        <v>57</v>
      </c>
      <c r="G4" s="263" t="s">
        <v>58</v>
      </c>
      <c r="H4" s="263" t="s">
        <v>59</v>
      </c>
      <c r="I4" s="263" t="s">
        <v>60</v>
      </c>
      <c r="J4" s="268" t="s">
        <v>2001</v>
      </c>
      <c r="K4" s="262" t="s">
        <v>62</v>
      </c>
      <c r="L4" s="248"/>
      <c r="M4" s="264" t="s">
        <v>22</v>
      </c>
      <c r="N4" s="263" t="s">
        <v>54</v>
      </c>
      <c r="O4" s="263" t="s">
        <v>55</v>
      </c>
      <c r="P4" s="263" t="s">
        <v>56</v>
      </c>
      <c r="Q4" s="263" t="s">
        <v>57</v>
      </c>
      <c r="R4" s="263" t="s">
        <v>58</v>
      </c>
      <c r="S4" s="263" t="s">
        <v>59</v>
      </c>
      <c r="T4" s="263" t="s">
        <v>60</v>
      </c>
      <c r="U4" s="268" t="s">
        <v>2001</v>
      </c>
      <c r="V4" s="262" t="s">
        <v>62</v>
      </c>
      <c r="W4" s="248"/>
      <c r="X4" s="264" t="s">
        <v>22</v>
      </c>
      <c r="Y4" s="263" t="s">
        <v>54</v>
      </c>
      <c r="Z4" s="263" t="s">
        <v>55</v>
      </c>
      <c r="AA4" s="263" t="s">
        <v>56</v>
      </c>
      <c r="AB4" s="263" t="s">
        <v>57</v>
      </c>
      <c r="AC4" s="263" t="s">
        <v>58</v>
      </c>
      <c r="AD4" s="263" t="s">
        <v>59</v>
      </c>
      <c r="AE4" s="268" t="s">
        <v>2001</v>
      </c>
      <c r="AF4" s="268" t="s">
        <v>2001</v>
      </c>
      <c r="AG4" s="262" t="s">
        <v>62</v>
      </c>
    </row>
    <row r="5" spans="2:33" ht="19.5" customHeight="1" thickBot="1">
      <c r="B5" s="267">
        <v>43497</v>
      </c>
      <c r="C5" s="259" t="str">
        <f t="shared" ref="C5:C35" si="0">TEXT(B5,"dddd")</f>
        <v>Friday</v>
      </c>
      <c r="D5" s="258"/>
      <c r="E5" s="259"/>
      <c r="F5" s="259"/>
      <c r="G5" s="259"/>
      <c r="H5" s="259">
        <f t="shared" ref="H5:H32" si="1">(E5*9)+(F5*4)+(G5*4)</f>
        <v>0</v>
      </c>
      <c r="I5" s="253" t="str">
        <f t="shared" ref="I5:I32" si="2">IF(D5&lt;&gt;0,D5/2.204,"")</f>
        <v/>
      </c>
      <c r="J5" s="253" t="str">
        <f>I5</f>
        <v/>
      </c>
      <c r="K5" s="261"/>
      <c r="L5" s="248"/>
      <c r="M5" s="260">
        <f>DATE(YEAR(B5), MONTH(B5)+1, 1)</f>
        <v>43525</v>
      </c>
      <c r="N5" s="259" t="str">
        <f t="shared" ref="N5:N35" si="3">TEXT(M5,"dddd")</f>
        <v>Friday</v>
      </c>
      <c r="O5" s="258"/>
      <c r="P5" s="259"/>
      <c r="Q5" s="259"/>
      <c r="R5" s="259"/>
      <c r="S5" s="259">
        <f t="shared" ref="S5:S32" si="4">(P5*9)+(Q5*4)+(R5*4)</f>
        <v>0</v>
      </c>
      <c r="T5" s="253" t="str">
        <f t="shared" ref="T5:T32" si="5">IF(O5&lt;&gt;0,O5/2.204,"")</f>
        <v/>
      </c>
      <c r="U5" s="253" t="e">
        <f>AVERAGE(T5, IF(B35&lt;&gt;"", I30:I35, IF(B34&lt;&gt;"", I29:I34, IF(B33&lt;&gt;"", I28:I33, IF(B32&lt;&gt;"",I27:I32)))))</f>
        <v>#DIV/0!</v>
      </c>
      <c r="V5" s="261"/>
      <c r="W5" s="248"/>
      <c r="X5" s="260">
        <f>DATE(YEAR(M5), MONTH(M5)+1, 1)</f>
        <v>43556</v>
      </c>
      <c r="Y5" s="259" t="str">
        <f t="shared" ref="Y5:Y35" si="6">TEXT(X5,"dddd")</f>
        <v>Monday</v>
      </c>
      <c r="Z5" s="258"/>
      <c r="AA5" s="259"/>
      <c r="AB5" s="259"/>
      <c r="AC5" s="259"/>
      <c r="AD5" s="259">
        <f t="shared" ref="AD5:AD32" si="7">(AA5*9)+(AB5*4)+(AC5*4)</f>
        <v>0</v>
      </c>
      <c r="AE5" s="253" t="str">
        <f t="shared" ref="AE5:AE32" si="8">IF(Z5&lt;&gt;0,Z5/2.204,"")</f>
        <v/>
      </c>
      <c r="AF5" s="253" t="e">
        <f>AVERAGE(AE5, IF(M35&lt;&gt;"", T30:T35, IF(M34&lt;&gt;"", T29:T34, IF(M33&lt;&gt;"", T28:T33, IF(M32&lt;&gt;"",T27:T32)))))</f>
        <v>#DIV/0!</v>
      </c>
      <c r="AG5" s="261"/>
    </row>
    <row r="6" spans="2:33" ht="19.5" customHeight="1" thickBot="1">
      <c r="B6" s="257">
        <f t="shared" ref="B6:B32" si="9">B5+1</f>
        <v>43498</v>
      </c>
      <c r="C6" s="259" t="str">
        <f t="shared" si="0"/>
        <v>Saturday</v>
      </c>
      <c r="D6" s="258"/>
      <c r="E6" s="253"/>
      <c r="F6" s="253"/>
      <c r="G6" s="253"/>
      <c r="H6" s="253">
        <f t="shared" si="1"/>
        <v>0</v>
      </c>
      <c r="I6" s="253" t="str">
        <f t="shared" si="2"/>
        <v/>
      </c>
      <c r="J6" s="253" t="e">
        <f>AVERAGE(I5:I6)</f>
        <v>#DIV/0!</v>
      </c>
      <c r="K6" s="252"/>
      <c r="L6" s="248"/>
      <c r="M6" s="257">
        <f t="shared" ref="M6:M32" si="10">M5+1</f>
        <v>43526</v>
      </c>
      <c r="N6" s="259" t="str">
        <f t="shared" si="3"/>
        <v>Saturday</v>
      </c>
      <c r="O6" s="258"/>
      <c r="P6" s="253"/>
      <c r="Q6" s="253"/>
      <c r="R6" s="253"/>
      <c r="S6" s="253">
        <f t="shared" si="4"/>
        <v>0</v>
      </c>
      <c r="T6" s="253" t="str">
        <f t="shared" si="5"/>
        <v/>
      </c>
      <c r="U6" s="253" t="e">
        <f>AVERAGE(T5:T6, IF(B35&lt;&gt;"", I31:I35, IF(B34&lt;&gt;"", I30:I34, IF(B33&lt;&gt;"", I29:I33, IF(B32&lt;&gt;"",I28:I32)))))</f>
        <v>#DIV/0!</v>
      </c>
      <c r="V6" s="252"/>
      <c r="W6" s="248"/>
      <c r="X6" s="257">
        <f t="shared" ref="X6:X32" si="11">X5+1</f>
        <v>43557</v>
      </c>
      <c r="Y6" s="259" t="str">
        <f t="shared" si="6"/>
        <v>Tuesday</v>
      </c>
      <c r="Z6" s="258"/>
      <c r="AA6" s="253"/>
      <c r="AB6" s="253"/>
      <c r="AC6" s="253"/>
      <c r="AD6" s="253">
        <f t="shared" si="7"/>
        <v>0</v>
      </c>
      <c r="AE6" s="253" t="str">
        <f t="shared" si="8"/>
        <v/>
      </c>
      <c r="AF6" s="253" t="e">
        <f>AVERAGE(AE5:AE6, IF(M35&lt;&gt;"", T31:T35, IF(M34&lt;&gt;"", T30:T34, IF(M33&lt;&gt;"", T29:T33, IF(M32&lt;&gt;"",T28:T32)))))</f>
        <v>#DIV/0!</v>
      </c>
      <c r="AG6" s="252"/>
    </row>
    <row r="7" spans="2:33" ht="19.5" customHeight="1" thickBot="1">
      <c r="B7" s="257">
        <f t="shared" si="9"/>
        <v>43499</v>
      </c>
      <c r="C7" s="259" t="str">
        <f t="shared" si="0"/>
        <v>Sunday</v>
      </c>
      <c r="D7" s="258"/>
      <c r="E7" s="253"/>
      <c r="F7" s="253"/>
      <c r="G7" s="253"/>
      <c r="H7" s="253">
        <f t="shared" si="1"/>
        <v>0</v>
      </c>
      <c r="I7" s="253" t="str">
        <f t="shared" si="2"/>
        <v/>
      </c>
      <c r="J7" s="253" t="e">
        <f>AVERAGE(I5:I7)</f>
        <v>#DIV/0!</v>
      </c>
      <c r="K7" s="252"/>
      <c r="L7" s="248"/>
      <c r="M7" s="257">
        <f t="shared" si="10"/>
        <v>43527</v>
      </c>
      <c r="N7" s="259" t="str">
        <f t="shared" si="3"/>
        <v>Sunday</v>
      </c>
      <c r="O7" s="258"/>
      <c r="P7" s="253"/>
      <c r="Q7" s="253"/>
      <c r="R7" s="253"/>
      <c r="S7" s="253">
        <f t="shared" si="4"/>
        <v>0</v>
      </c>
      <c r="T7" s="253" t="str">
        <f t="shared" si="5"/>
        <v/>
      </c>
      <c r="U7" s="253" t="e">
        <f>AVERAGE(T5:T7, IF(B35&lt;&gt;"", I32:I35, IF(B34&lt;&gt;"", I31:I34, IF(B33&lt;&gt;"", I30:I33, IF(B32&lt;&gt;"",I29:I32)))))</f>
        <v>#DIV/0!</v>
      </c>
      <c r="V7" s="252"/>
      <c r="W7" s="248"/>
      <c r="X7" s="257">
        <f t="shared" si="11"/>
        <v>43558</v>
      </c>
      <c r="Y7" s="259" t="str">
        <f t="shared" si="6"/>
        <v>Wednesday</v>
      </c>
      <c r="Z7" s="258"/>
      <c r="AA7" s="253"/>
      <c r="AB7" s="253"/>
      <c r="AC7" s="253"/>
      <c r="AD7" s="253">
        <f t="shared" si="7"/>
        <v>0</v>
      </c>
      <c r="AE7" s="253" t="str">
        <f t="shared" si="8"/>
        <v/>
      </c>
      <c r="AF7" s="253" t="e">
        <f>AVERAGE(AE5:AE7, IF(M35&lt;&gt;"", T32:T35, IF(M34&lt;&gt;"", T31:T34, IF(M33&lt;&gt;"", T30:T33, IF(M32&lt;&gt;"",T29:T32)))))</f>
        <v>#DIV/0!</v>
      </c>
      <c r="AG7" s="252"/>
    </row>
    <row r="8" spans="2:33" ht="19.5" customHeight="1" thickBot="1">
      <c r="B8" s="257">
        <f t="shared" si="9"/>
        <v>43500</v>
      </c>
      <c r="C8" s="259" t="str">
        <f t="shared" si="0"/>
        <v>Monday</v>
      </c>
      <c r="D8" s="258"/>
      <c r="E8" s="253"/>
      <c r="F8" s="253"/>
      <c r="G8" s="253"/>
      <c r="H8" s="253">
        <f t="shared" si="1"/>
        <v>0</v>
      </c>
      <c r="I8" s="253" t="str">
        <f t="shared" si="2"/>
        <v/>
      </c>
      <c r="J8" s="253" t="e">
        <f>AVERAGE(I5:I8)</f>
        <v>#DIV/0!</v>
      </c>
      <c r="K8" s="252"/>
      <c r="L8" s="248"/>
      <c r="M8" s="257">
        <f t="shared" si="10"/>
        <v>43528</v>
      </c>
      <c r="N8" s="259" t="str">
        <f t="shared" si="3"/>
        <v>Monday</v>
      </c>
      <c r="O8" s="258"/>
      <c r="P8" s="253"/>
      <c r="Q8" s="253"/>
      <c r="R8" s="253"/>
      <c r="S8" s="253">
        <f t="shared" si="4"/>
        <v>0</v>
      </c>
      <c r="T8" s="253" t="str">
        <f t="shared" si="5"/>
        <v/>
      </c>
      <c r="U8" s="253" t="e">
        <f>AVERAGE(T5:T8, IF(B35&lt;&gt;"", I33:I35, IF(B34&lt;&gt;"", I32:I34, IF(B33&lt;&gt;"", I31:I33, IF(B32&lt;&gt;"",I30:I32)))))</f>
        <v>#DIV/0!</v>
      </c>
      <c r="V8" s="252"/>
      <c r="W8" s="248"/>
      <c r="X8" s="257">
        <f t="shared" si="11"/>
        <v>43559</v>
      </c>
      <c r="Y8" s="259" t="str">
        <f t="shared" si="6"/>
        <v>Thursday</v>
      </c>
      <c r="Z8" s="258"/>
      <c r="AA8" s="253"/>
      <c r="AB8" s="253"/>
      <c r="AC8" s="253"/>
      <c r="AD8" s="253">
        <f t="shared" si="7"/>
        <v>0</v>
      </c>
      <c r="AE8" s="253" t="str">
        <f t="shared" si="8"/>
        <v/>
      </c>
      <c r="AF8" s="253" t="e">
        <f>AVERAGE(AE5:AE8, IF(M35&lt;&gt;"", T33:T35, IF(M34&lt;&gt;"", T32:T34, IF(M33&lt;&gt;"", T31:T33, IF(M32&lt;&gt;"",T30:T32)))))</f>
        <v>#DIV/0!</v>
      </c>
      <c r="AG8" s="252"/>
    </row>
    <row r="9" spans="2:33" ht="19.5" customHeight="1" thickBot="1">
      <c r="B9" s="257">
        <f t="shared" si="9"/>
        <v>43501</v>
      </c>
      <c r="C9" s="259" t="str">
        <f t="shared" si="0"/>
        <v>Tuesday</v>
      </c>
      <c r="D9" s="258"/>
      <c r="E9" s="253"/>
      <c r="F9" s="253"/>
      <c r="G9" s="253"/>
      <c r="H9" s="253">
        <f t="shared" si="1"/>
        <v>0</v>
      </c>
      <c r="I9" s="253" t="str">
        <f t="shared" si="2"/>
        <v/>
      </c>
      <c r="J9" s="253" t="e">
        <f>AVERAGE(I5:I9)</f>
        <v>#DIV/0!</v>
      </c>
      <c r="K9" s="252"/>
      <c r="L9" s="248"/>
      <c r="M9" s="257">
        <f t="shared" si="10"/>
        <v>43529</v>
      </c>
      <c r="N9" s="259" t="str">
        <f t="shared" si="3"/>
        <v>Tuesday</v>
      </c>
      <c r="O9" s="258"/>
      <c r="P9" s="253"/>
      <c r="Q9" s="253"/>
      <c r="R9" s="253"/>
      <c r="S9" s="253">
        <f t="shared" si="4"/>
        <v>0</v>
      </c>
      <c r="T9" s="253" t="str">
        <f t="shared" si="5"/>
        <v/>
      </c>
      <c r="U9" s="253" t="e">
        <f>AVERAGE(T5:T9, IF(B35&lt;&gt;"", I34:I35, IF(B34&lt;&gt;"", I33:I34, IF(B33&lt;&gt;"", I32:I33, IF(B32&lt;&gt;"",I31:I32)))))</f>
        <v>#DIV/0!</v>
      </c>
      <c r="V9" s="252"/>
      <c r="W9" s="248"/>
      <c r="X9" s="257">
        <f t="shared" si="11"/>
        <v>43560</v>
      </c>
      <c r="Y9" s="259" t="str">
        <f t="shared" si="6"/>
        <v>Friday</v>
      </c>
      <c r="Z9" s="258"/>
      <c r="AA9" s="253"/>
      <c r="AB9" s="253"/>
      <c r="AC9" s="253"/>
      <c r="AD9" s="253">
        <f t="shared" si="7"/>
        <v>0</v>
      </c>
      <c r="AE9" s="253" t="str">
        <f t="shared" si="8"/>
        <v/>
      </c>
      <c r="AF9" s="253" t="e">
        <f>AVERAGE(AE5:AE9, IF(M35&lt;&gt;"", T34:T35, IF(M34&lt;&gt;"", T33:T34, IF(M33&lt;&gt;"", T32:T33, IF(M32&lt;&gt;"",T31:T32)))))</f>
        <v>#DIV/0!</v>
      </c>
      <c r="AG9" s="252"/>
    </row>
    <row r="10" spans="2:33" ht="19.5" customHeight="1" thickBot="1">
      <c r="B10" s="257">
        <f t="shared" si="9"/>
        <v>43502</v>
      </c>
      <c r="C10" s="259" t="str">
        <f t="shared" si="0"/>
        <v>Wednesday</v>
      </c>
      <c r="D10" s="258"/>
      <c r="E10" s="253"/>
      <c r="F10" s="253"/>
      <c r="G10" s="253"/>
      <c r="H10" s="253">
        <f t="shared" si="1"/>
        <v>0</v>
      </c>
      <c r="I10" s="253" t="str">
        <f t="shared" si="2"/>
        <v/>
      </c>
      <c r="J10" s="253" t="e">
        <f>AVERAGE(I5:I10)</f>
        <v>#DIV/0!</v>
      </c>
      <c r="K10" s="252"/>
      <c r="L10" s="248"/>
      <c r="M10" s="257">
        <f t="shared" si="10"/>
        <v>43530</v>
      </c>
      <c r="N10" s="259" t="str">
        <f t="shared" si="3"/>
        <v>Wednesday</v>
      </c>
      <c r="O10" s="258"/>
      <c r="P10" s="253"/>
      <c r="Q10" s="253"/>
      <c r="R10" s="253"/>
      <c r="S10" s="253">
        <f t="shared" si="4"/>
        <v>0</v>
      </c>
      <c r="T10" s="253" t="str">
        <f t="shared" si="5"/>
        <v/>
      </c>
      <c r="U10" s="253" t="e">
        <f>AVERAGE(T5:T10, IF(B35&lt;&gt;"", I35, IF(B34&lt;&gt;"", I34, IF(B33&lt;&gt;"", I33, IF(B32&lt;&gt;"",I32)))))</f>
        <v>#DIV/0!</v>
      </c>
      <c r="V10" s="252"/>
      <c r="W10" s="248"/>
      <c r="X10" s="257">
        <f t="shared" si="11"/>
        <v>43561</v>
      </c>
      <c r="Y10" s="259" t="str">
        <f t="shared" si="6"/>
        <v>Saturday</v>
      </c>
      <c r="Z10" s="258"/>
      <c r="AA10" s="253"/>
      <c r="AB10" s="253"/>
      <c r="AC10" s="253"/>
      <c r="AD10" s="253">
        <f t="shared" si="7"/>
        <v>0</v>
      </c>
      <c r="AE10" s="253" t="str">
        <f t="shared" si="8"/>
        <v/>
      </c>
      <c r="AF10" s="253" t="e">
        <f>AVERAGE(AE5:AE10, IF(M35&lt;&gt;"", T35, IF(M34&lt;&gt;"", T34, IF(M33&lt;&gt;"", T33, IF(M32&lt;&gt;"",T32)))))</f>
        <v>#DIV/0!</v>
      </c>
      <c r="AG10" s="252"/>
    </row>
    <row r="11" spans="2:33" ht="19.5" customHeight="1" thickBot="1">
      <c r="B11" s="257">
        <f t="shared" si="9"/>
        <v>43503</v>
      </c>
      <c r="C11" s="259" t="str">
        <f t="shared" si="0"/>
        <v>Thursday</v>
      </c>
      <c r="D11" s="258"/>
      <c r="E11" s="253"/>
      <c r="F11" s="253"/>
      <c r="G11" s="253"/>
      <c r="H11" s="253">
        <f t="shared" si="1"/>
        <v>0</v>
      </c>
      <c r="I11" s="253" t="str">
        <f t="shared" si="2"/>
        <v/>
      </c>
      <c r="J11" s="253" t="e">
        <f t="shared" ref="J11:J32" si="12">AVERAGE(I5:I11)</f>
        <v>#DIV/0!</v>
      </c>
      <c r="K11" s="252"/>
      <c r="L11" s="248"/>
      <c r="M11" s="257">
        <f t="shared" si="10"/>
        <v>43531</v>
      </c>
      <c r="N11" s="259" t="str">
        <f t="shared" si="3"/>
        <v>Thursday</v>
      </c>
      <c r="O11" s="258"/>
      <c r="P11" s="253"/>
      <c r="Q11" s="253"/>
      <c r="R11" s="253"/>
      <c r="S11" s="253">
        <f t="shared" si="4"/>
        <v>0</v>
      </c>
      <c r="T11" s="253" t="str">
        <f t="shared" si="5"/>
        <v/>
      </c>
      <c r="U11" s="253" t="e">
        <f t="shared" ref="U11:U32" si="13">AVERAGE(T5:T11)</f>
        <v>#DIV/0!</v>
      </c>
      <c r="V11" s="252"/>
      <c r="W11" s="248"/>
      <c r="X11" s="257">
        <f t="shared" si="11"/>
        <v>43562</v>
      </c>
      <c r="Y11" s="259" t="str">
        <f t="shared" si="6"/>
        <v>Sunday</v>
      </c>
      <c r="Z11" s="258"/>
      <c r="AA11" s="253"/>
      <c r="AB11" s="253"/>
      <c r="AC11" s="253"/>
      <c r="AD11" s="253">
        <f t="shared" si="7"/>
        <v>0</v>
      </c>
      <c r="AE11" s="253" t="str">
        <f t="shared" si="8"/>
        <v/>
      </c>
      <c r="AF11" s="253" t="e">
        <f t="shared" ref="AF11:AF32" si="14">AVERAGE(AE5:AE11)</f>
        <v>#DIV/0!</v>
      </c>
      <c r="AG11" s="252"/>
    </row>
    <row r="12" spans="2:33" ht="19.5" customHeight="1" thickBot="1">
      <c r="B12" s="257">
        <f t="shared" si="9"/>
        <v>43504</v>
      </c>
      <c r="C12" s="259" t="str">
        <f t="shared" si="0"/>
        <v>Friday</v>
      </c>
      <c r="D12" s="258"/>
      <c r="E12" s="253"/>
      <c r="F12" s="253"/>
      <c r="G12" s="253"/>
      <c r="H12" s="253">
        <f t="shared" si="1"/>
        <v>0</v>
      </c>
      <c r="I12" s="253" t="str">
        <f t="shared" si="2"/>
        <v/>
      </c>
      <c r="J12" s="253" t="e">
        <f t="shared" si="12"/>
        <v>#DIV/0!</v>
      </c>
      <c r="K12" s="252"/>
      <c r="L12" s="248"/>
      <c r="M12" s="257">
        <f t="shared" si="10"/>
        <v>43532</v>
      </c>
      <c r="N12" s="259" t="str">
        <f t="shared" si="3"/>
        <v>Friday</v>
      </c>
      <c r="O12" s="258"/>
      <c r="P12" s="253"/>
      <c r="Q12" s="253"/>
      <c r="R12" s="253"/>
      <c r="S12" s="253">
        <f t="shared" si="4"/>
        <v>0</v>
      </c>
      <c r="T12" s="253" t="str">
        <f t="shared" si="5"/>
        <v/>
      </c>
      <c r="U12" s="253" t="e">
        <f t="shared" si="13"/>
        <v>#DIV/0!</v>
      </c>
      <c r="V12" s="252"/>
      <c r="W12" s="248"/>
      <c r="X12" s="257">
        <f t="shared" si="11"/>
        <v>43563</v>
      </c>
      <c r="Y12" s="259" t="str">
        <f t="shared" si="6"/>
        <v>Monday</v>
      </c>
      <c r="Z12" s="258"/>
      <c r="AA12" s="253"/>
      <c r="AB12" s="253"/>
      <c r="AC12" s="253"/>
      <c r="AD12" s="253">
        <f t="shared" si="7"/>
        <v>0</v>
      </c>
      <c r="AE12" s="253" t="str">
        <f t="shared" si="8"/>
        <v/>
      </c>
      <c r="AF12" s="253" t="e">
        <f t="shared" si="14"/>
        <v>#DIV/0!</v>
      </c>
      <c r="AG12" s="252"/>
    </row>
    <row r="13" spans="2:33" ht="19.5" customHeight="1" thickBot="1">
      <c r="B13" s="257">
        <f t="shared" si="9"/>
        <v>43505</v>
      </c>
      <c r="C13" s="259" t="str">
        <f t="shared" si="0"/>
        <v>Saturday</v>
      </c>
      <c r="D13" s="258"/>
      <c r="E13" s="253"/>
      <c r="F13" s="253"/>
      <c r="G13" s="253"/>
      <c r="H13" s="253">
        <f t="shared" si="1"/>
        <v>0</v>
      </c>
      <c r="I13" s="253" t="str">
        <f t="shared" si="2"/>
        <v/>
      </c>
      <c r="J13" s="253" t="e">
        <f t="shared" si="12"/>
        <v>#DIV/0!</v>
      </c>
      <c r="K13" s="252"/>
      <c r="L13" s="248"/>
      <c r="M13" s="257">
        <f t="shared" si="10"/>
        <v>43533</v>
      </c>
      <c r="N13" s="259" t="str">
        <f t="shared" si="3"/>
        <v>Saturday</v>
      </c>
      <c r="O13" s="258"/>
      <c r="P13" s="253"/>
      <c r="Q13" s="253"/>
      <c r="R13" s="253"/>
      <c r="S13" s="253">
        <f t="shared" si="4"/>
        <v>0</v>
      </c>
      <c r="T13" s="253" t="str">
        <f t="shared" si="5"/>
        <v/>
      </c>
      <c r="U13" s="253" t="e">
        <f t="shared" si="13"/>
        <v>#DIV/0!</v>
      </c>
      <c r="V13" s="252"/>
      <c r="W13" s="248"/>
      <c r="X13" s="257">
        <f t="shared" si="11"/>
        <v>43564</v>
      </c>
      <c r="Y13" s="259" t="str">
        <f t="shared" si="6"/>
        <v>Tuesday</v>
      </c>
      <c r="Z13" s="258"/>
      <c r="AA13" s="253"/>
      <c r="AB13" s="253"/>
      <c r="AC13" s="253"/>
      <c r="AD13" s="253">
        <f t="shared" si="7"/>
        <v>0</v>
      </c>
      <c r="AE13" s="253" t="str">
        <f t="shared" si="8"/>
        <v/>
      </c>
      <c r="AF13" s="253" t="e">
        <f t="shared" si="14"/>
        <v>#DIV/0!</v>
      </c>
      <c r="AG13" s="252"/>
    </row>
    <row r="14" spans="2:33" ht="19.5" customHeight="1" thickBot="1">
      <c r="B14" s="257">
        <f t="shared" si="9"/>
        <v>43506</v>
      </c>
      <c r="C14" s="259" t="str">
        <f t="shared" si="0"/>
        <v>Sunday</v>
      </c>
      <c r="D14" s="258"/>
      <c r="E14" s="253"/>
      <c r="F14" s="253"/>
      <c r="G14" s="253"/>
      <c r="H14" s="253">
        <f t="shared" si="1"/>
        <v>0</v>
      </c>
      <c r="I14" s="253" t="str">
        <f t="shared" si="2"/>
        <v/>
      </c>
      <c r="J14" s="253" t="e">
        <f t="shared" si="12"/>
        <v>#DIV/0!</v>
      </c>
      <c r="K14" s="252"/>
      <c r="L14" s="248"/>
      <c r="M14" s="257">
        <f t="shared" si="10"/>
        <v>43534</v>
      </c>
      <c r="N14" s="259" t="str">
        <f t="shared" si="3"/>
        <v>Sunday</v>
      </c>
      <c r="O14" s="258"/>
      <c r="P14" s="253"/>
      <c r="Q14" s="253"/>
      <c r="R14" s="253"/>
      <c r="S14" s="253">
        <f t="shared" si="4"/>
        <v>0</v>
      </c>
      <c r="T14" s="253" t="str">
        <f t="shared" si="5"/>
        <v/>
      </c>
      <c r="U14" s="253" t="e">
        <f t="shared" si="13"/>
        <v>#DIV/0!</v>
      </c>
      <c r="V14" s="252"/>
      <c r="W14" s="248"/>
      <c r="X14" s="257">
        <f t="shared" si="11"/>
        <v>43565</v>
      </c>
      <c r="Y14" s="259" t="str">
        <f t="shared" si="6"/>
        <v>Wednesday</v>
      </c>
      <c r="Z14" s="258"/>
      <c r="AA14" s="253"/>
      <c r="AB14" s="253"/>
      <c r="AC14" s="253"/>
      <c r="AD14" s="253">
        <f t="shared" si="7"/>
        <v>0</v>
      </c>
      <c r="AE14" s="253" t="str">
        <f t="shared" si="8"/>
        <v/>
      </c>
      <c r="AF14" s="253" t="e">
        <f t="shared" si="14"/>
        <v>#DIV/0!</v>
      </c>
      <c r="AG14" s="252"/>
    </row>
    <row r="15" spans="2:33" ht="19.5" customHeight="1" thickBot="1">
      <c r="B15" s="257">
        <f t="shared" si="9"/>
        <v>43507</v>
      </c>
      <c r="C15" s="259" t="str">
        <f t="shared" si="0"/>
        <v>Monday</v>
      </c>
      <c r="D15" s="258"/>
      <c r="E15" s="253"/>
      <c r="F15" s="253"/>
      <c r="G15" s="253"/>
      <c r="H15" s="253">
        <f t="shared" si="1"/>
        <v>0</v>
      </c>
      <c r="I15" s="253" t="str">
        <f t="shared" si="2"/>
        <v/>
      </c>
      <c r="J15" s="253" t="e">
        <f t="shared" si="12"/>
        <v>#DIV/0!</v>
      </c>
      <c r="K15" s="252"/>
      <c r="L15" s="248"/>
      <c r="M15" s="257">
        <f t="shared" si="10"/>
        <v>43535</v>
      </c>
      <c r="N15" s="259" t="str">
        <f t="shared" si="3"/>
        <v>Monday</v>
      </c>
      <c r="O15" s="258"/>
      <c r="P15" s="253"/>
      <c r="Q15" s="253"/>
      <c r="R15" s="253"/>
      <c r="S15" s="253">
        <f t="shared" si="4"/>
        <v>0</v>
      </c>
      <c r="T15" s="253" t="str">
        <f t="shared" si="5"/>
        <v/>
      </c>
      <c r="U15" s="253" t="e">
        <f t="shared" si="13"/>
        <v>#DIV/0!</v>
      </c>
      <c r="V15" s="252"/>
      <c r="W15" s="248"/>
      <c r="X15" s="257">
        <f t="shared" si="11"/>
        <v>43566</v>
      </c>
      <c r="Y15" s="259" t="str">
        <f t="shared" si="6"/>
        <v>Thursday</v>
      </c>
      <c r="Z15" s="258"/>
      <c r="AA15" s="253"/>
      <c r="AB15" s="253"/>
      <c r="AC15" s="253"/>
      <c r="AD15" s="253">
        <f t="shared" si="7"/>
        <v>0</v>
      </c>
      <c r="AE15" s="253" t="str">
        <f t="shared" si="8"/>
        <v/>
      </c>
      <c r="AF15" s="253" t="e">
        <f t="shared" si="14"/>
        <v>#DIV/0!</v>
      </c>
      <c r="AG15" s="252"/>
    </row>
    <row r="16" spans="2:33" ht="19.5" customHeight="1" thickBot="1">
      <c r="B16" s="257">
        <f t="shared" si="9"/>
        <v>43508</v>
      </c>
      <c r="C16" s="259" t="str">
        <f t="shared" si="0"/>
        <v>Tuesday</v>
      </c>
      <c r="D16" s="258"/>
      <c r="E16" s="253"/>
      <c r="F16" s="253"/>
      <c r="G16" s="253"/>
      <c r="H16" s="253">
        <f t="shared" si="1"/>
        <v>0</v>
      </c>
      <c r="I16" s="253" t="str">
        <f t="shared" si="2"/>
        <v/>
      </c>
      <c r="J16" s="253" t="e">
        <f t="shared" si="12"/>
        <v>#DIV/0!</v>
      </c>
      <c r="K16" s="252"/>
      <c r="L16" s="248"/>
      <c r="M16" s="257">
        <f t="shared" si="10"/>
        <v>43536</v>
      </c>
      <c r="N16" s="259" t="str">
        <f t="shared" si="3"/>
        <v>Tuesday</v>
      </c>
      <c r="O16" s="258"/>
      <c r="P16" s="253"/>
      <c r="Q16" s="253"/>
      <c r="R16" s="253"/>
      <c r="S16" s="253">
        <f t="shared" si="4"/>
        <v>0</v>
      </c>
      <c r="T16" s="253" t="str">
        <f t="shared" si="5"/>
        <v/>
      </c>
      <c r="U16" s="253" t="e">
        <f t="shared" si="13"/>
        <v>#DIV/0!</v>
      </c>
      <c r="V16" s="252"/>
      <c r="W16" s="248"/>
      <c r="X16" s="257">
        <f t="shared" si="11"/>
        <v>43567</v>
      </c>
      <c r="Y16" s="259" t="str">
        <f t="shared" si="6"/>
        <v>Friday</v>
      </c>
      <c r="Z16" s="258"/>
      <c r="AA16" s="253"/>
      <c r="AB16" s="253"/>
      <c r="AC16" s="253"/>
      <c r="AD16" s="253">
        <f t="shared" si="7"/>
        <v>0</v>
      </c>
      <c r="AE16" s="253" t="str">
        <f t="shared" si="8"/>
        <v/>
      </c>
      <c r="AF16" s="253" t="e">
        <f t="shared" si="14"/>
        <v>#DIV/0!</v>
      </c>
      <c r="AG16" s="252"/>
    </row>
    <row r="17" spans="2:33" ht="19.5" customHeight="1" thickBot="1">
      <c r="B17" s="257">
        <f t="shared" si="9"/>
        <v>43509</v>
      </c>
      <c r="C17" s="259" t="str">
        <f t="shared" si="0"/>
        <v>Wednesday</v>
      </c>
      <c r="D17" s="258"/>
      <c r="E17" s="253"/>
      <c r="F17" s="253"/>
      <c r="G17" s="253"/>
      <c r="H17" s="253">
        <f t="shared" si="1"/>
        <v>0</v>
      </c>
      <c r="I17" s="253" t="str">
        <f t="shared" si="2"/>
        <v/>
      </c>
      <c r="J17" s="253" t="e">
        <f t="shared" si="12"/>
        <v>#DIV/0!</v>
      </c>
      <c r="K17" s="252"/>
      <c r="L17" s="248"/>
      <c r="M17" s="257">
        <f t="shared" si="10"/>
        <v>43537</v>
      </c>
      <c r="N17" s="259" t="str">
        <f t="shared" si="3"/>
        <v>Wednesday</v>
      </c>
      <c r="O17" s="258"/>
      <c r="P17" s="253"/>
      <c r="Q17" s="253"/>
      <c r="R17" s="253"/>
      <c r="S17" s="253">
        <f t="shared" si="4"/>
        <v>0</v>
      </c>
      <c r="T17" s="253" t="str">
        <f t="shared" si="5"/>
        <v/>
      </c>
      <c r="U17" s="253" t="e">
        <f t="shared" si="13"/>
        <v>#DIV/0!</v>
      </c>
      <c r="V17" s="252"/>
      <c r="W17" s="248"/>
      <c r="X17" s="257">
        <f t="shared" si="11"/>
        <v>43568</v>
      </c>
      <c r="Y17" s="259" t="str">
        <f t="shared" si="6"/>
        <v>Saturday</v>
      </c>
      <c r="Z17" s="258"/>
      <c r="AA17" s="253"/>
      <c r="AB17" s="253"/>
      <c r="AC17" s="253"/>
      <c r="AD17" s="253">
        <f t="shared" si="7"/>
        <v>0</v>
      </c>
      <c r="AE17" s="253" t="str">
        <f t="shared" si="8"/>
        <v/>
      </c>
      <c r="AF17" s="253" t="e">
        <f t="shared" si="14"/>
        <v>#DIV/0!</v>
      </c>
      <c r="AG17" s="252"/>
    </row>
    <row r="18" spans="2:33" ht="19.5" customHeight="1" thickBot="1">
      <c r="B18" s="257">
        <f t="shared" si="9"/>
        <v>43510</v>
      </c>
      <c r="C18" s="259" t="str">
        <f t="shared" si="0"/>
        <v>Thursday</v>
      </c>
      <c r="D18" s="258"/>
      <c r="E18" s="253"/>
      <c r="F18" s="253"/>
      <c r="G18" s="253"/>
      <c r="H18" s="253">
        <f t="shared" si="1"/>
        <v>0</v>
      </c>
      <c r="I18" s="253" t="str">
        <f t="shared" si="2"/>
        <v/>
      </c>
      <c r="J18" s="253" t="e">
        <f t="shared" si="12"/>
        <v>#DIV/0!</v>
      </c>
      <c r="K18" s="252"/>
      <c r="L18" s="248"/>
      <c r="M18" s="257">
        <f t="shared" si="10"/>
        <v>43538</v>
      </c>
      <c r="N18" s="259" t="str">
        <f t="shared" si="3"/>
        <v>Thursday</v>
      </c>
      <c r="O18" s="258"/>
      <c r="P18" s="253"/>
      <c r="Q18" s="253"/>
      <c r="R18" s="253"/>
      <c r="S18" s="253">
        <f t="shared" si="4"/>
        <v>0</v>
      </c>
      <c r="T18" s="253" t="str">
        <f t="shared" si="5"/>
        <v/>
      </c>
      <c r="U18" s="253" t="e">
        <f t="shared" si="13"/>
        <v>#DIV/0!</v>
      </c>
      <c r="V18" s="252"/>
      <c r="W18" s="248"/>
      <c r="X18" s="257">
        <f t="shared" si="11"/>
        <v>43569</v>
      </c>
      <c r="Y18" s="259" t="str">
        <f t="shared" si="6"/>
        <v>Sunday</v>
      </c>
      <c r="Z18" s="258"/>
      <c r="AA18" s="253"/>
      <c r="AB18" s="253"/>
      <c r="AC18" s="253"/>
      <c r="AD18" s="253">
        <f t="shared" si="7"/>
        <v>0</v>
      </c>
      <c r="AE18" s="253" t="str">
        <f t="shared" si="8"/>
        <v/>
      </c>
      <c r="AF18" s="253" t="e">
        <f t="shared" si="14"/>
        <v>#DIV/0!</v>
      </c>
      <c r="AG18" s="252"/>
    </row>
    <row r="19" spans="2:33" ht="19.5" customHeight="1" thickBot="1">
      <c r="B19" s="257">
        <f t="shared" si="9"/>
        <v>43511</v>
      </c>
      <c r="C19" s="259" t="str">
        <f t="shared" si="0"/>
        <v>Friday</v>
      </c>
      <c r="D19" s="258"/>
      <c r="E19" s="253"/>
      <c r="F19" s="253"/>
      <c r="G19" s="253"/>
      <c r="H19" s="253">
        <f t="shared" si="1"/>
        <v>0</v>
      </c>
      <c r="I19" s="253" t="str">
        <f t="shared" si="2"/>
        <v/>
      </c>
      <c r="J19" s="253" t="e">
        <f t="shared" si="12"/>
        <v>#DIV/0!</v>
      </c>
      <c r="K19" s="252"/>
      <c r="L19" s="248"/>
      <c r="M19" s="257">
        <f t="shared" si="10"/>
        <v>43539</v>
      </c>
      <c r="N19" s="259" t="str">
        <f t="shared" si="3"/>
        <v>Friday</v>
      </c>
      <c r="O19" s="258"/>
      <c r="P19" s="253"/>
      <c r="Q19" s="253"/>
      <c r="R19" s="253"/>
      <c r="S19" s="253">
        <f t="shared" si="4"/>
        <v>0</v>
      </c>
      <c r="T19" s="253" t="str">
        <f t="shared" si="5"/>
        <v/>
      </c>
      <c r="U19" s="253" t="e">
        <f t="shared" si="13"/>
        <v>#DIV/0!</v>
      </c>
      <c r="V19" s="252"/>
      <c r="W19" s="248"/>
      <c r="X19" s="257">
        <f t="shared" si="11"/>
        <v>43570</v>
      </c>
      <c r="Y19" s="259" t="str">
        <f t="shared" si="6"/>
        <v>Monday</v>
      </c>
      <c r="Z19" s="258"/>
      <c r="AA19" s="253"/>
      <c r="AB19" s="253"/>
      <c r="AC19" s="253"/>
      <c r="AD19" s="253">
        <f t="shared" si="7"/>
        <v>0</v>
      </c>
      <c r="AE19" s="253" t="str">
        <f t="shared" si="8"/>
        <v/>
      </c>
      <c r="AF19" s="253" t="e">
        <f t="shared" si="14"/>
        <v>#DIV/0!</v>
      </c>
      <c r="AG19" s="252"/>
    </row>
    <row r="20" spans="2:33" ht="19.5" customHeight="1" thickBot="1">
      <c r="B20" s="257">
        <f t="shared" si="9"/>
        <v>43512</v>
      </c>
      <c r="C20" s="259" t="str">
        <f t="shared" si="0"/>
        <v>Saturday</v>
      </c>
      <c r="D20" s="258"/>
      <c r="E20" s="253"/>
      <c r="F20" s="253"/>
      <c r="G20" s="253"/>
      <c r="H20" s="253">
        <f t="shared" si="1"/>
        <v>0</v>
      </c>
      <c r="I20" s="253" t="str">
        <f t="shared" si="2"/>
        <v/>
      </c>
      <c r="J20" s="253" t="e">
        <f t="shared" si="12"/>
        <v>#DIV/0!</v>
      </c>
      <c r="K20" s="252"/>
      <c r="L20" s="248"/>
      <c r="M20" s="257">
        <f t="shared" si="10"/>
        <v>43540</v>
      </c>
      <c r="N20" s="259" t="str">
        <f t="shared" si="3"/>
        <v>Saturday</v>
      </c>
      <c r="O20" s="258"/>
      <c r="P20" s="253"/>
      <c r="Q20" s="253"/>
      <c r="R20" s="253"/>
      <c r="S20" s="253">
        <f t="shared" si="4"/>
        <v>0</v>
      </c>
      <c r="T20" s="253" t="str">
        <f t="shared" si="5"/>
        <v/>
      </c>
      <c r="U20" s="253" t="e">
        <f t="shared" si="13"/>
        <v>#DIV/0!</v>
      </c>
      <c r="V20" s="252"/>
      <c r="W20" s="248"/>
      <c r="X20" s="257">
        <f t="shared" si="11"/>
        <v>43571</v>
      </c>
      <c r="Y20" s="259" t="str">
        <f t="shared" si="6"/>
        <v>Tuesday</v>
      </c>
      <c r="Z20" s="258"/>
      <c r="AA20" s="253"/>
      <c r="AB20" s="253"/>
      <c r="AC20" s="253"/>
      <c r="AD20" s="253">
        <f t="shared" si="7"/>
        <v>0</v>
      </c>
      <c r="AE20" s="253" t="str">
        <f t="shared" si="8"/>
        <v/>
      </c>
      <c r="AF20" s="253" t="e">
        <f t="shared" si="14"/>
        <v>#DIV/0!</v>
      </c>
      <c r="AG20" s="252"/>
    </row>
    <row r="21" spans="2:33" ht="19.5" customHeight="1" thickBot="1">
      <c r="B21" s="257">
        <f t="shared" si="9"/>
        <v>43513</v>
      </c>
      <c r="C21" s="259" t="str">
        <f t="shared" si="0"/>
        <v>Sunday</v>
      </c>
      <c r="D21" s="258"/>
      <c r="E21" s="253"/>
      <c r="F21" s="253"/>
      <c r="G21" s="253"/>
      <c r="H21" s="253">
        <f t="shared" si="1"/>
        <v>0</v>
      </c>
      <c r="I21" s="253" t="str">
        <f t="shared" si="2"/>
        <v/>
      </c>
      <c r="J21" s="253" t="e">
        <f t="shared" si="12"/>
        <v>#DIV/0!</v>
      </c>
      <c r="K21" s="252"/>
      <c r="L21" s="248"/>
      <c r="M21" s="257">
        <f t="shared" si="10"/>
        <v>43541</v>
      </c>
      <c r="N21" s="259" t="str">
        <f t="shared" si="3"/>
        <v>Sunday</v>
      </c>
      <c r="O21" s="258"/>
      <c r="P21" s="253"/>
      <c r="Q21" s="253"/>
      <c r="R21" s="253"/>
      <c r="S21" s="253">
        <f t="shared" si="4"/>
        <v>0</v>
      </c>
      <c r="T21" s="253" t="str">
        <f t="shared" si="5"/>
        <v/>
      </c>
      <c r="U21" s="253" t="e">
        <f t="shared" si="13"/>
        <v>#DIV/0!</v>
      </c>
      <c r="V21" s="252"/>
      <c r="W21" s="248"/>
      <c r="X21" s="257">
        <f t="shared" si="11"/>
        <v>43572</v>
      </c>
      <c r="Y21" s="259" t="str">
        <f t="shared" si="6"/>
        <v>Wednesday</v>
      </c>
      <c r="Z21" s="258"/>
      <c r="AA21" s="253"/>
      <c r="AB21" s="253"/>
      <c r="AC21" s="253"/>
      <c r="AD21" s="253">
        <f t="shared" si="7"/>
        <v>0</v>
      </c>
      <c r="AE21" s="253" t="str">
        <f t="shared" si="8"/>
        <v/>
      </c>
      <c r="AF21" s="253" t="e">
        <f t="shared" si="14"/>
        <v>#DIV/0!</v>
      </c>
      <c r="AG21" s="252"/>
    </row>
    <row r="22" spans="2:33" ht="19.5" customHeight="1" thickBot="1">
      <c r="B22" s="257">
        <f t="shared" si="9"/>
        <v>43514</v>
      </c>
      <c r="C22" s="259" t="str">
        <f t="shared" si="0"/>
        <v>Monday</v>
      </c>
      <c r="D22" s="258"/>
      <c r="E22" s="253"/>
      <c r="F22" s="253"/>
      <c r="G22" s="253"/>
      <c r="H22" s="253">
        <f t="shared" si="1"/>
        <v>0</v>
      </c>
      <c r="I22" s="253" t="str">
        <f t="shared" si="2"/>
        <v/>
      </c>
      <c r="J22" s="253" t="e">
        <f t="shared" si="12"/>
        <v>#DIV/0!</v>
      </c>
      <c r="K22" s="252"/>
      <c r="L22" s="248"/>
      <c r="M22" s="257">
        <f t="shared" si="10"/>
        <v>43542</v>
      </c>
      <c r="N22" s="259" t="str">
        <f t="shared" si="3"/>
        <v>Monday</v>
      </c>
      <c r="O22" s="258"/>
      <c r="P22" s="253"/>
      <c r="Q22" s="253"/>
      <c r="R22" s="253"/>
      <c r="S22" s="253">
        <f t="shared" si="4"/>
        <v>0</v>
      </c>
      <c r="T22" s="253" t="str">
        <f t="shared" si="5"/>
        <v/>
      </c>
      <c r="U22" s="253" t="e">
        <f t="shared" si="13"/>
        <v>#DIV/0!</v>
      </c>
      <c r="V22" s="252"/>
      <c r="W22" s="248"/>
      <c r="X22" s="257">
        <f t="shared" si="11"/>
        <v>43573</v>
      </c>
      <c r="Y22" s="259" t="str">
        <f t="shared" si="6"/>
        <v>Thursday</v>
      </c>
      <c r="Z22" s="258"/>
      <c r="AA22" s="253"/>
      <c r="AB22" s="253"/>
      <c r="AC22" s="253"/>
      <c r="AD22" s="253">
        <f t="shared" si="7"/>
        <v>0</v>
      </c>
      <c r="AE22" s="253" t="str">
        <f t="shared" si="8"/>
        <v/>
      </c>
      <c r="AF22" s="253" t="e">
        <f t="shared" si="14"/>
        <v>#DIV/0!</v>
      </c>
      <c r="AG22" s="252"/>
    </row>
    <row r="23" spans="2:33" ht="19.5" customHeight="1" thickBot="1">
      <c r="B23" s="257">
        <f t="shared" si="9"/>
        <v>43515</v>
      </c>
      <c r="C23" s="259" t="str">
        <f t="shared" si="0"/>
        <v>Tuesday</v>
      </c>
      <c r="D23" s="258"/>
      <c r="E23" s="253"/>
      <c r="F23" s="253"/>
      <c r="G23" s="253"/>
      <c r="H23" s="253">
        <f t="shared" si="1"/>
        <v>0</v>
      </c>
      <c r="I23" s="253" t="str">
        <f t="shared" si="2"/>
        <v/>
      </c>
      <c r="J23" s="253" t="e">
        <f t="shared" si="12"/>
        <v>#DIV/0!</v>
      </c>
      <c r="K23" s="252"/>
      <c r="L23" s="248"/>
      <c r="M23" s="257">
        <f t="shared" si="10"/>
        <v>43543</v>
      </c>
      <c r="N23" s="259" t="str">
        <f t="shared" si="3"/>
        <v>Tuesday</v>
      </c>
      <c r="O23" s="258"/>
      <c r="P23" s="253"/>
      <c r="Q23" s="253"/>
      <c r="R23" s="253"/>
      <c r="S23" s="253">
        <f t="shared" si="4"/>
        <v>0</v>
      </c>
      <c r="T23" s="253" t="str">
        <f t="shared" si="5"/>
        <v/>
      </c>
      <c r="U23" s="253" t="e">
        <f t="shared" si="13"/>
        <v>#DIV/0!</v>
      </c>
      <c r="V23" s="252"/>
      <c r="W23" s="248"/>
      <c r="X23" s="257">
        <f t="shared" si="11"/>
        <v>43574</v>
      </c>
      <c r="Y23" s="259" t="str">
        <f t="shared" si="6"/>
        <v>Friday</v>
      </c>
      <c r="Z23" s="258"/>
      <c r="AA23" s="253"/>
      <c r="AB23" s="253"/>
      <c r="AC23" s="253"/>
      <c r="AD23" s="253">
        <f t="shared" si="7"/>
        <v>0</v>
      </c>
      <c r="AE23" s="253" t="str">
        <f t="shared" si="8"/>
        <v/>
      </c>
      <c r="AF23" s="253" t="e">
        <f t="shared" si="14"/>
        <v>#DIV/0!</v>
      </c>
      <c r="AG23" s="252"/>
    </row>
    <row r="24" spans="2:33" ht="19.5" customHeight="1" thickBot="1">
      <c r="B24" s="257">
        <f t="shared" si="9"/>
        <v>43516</v>
      </c>
      <c r="C24" s="259" t="str">
        <f t="shared" si="0"/>
        <v>Wednesday</v>
      </c>
      <c r="D24" s="258"/>
      <c r="E24" s="253"/>
      <c r="F24" s="253"/>
      <c r="G24" s="253"/>
      <c r="H24" s="253">
        <f t="shared" si="1"/>
        <v>0</v>
      </c>
      <c r="I24" s="253" t="str">
        <f t="shared" si="2"/>
        <v/>
      </c>
      <c r="J24" s="253" t="e">
        <f t="shared" si="12"/>
        <v>#DIV/0!</v>
      </c>
      <c r="K24" s="252"/>
      <c r="L24" s="248"/>
      <c r="M24" s="257">
        <f t="shared" si="10"/>
        <v>43544</v>
      </c>
      <c r="N24" s="259" t="str">
        <f t="shared" si="3"/>
        <v>Wednesday</v>
      </c>
      <c r="O24" s="258"/>
      <c r="P24" s="253"/>
      <c r="Q24" s="253"/>
      <c r="R24" s="253"/>
      <c r="S24" s="253">
        <f t="shared" si="4"/>
        <v>0</v>
      </c>
      <c r="T24" s="253" t="str">
        <f t="shared" si="5"/>
        <v/>
      </c>
      <c r="U24" s="253" t="e">
        <f t="shared" si="13"/>
        <v>#DIV/0!</v>
      </c>
      <c r="V24" s="252"/>
      <c r="W24" s="248"/>
      <c r="X24" s="257">
        <f t="shared" si="11"/>
        <v>43575</v>
      </c>
      <c r="Y24" s="259" t="str">
        <f t="shared" si="6"/>
        <v>Saturday</v>
      </c>
      <c r="Z24" s="258"/>
      <c r="AA24" s="253"/>
      <c r="AB24" s="253"/>
      <c r="AC24" s="253"/>
      <c r="AD24" s="253">
        <f t="shared" si="7"/>
        <v>0</v>
      </c>
      <c r="AE24" s="253" t="str">
        <f t="shared" si="8"/>
        <v/>
      </c>
      <c r="AF24" s="253" t="e">
        <f t="shared" si="14"/>
        <v>#DIV/0!</v>
      </c>
      <c r="AG24" s="252"/>
    </row>
    <row r="25" spans="2:33" ht="19.5" customHeight="1" thickBot="1">
      <c r="B25" s="257">
        <f t="shared" si="9"/>
        <v>43517</v>
      </c>
      <c r="C25" s="259" t="str">
        <f t="shared" si="0"/>
        <v>Thursday</v>
      </c>
      <c r="D25" s="258"/>
      <c r="E25" s="253"/>
      <c r="F25" s="253"/>
      <c r="G25" s="253"/>
      <c r="H25" s="253">
        <f t="shared" si="1"/>
        <v>0</v>
      </c>
      <c r="I25" s="253" t="str">
        <f t="shared" si="2"/>
        <v/>
      </c>
      <c r="J25" s="253" t="e">
        <f t="shared" si="12"/>
        <v>#DIV/0!</v>
      </c>
      <c r="K25" s="252"/>
      <c r="L25" s="248"/>
      <c r="M25" s="257">
        <f t="shared" si="10"/>
        <v>43545</v>
      </c>
      <c r="N25" s="259" t="str">
        <f t="shared" si="3"/>
        <v>Thursday</v>
      </c>
      <c r="O25" s="258"/>
      <c r="P25" s="253"/>
      <c r="Q25" s="253"/>
      <c r="R25" s="253"/>
      <c r="S25" s="253">
        <f t="shared" si="4"/>
        <v>0</v>
      </c>
      <c r="T25" s="253" t="str">
        <f t="shared" si="5"/>
        <v/>
      </c>
      <c r="U25" s="253" t="e">
        <f t="shared" si="13"/>
        <v>#DIV/0!</v>
      </c>
      <c r="V25" s="252"/>
      <c r="W25" s="248"/>
      <c r="X25" s="257">
        <f t="shared" si="11"/>
        <v>43576</v>
      </c>
      <c r="Y25" s="259" t="str">
        <f t="shared" si="6"/>
        <v>Sunday</v>
      </c>
      <c r="Z25" s="258"/>
      <c r="AA25" s="253"/>
      <c r="AB25" s="253"/>
      <c r="AC25" s="253"/>
      <c r="AD25" s="253">
        <f t="shared" si="7"/>
        <v>0</v>
      </c>
      <c r="AE25" s="253" t="str">
        <f t="shared" si="8"/>
        <v/>
      </c>
      <c r="AF25" s="253" t="e">
        <f t="shared" si="14"/>
        <v>#DIV/0!</v>
      </c>
      <c r="AG25" s="252"/>
    </row>
    <row r="26" spans="2:33" ht="19.5" customHeight="1" thickBot="1">
      <c r="B26" s="257">
        <f t="shared" si="9"/>
        <v>43518</v>
      </c>
      <c r="C26" s="259" t="str">
        <f t="shared" si="0"/>
        <v>Friday</v>
      </c>
      <c r="D26" s="258"/>
      <c r="E26" s="253"/>
      <c r="F26" s="253"/>
      <c r="G26" s="253"/>
      <c r="H26" s="253">
        <f t="shared" si="1"/>
        <v>0</v>
      </c>
      <c r="I26" s="253" t="str">
        <f t="shared" si="2"/>
        <v/>
      </c>
      <c r="J26" s="253" t="e">
        <f t="shared" si="12"/>
        <v>#DIV/0!</v>
      </c>
      <c r="K26" s="252"/>
      <c r="L26" s="248"/>
      <c r="M26" s="257">
        <f t="shared" si="10"/>
        <v>43546</v>
      </c>
      <c r="N26" s="259" t="str">
        <f t="shared" si="3"/>
        <v>Friday</v>
      </c>
      <c r="O26" s="258"/>
      <c r="P26" s="253"/>
      <c r="Q26" s="253"/>
      <c r="R26" s="253"/>
      <c r="S26" s="253">
        <f t="shared" si="4"/>
        <v>0</v>
      </c>
      <c r="T26" s="253" t="str">
        <f t="shared" si="5"/>
        <v/>
      </c>
      <c r="U26" s="253" t="e">
        <f t="shared" si="13"/>
        <v>#DIV/0!</v>
      </c>
      <c r="V26" s="252"/>
      <c r="W26" s="248"/>
      <c r="X26" s="257">
        <f t="shared" si="11"/>
        <v>43577</v>
      </c>
      <c r="Y26" s="259" t="str">
        <f t="shared" si="6"/>
        <v>Monday</v>
      </c>
      <c r="Z26" s="258"/>
      <c r="AA26" s="253"/>
      <c r="AB26" s="253"/>
      <c r="AC26" s="253"/>
      <c r="AD26" s="253">
        <f t="shared" si="7"/>
        <v>0</v>
      </c>
      <c r="AE26" s="253" t="str">
        <f t="shared" si="8"/>
        <v/>
      </c>
      <c r="AF26" s="253" t="e">
        <f t="shared" si="14"/>
        <v>#DIV/0!</v>
      </c>
      <c r="AG26" s="252"/>
    </row>
    <row r="27" spans="2:33" ht="19.5" customHeight="1" thickBot="1">
      <c r="B27" s="257">
        <f t="shared" si="9"/>
        <v>43519</v>
      </c>
      <c r="C27" s="259" t="str">
        <f t="shared" si="0"/>
        <v>Saturday</v>
      </c>
      <c r="D27" s="258"/>
      <c r="E27" s="253"/>
      <c r="F27" s="253"/>
      <c r="G27" s="253"/>
      <c r="H27" s="253">
        <f t="shared" si="1"/>
        <v>0</v>
      </c>
      <c r="I27" s="253" t="str">
        <f t="shared" si="2"/>
        <v/>
      </c>
      <c r="J27" s="253" t="e">
        <f t="shared" si="12"/>
        <v>#DIV/0!</v>
      </c>
      <c r="K27" s="252"/>
      <c r="L27" s="248"/>
      <c r="M27" s="257">
        <f t="shared" si="10"/>
        <v>43547</v>
      </c>
      <c r="N27" s="259" t="str">
        <f t="shared" si="3"/>
        <v>Saturday</v>
      </c>
      <c r="O27" s="258"/>
      <c r="P27" s="253"/>
      <c r="Q27" s="253"/>
      <c r="R27" s="253"/>
      <c r="S27" s="253">
        <f t="shared" si="4"/>
        <v>0</v>
      </c>
      <c r="T27" s="253" t="str">
        <f t="shared" si="5"/>
        <v/>
      </c>
      <c r="U27" s="253" t="e">
        <f t="shared" si="13"/>
        <v>#DIV/0!</v>
      </c>
      <c r="V27" s="252"/>
      <c r="W27" s="248"/>
      <c r="X27" s="257">
        <f t="shared" si="11"/>
        <v>43578</v>
      </c>
      <c r="Y27" s="259" t="str">
        <f t="shared" si="6"/>
        <v>Tuesday</v>
      </c>
      <c r="Z27" s="258"/>
      <c r="AA27" s="253"/>
      <c r="AB27" s="253"/>
      <c r="AC27" s="253"/>
      <c r="AD27" s="253">
        <f t="shared" si="7"/>
        <v>0</v>
      </c>
      <c r="AE27" s="253" t="str">
        <f t="shared" si="8"/>
        <v/>
      </c>
      <c r="AF27" s="253" t="e">
        <f t="shared" si="14"/>
        <v>#DIV/0!</v>
      </c>
      <c r="AG27" s="252"/>
    </row>
    <row r="28" spans="2:33" ht="19.5" customHeight="1" thickBot="1">
      <c r="B28" s="257">
        <f t="shared" si="9"/>
        <v>43520</v>
      </c>
      <c r="C28" s="259" t="str">
        <f t="shared" si="0"/>
        <v>Sunday</v>
      </c>
      <c r="D28" s="258"/>
      <c r="E28" s="253"/>
      <c r="F28" s="253"/>
      <c r="G28" s="253"/>
      <c r="H28" s="253">
        <f t="shared" si="1"/>
        <v>0</v>
      </c>
      <c r="I28" s="253" t="str">
        <f t="shared" si="2"/>
        <v/>
      </c>
      <c r="J28" s="253" t="e">
        <f t="shared" si="12"/>
        <v>#DIV/0!</v>
      </c>
      <c r="K28" s="252"/>
      <c r="L28" s="248"/>
      <c r="M28" s="257">
        <f t="shared" si="10"/>
        <v>43548</v>
      </c>
      <c r="N28" s="259" t="str">
        <f t="shared" si="3"/>
        <v>Sunday</v>
      </c>
      <c r="O28" s="258"/>
      <c r="P28" s="253"/>
      <c r="Q28" s="253"/>
      <c r="R28" s="253"/>
      <c r="S28" s="253">
        <f t="shared" si="4"/>
        <v>0</v>
      </c>
      <c r="T28" s="253" t="str">
        <f t="shared" si="5"/>
        <v/>
      </c>
      <c r="U28" s="253" t="e">
        <f t="shared" si="13"/>
        <v>#DIV/0!</v>
      </c>
      <c r="V28" s="252"/>
      <c r="W28" s="248"/>
      <c r="X28" s="257">
        <f t="shared" si="11"/>
        <v>43579</v>
      </c>
      <c r="Y28" s="259" t="str">
        <f t="shared" si="6"/>
        <v>Wednesday</v>
      </c>
      <c r="Z28" s="258"/>
      <c r="AA28" s="253"/>
      <c r="AB28" s="253"/>
      <c r="AC28" s="253"/>
      <c r="AD28" s="253">
        <f t="shared" si="7"/>
        <v>0</v>
      </c>
      <c r="AE28" s="253" t="str">
        <f t="shared" si="8"/>
        <v/>
      </c>
      <c r="AF28" s="253" t="e">
        <f t="shared" si="14"/>
        <v>#DIV/0!</v>
      </c>
      <c r="AG28" s="252"/>
    </row>
    <row r="29" spans="2:33" ht="19.5" customHeight="1" thickBot="1">
      <c r="B29" s="257">
        <f t="shared" si="9"/>
        <v>43521</v>
      </c>
      <c r="C29" s="259" t="str">
        <f t="shared" si="0"/>
        <v>Monday</v>
      </c>
      <c r="D29" s="258"/>
      <c r="E29" s="253"/>
      <c r="F29" s="253"/>
      <c r="G29" s="253"/>
      <c r="H29" s="253">
        <f t="shared" si="1"/>
        <v>0</v>
      </c>
      <c r="I29" s="253" t="str">
        <f t="shared" si="2"/>
        <v/>
      </c>
      <c r="J29" s="253" t="e">
        <f t="shared" si="12"/>
        <v>#DIV/0!</v>
      </c>
      <c r="K29" s="252"/>
      <c r="L29" s="248"/>
      <c r="M29" s="257">
        <f t="shared" si="10"/>
        <v>43549</v>
      </c>
      <c r="N29" s="259" t="str">
        <f t="shared" si="3"/>
        <v>Monday</v>
      </c>
      <c r="O29" s="258"/>
      <c r="P29" s="253"/>
      <c r="Q29" s="253"/>
      <c r="R29" s="253"/>
      <c r="S29" s="253">
        <f t="shared" si="4"/>
        <v>0</v>
      </c>
      <c r="T29" s="253" t="str">
        <f t="shared" si="5"/>
        <v/>
      </c>
      <c r="U29" s="253" t="e">
        <f t="shared" si="13"/>
        <v>#DIV/0!</v>
      </c>
      <c r="V29" s="252"/>
      <c r="W29" s="248"/>
      <c r="X29" s="257">
        <f t="shared" si="11"/>
        <v>43580</v>
      </c>
      <c r="Y29" s="259" t="str">
        <f t="shared" si="6"/>
        <v>Thursday</v>
      </c>
      <c r="Z29" s="258"/>
      <c r="AA29" s="253"/>
      <c r="AB29" s="253"/>
      <c r="AC29" s="253"/>
      <c r="AD29" s="253">
        <f t="shared" si="7"/>
        <v>0</v>
      </c>
      <c r="AE29" s="253" t="str">
        <f t="shared" si="8"/>
        <v/>
      </c>
      <c r="AF29" s="253" t="e">
        <f t="shared" si="14"/>
        <v>#DIV/0!</v>
      </c>
      <c r="AG29" s="252"/>
    </row>
    <row r="30" spans="2:33" ht="19.5" customHeight="1" thickBot="1">
      <c r="B30" s="257">
        <f t="shared" si="9"/>
        <v>43522</v>
      </c>
      <c r="C30" s="259" t="str">
        <f t="shared" si="0"/>
        <v>Tuesday</v>
      </c>
      <c r="D30" s="258"/>
      <c r="E30" s="253"/>
      <c r="F30" s="253"/>
      <c r="G30" s="253"/>
      <c r="H30" s="253">
        <f t="shared" si="1"/>
        <v>0</v>
      </c>
      <c r="I30" s="253" t="str">
        <f t="shared" si="2"/>
        <v/>
      </c>
      <c r="J30" s="253" t="e">
        <f t="shared" si="12"/>
        <v>#DIV/0!</v>
      </c>
      <c r="K30" s="252"/>
      <c r="L30" s="248"/>
      <c r="M30" s="257">
        <f t="shared" si="10"/>
        <v>43550</v>
      </c>
      <c r="N30" s="259" t="str">
        <f t="shared" si="3"/>
        <v>Tuesday</v>
      </c>
      <c r="O30" s="258"/>
      <c r="P30" s="253"/>
      <c r="Q30" s="253"/>
      <c r="R30" s="253"/>
      <c r="S30" s="253">
        <f t="shared" si="4"/>
        <v>0</v>
      </c>
      <c r="T30" s="253" t="str">
        <f t="shared" si="5"/>
        <v/>
      </c>
      <c r="U30" s="253" t="e">
        <f t="shared" si="13"/>
        <v>#DIV/0!</v>
      </c>
      <c r="V30" s="252"/>
      <c r="W30" s="248"/>
      <c r="X30" s="257">
        <f t="shared" si="11"/>
        <v>43581</v>
      </c>
      <c r="Y30" s="259" t="str">
        <f t="shared" si="6"/>
        <v>Friday</v>
      </c>
      <c r="Z30" s="258"/>
      <c r="AA30" s="253"/>
      <c r="AB30" s="253"/>
      <c r="AC30" s="253"/>
      <c r="AD30" s="253">
        <f t="shared" si="7"/>
        <v>0</v>
      </c>
      <c r="AE30" s="253" t="str">
        <f t="shared" si="8"/>
        <v/>
      </c>
      <c r="AF30" s="253" t="e">
        <f t="shared" si="14"/>
        <v>#DIV/0!</v>
      </c>
      <c r="AG30" s="252"/>
    </row>
    <row r="31" spans="2:33" ht="19.5" customHeight="1" thickBot="1">
      <c r="B31" s="257">
        <f t="shared" si="9"/>
        <v>43523</v>
      </c>
      <c r="C31" s="259" t="str">
        <f t="shared" si="0"/>
        <v>Wednesday</v>
      </c>
      <c r="D31" s="258"/>
      <c r="E31" s="253"/>
      <c r="F31" s="253"/>
      <c r="G31" s="253"/>
      <c r="H31" s="253">
        <f t="shared" si="1"/>
        <v>0</v>
      </c>
      <c r="I31" s="253" t="str">
        <f t="shared" si="2"/>
        <v/>
      </c>
      <c r="J31" s="253" t="e">
        <f t="shared" si="12"/>
        <v>#DIV/0!</v>
      </c>
      <c r="K31" s="252"/>
      <c r="L31" s="248"/>
      <c r="M31" s="257">
        <f t="shared" si="10"/>
        <v>43551</v>
      </c>
      <c r="N31" s="259" t="str">
        <f t="shared" si="3"/>
        <v>Wednesday</v>
      </c>
      <c r="O31" s="258"/>
      <c r="P31" s="253"/>
      <c r="Q31" s="253"/>
      <c r="R31" s="253"/>
      <c r="S31" s="253">
        <f t="shared" si="4"/>
        <v>0</v>
      </c>
      <c r="T31" s="253" t="str">
        <f t="shared" si="5"/>
        <v/>
      </c>
      <c r="U31" s="253" t="e">
        <f t="shared" si="13"/>
        <v>#DIV/0!</v>
      </c>
      <c r="V31" s="252"/>
      <c r="W31" s="248"/>
      <c r="X31" s="257">
        <f t="shared" si="11"/>
        <v>43582</v>
      </c>
      <c r="Y31" s="259" t="str">
        <f t="shared" si="6"/>
        <v>Saturday</v>
      </c>
      <c r="Z31" s="258"/>
      <c r="AA31" s="253"/>
      <c r="AB31" s="253"/>
      <c r="AC31" s="253"/>
      <c r="AD31" s="253">
        <f t="shared" si="7"/>
        <v>0</v>
      </c>
      <c r="AE31" s="253" t="str">
        <f t="shared" si="8"/>
        <v/>
      </c>
      <c r="AF31" s="253" t="e">
        <f t="shared" si="14"/>
        <v>#DIV/0!</v>
      </c>
      <c r="AG31" s="252"/>
    </row>
    <row r="32" spans="2:33" ht="19.5" customHeight="1" thickBot="1">
      <c r="B32" s="257">
        <f t="shared" si="9"/>
        <v>43524</v>
      </c>
      <c r="C32" s="259" t="str">
        <f t="shared" si="0"/>
        <v>Thursday</v>
      </c>
      <c r="D32" s="258"/>
      <c r="E32" s="253"/>
      <c r="F32" s="253"/>
      <c r="G32" s="253"/>
      <c r="H32" s="253">
        <f t="shared" si="1"/>
        <v>0</v>
      </c>
      <c r="I32" s="253" t="str">
        <f t="shared" si="2"/>
        <v/>
      </c>
      <c r="J32" s="253" t="e">
        <f t="shared" si="12"/>
        <v>#DIV/0!</v>
      </c>
      <c r="K32" s="252"/>
      <c r="L32" s="248"/>
      <c r="M32" s="257">
        <f t="shared" si="10"/>
        <v>43552</v>
      </c>
      <c r="N32" s="259" t="str">
        <f t="shared" si="3"/>
        <v>Thursday</v>
      </c>
      <c r="O32" s="258"/>
      <c r="P32" s="253"/>
      <c r="Q32" s="253"/>
      <c r="R32" s="253"/>
      <c r="S32" s="253">
        <f t="shared" si="4"/>
        <v>0</v>
      </c>
      <c r="T32" s="253" t="str">
        <f t="shared" si="5"/>
        <v/>
      </c>
      <c r="U32" s="253" t="e">
        <f t="shared" si="13"/>
        <v>#DIV/0!</v>
      </c>
      <c r="V32" s="252"/>
      <c r="W32" s="248"/>
      <c r="X32" s="257">
        <f t="shared" si="11"/>
        <v>43583</v>
      </c>
      <c r="Y32" s="259" t="str">
        <f t="shared" si="6"/>
        <v>Sunday</v>
      </c>
      <c r="Z32" s="258"/>
      <c r="AA32" s="253"/>
      <c r="AB32" s="253"/>
      <c r="AC32" s="253"/>
      <c r="AD32" s="253">
        <f t="shared" si="7"/>
        <v>0</v>
      </c>
      <c r="AE32" s="253" t="str">
        <f t="shared" si="8"/>
        <v/>
      </c>
      <c r="AF32" s="253" t="e">
        <f t="shared" si="14"/>
        <v>#DIV/0!</v>
      </c>
      <c r="AG32" s="252"/>
    </row>
    <row r="33" spans="2:33" ht="19.5" customHeight="1" thickBot="1">
      <c r="B33" s="257" t="str">
        <f>IF(B32&lt;&gt;"",IF(MONTH(B32+1)=MONTH(B32),B32+1,""),"")</f>
        <v/>
      </c>
      <c r="C33" s="259" t="str">
        <f t="shared" si="0"/>
        <v/>
      </c>
      <c r="D33" s="258"/>
      <c r="E33" s="253"/>
      <c r="F33" s="253"/>
      <c r="G33" s="253"/>
      <c r="H33" s="253" t="str">
        <f>IF(B33&lt;&gt;"", (E33*9)+(F33*4)+(G33*4),"")</f>
        <v/>
      </c>
      <c r="I33" s="253" t="str">
        <f>IF(B33&lt;&gt;"",IF(D33&lt;&gt;0,D33/2.204,""),"")</f>
        <v/>
      </c>
      <c r="J33" s="253" t="str">
        <f>IF(B33&lt;&gt;"", AVERAGE(I27:I33),"")</f>
        <v/>
      </c>
      <c r="K33" s="252"/>
      <c r="L33" s="248"/>
      <c r="M33" s="257">
        <f>IF(M32&lt;&gt;"",IF(MONTH(M32+1)=MONTH(M32),M32+1,""),"")</f>
        <v>43553</v>
      </c>
      <c r="N33" s="259" t="str">
        <f t="shared" si="3"/>
        <v>Friday</v>
      </c>
      <c r="O33" s="258"/>
      <c r="P33" s="253"/>
      <c r="Q33" s="253"/>
      <c r="R33" s="253"/>
      <c r="S33" s="253">
        <f>IF(M33&lt;&gt;"", (P33*9)+(Q33*4)+(R33*4),"")</f>
        <v>0</v>
      </c>
      <c r="T33" s="253" t="str">
        <f>IF(M33&lt;&gt;"",IF(O33&lt;&gt;0,O33/2.204,""),"")</f>
        <v/>
      </c>
      <c r="U33" s="253" t="e">
        <f>IF(M33&lt;&gt;"", AVERAGE(T27:T33),"")</f>
        <v>#DIV/0!</v>
      </c>
      <c r="V33" s="252"/>
      <c r="W33" s="248"/>
      <c r="X33" s="257">
        <f>IF(X32&lt;&gt;"",IF(MONTH(X32+1)=MONTH(X32),X32+1,""),"")</f>
        <v>43584</v>
      </c>
      <c r="Y33" s="259" t="str">
        <f t="shared" si="6"/>
        <v>Monday</v>
      </c>
      <c r="Z33" s="258"/>
      <c r="AA33" s="253"/>
      <c r="AB33" s="253"/>
      <c r="AC33" s="253"/>
      <c r="AD33" s="253">
        <f>IF(X33&lt;&gt;"", (AA33*9)+(AB33*4)+(AC33*4),"")</f>
        <v>0</v>
      </c>
      <c r="AE33" s="253" t="str">
        <f>IF(X33&lt;&gt;"",IF(Z33&lt;&gt;0,Z33/2.204,""),"")</f>
        <v/>
      </c>
      <c r="AF33" s="253" t="e">
        <f>IF(X33&lt;&gt;"", AVERAGE(AE27:AE33),"")</f>
        <v>#DIV/0!</v>
      </c>
      <c r="AG33" s="252"/>
    </row>
    <row r="34" spans="2:33" ht="19.5" customHeight="1" thickBot="1">
      <c r="B34" s="257" t="str">
        <f>IF(B33&lt;&gt;"",IF(MONTH(B33+1)=MONTH(B33),B33+1,""),"")</f>
        <v/>
      </c>
      <c r="C34" s="259" t="str">
        <f t="shared" si="0"/>
        <v/>
      </c>
      <c r="D34" s="258"/>
      <c r="E34" s="253"/>
      <c r="F34" s="253"/>
      <c r="G34" s="253"/>
      <c r="H34" s="253" t="str">
        <f>IF(B34&lt;&gt;"", (E34*9)+(F34*4)+(G34*4),"")</f>
        <v/>
      </c>
      <c r="I34" s="253" t="str">
        <f>IF(B34&lt;&gt;"",IF(D34&lt;&gt;0,D34/2.204,""),"")</f>
        <v/>
      </c>
      <c r="J34" s="253" t="str">
        <f>IF(B34&lt;&gt;"", AVERAGE(I28:I34),"")</f>
        <v/>
      </c>
      <c r="K34" s="252"/>
      <c r="L34" s="248"/>
      <c r="M34" s="257">
        <f>IF(M33&lt;&gt;"",IF(MONTH(M33+1)=MONTH(M33),M33+1,""),"")</f>
        <v>43554</v>
      </c>
      <c r="N34" s="259" t="str">
        <f t="shared" si="3"/>
        <v>Saturday</v>
      </c>
      <c r="O34" s="258"/>
      <c r="P34" s="253"/>
      <c r="Q34" s="253"/>
      <c r="R34" s="253"/>
      <c r="S34" s="253">
        <f>IF(M34&lt;&gt;"", (P34*9)+(Q34*4)+(R34*4),"")</f>
        <v>0</v>
      </c>
      <c r="T34" s="253" t="str">
        <f>IF(M34&lt;&gt;"",IF(O34&lt;&gt;0,O34/2.204,""),"")</f>
        <v/>
      </c>
      <c r="U34" s="253" t="e">
        <f>IF(M34&lt;&gt;"", AVERAGE(T28:T34),"")</f>
        <v>#DIV/0!</v>
      </c>
      <c r="V34" s="252"/>
      <c r="W34" s="248"/>
      <c r="X34" s="257">
        <f>IF(X33&lt;&gt;"",IF(MONTH(X33+1)=MONTH(X33),X33+1,""),"")</f>
        <v>43585</v>
      </c>
      <c r="Y34" s="259" t="str">
        <f t="shared" si="6"/>
        <v>Tuesday</v>
      </c>
      <c r="Z34" s="258"/>
      <c r="AA34" s="253"/>
      <c r="AB34" s="253"/>
      <c r="AC34" s="253"/>
      <c r="AD34" s="253">
        <f>IF(X34&lt;&gt;"", (AA34*9)+(AB34*4)+(AC34*4),"")</f>
        <v>0</v>
      </c>
      <c r="AE34" s="253" t="str">
        <f>IF(X34&lt;&gt;"",IF(Z34&lt;&gt;0,Z34/2.204,""),"")</f>
        <v/>
      </c>
      <c r="AF34" s="253" t="e">
        <f>IF(X34&lt;&gt;"", AVERAGE(AE28:AE34),"")</f>
        <v>#DIV/0!</v>
      </c>
      <c r="AG34" s="252"/>
    </row>
    <row r="35" spans="2:33" ht="19.5" customHeight="1">
      <c r="B35" s="257" t="str">
        <f>IF(B34&lt;&gt;"",IF(MONTH(B34+1)=MONTH(B34),B34+1,""),"")</f>
        <v/>
      </c>
      <c r="C35" s="259" t="str">
        <f t="shared" si="0"/>
        <v/>
      </c>
      <c r="D35" s="258"/>
      <c r="E35" s="253"/>
      <c r="F35" s="253"/>
      <c r="G35" s="253"/>
      <c r="H35" s="253" t="str">
        <f>IF(B35&lt;&gt;"", (E35*9)+(F35*4)+(G35*4),"")</f>
        <v/>
      </c>
      <c r="I35" s="253" t="str">
        <f>IF(B35&lt;&gt;"",IF(D35&lt;&gt;0,D35/2.204,""),"")</f>
        <v/>
      </c>
      <c r="J35" s="253" t="str">
        <f>IF(B35&lt;&gt;"", AVERAGE(I29:I35),"")</f>
        <v/>
      </c>
      <c r="K35" s="252"/>
      <c r="L35" s="248"/>
      <c r="M35" s="257">
        <f>IF(M34&lt;&gt;"",IF(MONTH(M34+1)=MONTH(M34),M34+1,""),"")</f>
        <v>43555</v>
      </c>
      <c r="N35" s="259" t="str">
        <f t="shared" si="3"/>
        <v>Sunday</v>
      </c>
      <c r="O35" s="258"/>
      <c r="P35" s="253"/>
      <c r="Q35" s="253"/>
      <c r="R35" s="253"/>
      <c r="S35" s="253">
        <f>IF(M35&lt;&gt;"", (P35*9)+(Q35*4)+(R35*4),"")</f>
        <v>0</v>
      </c>
      <c r="T35" s="253" t="str">
        <f>IF(M35&lt;&gt;"",IF(O35&lt;&gt;0,O35/2.204,""),"")</f>
        <v/>
      </c>
      <c r="U35" s="253" t="e">
        <f>IF(M35&lt;&gt;"", AVERAGE(T29:T35),"")</f>
        <v>#DIV/0!</v>
      </c>
      <c r="V35" s="252"/>
      <c r="W35" s="248"/>
      <c r="X35" s="257" t="str">
        <f>IF(X34&lt;&gt;"",IF(MONTH(X34+1)=MONTH(X34),X34+1,""),"")</f>
        <v/>
      </c>
      <c r="Y35" s="259" t="str">
        <f t="shared" si="6"/>
        <v/>
      </c>
      <c r="Z35" s="258"/>
      <c r="AA35" s="253"/>
      <c r="AB35" s="253"/>
      <c r="AC35" s="253"/>
      <c r="AD35" s="253" t="str">
        <f>IF(X35&lt;&gt;"", (AA35*9)+(AB35*4)+(AC35*4),"")</f>
        <v/>
      </c>
      <c r="AE35" s="253" t="str">
        <f>IF(X35&lt;&gt;"",IF(Z35&lt;&gt;0,Z35/2.204,""),"")</f>
        <v/>
      </c>
      <c r="AF35" s="253" t="str">
        <f>IF(X35&lt;&gt;"", AVERAGE(AE29:AE35),"")</f>
        <v/>
      </c>
      <c r="AG35" s="252"/>
    </row>
    <row r="36" spans="2:33" ht="19.5" customHeight="1">
      <c r="B36" s="257"/>
      <c r="C36" s="255" t="s">
        <v>67</v>
      </c>
      <c r="D36" s="254" t="e">
        <f>AVERAGE(D5:D35)</f>
        <v>#DIV/0!</v>
      </c>
      <c r="E36" s="256"/>
      <c r="F36" s="253"/>
      <c r="G36" s="255" t="s">
        <v>68</v>
      </c>
      <c r="H36" s="254">
        <f>AVERAGE(H5:H35)</f>
        <v>0</v>
      </c>
      <c r="I36" s="253"/>
      <c r="J36" s="253"/>
      <c r="K36" s="252"/>
      <c r="L36" s="248"/>
      <c r="M36" s="257"/>
      <c r="N36" s="255" t="s">
        <v>67</v>
      </c>
      <c r="O36" s="266" t="e">
        <f>AVERAGE(O5:O35)</f>
        <v>#DIV/0!</v>
      </c>
      <c r="P36" s="256" t="e">
        <f>D36</f>
        <v>#DIV/0!</v>
      </c>
      <c r="Q36" s="253"/>
      <c r="R36" s="255" t="s">
        <v>68</v>
      </c>
      <c r="S36" s="254">
        <f>AVERAGE(S5:S35)</f>
        <v>0</v>
      </c>
      <c r="T36" s="253"/>
      <c r="U36" s="253"/>
      <c r="V36" s="252"/>
      <c r="W36" s="248"/>
      <c r="X36" s="257"/>
      <c r="Y36" s="255" t="s">
        <v>67</v>
      </c>
      <c r="Z36" s="266" t="e">
        <f>AVERAGE(Z5:Z35)</f>
        <v>#DIV/0!</v>
      </c>
      <c r="AA36" s="265" t="e">
        <f>O36</f>
        <v>#DIV/0!</v>
      </c>
      <c r="AB36" s="253"/>
      <c r="AC36" s="255" t="s">
        <v>68</v>
      </c>
      <c r="AD36" s="254">
        <f>AVERAGE(AD5:AD35)</f>
        <v>0</v>
      </c>
      <c r="AE36" s="253"/>
      <c r="AF36" s="253"/>
      <c r="AG36" s="252"/>
    </row>
    <row r="37" spans="2:33" ht="19.5" customHeight="1" thickBot="1">
      <c r="B37" s="251"/>
      <c r="C37" s="250"/>
      <c r="D37" s="250"/>
      <c r="E37" s="250"/>
      <c r="F37" s="250"/>
      <c r="G37" s="250"/>
      <c r="H37" s="250"/>
      <c r="I37" s="250"/>
      <c r="J37" s="250"/>
      <c r="K37" s="249"/>
      <c r="L37" s="248"/>
      <c r="M37" s="251"/>
      <c r="N37" s="250"/>
      <c r="O37" s="250"/>
      <c r="P37" s="250" t="s">
        <v>69</v>
      </c>
      <c r="Q37" s="250"/>
      <c r="R37" s="250"/>
      <c r="S37" s="250"/>
      <c r="T37" s="250"/>
      <c r="U37" s="250"/>
      <c r="V37" s="249"/>
      <c r="W37" s="248"/>
      <c r="X37" s="251"/>
      <c r="Y37" s="250"/>
      <c r="Z37" s="250"/>
      <c r="AA37" s="250" t="s">
        <v>69</v>
      </c>
      <c r="AB37" s="250"/>
      <c r="AC37" s="250"/>
      <c r="AD37" s="250"/>
      <c r="AE37" s="250"/>
      <c r="AF37" s="250"/>
      <c r="AG37" s="249"/>
    </row>
    <row r="38" spans="2:33" ht="19.5" customHeight="1" thickBot="1">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row>
    <row r="39" spans="2:33" ht="99.75" customHeight="1" thickBot="1">
      <c r="B39" s="329" t="str">
        <f>TEXT(B42,"MMMM")</f>
        <v>May</v>
      </c>
      <c r="C39" s="330"/>
      <c r="D39" s="330"/>
      <c r="E39" s="330"/>
      <c r="F39" s="330"/>
      <c r="G39" s="330"/>
      <c r="H39" s="330"/>
      <c r="I39" s="330"/>
      <c r="J39" s="330"/>
      <c r="K39" s="331"/>
      <c r="L39" s="248"/>
      <c r="M39" s="329" t="str">
        <f>TEXT(M42,"MMMM")</f>
        <v>June</v>
      </c>
      <c r="N39" s="330"/>
      <c r="O39" s="330"/>
      <c r="P39" s="330"/>
      <c r="Q39" s="330"/>
      <c r="R39" s="330"/>
      <c r="S39" s="330"/>
      <c r="T39" s="330"/>
      <c r="U39" s="330"/>
      <c r="V39" s="331"/>
      <c r="W39" s="248"/>
      <c r="X39" s="329" t="str">
        <f>TEXT(X42,"MMMM")</f>
        <v>July</v>
      </c>
      <c r="Y39" s="330"/>
      <c r="Z39" s="330"/>
      <c r="AA39" s="330"/>
      <c r="AB39" s="330"/>
      <c r="AC39" s="330"/>
      <c r="AD39" s="330"/>
      <c r="AE39" s="330"/>
      <c r="AF39" s="330"/>
      <c r="AG39" s="331"/>
    </row>
    <row r="40" spans="2:33" ht="19.5" customHeight="1" thickBot="1">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row>
    <row r="41" spans="2:33" ht="49.5" customHeight="1" thickBot="1">
      <c r="B41" s="264" t="s">
        <v>22</v>
      </c>
      <c r="C41" s="263" t="s">
        <v>54</v>
      </c>
      <c r="D41" s="263" t="s">
        <v>55</v>
      </c>
      <c r="E41" s="263" t="s">
        <v>56</v>
      </c>
      <c r="F41" s="263" t="s">
        <v>57</v>
      </c>
      <c r="G41" s="263" t="s">
        <v>58</v>
      </c>
      <c r="H41" s="263" t="s">
        <v>59</v>
      </c>
      <c r="I41" s="263" t="s">
        <v>60</v>
      </c>
      <c r="J41" s="268" t="s">
        <v>2001</v>
      </c>
      <c r="K41" s="262" t="s">
        <v>62</v>
      </c>
      <c r="L41" s="248"/>
      <c r="M41" s="264" t="s">
        <v>22</v>
      </c>
      <c r="N41" s="263" t="s">
        <v>54</v>
      </c>
      <c r="O41" s="263" t="s">
        <v>55</v>
      </c>
      <c r="P41" s="263" t="s">
        <v>56</v>
      </c>
      <c r="Q41" s="263" t="s">
        <v>57</v>
      </c>
      <c r="R41" s="263" t="s">
        <v>58</v>
      </c>
      <c r="S41" s="263" t="s">
        <v>59</v>
      </c>
      <c r="T41" s="263" t="s">
        <v>60</v>
      </c>
      <c r="U41" s="268" t="s">
        <v>2001</v>
      </c>
      <c r="V41" s="262" t="s">
        <v>62</v>
      </c>
      <c r="W41" s="248"/>
      <c r="X41" s="264" t="s">
        <v>22</v>
      </c>
      <c r="Y41" s="263" t="s">
        <v>54</v>
      </c>
      <c r="Z41" s="263" t="s">
        <v>55</v>
      </c>
      <c r="AA41" s="263" t="s">
        <v>56</v>
      </c>
      <c r="AB41" s="263" t="s">
        <v>57</v>
      </c>
      <c r="AC41" s="263" t="s">
        <v>58</v>
      </c>
      <c r="AD41" s="263" t="s">
        <v>59</v>
      </c>
      <c r="AE41" s="268" t="s">
        <v>2001</v>
      </c>
      <c r="AF41" s="268" t="s">
        <v>2001</v>
      </c>
      <c r="AG41" s="262" t="s">
        <v>62</v>
      </c>
    </row>
    <row r="42" spans="2:33" ht="19.5" customHeight="1" thickBot="1">
      <c r="B42" s="260">
        <f>DATE(YEAR(X5), MONTH(X5)+1, 1)</f>
        <v>43586</v>
      </c>
      <c r="C42" s="259" t="str">
        <f t="shared" ref="C42:C72" si="15">TEXT(B42,"dddd")</f>
        <v>Wednesday</v>
      </c>
      <c r="D42" s="258"/>
      <c r="E42" s="259"/>
      <c r="F42" s="259"/>
      <c r="G42" s="259"/>
      <c r="H42" s="259">
        <f t="shared" ref="H42:H69" si="16">(E42*9)+(F42*4)+(G42*4)</f>
        <v>0</v>
      </c>
      <c r="I42" s="253" t="str">
        <f t="shared" ref="I42:I69" si="17">IF(D42&lt;&gt;0,D42/2.204,"")</f>
        <v/>
      </c>
      <c r="J42" s="253">
        <f>AVERAGE(I42, IF(AE35&lt;&gt;"", AE30:AE35, IF(AE34&lt;&gt;"", AE29:AE34, IF(AE33&lt;&gt;"", AE28:AE33, IF(AE32&lt;&gt;"",AE27:AE32)))))</f>
        <v>0</v>
      </c>
      <c r="K42" s="261"/>
      <c r="L42" s="248"/>
      <c r="M42" s="260">
        <f>DATE(YEAR(B42), MONTH(B42)+1, 1)</f>
        <v>43617</v>
      </c>
      <c r="N42" s="259" t="str">
        <f t="shared" ref="N42:N72" si="18">TEXT(M42,"dddd")</f>
        <v>Saturday</v>
      </c>
      <c r="O42" s="258"/>
      <c r="P42" s="259"/>
      <c r="Q42" s="259"/>
      <c r="R42" s="259"/>
      <c r="S42" s="259">
        <f t="shared" ref="S42:S69" si="19">(P42*9)+(Q42*4)+(R42*4)</f>
        <v>0</v>
      </c>
      <c r="T42" s="253" t="str">
        <f t="shared" ref="T42:T69" si="20">IF(O42&lt;&gt;0,O42/2.204,"")</f>
        <v/>
      </c>
      <c r="U42" s="253" t="e">
        <f>AVERAGE(T42, IF(B72&lt;&gt;"", I67:I72, IF(B71&lt;&gt;"", I66:I71, IF(B70&lt;&gt;"", I65:I70, IF(B69&lt;&gt;"",I64:I69)))))</f>
        <v>#DIV/0!</v>
      </c>
      <c r="V42" s="261"/>
      <c r="W42" s="248"/>
      <c r="X42" s="260">
        <f>DATE(YEAR(M42), MONTH(M42)+1, 1)</f>
        <v>43647</v>
      </c>
      <c r="Y42" s="259" t="str">
        <f t="shared" ref="Y42:Y72" si="21">TEXT(X42,"dddd")</f>
        <v>Monday</v>
      </c>
      <c r="Z42" s="258"/>
      <c r="AA42" s="259"/>
      <c r="AB42" s="259"/>
      <c r="AC42" s="259"/>
      <c r="AD42" s="259">
        <f t="shared" ref="AD42:AD69" si="22">(AA42*9)+(AB42*4)+(AC42*4)</f>
        <v>0</v>
      </c>
      <c r="AE42" s="253" t="str">
        <f t="shared" ref="AE42:AE69" si="23">IF(Z42&lt;&gt;0,Z42/2.204,"")</f>
        <v/>
      </c>
      <c r="AF42" s="253" t="e">
        <f>AVERAGE(AE42, IF(M72&lt;&gt;"", T67:T72, IF(M71&lt;&gt;"", T66:T71, IF(M70&lt;&gt;"", T65:T70, IF(M69&lt;&gt;"",T64:T69)))))</f>
        <v>#DIV/0!</v>
      </c>
      <c r="AG42" s="261"/>
    </row>
    <row r="43" spans="2:33" ht="19.5" customHeight="1" thickBot="1">
      <c r="B43" s="257">
        <f t="shared" ref="B43:B69" si="24">B42+1</f>
        <v>43587</v>
      </c>
      <c r="C43" s="259" t="str">
        <f t="shared" si="15"/>
        <v>Thursday</v>
      </c>
      <c r="D43" s="258"/>
      <c r="E43" s="253"/>
      <c r="F43" s="253"/>
      <c r="G43" s="253"/>
      <c r="H43" s="253">
        <f t="shared" si="16"/>
        <v>0</v>
      </c>
      <c r="I43" s="253" t="str">
        <f t="shared" si="17"/>
        <v/>
      </c>
      <c r="J43" s="253">
        <f>AVERAGE(I42:I43, IF(AE35&lt;&gt;"", AE31:AE35, IF(AE34&lt;&gt;"", AE30:AE34, IF(AE33&lt;&gt;"", AE29:AE33, IF(AE32&lt;&gt;"",AE28:AE32)))))</f>
        <v>0</v>
      </c>
      <c r="K43" s="252"/>
      <c r="L43" s="248"/>
      <c r="M43" s="257">
        <f t="shared" ref="M43:M69" si="25">M42+1</f>
        <v>43618</v>
      </c>
      <c r="N43" s="259" t="str">
        <f t="shared" si="18"/>
        <v>Sunday</v>
      </c>
      <c r="O43" s="258"/>
      <c r="P43" s="253"/>
      <c r="Q43" s="253"/>
      <c r="R43" s="253"/>
      <c r="S43" s="253">
        <f t="shared" si="19"/>
        <v>0</v>
      </c>
      <c r="T43" s="253" t="str">
        <f t="shared" si="20"/>
        <v/>
      </c>
      <c r="U43" s="253" t="e">
        <f>AVERAGE(T42:T43, IF(B72&lt;&gt;"", I68:I72, IF(B71&lt;&gt;"", I67:I71, IF(B70&lt;&gt;"", I66:I70, IF(B69&lt;&gt;"",I65:I69)))))</f>
        <v>#DIV/0!</v>
      </c>
      <c r="V43" s="252"/>
      <c r="W43" s="248"/>
      <c r="X43" s="257">
        <f t="shared" ref="X43:X69" si="26">X42+1</f>
        <v>43648</v>
      </c>
      <c r="Y43" s="259" t="str">
        <f t="shared" si="21"/>
        <v>Tuesday</v>
      </c>
      <c r="Z43" s="258"/>
      <c r="AA43" s="253"/>
      <c r="AB43" s="253"/>
      <c r="AC43" s="253"/>
      <c r="AD43" s="253">
        <f t="shared" si="22"/>
        <v>0</v>
      </c>
      <c r="AE43" s="253" t="str">
        <f t="shared" si="23"/>
        <v/>
      </c>
      <c r="AF43" s="253" t="e">
        <f>AVERAGE(AE42:AE43, IF(M72&lt;&gt;"", T68:T72, IF(M71&lt;&gt;"", T67:T71, IF(M70&lt;&gt;"", T66:T70, IF(M69&lt;&gt;"",T65:T69)))))</f>
        <v>#DIV/0!</v>
      </c>
      <c r="AG43" s="252"/>
    </row>
    <row r="44" spans="2:33" ht="19.5" customHeight="1" thickBot="1">
      <c r="B44" s="257">
        <f t="shared" si="24"/>
        <v>43588</v>
      </c>
      <c r="C44" s="259" t="str">
        <f t="shared" si="15"/>
        <v>Friday</v>
      </c>
      <c r="D44" s="258"/>
      <c r="E44" s="253"/>
      <c r="F44" s="253"/>
      <c r="G44" s="253"/>
      <c r="H44" s="253">
        <f t="shared" si="16"/>
        <v>0</v>
      </c>
      <c r="I44" s="253" t="str">
        <f t="shared" si="17"/>
        <v/>
      </c>
      <c r="J44" s="253">
        <f>AVERAGE(I42:I44, IF(AE35&lt;&gt;"", AE32:AE35, IF(AE34&lt;&gt;"", AE31:AE34, IF(AE33&lt;&gt;"", AE30:AE33, IF(AE32&lt;&gt;"",AE29:AE32)))))</f>
        <v>0</v>
      </c>
      <c r="K44" s="252"/>
      <c r="L44" s="248"/>
      <c r="M44" s="257">
        <f t="shared" si="25"/>
        <v>43619</v>
      </c>
      <c r="N44" s="259" t="str">
        <f t="shared" si="18"/>
        <v>Monday</v>
      </c>
      <c r="O44" s="258"/>
      <c r="P44" s="253"/>
      <c r="Q44" s="253"/>
      <c r="R44" s="253"/>
      <c r="S44" s="253">
        <f t="shared" si="19"/>
        <v>0</v>
      </c>
      <c r="T44" s="253" t="str">
        <f t="shared" si="20"/>
        <v/>
      </c>
      <c r="U44" s="253" t="e">
        <f>AVERAGE(T42:T44, IF(B72&lt;&gt;"", I69:I72, IF(B71&lt;&gt;"", I68:I71, IF(B70&lt;&gt;"", I67:I70, IF(B69&lt;&gt;"",I66:I69)))))</f>
        <v>#DIV/0!</v>
      </c>
      <c r="V44" s="252"/>
      <c r="W44" s="248"/>
      <c r="X44" s="257">
        <f t="shared" si="26"/>
        <v>43649</v>
      </c>
      <c r="Y44" s="259" t="str">
        <f t="shared" si="21"/>
        <v>Wednesday</v>
      </c>
      <c r="Z44" s="258"/>
      <c r="AA44" s="253"/>
      <c r="AB44" s="253"/>
      <c r="AC44" s="253"/>
      <c r="AD44" s="253">
        <f t="shared" si="22"/>
        <v>0</v>
      </c>
      <c r="AE44" s="253" t="str">
        <f t="shared" si="23"/>
        <v/>
      </c>
      <c r="AF44" s="253" t="e">
        <f>AVERAGE(AE42:AE44, IF(M72&lt;&gt;"", T69:T72, IF(M71&lt;&gt;"", T68:T71, IF(M70&lt;&gt;"", T67:T70, IF(M69&lt;&gt;"",T66:T69)))))</f>
        <v>#DIV/0!</v>
      </c>
      <c r="AG44" s="252"/>
    </row>
    <row r="45" spans="2:33" ht="19.5" customHeight="1" thickBot="1">
      <c r="B45" s="257">
        <f t="shared" si="24"/>
        <v>43589</v>
      </c>
      <c r="C45" s="259" t="str">
        <f t="shared" si="15"/>
        <v>Saturday</v>
      </c>
      <c r="D45" s="258"/>
      <c r="E45" s="253"/>
      <c r="F45" s="253"/>
      <c r="G45" s="253"/>
      <c r="H45" s="253">
        <f t="shared" si="16"/>
        <v>0</v>
      </c>
      <c r="I45" s="253" t="str">
        <f t="shared" si="17"/>
        <v/>
      </c>
      <c r="J45" s="253">
        <f>AVERAGE(I42:I45, IF(AE35&lt;&gt;"", AE33:AE35, IF(AE34&lt;&gt;"", AE32:AE34, IF(AE33&lt;&gt;"", AE31:AE33, IF(AE32&lt;&gt;"",AE30:AE32)))))</f>
        <v>0</v>
      </c>
      <c r="K45" s="252"/>
      <c r="L45" s="248"/>
      <c r="M45" s="257">
        <f t="shared" si="25"/>
        <v>43620</v>
      </c>
      <c r="N45" s="259" t="str">
        <f t="shared" si="18"/>
        <v>Tuesday</v>
      </c>
      <c r="O45" s="258"/>
      <c r="P45" s="253"/>
      <c r="Q45" s="253"/>
      <c r="R45" s="253"/>
      <c r="S45" s="253">
        <f t="shared" si="19"/>
        <v>0</v>
      </c>
      <c r="T45" s="253" t="str">
        <f t="shared" si="20"/>
        <v/>
      </c>
      <c r="U45" s="253" t="e">
        <f>AVERAGE(T42:T45, IF(B72&lt;&gt;"", I70:I72, IF(B71&lt;&gt;"", I69:I71, IF(B70&lt;&gt;"", I68:I70, IF(B69&lt;&gt;"",I67:I69)))))</f>
        <v>#DIV/0!</v>
      </c>
      <c r="V45" s="252"/>
      <c r="W45" s="248"/>
      <c r="X45" s="257">
        <f t="shared" si="26"/>
        <v>43650</v>
      </c>
      <c r="Y45" s="259" t="str">
        <f t="shared" si="21"/>
        <v>Thursday</v>
      </c>
      <c r="Z45" s="258"/>
      <c r="AA45" s="253"/>
      <c r="AB45" s="253"/>
      <c r="AC45" s="253"/>
      <c r="AD45" s="253">
        <f t="shared" si="22"/>
        <v>0</v>
      </c>
      <c r="AE45" s="253" t="str">
        <f t="shared" si="23"/>
        <v/>
      </c>
      <c r="AF45" s="253" t="e">
        <f>AVERAGE(AE42:AE45, IF(M72&lt;&gt;"", T70:T72, IF(M71&lt;&gt;"", T69:T71, IF(M70&lt;&gt;"", T68:T70, IF(M69&lt;&gt;"",T67:T69)))))</f>
        <v>#DIV/0!</v>
      </c>
      <c r="AG45" s="252"/>
    </row>
    <row r="46" spans="2:33" ht="19.5" customHeight="1" thickBot="1">
      <c r="B46" s="257">
        <f t="shared" si="24"/>
        <v>43590</v>
      </c>
      <c r="C46" s="259" t="str">
        <f t="shared" si="15"/>
        <v>Sunday</v>
      </c>
      <c r="D46" s="258"/>
      <c r="E46" s="253"/>
      <c r="F46" s="253"/>
      <c r="G46" s="253"/>
      <c r="H46" s="253">
        <f t="shared" si="16"/>
        <v>0</v>
      </c>
      <c r="I46" s="253" t="str">
        <f t="shared" si="17"/>
        <v/>
      </c>
      <c r="J46" s="253">
        <f>AVERAGE(I42:I46, IF(AE35&lt;&gt;"", AE34:AE35, IF(AE34&lt;&gt;"", AE33:AE34, IF(AE33&lt;&gt;"", AE32:AE33, IF(AE32&lt;&gt;"",AE31:AE32)))))</f>
        <v>0</v>
      </c>
      <c r="K46" s="252"/>
      <c r="L46" s="248"/>
      <c r="M46" s="257">
        <f t="shared" si="25"/>
        <v>43621</v>
      </c>
      <c r="N46" s="259" t="str">
        <f t="shared" si="18"/>
        <v>Wednesday</v>
      </c>
      <c r="O46" s="258"/>
      <c r="P46" s="253"/>
      <c r="Q46" s="253"/>
      <c r="R46" s="253"/>
      <c r="S46" s="253">
        <f t="shared" si="19"/>
        <v>0</v>
      </c>
      <c r="T46" s="253" t="str">
        <f t="shared" si="20"/>
        <v/>
      </c>
      <c r="U46" s="253" t="e">
        <f>AVERAGE(T42:T46, IF(B72&lt;&gt;"", I71:I72, IF(B71&lt;&gt;"", I70:I71, IF(B70&lt;&gt;"", I69:I70, IF(B69&lt;&gt;"",I68:I69)))))</f>
        <v>#DIV/0!</v>
      </c>
      <c r="V46" s="252"/>
      <c r="W46" s="248"/>
      <c r="X46" s="257">
        <f t="shared" si="26"/>
        <v>43651</v>
      </c>
      <c r="Y46" s="259" t="str">
        <f t="shared" si="21"/>
        <v>Friday</v>
      </c>
      <c r="Z46" s="258"/>
      <c r="AA46" s="253"/>
      <c r="AB46" s="253"/>
      <c r="AC46" s="253"/>
      <c r="AD46" s="253">
        <f t="shared" si="22"/>
        <v>0</v>
      </c>
      <c r="AE46" s="253" t="str">
        <f t="shared" si="23"/>
        <v/>
      </c>
      <c r="AF46" s="253" t="e">
        <f>AVERAGE(AE42:AE46, IF(M72&lt;&gt;"", T71:T72, IF(M71&lt;&gt;"", T70:T71, IF(M70&lt;&gt;"", T69:T70, IF(M69&lt;&gt;"",T68:T69)))))</f>
        <v>#DIV/0!</v>
      </c>
      <c r="AG46" s="252"/>
    </row>
    <row r="47" spans="2:33" ht="19.5" customHeight="1" thickBot="1">
      <c r="B47" s="257">
        <f t="shared" si="24"/>
        <v>43591</v>
      </c>
      <c r="C47" s="259" t="str">
        <f t="shared" si="15"/>
        <v>Monday</v>
      </c>
      <c r="D47" s="258"/>
      <c r="E47" s="253"/>
      <c r="F47" s="253"/>
      <c r="G47" s="253"/>
      <c r="H47" s="253">
        <f t="shared" si="16"/>
        <v>0</v>
      </c>
      <c r="I47" s="253" t="str">
        <f t="shared" si="17"/>
        <v/>
      </c>
      <c r="J47" s="253">
        <f>AVERAGE(I42:I47, IF(AE35&lt;&gt;"", AE35, IF(AE34&lt;&gt;"", AE34, IF(AE33&lt;&gt;"", AE33, IF(AE32&lt;&gt;"",AE32)))))</f>
        <v>0</v>
      </c>
      <c r="K47" s="252"/>
      <c r="L47" s="248"/>
      <c r="M47" s="257">
        <f t="shared" si="25"/>
        <v>43622</v>
      </c>
      <c r="N47" s="259" t="str">
        <f t="shared" si="18"/>
        <v>Thursday</v>
      </c>
      <c r="O47" s="258"/>
      <c r="P47" s="253"/>
      <c r="Q47" s="253"/>
      <c r="R47" s="253"/>
      <c r="S47" s="253">
        <f t="shared" si="19"/>
        <v>0</v>
      </c>
      <c r="T47" s="253" t="str">
        <f t="shared" si="20"/>
        <v/>
      </c>
      <c r="U47" s="253" t="e">
        <f>AVERAGE(T42:T47, IF(B72&lt;&gt;"", I72, IF(B71&lt;&gt;"", I71, IF(B70&lt;&gt;"", I70, IF(B69&lt;&gt;"",I69)))))</f>
        <v>#DIV/0!</v>
      </c>
      <c r="V47" s="252"/>
      <c r="W47" s="248"/>
      <c r="X47" s="257">
        <f t="shared" si="26"/>
        <v>43652</v>
      </c>
      <c r="Y47" s="259" t="str">
        <f t="shared" si="21"/>
        <v>Saturday</v>
      </c>
      <c r="Z47" s="258"/>
      <c r="AA47" s="253"/>
      <c r="AB47" s="253"/>
      <c r="AC47" s="253"/>
      <c r="AD47" s="253">
        <f t="shared" si="22"/>
        <v>0</v>
      </c>
      <c r="AE47" s="253" t="str">
        <f t="shared" si="23"/>
        <v/>
      </c>
      <c r="AF47" s="253" t="e">
        <f>AVERAGE(AE42:AE47, IF(M72&lt;&gt;"", T72, IF(M71&lt;&gt;"", T71, IF(M70&lt;&gt;"", T70, IF(M69&lt;&gt;"",T69)))))</f>
        <v>#DIV/0!</v>
      </c>
      <c r="AG47" s="252"/>
    </row>
    <row r="48" spans="2:33" ht="19.5" customHeight="1" thickBot="1">
      <c r="B48" s="257">
        <f t="shared" si="24"/>
        <v>43592</v>
      </c>
      <c r="C48" s="259" t="str">
        <f t="shared" si="15"/>
        <v>Tuesday</v>
      </c>
      <c r="D48" s="258"/>
      <c r="E48" s="253"/>
      <c r="F48" s="253"/>
      <c r="G48" s="253"/>
      <c r="H48" s="253">
        <f t="shared" si="16"/>
        <v>0</v>
      </c>
      <c r="I48" s="253" t="str">
        <f t="shared" si="17"/>
        <v/>
      </c>
      <c r="J48" s="253" t="e">
        <f t="shared" ref="J48:J69" si="27">AVERAGE(I42:I48)</f>
        <v>#DIV/0!</v>
      </c>
      <c r="K48" s="252"/>
      <c r="L48" s="248"/>
      <c r="M48" s="257">
        <f t="shared" si="25"/>
        <v>43623</v>
      </c>
      <c r="N48" s="259" t="str">
        <f t="shared" si="18"/>
        <v>Friday</v>
      </c>
      <c r="O48" s="258"/>
      <c r="P48" s="253"/>
      <c r="Q48" s="253"/>
      <c r="R48" s="253"/>
      <c r="S48" s="253">
        <f t="shared" si="19"/>
        <v>0</v>
      </c>
      <c r="T48" s="253" t="str">
        <f t="shared" si="20"/>
        <v/>
      </c>
      <c r="U48" s="253" t="e">
        <f t="shared" ref="U48:U69" si="28">AVERAGE(T42:T48)</f>
        <v>#DIV/0!</v>
      </c>
      <c r="V48" s="252"/>
      <c r="W48" s="248"/>
      <c r="X48" s="257">
        <f t="shared" si="26"/>
        <v>43653</v>
      </c>
      <c r="Y48" s="259" t="str">
        <f t="shared" si="21"/>
        <v>Sunday</v>
      </c>
      <c r="Z48" s="258"/>
      <c r="AA48" s="253"/>
      <c r="AB48" s="253"/>
      <c r="AC48" s="253"/>
      <c r="AD48" s="253">
        <f t="shared" si="22"/>
        <v>0</v>
      </c>
      <c r="AE48" s="253" t="str">
        <f t="shared" si="23"/>
        <v/>
      </c>
      <c r="AF48" s="253" t="e">
        <f t="shared" ref="AF48:AF69" si="29">AVERAGE(AE42:AE48)</f>
        <v>#DIV/0!</v>
      </c>
      <c r="AG48" s="252"/>
    </row>
    <row r="49" spans="2:33" ht="19.5" customHeight="1" thickBot="1">
      <c r="B49" s="257">
        <f t="shared" si="24"/>
        <v>43593</v>
      </c>
      <c r="C49" s="259" t="str">
        <f t="shared" si="15"/>
        <v>Wednesday</v>
      </c>
      <c r="D49" s="258"/>
      <c r="E49" s="253"/>
      <c r="F49" s="253"/>
      <c r="G49" s="253"/>
      <c r="H49" s="253">
        <f t="shared" si="16"/>
        <v>0</v>
      </c>
      <c r="I49" s="253" t="str">
        <f t="shared" si="17"/>
        <v/>
      </c>
      <c r="J49" s="253" t="e">
        <f t="shared" si="27"/>
        <v>#DIV/0!</v>
      </c>
      <c r="K49" s="252"/>
      <c r="L49" s="248"/>
      <c r="M49" s="257">
        <f t="shared" si="25"/>
        <v>43624</v>
      </c>
      <c r="N49" s="259" t="str">
        <f t="shared" si="18"/>
        <v>Saturday</v>
      </c>
      <c r="O49" s="258"/>
      <c r="P49" s="253"/>
      <c r="Q49" s="253"/>
      <c r="R49" s="253"/>
      <c r="S49" s="253">
        <f t="shared" si="19"/>
        <v>0</v>
      </c>
      <c r="T49" s="253" t="str">
        <f t="shared" si="20"/>
        <v/>
      </c>
      <c r="U49" s="253" t="e">
        <f t="shared" si="28"/>
        <v>#DIV/0!</v>
      </c>
      <c r="V49" s="252"/>
      <c r="W49" s="248"/>
      <c r="X49" s="257">
        <f t="shared" si="26"/>
        <v>43654</v>
      </c>
      <c r="Y49" s="259" t="str">
        <f t="shared" si="21"/>
        <v>Monday</v>
      </c>
      <c r="Z49" s="258"/>
      <c r="AA49" s="253"/>
      <c r="AB49" s="253"/>
      <c r="AC49" s="253"/>
      <c r="AD49" s="253">
        <f t="shared" si="22"/>
        <v>0</v>
      </c>
      <c r="AE49" s="253" t="str">
        <f t="shared" si="23"/>
        <v/>
      </c>
      <c r="AF49" s="253" t="e">
        <f t="shared" si="29"/>
        <v>#DIV/0!</v>
      </c>
      <c r="AG49" s="252"/>
    </row>
    <row r="50" spans="2:33" ht="19.5" customHeight="1" thickBot="1">
      <c r="B50" s="257">
        <f t="shared" si="24"/>
        <v>43594</v>
      </c>
      <c r="C50" s="259" t="str">
        <f t="shared" si="15"/>
        <v>Thursday</v>
      </c>
      <c r="D50" s="258"/>
      <c r="E50" s="253"/>
      <c r="F50" s="253"/>
      <c r="G50" s="253"/>
      <c r="H50" s="253">
        <f t="shared" si="16"/>
        <v>0</v>
      </c>
      <c r="I50" s="253" t="str">
        <f t="shared" si="17"/>
        <v/>
      </c>
      <c r="J50" s="253" t="e">
        <f t="shared" si="27"/>
        <v>#DIV/0!</v>
      </c>
      <c r="K50" s="252"/>
      <c r="L50" s="248"/>
      <c r="M50" s="257">
        <f t="shared" si="25"/>
        <v>43625</v>
      </c>
      <c r="N50" s="259" t="str">
        <f t="shared" si="18"/>
        <v>Sunday</v>
      </c>
      <c r="O50" s="258"/>
      <c r="P50" s="253"/>
      <c r="Q50" s="253"/>
      <c r="R50" s="253"/>
      <c r="S50" s="253">
        <f t="shared" si="19"/>
        <v>0</v>
      </c>
      <c r="T50" s="253" t="str">
        <f t="shared" si="20"/>
        <v/>
      </c>
      <c r="U50" s="253" t="e">
        <f t="shared" si="28"/>
        <v>#DIV/0!</v>
      </c>
      <c r="V50" s="252"/>
      <c r="W50" s="248"/>
      <c r="X50" s="257">
        <f t="shared" si="26"/>
        <v>43655</v>
      </c>
      <c r="Y50" s="259" t="str">
        <f t="shared" si="21"/>
        <v>Tuesday</v>
      </c>
      <c r="Z50" s="258"/>
      <c r="AA50" s="253"/>
      <c r="AB50" s="253"/>
      <c r="AC50" s="253"/>
      <c r="AD50" s="253">
        <f t="shared" si="22"/>
        <v>0</v>
      </c>
      <c r="AE50" s="253" t="str">
        <f t="shared" si="23"/>
        <v/>
      </c>
      <c r="AF50" s="253" t="e">
        <f t="shared" si="29"/>
        <v>#DIV/0!</v>
      </c>
      <c r="AG50" s="252"/>
    </row>
    <row r="51" spans="2:33" ht="19.5" customHeight="1" thickBot="1">
      <c r="B51" s="257">
        <f t="shared" si="24"/>
        <v>43595</v>
      </c>
      <c r="C51" s="259" t="str">
        <f t="shared" si="15"/>
        <v>Friday</v>
      </c>
      <c r="D51" s="258"/>
      <c r="E51" s="253"/>
      <c r="F51" s="253"/>
      <c r="G51" s="253"/>
      <c r="H51" s="253">
        <f t="shared" si="16"/>
        <v>0</v>
      </c>
      <c r="I51" s="253" t="str">
        <f t="shared" si="17"/>
        <v/>
      </c>
      <c r="J51" s="253" t="e">
        <f t="shared" si="27"/>
        <v>#DIV/0!</v>
      </c>
      <c r="K51" s="252"/>
      <c r="L51" s="248"/>
      <c r="M51" s="257">
        <f t="shared" si="25"/>
        <v>43626</v>
      </c>
      <c r="N51" s="259" t="str">
        <f t="shared" si="18"/>
        <v>Monday</v>
      </c>
      <c r="O51" s="258"/>
      <c r="P51" s="253"/>
      <c r="Q51" s="253"/>
      <c r="R51" s="253"/>
      <c r="S51" s="253">
        <f t="shared" si="19"/>
        <v>0</v>
      </c>
      <c r="T51" s="253" t="str">
        <f t="shared" si="20"/>
        <v/>
      </c>
      <c r="U51" s="253" t="e">
        <f t="shared" si="28"/>
        <v>#DIV/0!</v>
      </c>
      <c r="V51" s="252"/>
      <c r="W51" s="248"/>
      <c r="X51" s="257">
        <f t="shared" si="26"/>
        <v>43656</v>
      </c>
      <c r="Y51" s="259" t="str">
        <f t="shared" si="21"/>
        <v>Wednesday</v>
      </c>
      <c r="Z51" s="258"/>
      <c r="AA51" s="253"/>
      <c r="AB51" s="253"/>
      <c r="AC51" s="253"/>
      <c r="AD51" s="253">
        <f t="shared" si="22"/>
        <v>0</v>
      </c>
      <c r="AE51" s="253" t="str">
        <f t="shared" si="23"/>
        <v/>
      </c>
      <c r="AF51" s="253" t="e">
        <f t="shared" si="29"/>
        <v>#DIV/0!</v>
      </c>
      <c r="AG51" s="252"/>
    </row>
    <row r="52" spans="2:33" ht="19.5" customHeight="1" thickBot="1">
      <c r="B52" s="257">
        <f t="shared" si="24"/>
        <v>43596</v>
      </c>
      <c r="C52" s="259" t="str">
        <f t="shared" si="15"/>
        <v>Saturday</v>
      </c>
      <c r="D52" s="258"/>
      <c r="E52" s="253"/>
      <c r="F52" s="253"/>
      <c r="G52" s="253"/>
      <c r="H52" s="253">
        <f t="shared" si="16"/>
        <v>0</v>
      </c>
      <c r="I52" s="253" t="str">
        <f t="shared" si="17"/>
        <v/>
      </c>
      <c r="J52" s="253" t="e">
        <f t="shared" si="27"/>
        <v>#DIV/0!</v>
      </c>
      <c r="K52" s="252"/>
      <c r="L52" s="248"/>
      <c r="M52" s="257">
        <f t="shared" si="25"/>
        <v>43627</v>
      </c>
      <c r="N52" s="259" t="str">
        <f t="shared" si="18"/>
        <v>Tuesday</v>
      </c>
      <c r="O52" s="258"/>
      <c r="P52" s="253"/>
      <c r="Q52" s="253"/>
      <c r="R52" s="253"/>
      <c r="S52" s="253">
        <f t="shared" si="19"/>
        <v>0</v>
      </c>
      <c r="T52" s="253" t="str">
        <f t="shared" si="20"/>
        <v/>
      </c>
      <c r="U52" s="253" t="e">
        <f t="shared" si="28"/>
        <v>#DIV/0!</v>
      </c>
      <c r="V52" s="252"/>
      <c r="W52" s="248"/>
      <c r="X52" s="257">
        <f t="shared" si="26"/>
        <v>43657</v>
      </c>
      <c r="Y52" s="259" t="str">
        <f t="shared" si="21"/>
        <v>Thursday</v>
      </c>
      <c r="Z52" s="258"/>
      <c r="AA52" s="253"/>
      <c r="AB52" s="253"/>
      <c r="AC52" s="253"/>
      <c r="AD52" s="253">
        <f t="shared" si="22"/>
        <v>0</v>
      </c>
      <c r="AE52" s="253" t="str">
        <f t="shared" si="23"/>
        <v/>
      </c>
      <c r="AF52" s="253" t="e">
        <f t="shared" si="29"/>
        <v>#DIV/0!</v>
      </c>
      <c r="AG52" s="252"/>
    </row>
    <row r="53" spans="2:33" ht="19.5" customHeight="1" thickBot="1">
      <c r="B53" s="257">
        <f t="shared" si="24"/>
        <v>43597</v>
      </c>
      <c r="C53" s="259" t="str">
        <f t="shared" si="15"/>
        <v>Sunday</v>
      </c>
      <c r="D53" s="258"/>
      <c r="E53" s="253"/>
      <c r="F53" s="253"/>
      <c r="G53" s="253"/>
      <c r="H53" s="253">
        <f t="shared" si="16"/>
        <v>0</v>
      </c>
      <c r="I53" s="253" t="str">
        <f t="shared" si="17"/>
        <v/>
      </c>
      <c r="J53" s="253" t="e">
        <f t="shared" si="27"/>
        <v>#DIV/0!</v>
      </c>
      <c r="K53" s="252"/>
      <c r="L53" s="248"/>
      <c r="M53" s="257">
        <f t="shared" si="25"/>
        <v>43628</v>
      </c>
      <c r="N53" s="259" t="str">
        <f t="shared" si="18"/>
        <v>Wednesday</v>
      </c>
      <c r="O53" s="258"/>
      <c r="P53" s="253"/>
      <c r="Q53" s="253"/>
      <c r="R53" s="253"/>
      <c r="S53" s="253">
        <f t="shared" si="19"/>
        <v>0</v>
      </c>
      <c r="T53" s="253" t="str">
        <f t="shared" si="20"/>
        <v/>
      </c>
      <c r="U53" s="253" t="e">
        <f t="shared" si="28"/>
        <v>#DIV/0!</v>
      </c>
      <c r="V53" s="252"/>
      <c r="W53" s="248"/>
      <c r="X53" s="257">
        <f t="shared" si="26"/>
        <v>43658</v>
      </c>
      <c r="Y53" s="259" t="str">
        <f t="shared" si="21"/>
        <v>Friday</v>
      </c>
      <c r="Z53" s="258"/>
      <c r="AA53" s="253"/>
      <c r="AB53" s="253"/>
      <c r="AC53" s="253"/>
      <c r="AD53" s="253">
        <f t="shared" si="22"/>
        <v>0</v>
      </c>
      <c r="AE53" s="253" t="str">
        <f t="shared" si="23"/>
        <v/>
      </c>
      <c r="AF53" s="253" t="e">
        <f t="shared" si="29"/>
        <v>#DIV/0!</v>
      </c>
      <c r="AG53" s="252"/>
    </row>
    <row r="54" spans="2:33" ht="19.5" customHeight="1" thickBot="1">
      <c r="B54" s="257">
        <f t="shared" si="24"/>
        <v>43598</v>
      </c>
      <c r="C54" s="259" t="str">
        <f t="shared" si="15"/>
        <v>Monday</v>
      </c>
      <c r="D54" s="258"/>
      <c r="E54" s="253"/>
      <c r="F54" s="253"/>
      <c r="G54" s="253"/>
      <c r="H54" s="253">
        <f t="shared" si="16"/>
        <v>0</v>
      </c>
      <c r="I54" s="253" t="str">
        <f t="shared" si="17"/>
        <v/>
      </c>
      <c r="J54" s="253" t="e">
        <f t="shared" si="27"/>
        <v>#DIV/0!</v>
      </c>
      <c r="K54" s="252"/>
      <c r="L54" s="248"/>
      <c r="M54" s="257">
        <f t="shared" si="25"/>
        <v>43629</v>
      </c>
      <c r="N54" s="259" t="str">
        <f t="shared" si="18"/>
        <v>Thursday</v>
      </c>
      <c r="O54" s="258"/>
      <c r="P54" s="253"/>
      <c r="Q54" s="253"/>
      <c r="R54" s="253"/>
      <c r="S54" s="253">
        <f t="shared" si="19"/>
        <v>0</v>
      </c>
      <c r="T54" s="253" t="str">
        <f t="shared" si="20"/>
        <v/>
      </c>
      <c r="U54" s="253" t="e">
        <f t="shared" si="28"/>
        <v>#DIV/0!</v>
      </c>
      <c r="V54" s="252"/>
      <c r="W54" s="248"/>
      <c r="X54" s="257">
        <f t="shared" si="26"/>
        <v>43659</v>
      </c>
      <c r="Y54" s="259" t="str">
        <f t="shared" si="21"/>
        <v>Saturday</v>
      </c>
      <c r="Z54" s="258"/>
      <c r="AA54" s="253"/>
      <c r="AB54" s="253"/>
      <c r="AC54" s="253"/>
      <c r="AD54" s="253">
        <f t="shared" si="22"/>
        <v>0</v>
      </c>
      <c r="AE54" s="253" t="str">
        <f t="shared" si="23"/>
        <v/>
      </c>
      <c r="AF54" s="253" t="e">
        <f t="shared" si="29"/>
        <v>#DIV/0!</v>
      </c>
      <c r="AG54" s="252"/>
    </row>
    <row r="55" spans="2:33" ht="19.5" customHeight="1" thickBot="1">
      <c r="B55" s="257">
        <f t="shared" si="24"/>
        <v>43599</v>
      </c>
      <c r="C55" s="259" t="str">
        <f t="shared" si="15"/>
        <v>Tuesday</v>
      </c>
      <c r="D55" s="258"/>
      <c r="E55" s="253"/>
      <c r="F55" s="253"/>
      <c r="G55" s="253"/>
      <c r="H55" s="253">
        <f t="shared" si="16"/>
        <v>0</v>
      </c>
      <c r="I55" s="253" t="str">
        <f t="shared" si="17"/>
        <v/>
      </c>
      <c r="J55" s="253" t="e">
        <f t="shared" si="27"/>
        <v>#DIV/0!</v>
      </c>
      <c r="K55" s="252"/>
      <c r="L55" s="248"/>
      <c r="M55" s="257">
        <f t="shared" si="25"/>
        <v>43630</v>
      </c>
      <c r="N55" s="259" t="str">
        <f t="shared" si="18"/>
        <v>Friday</v>
      </c>
      <c r="O55" s="258"/>
      <c r="P55" s="253"/>
      <c r="Q55" s="253"/>
      <c r="R55" s="253"/>
      <c r="S55" s="253">
        <f t="shared" si="19"/>
        <v>0</v>
      </c>
      <c r="T55" s="253" t="str">
        <f t="shared" si="20"/>
        <v/>
      </c>
      <c r="U55" s="253" t="e">
        <f t="shared" si="28"/>
        <v>#DIV/0!</v>
      </c>
      <c r="V55" s="252"/>
      <c r="W55" s="248"/>
      <c r="X55" s="257">
        <f t="shared" si="26"/>
        <v>43660</v>
      </c>
      <c r="Y55" s="259" t="str">
        <f t="shared" si="21"/>
        <v>Sunday</v>
      </c>
      <c r="Z55" s="258"/>
      <c r="AA55" s="253"/>
      <c r="AB55" s="253"/>
      <c r="AC55" s="253"/>
      <c r="AD55" s="253">
        <f t="shared" si="22"/>
        <v>0</v>
      </c>
      <c r="AE55" s="253" t="str">
        <f t="shared" si="23"/>
        <v/>
      </c>
      <c r="AF55" s="253" t="e">
        <f t="shared" si="29"/>
        <v>#DIV/0!</v>
      </c>
      <c r="AG55" s="252"/>
    </row>
    <row r="56" spans="2:33" ht="19.5" customHeight="1" thickBot="1">
      <c r="B56" s="257">
        <f t="shared" si="24"/>
        <v>43600</v>
      </c>
      <c r="C56" s="259" t="str">
        <f t="shared" si="15"/>
        <v>Wednesday</v>
      </c>
      <c r="D56" s="258"/>
      <c r="E56" s="253"/>
      <c r="F56" s="253"/>
      <c r="G56" s="253"/>
      <c r="H56" s="253">
        <f t="shared" si="16"/>
        <v>0</v>
      </c>
      <c r="I56" s="253" t="str">
        <f t="shared" si="17"/>
        <v/>
      </c>
      <c r="J56" s="253" t="e">
        <f t="shared" si="27"/>
        <v>#DIV/0!</v>
      </c>
      <c r="K56" s="252"/>
      <c r="L56" s="248"/>
      <c r="M56" s="257">
        <f t="shared" si="25"/>
        <v>43631</v>
      </c>
      <c r="N56" s="259" t="str">
        <f t="shared" si="18"/>
        <v>Saturday</v>
      </c>
      <c r="O56" s="258"/>
      <c r="P56" s="253"/>
      <c r="Q56" s="253"/>
      <c r="R56" s="253"/>
      <c r="S56" s="253">
        <f t="shared" si="19"/>
        <v>0</v>
      </c>
      <c r="T56" s="253" t="str">
        <f t="shared" si="20"/>
        <v/>
      </c>
      <c r="U56" s="253" t="e">
        <f t="shared" si="28"/>
        <v>#DIV/0!</v>
      </c>
      <c r="V56" s="252"/>
      <c r="W56" s="248"/>
      <c r="X56" s="257">
        <f t="shared" si="26"/>
        <v>43661</v>
      </c>
      <c r="Y56" s="259" t="str">
        <f t="shared" si="21"/>
        <v>Monday</v>
      </c>
      <c r="Z56" s="258"/>
      <c r="AA56" s="253"/>
      <c r="AB56" s="253"/>
      <c r="AC56" s="253"/>
      <c r="AD56" s="253">
        <f t="shared" si="22"/>
        <v>0</v>
      </c>
      <c r="AE56" s="253" t="str">
        <f t="shared" si="23"/>
        <v/>
      </c>
      <c r="AF56" s="253" t="e">
        <f t="shared" si="29"/>
        <v>#DIV/0!</v>
      </c>
      <c r="AG56" s="252"/>
    </row>
    <row r="57" spans="2:33" ht="19.5" customHeight="1" thickBot="1">
      <c r="B57" s="257">
        <f t="shared" si="24"/>
        <v>43601</v>
      </c>
      <c r="C57" s="259" t="str">
        <f t="shared" si="15"/>
        <v>Thursday</v>
      </c>
      <c r="D57" s="258"/>
      <c r="E57" s="253"/>
      <c r="F57" s="253"/>
      <c r="G57" s="253"/>
      <c r="H57" s="253">
        <f t="shared" si="16"/>
        <v>0</v>
      </c>
      <c r="I57" s="253" t="str">
        <f t="shared" si="17"/>
        <v/>
      </c>
      <c r="J57" s="253" t="e">
        <f t="shared" si="27"/>
        <v>#DIV/0!</v>
      </c>
      <c r="K57" s="252"/>
      <c r="L57" s="248"/>
      <c r="M57" s="257">
        <f t="shared" si="25"/>
        <v>43632</v>
      </c>
      <c r="N57" s="259" t="str">
        <f t="shared" si="18"/>
        <v>Sunday</v>
      </c>
      <c r="O57" s="258"/>
      <c r="P57" s="253"/>
      <c r="Q57" s="253"/>
      <c r="R57" s="253"/>
      <c r="S57" s="253">
        <f t="shared" si="19"/>
        <v>0</v>
      </c>
      <c r="T57" s="253" t="str">
        <f t="shared" si="20"/>
        <v/>
      </c>
      <c r="U57" s="253" t="e">
        <f t="shared" si="28"/>
        <v>#DIV/0!</v>
      </c>
      <c r="V57" s="252"/>
      <c r="W57" s="248"/>
      <c r="X57" s="257">
        <f t="shared" si="26"/>
        <v>43662</v>
      </c>
      <c r="Y57" s="259" t="str">
        <f t="shared" si="21"/>
        <v>Tuesday</v>
      </c>
      <c r="Z57" s="258"/>
      <c r="AA57" s="253"/>
      <c r="AB57" s="253"/>
      <c r="AC57" s="253"/>
      <c r="AD57" s="253">
        <f t="shared" si="22"/>
        <v>0</v>
      </c>
      <c r="AE57" s="253" t="str">
        <f t="shared" si="23"/>
        <v/>
      </c>
      <c r="AF57" s="253" t="e">
        <f t="shared" si="29"/>
        <v>#DIV/0!</v>
      </c>
      <c r="AG57" s="252"/>
    </row>
    <row r="58" spans="2:33" ht="19.5" customHeight="1" thickBot="1">
      <c r="B58" s="257">
        <f t="shared" si="24"/>
        <v>43602</v>
      </c>
      <c r="C58" s="259" t="str">
        <f t="shared" si="15"/>
        <v>Friday</v>
      </c>
      <c r="D58" s="258"/>
      <c r="E58" s="253"/>
      <c r="F58" s="253"/>
      <c r="G58" s="253"/>
      <c r="H58" s="253">
        <f t="shared" si="16"/>
        <v>0</v>
      </c>
      <c r="I58" s="253" t="str">
        <f t="shared" si="17"/>
        <v/>
      </c>
      <c r="J58" s="253" t="e">
        <f t="shared" si="27"/>
        <v>#DIV/0!</v>
      </c>
      <c r="K58" s="252"/>
      <c r="L58" s="248"/>
      <c r="M58" s="257">
        <f t="shared" si="25"/>
        <v>43633</v>
      </c>
      <c r="N58" s="259" t="str">
        <f t="shared" si="18"/>
        <v>Monday</v>
      </c>
      <c r="O58" s="258"/>
      <c r="P58" s="253"/>
      <c r="Q58" s="253"/>
      <c r="R58" s="253"/>
      <c r="S58" s="253">
        <f t="shared" si="19"/>
        <v>0</v>
      </c>
      <c r="T58" s="253" t="str">
        <f t="shared" si="20"/>
        <v/>
      </c>
      <c r="U58" s="253" t="e">
        <f t="shared" si="28"/>
        <v>#DIV/0!</v>
      </c>
      <c r="V58" s="252"/>
      <c r="W58" s="248"/>
      <c r="X58" s="257">
        <f t="shared" si="26"/>
        <v>43663</v>
      </c>
      <c r="Y58" s="259" t="str">
        <f t="shared" si="21"/>
        <v>Wednesday</v>
      </c>
      <c r="Z58" s="258"/>
      <c r="AA58" s="253"/>
      <c r="AB58" s="253"/>
      <c r="AC58" s="253"/>
      <c r="AD58" s="253">
        <f t="shared" si="22"/>
        <v>0</v>
      </c>
      <c r="AE58" s="253" t="str">
        <f t="shared" si="23"/>
        <v/>
      </c>
      <c r="AF58" s="253" t="e">
        <f t="shared" si="29"/>
        <v>#DIV/0!</v>
      </c>
      <c r="AG58" s="252"/>
    </row>
    <row r="59" spans="2:33" ht="19.5" customHeight="1" thickBot="1">
      <c r="B59" s="257">
        <f t="shared" si="24"/>
        <v>43603</v>
      </c>
      <c r="C59" s="259" t="str">
        <f t="shared" si="15"/>
        <v>Saturday</v>
      </c>
      <c r="D59" s="258"/>
      <c r="E59" s="253"/>
      <c r="F59" s="253"/>
      <c r="G59" s="253"/>
      <c r="H59" s="253">
        <f t="shared" si="16"/>
        <v>0</v>
      </c>
      <c r="I59" s="253" t="str">
        <f t="shared" si="17"/>
        <v/>
      </c>
      <c r="J59" s="253" t="e">
        <f t="shared" si="27"/>
        <v>#DIV/0!</v>
      </c>
      <c r="K59" s="252"/>
      <c r="L59" s="248"/>
      <c r="M59" s="257">
        <f t="shared" si="25"/>
        <v>43634</v>
      </c>
      <c r="N59" s="259" t="str">
        <f t="shared" si="18"/>
        <v>Tuesday</v>
      </c>
      <c r="O59" s="258"/>
      <c r="P59" s="253"/>
      <c r="Q59" s="253"/>
      <c r="R59" s="253"/>
      <c r="S59" s="253">
        <f t="shared" si="19"/>
        <v>0</v>
      </c>
      <c r="T59" s="253" t="str">
        <f t="shared" si="20"/>
        <v/>
      </c>
      <c r="U59" s="253" t="e">
        <f t="shared" si="28"/>
        <v>#DIV/0!</v>
      </c>
      <c r="V59" s="252"/>
      <c r="W59" s="248"/>
      <c r="X59" s="257">
        <f t="shared" si="26"/>
        <v>43664</v>
      </c>
      <c r="Y59" s="259" t="str">
        <f t="shared" si="21"/>
        <v>Thursday</v>
      </c>
      <c r="Z59" s="258"/>
      <c r="AA59" s="253"/>
      <c r="AB59" s="253"/>
      <c r="AC59" s="253"/>
      <c r="AD59" s="253">
        <f t="shared" si="22"/>
        <v>0</v>
      </c>
      <c r="AE59" s="253" t="str">
        <f t="shared" si="23"/>
        <v/>
      </c>
      <c r="AF59" s="253" t="e">
        <f t="shared" si="29"/>
        <v>#DIV/0!</v>
      </c>
      <c r="AG59" s="252"/>
    </row>
    <row r="60" spans="2:33" ht="19.5" customHeight="1" thickBot="1">
      <c r="B60" s="257">
        <f t="shared" si="24"/>
        <v>43604</v>
      </c>
      <c r="C60" s="259" t="str">
        <f t="shared" si="15"/>
        <v>Sunday</v>
      </c>
      <c r="D60" s="258"/>
      <c r="E60" s="253"/>
      <c r="F60" s="253"/>
      <c r="G60" s="253"/>
      <c r="H60" s="253">
        <f t="shared" si="16"/>
        <v>0</v>
      </c>
      <c r="I60" s="253" t="str">
        <f t="shared" si="17"/>
        <v/>
      </c>
      <c r="J60" s="253" t="e">
        <f t="shared" si="27"/>
        <v>#DIV/0!</v>
      </c>
      <c r="K60" s="252"/>
      <c r="L60" s="248"/>
      <c r="M60" s="257">
        <f t="shared" si="25"/>
        <v>43635</v>
      </c>
      <c r="N60" s="259" t="str">
        <f t="shared" si="18"/>
        <v>Wednesday</v>
      </c>
      <c r="O60" s="258"/>
      <c r="P60" s="253"/>
      <c r="Q60" s="253"/>
      <c r="R60" s="253"/>
      <c r="S60" s="253">
        <f t="shared" si="19"/>
        <v>0</v>
      </c>
      <c r="T60" s="253" t="str">
        <f t="shared" si="20"/>
        <v/>
      </c>
      <c r="U60" s="253" t="e">
        <f t="shared" si="28"/>
        <v>#DIV/0!</v>
      </c>
      <c r="V60" s="252"/>
      <c r="W60" s="248"/>
      <c r="X60" s="257">
        <f t="shared" si="26"/>
        <v>43665</v>
      </c>
      <c r="Y60" s="259" t="str">
        <f t="shared" si="21"/>
        <v>Friday</v>
      </c>
      <c r="Z60" s="258"/>
      <c r="AA60" s="253"/>
      <c r="AB60" s="253"/>
      <c r="AC60" s="253"/>
      <c r="AD60" s="253">
        <f t="shared" si="22"/>
        <v>0</v>
      </c>
      <c r="AE60" s="253" t="str">
        <f t="shared" si="23"/>
        <v/>
      </c>
      <c r="AF60" s="253" t="e">
        <f t="shared" si="29"/>
        <v>#DIV/0!</v>
      </c>
      <c r="AG60" s="252"/>
    </row>
    <row r="61" spans="2:33" ht="19.5" customHeight="1" thickBot="1">
      <c r="B61" s="257">
        <f t="shared" si="24"/>
        <v>43605</v>
      </c>
      <c r="C61" s="259" t="str">
        <f t="shared" si="15"/>
        <v>Monday</v>
      </c>
      <c r="D61" s="258"/>
      <c r="E61" s="253"/>
      <c r="F61" s="253"/>
      <c r="G61" s="253"/>
      <c r="H61" s="253">
        <f t="shared" si="16"/>
        <v>0</v>
      </c>
      <c r="I61" s="253" t="str">
        <f t="shared" si="17"/>
        <v/>
      </c>
      <c r="J61" s="253" t="e">
        <f t="shared" si="27"/>
        <v>#DIV/0!</v>
      </c>
      <c r="K61" s="252"/>
      <c r="L61" s="248"/>
      <c r="M61" s="257">
        <f t="shared" si="25"/>
        <v>43636</v>
      </c>
      <c r="N61" s="259" t="str">
        <f t="shared" si="18"/>
        <v>Thursday</v>
      </c>
      <c r="O61" s="258"/>
      <c r="P61" s="253"/>
      <c r="Q61" s="253"/>
      <c r="R61" s="253"/>
      <c r="S61" s="253">
        <f t="shared" si="19"/>
        <v>0</v>
      </c>
      <c r="T61" s="253" t="str">
        <f t="shared" si="20"/>
        <v/>
      </c>
      <c r="U61" s="253" t="e">
        <f t="shared" si="28"/>
        <v>#DIV/0!</v>
      </c>
      <c r="V61" s="252"/>
      <c r="W61" s="248"/>
      <c r="X61" s="257">
        <f t="shared" si="26"/>
        <v>43666</v>
      </c>
      <c r="Y61" s="259" t="str">
        <f t="shared" si="21"/>
        <v>Saturday</v>
      </c>
      <c r="Z61" s="258"/>
      <c r="AA61" s="253"/>
      <c r="AB61" s="253"/>
      <c r="AC61" s="253"/>
      <c r="AD61" s="253">
        <f t="shared" si="22"/>
        <v>0</v>
      </c>
      <c r="AE61" s="253" t="str">
        <f t="shared" si="23"/>
        <v/>
      </c>
      <c r="AF61" s="253" t="e">
        <f t="shared" si="29"/>
        <v>#DIV/0!</v>
      </c>
      <c r="AG61" s="252"/>
    </row>
    <row r="62" spans="2:33" ht="19.5" customHeight="1" thickBot="1">
      <c r="B62" s="257">
        <f t="shared" si="24"/>
        <v>43606</v>
      </c>
      <c r="C62" s="259" t="str">
        <f t="shared" si="15"/>
        <v>Tuesday</v>
      </c>
      <c r="D62" s="258"/>
      <c r="E62" s="253"/>
      <c r="F62" s="253"/>
      <c r="G62" s="253"/>
      <c r="H62" s="253">
        <f t="shared" si="16"/>
        <v>0</v>
      </c>
      <c r="I62" s="253" t="str">
        <f t="shared" si="17"/>
        <v/>
      </c>
      <c r="J62" s="253" t="e">
        <f t="shared" si="27"/>
        <v>#DIV/0!</v>
      </c>
      <c r="K62" s="252"/>
      <c r="L62" s="248"/>
      <c r="M62" s="257">
        <f t="shared" si="25"/>
        <v>43637</v>
      </c>
      <c r="N62" s="259" t="str">
        <f t="shared" si="18"/>
        <v>Friday</v>
      </c>
      <c r="O62" s="258"/>
      <c r="P62" s="253"/>
      <c r="Q62" s="253"/>
      <c r="R62" s="253"/>
      <c r="S62" s="253">
        <f t="shared" si="19"/>
        <v>0</v>
      </c>
      <c r="T62" s="253" t="str">
        <f t="shared" si="20"/>
        <v/>
      </c>
      <c r="U62" s="253" t="e">
        <f t="shared" si="28"/>
        <v>#DIV/0!</v>
      </c>
      <c r="V62" s="252"/>
      <c r="W62" s="248"/>
      <c r="X62" s="257">
        <f t="shared" si="26"/>
        <v>43667</v>
      </c>
      <c r="Y62" s="259" t="str">
        <f t="shared" si="21"/>
        <v>Sunday</v>
      </c>
      <c r="Z62" s="258"/>
      <c r="AA62" s="253"/>
      <c r="AB62" s="253"/>
      <c r="AC62" s="253"/>
      <c r="AD62" s="253">
        <f t="shared" si="22"/>
        <v>0</v>
      </c>
      <c r="AE62" s="253" t="str">
        <f t="shared" si="23"/>
        <v/>
      </c>
      <c r="AF62" s="253" t="e">
        <f t="shared" si="29"/>
        <v>#DIV/0!</v>
      </c>
      <c r="AG62" s="252"/>
    </row>
    <row r="63" spans="2:33" ht="19.5" customHeight="1" thickBot="1">
      <c r="B63" s="257">
        <f t="shared" si="24"/>
        <v>43607</v>
      </c>
      <c r="C63" s="259" t="str">
        <f t="shared" si="15"/>
        <v>Wednesday</v>
      </c>
      <c r="D63" s="258"/>
      <c r="E63" s="253"/>
      <c r="F63" s="253"/>
      <c r="G63" s="253"/>
      <c r="H63" s="253">
        <f t="shared" si="16"/>
        <v>0</v>
      </c>
      <c r="I63" s="253" t="str">
        <f t="shared" si="17"/>
        <v/>
      </c>
      <c r="J63" s="253" t="e">
        <f t="shared" si="27"/>
        <v>#DIV/0!</v>
      </c>
      <c r="K63" s="252"/>
      <c r="L63" s="248"/>
      <c r="M63" s="257">
        <f t="shared" si="25"/>
        <v>43638</v>
      </c>
      <c r="N63" s="259" t="str">
        <f t="shared" si="18"/>
        <v>Saturday</v>
      </c>
      <c r="O63" s="258"/>
      <c r="P63" s="253"/>
      <c r="Q63" s="253"/>
      <c r="R63" s="253"/>
      <c r="S63" s="253">
        <f t="shared" si="19"/>
        <v>0</v>
      </c>
      <c r="T63" s="253" t="str">
        <f t="shared" si="20"/>
        <v/>
      </c>
      <c r="U63" s="253" t="e">
        <f t="shared" si="28"/>
        <v>#DIV/0!</v>
      </c>
      <c r="V63" s="252"/>
      <c r="W63" s="248"/>
      <c r="X63" s="257">
        <f t="shared" si="26"/>
        <v>43668</v>
      </c>
      <c r="Y63" s="259" t="str">
        <f t="shared" si="21"/>
        <v>Monday</v>
      </c>
      <c r="Z63" s="258"/>
      <c r="AA63" s="253"/>
      <c r="AB63" s="253"/>
      <c r="AC63" s="253"/>
      <c r="AD63" s="253">
        <f t="shared" si="22"/>
        <v>0</v>
      </c>
      <c r="AE63" s="253" t="str">
        <f t="shared" si="23"/>
        <v/>
      </c>
      <c r="AF63" s="253" t="e">
        <f t="shared" si="29"/>
        <v>#DIV/0!</v>
      </c>
      <c r="AG63" s="252"/>
    </row>
    <row r="64" spans="2:33" ht="19.5" customHeight="1" thickBot="1">
      <c r="B64" s="257">
        <f t="shared" si="24"/>
        <v>43608</v>
      </c>
      <c r="C64" s="259" t="str">
        <f t="shared" si="15"/>
        <v>Thursday</v>
      </c>
      <c r="D64" s="258"/>
      <c r="E64" s="253"/>
      <c r="F64" s="253"/>
      <c r="G64" s="253"/>
      <c r="H64" s="253">
        <f t="shared" si="16"/>
        <v>0</v>
      </c>
      <c r="I64" s="253" t="str">
        <f t="shared" si="17"/>
        <v/>
      </c>
      <c r="J64" s="253" t="e">
        <f t="shared" si="27"/>
        <v>#DIV/0!</v>
      </c>
      <c r="K64" s="252"/>
      <c r="L64" s="248"/>
      <c r="M64" s="257">
        <f t="shared" si="25"/>
        <v>43639</v>
      </c>
      <c r="N64" s="259" t="str">
        <f t="shared" si="18"/>
        <v>Sunday</v>
      </c>
      <c r="O64" s="258"/>
      <c r="P64" s="253"/>
      <c r="Q64" s="253"/>
      <c r="R64" s="253"/>
      <c r="S64" s="253">
        <f t="shared" si="19"/>
        <v>0</v>
      </c>
      <c r="T64" s="253" t="str">
        <f t="shared" si="20"/>
        <v/>
      </c>
      <c r="U64" s="253" t="e">
        <f t="shared" si="28"/>
        <v>#DIV/0!</v>
      </c>
      <c r="V64" s="252"/>
      <c r="W64" s="248"/>
      <c r="X64" s="257">
        <f t="shared" si="26"/>
        <v>43669</v>
      </c>
      <c r="Y64" s="259" t="str">
        <f t="shared" si="21"/>
        <v>Tuesday</v>
      </c>
      <c r="Z64" s="258"/>
      <c r="AA64" s="253"/>
      <c r="AB64" s="253"/>
      <c r="AC64" s="253"/>
      <c r="AD64" s="253">
        <f t="shared" si="22"/>
        <v>0</v>
      </c>
      <c r="AE64" s="253" t="str">
        <f t="shared" si="23"/>
        <v/>
      </c>
      <c r="AF64" s="253" t="e">
        <f t="shared" si="29"/>
        <v>#DIV/0!</v>
      </c>
      <c r="AG64" s="252"/>
    </row>
    <row r="65" spans="2:33" ht="19.5" customHeight="1" thickBot="1">
      <c r="B65" s="257">
        <f t="shared" si="24"/>
        <v>43609</v>
      </c>
      <c r="C65" s="259" t="str">
        <f t="shared" si="15"/>
        <v>Friday</v>
      </c>
      <c r="D65" s="258"/>
      <c r="E65" s="253"/>
      <c r="F65" s="253"/>
      <c r="G65" s="253"/>
      <c r="H65" s="253">
        <f t="shared" si="16"/>
        <v>0</v>
      </c>
      <c r="I65" s="253" t="str">
        <f t="shared" si="17"/>
        <v/>
      </c>
      <c r="J65" s="253" t="e">
        <f t="shared" si="27"/>
        <v>#DIV/0!</v>
      </c>
      <c r="K65" s="252"/>
      <c r="L65" s="248"/>
      <c r="M65" s="257">
        <f t="shared" si="25"/>
        <v>43640</v>
      </c>
      <c r="N65" s="259" t="str">
        <f t="shared" si="18"/>
        <v>Monday</v>
      </c>
      <c r="O65" s="258"/>
      <c r="P65" s="253"/>
      <c r="Q65" s="253"/>
      <c r="R65" s="253"/>
      <c r="S65" s="253">
        <f t="shared" si="19"/>
        <v>0</v>
      </c>
      <c r="T65" s="253" t="str">
        <f t="shared" si="20"/>
        <v/>
      </c>
      <c r="U65" s="253" t="e">
        <f t="shared" si="28"/>
        <v>#DIV/0!</v>
      </c>
      <c r="V65" s="252"/>
      <c r="W65" s="248"/>
      <c r="X65" s="257">
        <f t="shared" si="26"/>
        <v>43670</v>
      </c>
      <c r="Y65" s="259" t="str">
        <f t="shared" si="21"/>
        <v>Wednesday</v>
      </c>
      <c r="Z65" s="258"/>
      <c r="AA65" s="253"/>
      <c r="AB65" s="253"/>
      <c r="AC65" s="253"/>
      <c r="AD65" s="253">
        <f t="shared" si="22"/>
        <v>0</v>
      </c>
      <c r="AE65" s="253" t="str">
        <f t="shared" si="23"/>
        <v/>
      </c>
      <c r="AF65" s="253" t="e">
        <f t="shared" si="29"/>
        <v>#DIV/0!</v>
      </c>
      <c r="AG65" s="252"/>
    </row>
    <row r="66" spans="2:33" ht="19.5" customHeight="1" thickBot="1">
      <c r="B66" s="257">
        <f t="shared" si="24"/>
        <v>43610</v>
      </c>
      <c r="C66" s="259" t="str">
        <f t="shared" si="15"/>
        <v>Saturday</v>
      </c>
      <c r="D66" s="258"/>
      <c r="E66" s="253"/>
      <c r="F66" s="253"/>
      <c r="G66" s="253"/>
      <c r="H66" s="253">
        <f t="shared" si="16"/>
        <v>0</v>
      </c>
      <c r="I66" s="253" t="str">
        <f t="shared" si="17"/>
        <v/>
      </c>
      <c r="J66" s="253" t="e">
        <f t="shared" si="27"/>
        <v>#DIV/0!</v>
      </c>
      <c r="K66" s="252"/>
      <c r="L66" s="248"/>
      <c r="M66" s="257">
        <f t="shared" si="25"/>
        <v>43641</v>
      </c>
      <c r="N66" s="259" t="str">
        <f t="shared" si="18"/>
        <v>Tuesday</v>
      </c>
      <c r="O66" s="258"/>
      <c r="P66" s="253"/>
      <c r="Q66" s="253"/>
      <c r="R66" s="253"/>
      <c r="S66" s="253">
        <f t="shared" si="19"/>
        <v>0</v>
      </c>
      <c r="T66" s="253" t="str">
        <f t="shared" si="20"/>
        <v/>
      </c>
      <c r="U66" s="253" t="e">
        <f t="shared" si="28"/>
        <v>#DIV/0!</v>
      </c>
      <c r="V66" s="252"/>
      <c r="W66" s="248"/>
      <c r="X66" s="257">
        <f t="shared" si="26"/>
        <v>43671</v>
      </c>
      <c r="Y66" s="259" t="str">
        <f t="shared" si="21"/>
        <v>Thursday</v>
      </c>
      <c r="Z66" s="258"/>
      <c r="AA66" s="253"/>
      <c r="AB66" s="253"/>
      <c r="AC66" s="253"/>
      <c r="AD66" s="253">
        <f t="shared" si="22"/>
        <v>0</v>
      </c>
      <c r="AE66" s="253" t="str">
        <f t="shared" si="23"/>
        <v/>
      </c>
      <c r="AF66" s="253" t="e">
        <f t="shared" si="29"/>
        <v>#DIV/0!</v>
      </c>
      <c r="AG66" s="252"/>
    </row>
    <row r="67" spans="2:33" ht="19.5" customHeight="1" thickBot="1">
      <c r="B67" s="257">
        <f t="shared" si="24"/>
        <v>43611</v>
      </c>
      <c r="C67" s="259" t="str">
        <f t="shared" si="15"/>
        <v>Sunday</v>
      </c>
      <c r="D67" s="258"/>
      <c r="E67" s="253"/>
      <c r="F67" s="253"/>
      <c r="G67" s="253"/>
      <c r="H67" s="253">
        <f t="shared" si="16"/>
        <v>0</v>
      </c>
      <c r="I67" s="253" t="str">
        <f t="shared" si="17"/>
        <v/>
      </c>
      <c r="J67" s="253" t="e">
        <f t="shared" si="27"/>
        <v>#DIV/0!</v>
      </c>
      <c r="K67" s="252"/>
      <c r="L67" s="248"/>
      <c r="M67" s="257">
        <f t="shared" si="25"/>
        <v>43642</v>
      </c>
      <c r="N67" s="259" t="str">
        <f t="shared" si="18"/>
        <v>Wednesday</v>
      </c>
      <c r="O67" s="258"/>
      <c r="P67" s="253"/>
      <c r="Q67" s="253"/>
      <c r="R67" s="253"/>
      <c r="S67" s="253">
        <f t="shared" si="19"/>
        <v>0</v>
      </c>
      <c r="T67" s="253" t="str">
        <f t="shared" si="20"/>
        <v/>
      </c>
      <c r="U67" s="253" t="e">
        <f t="shared" si="28"/>
        <v>#DIV/0!</v>
      </c>
      <c r="V67" s="252"/>
      <c r="W67" s="248"/>
      <c r="X67" s="257">
        <f t="shared" si="26"/>
        <v>43672</v>
      </c>
      <c r="Y67" s="259" t="str">
        <f t="shared" si="21"/>
        <v>Friday</v>
      </c>
      <c r="Z67" s="258"/>
      <c r="AA67" s="253"/>
      <c r="AB67" s="253"/>
      <c r="AC67" s="253"/>
      <c r="AD67" s="253">
        <f t="shared" si="22"/>
        <v>0</v>
      </c>
      <c r="AE67" s="253" t="str">
        <f t="shared" si="23"/>
        <v/>
      </c>
      <c r="AF67" s="253" t="e">
        <f t="shared" si="29"/>
        <v>#DIV/0!</v>
      </c>
      <c r="AG67" s="252"/>
    </row>
    <row r="68" spans="2:33" ht="19.5" customHeight="1" thickBot="1">
      <c r="B68" s="257">
        <f t="shared" si="24"/>
        <v>43612</v>
      </c>
      <c r="C68" s="259" t="str">
        <f t="shared" si="15"/>
        <v>Monday</v>
      </c>
      <c r="D68" s="258"/>
      <c r="E68" s="253"/>
      <c r="F68" s="253"/>
      <c r="G68" s="253"/>
      <c r="H68" s="253">
        <f t="shared" si="16"/>
        <v>0</v>
      </c>
      <c r="I68" s="253" t="str">
        <f t="shared" si="17"/>
        <v/>
      </c>
      <c r="J68" s="253" t="e">
        <f t="shared" si="27"/>
        <v>#DIV/0!</v>
      </c>
      <c r="K68" s="252"/>
      <c r="L68" s="248"/>
      <c r="M68" s="257">
        <f t="shared" si="25"/>
        <v>43643</v>
      </c>
      <c r="N68" s="259" t="str">
        <f t="shared" si="18"/>
        <v>Thursday</v>
      </c>
      <c r="O68" s="258"/>
      <c r="P68" s="253"/>
      <c r="Q68" s="253"/>
      <c r="R68" s="253"/>
      <c r="S68" s="253">
        <f t="shared" si="19"/>
        <v>0</v>
      </c>
      <c r="T68" s="253" t="str">
        <f t="shared" si="20"/>
        <v/>
      </c>
      <c r="U68" s="253" t="e">
        <f t="shared" si="28"/>
        <v>#DIV/0!</v>
      </c>
      <c r="V68" s="252"/>
      <c r="W68" s="248"/>
      <c r="X68" s="257">
        <f t="shared" si="26"/>
        <v>43673</v>
      </c>
      <c r="Y68" s="259" t="str">
        <f t="shared" si="21"/>
        <v>Saturday</v>
      </c>
      <c r="Z68" s="258"/>
      <c r="AA68" s="253"/>
      <c r="AB68" s="253"/>
      <c r="AC68" s="253"/>
      <c r="AD68" s="253">
        <f t="shared" si="22"/>
        <v>0</v>
      </c>
      <c r="AE68" s="253" t="str">
        <f t="shared" si="23"/>
        <v/>
      </c>
      <c r="AF68" s="253" t="e">
        <f t="shared" si="29"/>
        <v>#DIV/0!</v>
      </c>
      <c r="AG68" s="252"/>
    </row>
    <row r="69" spans="2:33" ht="19.5" customHeight="1" thickBot="1">
      <c r="B69" s="257">
        <f t="shared" si="24"/>
        <v>43613</v>
      </c>
      <c r="C69" s="259" t="str">
        <f t="shared" si="15"/>
        <v>Tuesday</v>
      </c>
      <c r="D69" s="258"/>
      <c r="E69" s="253"/>
      <c r="F69" s="253"/>
      <c r="G69" s="253"/>
      <c r="H69" s="253">
        <f t="shared" si="16"/>
        <v>0</v>
      </c>
      <c r="I69" s="253" t="str">
        <f t="shared" si="17"/>
        <v/>
      </c>
      <c r="J69" s="253" t="e">
        <f t="shared" si="27"/>
        <v>#DIV/0!</v>
      </c>
      <c r="K69" s="252"/>
      <c r="L69" s="248"/>
      <c r="M69" s="257">
        <f t="shared" si="25"/>
        <v>43644</v>
      </c>
      <c r="N69" s="259" t="str">
        <f t="shared" si="18"/>
        <v>Friday</v>
      </c>
      <c r="O69" s="258"/>
      <c r="P69" s="253"/>
      <c r="Q69" s="253"/>
      <c r="R69" s="253"/>
      <c r="S69" s="253">
        <f t="shared" si="19"/>
        <v>0</v>
      </c>
      <c r="T69" s="253" t="str">
        <f t="shared" si="20"/>
        <v/>
      </c>
      <c r="U69" s="253" t="e">
        <f t="shared" si="28"/>
        <v>#DIV/0!</v>
      </c>
      <c r="V69" s="252"/>
      <c r="W69" s="248"/>
      <c r="X69" s="257">
        <f t="shared" si="26"/>
        <v>43674</v>
      </c>
      <c r="Y69" s="259" t="str">
        <f t="shared" si="21"/>
        <v>Sunday</v>
      </c>
      <c r="Z69" s="258"/>
      <c r="AA69" s="253"/>
      <c r="AB69" s="253"/>
      <c r="AC69" s="253"/>
      <c r="AD69" s="253">
        <f t="shared" si="22"/>
        <v>0</v>
      </c>
      <c r="AE69" s="253" t="str">
        <f t="shared" si="23"/>
        <v/>
      </c>
      <c r="AF69" s="253" t="e">
        <f t="shared" si="29"/>
        <v>#DIV/0!</v>
      </c>
      <c r="AG69" s="252"/>
    </row>
    <row r="70" spans="2:33" ht="19.5" customHeight="1" thickBot="1">
      <c r="B70" s="257">
        <f>IF(B69&lt;&gt;"",IF(MONTH(B69+1)=MONTH(B69),B69+1,""),"")</f>
        <v>43614</v>
      </c>
      <c r="C70" s="259" t="str">
        <f t="shared" si="15"/>
        <v>Wednesday</v>
      </c>
      <c r="D70" s="258"/>
      <c r="E70" s="253"/>
      <c r="F70" s="253"/>
      <c r="G70" s="253"/>
      <c r="H70" s="253">
        <f>IF(B70&lt;&gt;"", (E70*9)+(F70*4)+(G70*4),"")</f>
        <v>0</v>
      </c>
      <c r="I70" s="253" t="str">
        <f>IF(B70&lt;&gt;"",IF(D70&lt;&gt;0,D70/2.204,""),"")</f>
        <v/>
      </c>
      <c r="J70" s="253" t="e">
        <f>IF(B70&lt;&gt;"", AVERAGE(I64:I70),"")</f>
        <v>#DIV/0!</v>
      </c>
      <c r="K70" s="252"/>
      <c r="L70" s="248"/>
      <c r="M70" s="257">
        <f>IF(M69&lt;&gt;"",IF(MONTH(M69+1)=MONTH(M69),M69+1,""),"")</f>
        <v>43645</v>
      </c>
      <c r="N70" s="259" t="str">
        <f t="shared" si="18"/>
        <v>Saturday</v>
      </c>
      <c r="O70" s="258"/>
      <c r="P70" s="253"/>
      <c r="Q70" s="253"/>
      <c r="R70" s="253"/>
      <c r="S70" s="253">
        <f>IF(M70&lt;&gt;"", (P70*9)+(Q70*4)+(R70*4),"")</f>
        <v>0</v>
      </c>
      <c r="T70" s="253" t="str">
        <f>IF(M70&lt;&gt;"",IF(O70&lt;&gt;0,O70/2.204,""),"")</f>
        <v/>
      </c>
      <c r="U70" s="253" t="e">
        <f>IF(M70&lt;&gt;"", AVERAGE(T64:T70),"")</f>
        <v>#DIV/0!</v>
      </c>
      <c r="V70" s="252"/>
      <c r="W70" s="248"/>
      <c r="X70" s="257">
        <f>IF(X69&lt;&gt;"",IF(MONTH(X69+1)=MONTH(X69),X69+1,""),"")</f>
        <v>43675</v>
      </c>
      <c r="Y70" s="259" t="str">
        <f t="shared" si="21"/>
        <v>Monday</v>
      </c>
      <c r="Z70" s="258"/>
      <c r="AA70" s="253"/>
      <c r="AB70" s="253"/>
      <c r="AC70" s="253"/>
      <c r="AD70" s="253">
        <f>IF(X70&lt;&gt;"", (AA70*9)+(AB70*4)+(AC70*4),"")</f>
        <v>0</v>
      </c>
      <c r="AE70" s="253" t="str">
        <f>IF(X70&lt;&gt;"",IF(Z70&lt;&gt;0,Z70/2.204,""),"")</f>
        <v/>
      </c>
      <c r="AF70" s="253" t="e">
        <f>IF(X70&lt;&gt;"", AVERAGE(AE64:AE70),"")</f>
        <v>#DIV/0!</v>
      </c>
      <c r="AG70" s="252"/>
    </row>
    <row r="71" spans="2:33" ht="19.5" customHeight="1" thickBot="1">
      <c r="B71" s="257">
        <f>IF(B70&lt;&gt;"",IF(MONTH(B70+1)=MONTH(B70),B70+1,""),"")</f>
        <v>43615</v>
      </c>
      <c r="C71" s="259" t="str">
        <f t="shared" si="15"/>
        <v>Thursday</v>
      </c>
      <c r="D71" s="258"/>
      <c r="E71" s="253"/>
      <c r="F71" s="253"/>
      <c r="G71" s="253"/>
      <c r="H71" s="253">
        <f>IF(B71&lt;&gt;"", (E71*9)+(F71*4)+(G71*4),"")</f>
        <v>0</v>
      </c>
      <c r="I71" s="253" t="str">
        <f>IF(B71&lt;&gt;"",IF(D71&lt;&gt;0,D71/2.204,""),"")</f>
        <v/>
      </c>
      <c r="J71" s="253" t="e">
        <f>IF(B71&lt;&gt;"", AVERAGE(I65:I71),"")</f>
        <v>#DIV/0!</v>
      </c>
      <c r="K71" s="252"/>
      <c r="L71" s="248"/>
      <c r="M71" s="257">
        <f>IF(M70&lt;&gt;"",IF(MONTH(M70+1)=MONTH(M70),M70+1,""),"")</f>
        <v>43646</v>
      </c>
      <c r="N71" s="259" t="str">
        <f t="shared" si="18"/>
        <v>Sunday</v>
      </c>
      <c r="O71" s="258"/>
      <c r="P71" s="253"/>
      <c r="Q71" s="253"/>
      <c r="R71" s="253"/>
      <c r="S71" s="253">
        <f>IF(M71&lt;&gt;"", (P71*9)+(Q71*4)+(R71*4),"")</f>
        <v>0</v>
      </c>
      <c r="T71" s="253" t="str">
        <f>IF(M71&lt;&gt;"",IF(O71&lt;&gt;0,O71/2.204,""),"")</f>
        <v/>
      </c>
      <c r="U71" s="253" t="e">
        <f>IF(M71&lt;&gt;"", AVERAGE(T65:T71),"")</f>
        <v>#DIV/0!</v>
      </c>
      <c r="V71" s="252"/>
      <c r="W71" s="248"/>
      <c r="X71" s="257">
        <f>IF(X70&lt;&gt;"",IF(MONTH(X70+1)=MONTH(X70),X70+1,""),"")</f>
        <v>43676</v>
      </c>
      <c r="Y71" s="259" t="str">
        <f t="shared" si="21"/>
        <v>Tuesday</v>
      </c>
      <c r="Z71" s="258"/>
      <c r="AA71" s="253"/>
      <c r="AB71" s="253"/>
      <c r="AC71" s="253"/>
      <c r="AD71" s="253">
        <f>IF(X71&lt;&gt;"", (AA71*9)+(AB71*4)+(AC71*4),"")</f>
        <v>0</v>
      </c>
      <c r="AE71" s="253" t="str">
        <f>IF(X71&lt;&gt;"",IF(Z71&lt;&gt;0,Z71/2.204,""),"")</f>
        <v/>
      </c>
      <c r="AF71" s="253" t="e">
        <f>IF(X71&lt;&gt;"", AVERAGE(AE65:AE71),"")</f>
        <v>#DIV/0!</v>
      </c>
      <c r="AG71" s="252"/>
    </row>
    <row r="72" spans="2:33" ht="19.5" customHeight="1">
      <c r="B72" s="257">
        <f>IF(B71&lt;&gt;"",IF(MONTH(B71+1)=MONTH(B71),B71+1,""),"")</f>
        <v>43616</v>
      </c>
      <c r="C72" s="259" t="str">
        <f t="shared" si="15"/>
        <v>Friday</v>
      </c>
      <c r="D72" s="258"/>
      <c r="E72" s="253"/>
      <c r="F72" s="253"/>
      <c r="G72" s="253"/>
      <c r="H72" s="253">
        <f>IF(B72&lt;&gt;"", (E72*9)+(F72*4)+(G72*4),"")</f>
        <v>0</v>
      </c>
      <c r="I72" s="253" t="str">
        <f>IF(B72&lt;&gt;"",IF(D72&lt;&gt;0,D72/2.204,""),"")</f>
        <v/>
      </c>
      <c r="J72" s="253" t="e">
        <f>IF(B72&lt;&gt;"", AVERAGE(I66:I72),"")</f>
        <v>#DIV/0!</v>
      </c>
      <c r="K72" s="252"/>
      <c r="L72" s="248"/>
      <c r="M72" s="257" t="str">
        <f>IF(M71&lt;&gt;"",IF(MONTH(M71+1)=MONTH(M71),M71+1,""),"")</f>
        <v/>
      </c>
      <c r="N72" s="259" t="str">
        <f t="shared" si="18"/>
        <v/>
      </c>
      <c r="O72" s="258"/>
      <c r="P72" s="253"/>
      <c r="Q72" s="253"/>
      <c r="R72" s="253"/>
      <c r="S72" s="253" t="str">
        <f>IF(M72&lt;&gt;"", (P72*9)+(Q72*4)+(R72*4),"")</f>
        <v/>
      </c>
      <c r="T72" s="253" t="str">
        <f>IF(M72&lt;&gt;"",IF(O72&lt;&gt;0,O72/2.204,""),"")</f>
        <v/>
      </c>
      <c r="U72" s="253" t="str">
        <f>IF(M72&lt;&gt;"", AVERAGE(T66:T72),"")</f>
        <v/>
      </c>
      <c r="V72" s="252"/>
      <c r="W72" s="248"/>
      <c r="X72" s="257">
        <f>IF(X71&lt;&gt;"",IF(MONTH(X71+1)=MONTH(X71),X71+1,""),"")</f>
        <v>43677</v>
      </c>
      <c r="Y72" s="259" t="str">
        <f t="shared" si="21"/>
        <v>Wednesday</v>
      </c>
      <c r="Z72" s="258"/>
      <c r="AA72" s="253"/>
      <c r="AB72" s="253"/>
      <c r="AC72" s="253"/>
      <c r="AD72" s="253">
        <f>IF(X72&lt;&gt;"", (AA72*9)+(AB72*4)+(AC72*4),"")</f>
        <v>0</v>
      </c>
      <c r="AE72" s="253" t="str">
        <f>IF(X72&lt;&gt;"",IF(Z72&lt;&gt;0,Z72/2.204,""),"")</f>
        <v/>
      </c>
      <c r="AF72" s="253" t="e">
        <f>IF(X72&lt;&gt;"", AVERAGE(AE66:AE72),"")</f>
        <v>#DIV/0!</v>
      </c>
      <c r="AG72" s="252"/>
    </row>
    <row r="73" spans="2:33" ht="19.5" customHeight="1">
      <c r="B73" s="257"/>
      <c r="C73" s="255" t="s">
        <v>67</v>
      </c>
      <c r="D73" s="254" t="e">
        <f>AVERAGE(D42:D72)</f>
        <v>#DIV/0!</v>
      </c>
      <c r="E73" s="265" t="e">
        <f>Z36</f>
        <v>#DIV/0!</v>
      </c>
      <c r="F73" s="253"/>
      <c r="G73" s="255" t="s">
        <v>68</v>
      </c>
      <c r="H73" s="254">
        <f>AVERAGE(H42:H72)</f>
        <v>0</v>
      </c>
      <c r="I73" s="253"/>
      <c r="J73" s="253"/>
      <c r="K73" s="252"/>
      <c r="L73" s="248"/>
      <c r="M73" s="257"/>
      <c r="N73" s="255" t="s">
        <v>67</v>
      </c>
      <c r="O73" s="254" t="e">
        <f>AVERAGE(O42:O72)</f>
        <v>#DIV/0!</v>
      </c>
      <c r="P73" s="256" t="e">
        <f>D73</f>
        <v>#DIV/0!</v>
      </c>
      <c r="Q73" s="253"/>
      <c r="R73" s="255" t="s">
        <v>68</v>
      </c>
      <c r="S73" s="254">
        <f>AVERAGE(S42:S72)</f>
        <v>0</v>
      </c>
      <c r="T73" s="253"/>
      <c r="U73" s="253"/>
      <c r="V73" s="252"/>
      <c r="W73" s="248"/>
      <c r="X73" s="257"/>
      <c r="Y73" s="255" t="s">
        <v>67</v>
      </c>
      <c r="Z73" s="254" t="e">
        <f>AVERAGE(Z42:Z72)</f>
        <v>#DIV/0!</v>
      </c>
      <c r="AA73" s="256" t="e">
        <f>O73</f>
        <v>#DIV/0!</v>
      </c>
      <c r="AB73" s="253"/>
      <c r="AC73" s="255" t="s">
        <v>68</v>
      </c>
      <c r="AD73" s="254">
        <f>AVERAGE(AD42:AD72)</f>
        <v>0</v>
      </c>
      <c r="AE73" s="253"/>
      <c r="AF73" s="253"/>
      <c r="AG73" s="252"/>
    </row>
    <row r="74" spans="2:33" ht="19.5" customHeight="1" thickBot="1">
      <c r="B74" s="251"/>
      <c r="C74" s="250"/>
      <c r="D74" s="250"/>
      <c r="E74" s="250" t="s">
        <v>69</v>
      </c>
      <c r="F74" s="250"/>
      <c r="G74" s="250"/>
      <c r="H74" s="250"/>
      <c r="I74" s="250"/>
      <c r="J74" s="250"/>
      <c r="K74" s="249"/>
      <c r="L74" s="248"/>
      <c r="M74" s="251"/>
      <c r="N74" s="250"/>
      <c r="O74" s="250"/>
      <c r="P74" s="250" t="s">
        <v>69</v>
      </c>
      <c r="Q74" s="250"/>
      <c r="R74" s="250"/>
      <c r="S74" s="250"/>
      <c r="T74" s="250"/>
      <c r="U74" s="250"/>
      <c r="V74" s="249"/>
      <c r="W74" s="248"/>
      <c r="X74" s="251"/>
      <c r="Y74" s="250"/>
      <c r="Z74" s="250"/>
      <c r="AA74" s="250" t="s">
        <v>69</v>
      </c>
      <c r="AB74" s="250"/>
      <c r="AC74" s="250"/>
      <c r="AD74" s="250"/>
      <c r="AE74" s="250"/>
      <c r="AF74" s="250"/>
      <c r="AG74" s="249"/>
    </row>
    <row r="75" spans="2:33" ht="14" thickBot="1">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row>
    <row r="76" spans="2:33" ht="99.75" customHeight="1" thickBot="1">
      <c r="B76" s="329" t="str">
        <f>TEXT(B79,"MMMM")</f>
        <v>August</v>
      </c>
      <c r="C76" s="330"/>
      <c r="D76" s="330"/>
      <c r="E76" s="330"/>
      <c r="F76" s="330"/>
      <c r="G76" s="330"/>
      <c r="H76" s="330"/>
      <c r="I76" s="330"/>
      <c r="J76" s="330"/>
      <c r="K76" s="331"/>
      <c r="L76" s="248"/>
      <c r="M76" s="329" t="str">
        <f>TEXT(M79,"MMMM")</f>
        <v>September</v>
      </c>
      <c r="N76" s="330"/>
      <c r="O76" s="330"/>
      <c r="P76" s="330"/>
      <c r="Q76" s="330"/>
      <c r="R76" s="330"/>
      <c r="S76" s="330"/>
      <c r="T76" s="330"/>
      <c r="U76" s="330"/>
      <c r="V76" s="331"/>
      <c r="W76" s="248"/>
      <c r="X76" s="329" t="str">
        <f>TEXT(X79,"MMMM")</f>
        <v>October</v>
      </c>
      <c r="Y76" s="330"/>
      <c r="Z76" s="330"/>
      <c r="AA76" s="330"/>
      <c r="AB76" s="330"/>
      <c r="AC76" s="330"/>
      <c r="AD76" s="330"/>
      <c r="AE76" s="330"/>
      <c r="AF76" s="330"/>
      <c r="AG76" s="331"/>
    </row>
    <row r="77" spans="2:33" ht="14" thickBot="1">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row>
    <row r="78" spans="2:33" ht="49.5" customHeight="1" thickBot="1">
      <c r="B78" s="264" t="s">
        <v>22</v>
      </c>
      <c r="C78" s="263" t="s">
        <v>54</v>
      </c>
      <c r="D78" s="263" t="s">
        <v>55</v>
      </c>
      <c r="E78" s="263" t="s">
        <v>56</v>
      </c>
      <c r="F78" s="263" t="s">
        <v>57</v>
      </c>
      <c r="G78" s="263" t="s">
        <v>58</v>
      </c>
      <c r="H78" s="263" t="s">
        <v>59</v>
      </c>
      <c r="I78" s="263" t="s">
        <v>60</v>
      </c>
      <c r="J78" s="268" t="s">
        <v>2001</v>
      </c>
      <c r="K78" s="262" t="s">
        <v>62</v>
      </c>
      <c r="L78" s="248"/>
      <c r="M78" s="264" t="s">
        <v>22</v>
      </c>
      <c r="N78" s="263" t="s">
        <v>54</v>
      </c>
      <c r="O78" s="263" t="s">
        <v>55</v>
      </c>
      <c r="P78" s="263" t="s">
        <v>56</v>
      </c>
      <c r="Q78" s="263" t="s">
        <v>57</v>
      </c>
      <c r="R78" s="263" t="s">
        <v>58</v>
      </c>
      <c r="S78" s="263" t="s">
        <v>59</v>
      </c>
      <c r="T78" s="263" t="s">
        <v>60</v>
      </c>
      <c r="U78" s="268" t="s">
        <v>2001</v>
      </c>
      <c r="V78" s="262" t="s">
        <v>62</v>
      </c>
      <c r="W78" s="248"/>
      <c r="X78" s="264" t="s">
        <v>22</v>
      </c>
      <c r="Y78" s="263" t="s">
        <v>54</v>
      </c>
      <c r="Z78" s="263" t="s">
        <v>55</v>
      </c>
      <c r="AA78" s="263" t="s">
        <v>56</v>
      </c>
      <c r="AB78" s="263" t="s">
        <v>57</v>
      </c>
      <c r="AC78" s="263" t="s">
        <v>58</v>
      </c>
      <c r="AD78" s="263" t="s">
        <v>59</v>
      </c>
      <c r="AE78" s="268" t="s">
        <v>2001</v>
      </c>
      <c r="AF78" s="268" t="s">
        <v>2001</v>
      </c>
      <c r="AG78" s="262" t="s">
        <v>62</v>
      </c>
    </row>
    <row r="79" spans="2:33" ht="19.5" customHeight="1" thickBot="1">
      <c r="B79" s="260">
        <f>DATE(YEAR(X42), MONTH(X42)+1, 1)</f>
        <v>43678</v>
      </c>
      <c r="C79" s="259" t="str">
        <f t="shared" ref="C79:C109" si="30">TEXT(B79,"dddd")</f>
        <v>Thursday</v>
      </c>
      <c r="D79" s="258"/>
      <c r="E79" s="259"/>
      <c r="F79" s="259"/>
      <c r="G79" s="259"/>
      <c r="H79" s="259">
        <f t="shared" ref="H79:H106" si="31">(E79*9)+(F79*4)+(G79*4)</f>
        <v>0</v>
      </c>
      <c r="I79" s="253" t="str">
        <f t="shared" ref="I79:I106" si="32">IF(D79&lt;&gt;0,D79/2.204,"")</f>
        <v/>
      </c>
      <c r="J79" s="253">
        <f>AVERAGE(I79, IF(AE72&lt;&gt;"", AE67:AE72, IF(AE71&lt;&gt;"", AE66:AE71, IF(AE70&lt;&gt;"", AE65:AE70, IF(AE69&lt;&gt;"",AE64:AE69)))))</f>
        <v>0</v>
      </c>
      <c r="K79" s="261"/>
      <c r="L79" s="248"/>
      <c r="M79" s="260">
        <f>DATE(YEAR(B79), MONTH(B79)+1, 1)</f>
        <v>43709</v>
      </c>
      <c r="N79" s="259" t="str">
        <f t="shared" ref="N79:N109" si="33">TEXT(M79,"dddd")</f>
        <v>Sunday</v>
      </c>
      <c r="O79" s="258"/>
      <c r="P79" s="259"/>
      <c r="Q79" s="259"/>
      <c r="R79" s="259"/>
      <c r="S79" s="259">
        <f t="shared" ref="S79:S106" si="34">(P79*9)+(Q79*4)+(R79*4)</f>
        <v>0</v>
      </c>
      <c r="T79" s="253" t="str">
        <f t="shared" ref="T79:T106" si="35">IF(O79&lt;&gt;0,O79/2.204,"")</f>
        <v/>
      </c>
      <c r="U79" s="253" t="e">
        <f>AVERAGE(T79, IF(B109&lt;&gt;"", I104:I109, IF(B108&lt;&gt;"", I103:I108, IF(B107&lt;&gt;"", I102:I107, IF(B106&lt;&gt;"",I101:I106)))))</f>
        <v>#DIV/0!</v>
      </c>
      <c r="V79" s="261"/>
      <c r="W79" s="248"/>
      <c r="X79" s="260">
        <f>DATE(YEAR(M79), MONTH(M79)+1, 1)</f>
        <v>43739</v>
      </c>
      <c r="Y79" s="259" t="str">
        <f t="shared" ref="Y79:Y109" si="36">TEXT(X79,"dddd")</f>
        <v>Tuesday</v>
      </c>
      <c r="Z79" s="258"/>
      <c r="AA79" s="259"/>
      <c r="AB79" s="259"/>
      <c r="AC79" s="259"/>
      <c r="AD79" s="259">
        <f t="shared" ref="AD79:AD106" si="37">(AA79*9)+(AB79*4)+(AC79*4)</f>
        <v>0</v>
      </c>
      <c r="AE79" s="253" t="str">
        <f t="shared" ref="AE79:AE106" si="38">IF(Z79&lt;&gt;0,Z79/2.204,"")</f>
        <v/>
      </c>
      <c r="AF79" s="253" t="e">
        <f>AVERAGE(AE79, IF(M109&lt;&gt;"", T104:T109, IF(M108&lt;&gt;"", T103:T108, IF(M107&lt;&gt;"", T102:T107, IF(M106&lt;&gt;"",T101:T106)))))</f>
        <v>#DIV/0!</v>
      </c>
      <c r="AG79" s="261"/>
    </row>
    <row r="80" spans="2:33" ht="19.5" customHeight="1" thickBot="1">
      <c r="B80" s="257">
        <f t="shared" ref="B80:B106" si="39">B79+1</f>
        <v>43679</v>
      </c>
      <c r="C80" s="259" t="str">
        <f t="shared" si="30"/>
        <v>Friday</v>
      </c>
      <c r="D80" s="258"/>
      <c r="E80" s="253"/>
      <c r="F80" s="253"/>
      <c r="G80" s="253"/>
      <c r="H80" s="253">
        <f t="shared" si="31"/>
        <v>0</v>
      </c>
      <c r="I80" s="253" t="str">
        <f t="shared" si="32"/>
        <v/>
      </c>
      <c r="J80" s="253">
        <f>AVERAGE(I79:I80, IF(AE72&lt;&gt;"", AE68:AE72, IF(AE71&lt;&gt;"", AE67:AE71, IF(AE70&lt;&gt;"", AE66:AE70, IF(AE69&lt;&gt;"",AE65:AE69)))))</f>
        <v>0</v>
      </c>
      <c r="K80" s="252"/>
      <c r="L80" s="248"/>
      <c r="M80" s="257">
        <f t="shared" ref="M80:M106" si="40">M79+1</f>
        <v>43710</v>
      </c>
      <c r="N80" s="259" t="str">
        <f t="shared" si="33"/>
        <v>Monday</v>
      </c>
      <c r="O80" s="258"/>
      <c r="P80" s="253"/>
      <c r="Q80" s="253"/>
      <c r="R80" s="253"/>
      <c r="S80" s="253">
        <f t="shared" si="34"/>
        <v>0</v>
      </c>
      <c r="T80" s="253" t="str">
        <f t="shared" si="35"/>
        <v/>
      </c>
      <c r="U80" s="253" t="e">
        <f>AVERAGE(T79:T80, IF(B109&lt;&gt;"", I105:I109, IF(B108&lt;&gt;"", I104:I108, IF(B107&lt;&gt;"", I103:I107, IF(B106&lt;&gt;"",I102:I106)))))</f>
        <v>#DIV/0!</v>
      </c>
      <c r="V80" s="252"/>
      <c r="W80" s="248"/>
      <c r="X80" s="260">
        <f t="shared" ref="X80:X106" si="41">X79+1</f>
        <v>43740</v>
      </c>
      <c r="Y80" s="259" t="str">
        <f t="shared" si="36"/>
        <v>Wednesday</v>
      </c>
      <c r="Z80" s="258"/>
      <c r="AA80" s="253"/>
      <c r="AB80" s="253"/>
      <c r="AC80" s="253"/>
      <c r="AD80" s="253">
        <f t="shared" si="37"/>
        <v>0</v>
      </c>
      <c r="AE80" s="253" t="str">
        <f t="shared" si="38"/>
        <v/>
      </c>
      <c r="AF80" s="253" t="e">
        <f>AVERAGE(AE79:AE80, IF(M109&lt;&gt;"", T105:T109, IF(M108&lt;&gt;"", T104:T108, IF(M107&lt;&gt;"", T103:T107, IF(M106&lt;&gt;"",T102:T106)))))</f>
        <v>#DIV/0!</v>
      </c>
      <c r="AG80" s="252"/>
    </row>
    <row r="81" spans="2:33" ht="19.5" customHeight="1" thickBot="1">
      <c r="B81" s="257">
        <f t="shared" si="39"/>
        <v>43680</v>
      </c>
      <c r="C81" s="259" t="str">
        <f t="shared" si="30"/>
        <v>Saturday</v>
      </c>
      <c r="D81" s="258"/>
      <c r="E81" s="253"/>
      <c r="F81" s="253"/>
      <c r="G81" s="253"/>
      <c r="H81" s="253">
        <f t="shared" si="31"/>
        <v>0</v>
      </c>
      <c r="I81" s="253" t="str">
        <f t="shared" si="32"/>
        <v/>
      </c>
      <c r="J81" s="253">
        <f>AVERAGE(I79:I81, IF(AE72&lt;&gt;"", AE69:AE72, IF(AE71&lt;&gt;"", AE68:AE71, IF(AE70&lt;&gt;"", AE67:AE70, IF(AE69&lt;&gt;"",AE66:AE69)))))</f>
        <v>0</v>
      </c>
      <c r="K81" s="252"/>
      <c r="L81" s="248"/>
      <c r="M81" s="257">
        <f t="shared" si="40"/>
        <v>43711</v>
      </c>
      <c r="N81" s="259" t="str">
        <f t="shared" si="33"/>
        <v>Tuesday</v>
      </c>
      <c r="O81" s="258"/>
      <c r="P81" s="253"/>
      <c r="Q81" s="253"/>
      <c r="R81" s="253"/>
      <c r="S81" s="253">
        <f t="shared" si="34"/>
        <v>0</v>
      </c>
      <c r="T81" s="253" t="str">
        <f t="shared" si="35"/>
        <v/>
      </c>
      <c r="U81" s="253" t="e">
        <f>AVERAGE(T79:T81, IF(B109&lt;&gt;"", I106:I109, IF(B108&lt;&gt;"", I105:I108, IF(B107&lt;&gt;"", I104:I107, IF(B106&lt;&gt;"",I103:I106)))))</f>
        <v>#DIV/0!</v>
      </c>
      <c r="V81" s="252"/>
      <c r="W81" s="248"/>
      <c r="X81" s="260">
        <f t="shared" si="41"/>
        <v>43741</v>
      </c>
      <c r="Y81" s="259" t="str">
        <f t="shared" si="36"/>
        <v>Thursday</v>
      </c>
      <c r="Z81" s="258"/>
      <c r="AA81" s="253"/>
      <c r="AB81" s="253"/>
      <c r="AC81" s="253"/>
      <c r="AD81" s="253">
        <f t="shared" si="37"/>
        <v>0</v>
      </c>
      <c r="AE81" s="253" t="str">
        <f t="shared" si="38"/>
        <v/>
      </c>
      <c r="AF81" s="253" t="e">
        <f>AVERAGE(AE79:AE81, IF(M109&lt;&gt;"", T106:T109, IF(M108&lt;&gt;"", T105:T108, IF(M107&lt;&gt;"", T104:T107, IF(M106&lt;&gt;"",T103:T106)))))</f>
        <v>#DIV/0!</v>
      </c>
      <c r="AG81" s="252"/>
    </row>
    <row r="82" spans="2:33" ht="19.5" customHeight="1" thickBot="1">
      <c r="B82" s="257">
        <f t="shared" si="39"/>
        <v>43681</v>
      </c>
      <c r="C82" s="259" t="str">
        <f t="shared" si="30"/>
        <v>Sunday</v>
      </c>
      <c r="D82" s="258"/>
      <c r="E82" s="253"/>
      <c r="F82" s="253"/>
      <c r="G82" s="253"/>
      <c r="H82" s="253">
        <f t="shared" si="31"/>
        <v>0</v>
      </c>
      <c r="I82" s="253" t="str">
        <f t="shared" si="32"/>
        <v/>
      </c>
      <c r="J82" s="253">
        <f>AVERAGE(I79:I82, IF(AE72&lt;&gt;"", AE70:AE72, IF(AE71&lt;&gt;"", AE69:AE71, IF(AE70&lt;&gt;"", AE68:AE70, IF(AE69&lt;&gt;"",AE67:AE69)))))</f>
        <v>0</v>
      </c>
      <c r="K82" s="252"/>
      <c r="L82" s="248"/>
      <c r="M82" s="257">
        <f t="shared" si="40"/>
        <v>43712</v>
      </c>
      <c r="N82" s="259" t="str">
        <f t="shared" si="33"/>
        <v>Wednesday</v>
      </c>
      <c r="O82" s="258"/>
      <c r="P82" s="253"/>
      <c r="Q82" s="253"/>
      <c r="R82" s="253"/>
      <c r="S82" s="253">
        <f t="shared" si="34"/>
        <v>0</v>
      </c>
      <c r="T82" s="253" t="str">
        <f t="shared" si="35"/>
        <v/>
      </c>
      <c r="U82" s="253" t="e">
        <f>AVERAGE(T79:T82, IF(B109&lt;&gt;"", I107:I109, IF(B108&lt;&gt;"", I106:I108, IF(B107&lt;&gt;"", I105:I107, IF(B106&lt;&gt;"",I104:I106)))))</f>
        <v>#DIV/0!</v>
      </c>
      <c r="V82" s="252"/>
      <c r="W82" s="248"/>
      <c r="X82" s="260">
        <f t="shared" si="41"/>
        <v>43742</v>
      </c>
      <c r="Y82" s="259" t="str">
        <f t="shared" si="36"/>
        <v>Friday</v>
      </c>
      <c r="Z82" s="258"/>
      <c r="AA82" s="253"/>
      <c r="AB82" s="253"/>
      <c r="AC82" s="253"/>
      <c r="AD82" s="253">
        <f t="shared" si="37"/>
        <v>0</v>
      </c>
      <c r="AE82" s="253" t="str">
        <f t="shared" si="38"/>
        <v/>
      </c>
      <c r="AF82" s="253" t="e">
        <f>AVERAGE(AE79:AE82, IF(M109&lt;&gt;"", T107:T109, IF(M108&lt;&gt;"", T106:T108, IF(M107&lt;&gt;"", T105:T107, IF(M106&lt;&gt;"",T104:T106)))))</f>
        <v>#DIV/0!</v>
      </c>
      <c r="AG82" s="252"/>
    </row>
    <row r="83" spans="2:33" ht="19.5" customHeight="1" thickBot="1">
      <c r="B83" s="257">
        <f t="shared" si="39"/>
        <v>43682</v>
      </c>
      <c r="C83" s="259" t="str">
        <f t="shared" si="30"/>
        <v>Monday</v>
      </c>
      <c r="D83" s="258"/>
      <c r="E83" s="253"/>
      <c r="F83" s="253"/>
      <c r="G83" s="253"/>
      <c r="H83" s="253">
        <f t="shared" si="31"/>
        <v>0</v>
      </c>
      <c r="I83" s="253" t="str">
        <f t="shared" si="32"/>
        <v/>
      </c>
      <c r="J83" s="253">
        <f>AVERAGE(I79:I83, IF(AE72&lt;&gt;"", AE71:AE72, IF(AE71&lt;&gt;"", AE70:AE71, IF(AE70&lt;&gt;"", AE69:AE70, IF(AE69&lt;&gt;"",AE68:AE69)))))</f>
        <v>0</v>
      </c>
      <c r="K83" s="252"/>
      <c r="L83" s="248"/>
      <c r="M83" s="257">
        <f t="shared" si="40"/>
        <v>43713</v>
      </c>
      <c r="N83" s="259" t="str">
        <f t="shared" si="33"/>
        <v>Thursday</v>
      </c>
      <c r="O83" s="258"/>
      <c r="P83" s="253"/>
      <c r="Q83" s="253"/>
      <c r="R83" s="253"/>
      <c r="S83" s="253">
        <f t="shared" si="34"/>
        <v>0</v>
      </c>
      <c r="T83" s="253" t="str">
        <f t="shared" si="35"/>
        <v/>
      </c>
      <c r="U83" s="253" t="e">
        <f>AVERAGE(T79:T83, IF(B109&lt;&gt;"", I108:I109, IF(B108&lt;&gt;"", I107:I108, IF(B107&lt;&gt;"", I106:I107, IF(B106&lt;&gt;"",I105:I106)))))</f>
        <v>#DIV/0!</v>
      </c>
      <c r="V83" s="252"/>
      <c r="W83" s="248"/>
      <c r="X83" s="260">
        <f t="shared" si="41"/>
        <v>43743</v>
      </c>
      <c r="Y83" s="259" t="str">
        <f t="shared" si="36"/>
        <v>Saturday</v>
      </c>
      <c r="Z83" s="258"/>
      <c r="AA83" s="253"/>
      <c r="AB83" s="253"/>
      <c r="AC83" s="253"/>
      <c r="AD83" s="253">
        <f t="shared" si="37"/>
        <v>0</v>
      </c>
      <c r="AE83" s="253" t="str">
        <f t="shared" si="38"/>
        <v/>
      </c>
      <c r="AF83" s="253" t="e">
        <f>AVERAGE(AE79:AE83, IF(M109&lt;&gt;"", T108:T109, IF(M108&lt;&gt;"", T107:T108, IF(M107&lt;&gt;"", T106:T107, IF(M106&lt;&gt;"",T105:T106)))))</f>
        <v>#DIV/0!</v>
      </c>
      <c r="AG83" s="252"/>
    </row>
    <row r="84" spans="2:33" ht="19.5" customHeight="1" thickBot="1">
      <c r="B84" s="257">
        <f t="shared" si="39"/>
        <v>43683</v>
      </c>
      <c r="C84" s="259" t="str">
        <f t="shared" si="30"/>
        <v>Tuesday</v>
      </c>
      <c r="D84" s="258"/>
      <c r="E84" s="253"/>
      <c r="F84" s="253"/>
      <c r="G84" s="253"/>
      <c r="H84" s="253">
        <f t="shared" si="31"/>
        <v>0</v>
      </c>
      <c r="I84" s="253" t="str">
        <f t="shared" si="32"/>
        <v/>
      </c>
      <c r="J84" s="253">
        <f>AVERAGE(I79:I84, IF(AE72&lt;&gt;"", AE72, IF(AE71&lt;&gt;"", AE71, IF(AE70&lt;&gt;"", AE70, IF(AE69&lt;&gt;"",AE69)))))</f>
        <v>0</v>
      </c>
      <c r="K84" s="252"/>
      <c r="L84" s="248"/>
      <c r="M84" s="257">
        <f t="shared" si="40"/>
        <v>43714</v>
      </c>
      <c r="N84" s="259" t="str">
        <f t="shared" si="33"/>
        <v>Friday</v>
      </c>
      <c r="O84" s="258"/>
      <c r="P84" s="253"/>
      <c r="Q84" s="253"/>
      <c r="R84" s="253"/>
      <c r="S84" s="253">
        <f t="shared" si="34"/>
        <v>0</v>
      </c>
      <c r="T84" s="253" t="str">
        <f t="shared" si="35"/>
        <v/>
      </c>
      <c r="U84" s="253" t="e">
        <f>AVERAGE(T79:T84, IF(B109&lt;&gt;"", I109, IF(B108&lt;&gt;"", I108, IF(B107&lt;&gt;"", I107, IF(B106&lt;&gt;"",I106)))))</f>
        <v>#DIV/0!</v>
      </c>
      <c r="V84" s="252"/>
      <c r="W84" s="248"/>
      <c r="X84" s="260">
        <f t="shared" si="41"/>
        <v>43744</v>
      </c>
      <c r="Y84" s="259" t="str">
        <f t="shared" si="36"/>
        <v>Sunday</v>
      </c>
      <c r="Z84" s="258"/>
      <c r="AA84" s="253"/>
      <c r="AB84" s="253"/>
      <c r="AC84" s="253"/>
      <c r="AD84" s="253">
        <f t="shared" si="37"/>
        <v>0</v>
      </c>
      <c r="AE84" s="253" t="str">
        <f t="shared" si="38"/>
        <v/>
      </c>
      <c r="AF84" s="253" t="e">
        <f>AVERAGE(AE79:AE84, IF(M109&lt;&gt;"", T109, IF(M108&lt;&gt;"", T108, IF(M107&lt;&gt;"", T107, IF(M106&lt;&gt;"",T106)))))</f>
        <v>#DIV/0!</v>
      </c>
      <c r="AG84" s="252"/>
    </row>
    <row r="85" spans="2:33" ht="19.5" customHeight="1" thickBot="1">
      <c r="B85" s="257">
        <f t="shared" si="39"/>
        <v>43684</v>
      </c>
      <c r="C85" s="259" t="str">
        <f t="shared" si="30"/>
        <v>Wednesday</v>
      </c>
      <c r="D85" s="258"/>
      <c r="E85" s="253"/>
      <c r="F85" s="253"/>
      <c r="G85" s="253"/>
      <c r="H85" s="253">
        <f t="shared" si="31"/>
        <v>0</v>
      </c>
      <c r="I85" s="253" t="str">
        <f t="shared" si="32"/>
        <v/>
      </c>
      <c r="J85" s="253" t="e">
        <f t="shared" ref="J85:J106" si="42">AVERAGE(I79:I85)</f>
        <v>#DIV/0!</v>
      </c>
      <c r="K85" s="252"/>
      <c r="L85" s="248"/>
      <c r="M85" s="257">
        <f t="shared" si="40"/>
        <v>43715</v>
      </c>
      <c r="N85" s="259" t="str">
        <f t="shared" si="33"/>
        <v>Saturday</v>
      </c>
      <c r="O85" s="258"/>
      <c r="P85" s="253"/>
      <c r="Q85" s="253"/>
      <c r="R85" s="253"/>
      <c r="S85" s="253">
        <f t="shared" si="34"/>
        <v>0</v>
      </c>
      <c r="T85" s="253" t="str">
        <f t="shared" si="35"/>
        <v/>
      </c>
      <c r="U85" s="253" t="e">
        <f t="shared" ref="U85:U106" si="43">AVERAGE(T79:T85)</f>
        <v>#DIV/0!</v>
      </c>
      <c r="V85" s="252"/>
      <c r="W85" s="248"/>
      <c r="X85" s="260">
        <f t="shared" si="41"/>
        <v>43745</v>
      </c>
      <c r="Y85" s="259" t="str">
        <f t="shared" si="36"/>
        <v>Monday</v>
      </c>
      <c r="Z85" s="258"/>
      <c r="AA85" s="253"/>
      <c r="AB85" s="253"/>
      <c r="AC85" s="253"/>
      <c r="AD85" s="253">
        <f t="shared" si="37"/>
        <v>0</v>
      </c>
      <c r="AE85" s="253" t="str">
        <f t="shared" si="38"/>
        <v/>
      </c>
      <c r="AF85" s="253" t="e">
        <f t="shared" ref="AF85:AF106" si="44">AVERAGE(AE79:AE85)</f>
        <v>#DIV/0!</v>
      </c>
      <c r="AG85" s="252"/>
    </row>
    <row r="86" spans="2:33" ht="19.5" customHeight="1" thickBot="1">
      <c r="B86" s="257">
        <f t="shared" si="39"/>
        <v>43685</v>
      </c>
      <c r="C86" s="259" t="str">
        <f t="shared" si="30"/>
        <v>Thursday</v>
      </c>
      <c r="D86" s="258"/>
      <c r="E86" s="253"/>
      <c r="F86" s="253"/>
      <c r="G86" s="253"/>
      <c r="H86" s="253">
        <f t="shared" si="31"/>
        <v>0</v>
      </c>
      <c r="I86" s="253" t="str">
        <f t="shared" si="32"/>
        <v/>
      </c>
      <c r="J86" s="253" t="e">
        <f t="shared" si="42"/>
        <v>#DIV/0!</v>
      </c>
      <c r="K86" s="252"/>
      <c r="L86" s="248"/>
      <c r="M86" s="257">
        <f t="shared" si="40"/>
        <v>43716</v>
      </c>
      <c r="N86" s="259" t="str">
        <f t="shared" si="33"/>
        <v>Sunday</v>
      </c>
      <c r="O86" s="258"/>
      <c r="P86" s="253"/>
      <c r="Q86" s="253"/>
      <c r="R86" s="253"/>
      <c r="S86" s="253">
        <f t="shared" si="34"/>
        <v>0</v>
      </c>
      <c r="T86" s="253" t="str">
        <f t="shared" si="35"/>
        <v/>
      </c>
      <c r="U86" s="253" t="e">
        <f t="shared" si="43"/>
        <v>#DIV/0!</v>
      </c>
      <c r="V86" s="252"/>
      <c r="W86" s="248"/>
      <c r="X86" s="260">
        <f t="shared" si="41"/>
        <v>43746</v>
      </c>
      <c r="Y86" s="259" t="str">
        <f t="shared" si="36"/>
        <v>Tuesday</v>
      </c>
      <c r="Z86" s="258"/>
      <c r="AA86" s="253"/>
      <c r="AB86" s="253"/>
      <c r="AC86" s="253"/>
      <c r="AD86" s="253">
        <f t="shared" si="37"/>
        <v>0</v>
      </c>
      <c r="AE86" s="253" t="str">
        <f t="shared" si="38"/>
        <v/>
      </c>
      <c r="AF86" s="253" t="e">
        <f t="shared" si="44"/>
        <v>#DIV/0!</v>
      </c>
      <c r="AG86" s="252"/>
    </row>
    <row r="87" spans="2:33" ht="19.5" customHeight="1" thickBot="1">
      <c r="B87" s="257">
        <f t="shared" si="39"/>
        <v>43686</v>
      </c>
      <c r="C87" s="259" t="str">
        <f t="shared" si="30"/>
        <v>Friday</v>
      </c>
      <c r="D87" s="258"/>
      <c r="E87" s="253"/>
      <c r="F87" s="253"/>
      <c r="G87" s="253"/>
      <c r="H87" s="253">
        <f t="shared" si="31"/>
        <v>0</v>
      </c>
      <c r="I87" s="253" t="str">
        <f t="shared" si="32"/>
        <v/>
      </c>
      <c r="J87" s="253" t="e">
        <f t="shared" si="42"/>
        <v>#DIV/0!</v>
      </c>
      <c r="K87" s="252"/>
      <c r="L87" s="248"/>
      <c r="M87" s="257">
        <f t="shared" si="40"/>
        <v>43717</v>
      </c>
      <c r="N87" s="259" t="str">
        <f t="shared" si="33"/>
        <v>Monday</v>
      </c>
      <c r="O87" s="258"/>
      <c r="P87" s="253"/>
      <c r="Q87" s="253"/>
      <c r="R87" s="253"/>
      <c r="S87" s="253">
        <f t="shared" si="34"/>
        <v>0</v>
      </c>
      <c r="T87" s="253" t="str">
        <f t="shared" si="35"/>
        <v/>
      </c>
      <c r="U87" s="253" t="e">
        <f t="shared" si="43"/>
        <v>#DIV/0!</v>
      </c>
      <c r="V87" s="252"/>
      <c r="W87" s="248"/>
      <c r="X87" s="260">
        <f t="shared" si="41"/>
        <v>43747</v>
      </c>
      <c r="Y87" s="259" t="str">
        <f t="shared" si="36"/>
        <v>Wednesday</v>
      </c>
      <c r="Z87" s="258"/>
      <c r="AA87" s="253"/>
      <c r="AB87" s="253"/>
      <c r="AC87" s="253"/>
      <c r="AD87" s="253">
        <f t="shared" si="37"/>
        <v>0</v>
      </c>
      <c r="AE87" s="253" t="str">
        <f t="shared" si="38"/>
        <v/>
      </c>
      <c r="AF87" s="253" t="e">
        <f t="shared" si="44"/>
        <v>#DIV/0!</v>
      </c>
      <c r="AG87" s="252"/>
    </row>
    <row r="88" spans="2:33" ht="19.5" customHeight="1" thickBot="1">
      <c r="B88" s="257">
        <f t="shared" si="39"/>
        <v>43687</v>
      </c>
      <c r="C88" s="259" t="str">
        <f t="shared" si="30"/>
        <v>Saturday</v>
      </c>
      <c r="D88" s="258"/>
      <c r="E88" s="253"/>
      <c r="F88" s="253"/>
      <c r="G88" s="253"/>
      <c r="H88" s="253">
        <f t="shared" si="31"/>
        <v>0</v>
      </c>
      <c r="I88" s="253" t="str">
        <f t="shared" si="32"/>
        <v/>
      </c>
      <c r="J88" s="253" t="e">
        <f t="shared" si="42"/>
        <v>#DIV/0!</v>
      </c>
      <c r="K88" s="252"/>
      <c r="L88" s="248"/>
      <c r="M88" s="257">
        <f t="shared" si="40"/>
        <v>43718</v>
      </c>
      <c r="N88" s="259" t="str">
        <f t="shared" si="33"/>
        <v>Tuesday</v>
      </c>
      <c r="O88" s="258"/>
      <c r="P88" s="253"/>
      <c r="Q88" s="253"/>
      <c r="R88" s="253"/>
      <c r="S88" s="253">
        <f t="shared" si="34"/>
        <v>0</v>
      </c>
      <c r="T88" s="253" t="str">
        <f t="shared" si="35"/>
        <v/>
      </c>
      <c r="U88" s="253" t="e">
        <f t="shared" si="43"/>
        <v>#DIV/0!</v>
      </c>
      <c r="V88" s="252"/>
      <c r="W88" s="248"/>
      <c r="X88" s="260">
        <f t="shared" si="41"/>
        <v>43748</v>
      </c>
      <c r="Y88" s="259" t="str">
        <f t="shared" si="36"/>
        <v>Thursday</v>
      </c>
      <c r="Z88" s="258"/>
      <c r="AA88" s="253"/>
      <c r="AB88" s="253"/>
      <c r="AC88" s="253"/>
      <c r="AD88" s="253">
        <f t="shared" si="37"/>
        <v>0</v>
      </c>
      <c r="AE88" s="253" t="str">
        <f t="shared" si="38"/>
        <v/>
      </c>
      <c r="AF88" s="253" t="e">
        <f t="shared" si="44"/>
        <v>#DIV/0!</v>
      </c>
      <c r="AG88" s="252"/>
    </row>
    <row r="89" spans="2:33" ht="19.5" customHeight="1" thickBot="1">
      <c r="B89" s="257">
        <f t="shared" si="39"/>
        <v>43688</v>
      </c>
      <c r="C89" s="259" t="str">
        <f t="shared" si="30"/>
        <v>Sunday</v>
      </c>
      <c r="D89" s="258"/>
      <c r="E89" s="253"/>
      <c r="F89" s="253"/>
      <c r="G89" s="253"/>
      <c r="H89" s="253">
        <f t="shared" si="31"/>
        <v>0</v>
      </c>
      <c r="I89" s="253" t="str">
        <f t="shared" si="32"/>
        <v/>
      </c>
      <c r="J89" s="253" t="e">
        <f t="shared" si="42"/>
        <v>#DIV/0!</v>
      </c>
      <c r="K89" s="252"/>
      <c r="L89" s="248"/>
      <c r="M89" s="257">
        <f t="shared" si="40"/>
        <v>43719</v>
      </c>
      <c r="N89" s="259" t="str">
        <f t="shared" si="33"/>
        <v>Wednesday</v>
      </c>
      <c r="O89" s="258"/>
      <c r="P89" s="253"/>
      <c r="Q89" s="253"/>
      <c r="R89" s="253"/>
      <c r="S89" s="253">
        <f t="shared" si="34"/>
        <v>0</v>
      </c>
      <c r="T89" s="253" t="str">
        <f t="shared" si="35"/>
        <v/>
      </c>
      <c r="U89" s="253" t="e">
        <f t="shared" si="43"/>
        <v>#DIV/0!</v>
      </c>
      <c r="V89" s="252"/>
      <c r="W89" s="248"/>
      <c r="X89" s="260">
        <f t="shared" si="41"/>
        <v>43749</v>
      </c>
      <c r="Y89" s="259" t="str">
        <f t="shared" si="36"/>
        <v>Friday</v>
      </c>
      <c r="Z89" s="258"/>
      <c r="AA89" s="253"/>
      <c r="AB89" s="253"/>
      <c r="AC89" s="253"/>
      <c r="AD89" s="253">
        <f t="shared" si="37"/>
        <v>0</v>
      </c>
      <c r="AE89" s="253" t="str">
        <f t="shared" si="38"/>
        <v/>
      </c>
      <c r="AF89" s="253" t="e">
        <f t="shared" si="44"/>
        <v>#DIV/0!</v>
      </c>
      <c r="AG89" s="252"/>
    </row>
    <row r="90" spans="2:33" ht="19.5" customHeight="1" thickBot="1">
      <c r="B90" s="257">
        <f t="shared" si="39"/>
        <v>43689</v>
      </c>
      <c r="C90" s="259" t="str">
        <f t="shared" si="30"/>
        <v>Monday</v>
      </c>
      <c r="D90" s="258"/>
      <c r="E90" s="253"/>
      <c r="F90" s="253"/>
      <c r="G90" s="253"/>
      <c r="H90" s="253">
        <f t="shared" si="31"/>
        <v>0</v>
      </c>
      <c r="I90" s="253" t="str">
        <f t="shared" si="32"/>
        <v/>
      </c>
      <c r="J90" s="253" t="e">
        <f t="shared" si="42"/>
        <v>#DIV/0!</v>
      </c>
      <c r="K90" s="252"/>
      <c r="L90" s="248"/>
      <c r="M90" s="257">
        <f t="shared" si="40"/>
        <v>43720</v>
      </c>
      <c r="N90" s="259" t="str">
        <f t="shared" si="33"/>
        <v>Thursday</v>
      </c>
      <c r="O90" s="258"/>
      <c r="P90" s="253"/>
      <c r="Q90" s="253"/>
      <c r="R90" s="253"/>
      <c r="S90" s="253">
        <f t="shared" si="34"/>
        <v>0</v>
      </c>
      <c r="T90" s="253" t="str">
        <f t="shared" si="35"/>
        <v/>
      </c>
      <c r="U90" s="253" t="e">
        <f t="shared" si="43"/>
        <v>#DIV/0!</v>
      </c>
      <c r="V90" s="252"/>
      <c r="W90" s="248"/>
      <c r="X90" s="260">
        <f t="shared" si="41"/>
        <v>43750</v>
      </c>
      <c r="Y90" s="259" t="str">
        <f t="shared" si="36"/>
        <v>Saturday</v>
      </c>
      <c r="Z90" s="258"/>
      <c r="AA90" s="253"/>
      <c r="AB90" s="253"/>
      <c r="AC90" s="253"/>
      <c r="AD90" s="253">
        <f t="shared" si="37"/>
        <v>0</v>
      </c>
      <c r="AE90" s="253" t="str">
        <f t="shared" si="38"/>
        <v/>
      </c>
      <c r="AF90" s="253" t="e">
        <f t="shared" si="44"/>
        <v>#DIV/0!</v>
      </c>
      <c r="AG90" s="252"/>
    </row>
    <row r="91" spans="2:33" ht="19.5" customHeight="1" thickBot="1">
      <c r="B91" s="257">
        <f t="shared" si="39"/>
        <v>43690</v>
      </c>
      <c r="C91" s="259" t="str">
        <f t="shared" si="30"/>
        <v>Tuesday</v>
      </c>
      <c r="D91" s="258"/>
      <c r="E91" s="253"/>
      <c r="F91" s="253"/>
      <c r="G91" s="253"/>
      <c r="H91" s="253">
        <f t="shared" si="31"/>
        <v>0</v>
      </c>
      <c r="I91" s="253" t="str">
        <f t="shared" si="32"/>
        <v/>
      </c>
      <c r="J91" s="253" t="e">
        <f t="shared" si="42"/>
        <v>#DIV/0!</v>
      </c>
      <c r="K91" s="252"/>
      <c r="L91" s="248"/>
      <c r="M91" s="257">
        <f t="shared" si="40"/>
        <v>43721</v>
      </c>
      <c r="N91" s="259" t="str">
        <f t="shared" si="33"/>
        <v>Friday</v>
      </c>
      <c r="O91" s="258"/>
      <c r="P91" s="253"/>
      <c r="Q91" s="253"/>
      <c r="R91" s="253"/>
      <c r="S91" s="253">
        <f t="shared" si="34"/>
        <v>0</v>
      </c>
      <c r="T91" s="253" t="str">
        <f t="shared" si="35"/>
        <v/>
      </c>
      <c r="U91" s="253" t="e">
        <f t="shared" si="43"/>
        <v>#DIV/0!</v>
      </c>
      <c r="V91" s="252"/>
      <c r="W91" s="248"/>
      <c r="X91" s="260">
        <f t="shared" si="41"/>
        <v>43751</v>
      </c>
      <c r="Y91" s="259" t="str">
        <f t="shared" si="36"/>
        <v>Sunday</v>
      </c>
      <c r="Z91" s="258"/>
      <c r="AA91" s="253"/>
      <c r="AB91" s="253"/>
      <c r="AC91" s="253"/>
      <c r="AD91" s="253">
        <f t="shared" si="37"/>
        <v>0</v>
      </c>
      <c r="AE91" s="253" t="str">
        <f t="shared" si="38"/>
        <v/>
      </c>
      <c r="AF91" s="253" t="e">
        <f t="shared" si="44"/>
        <v>#DIV/0!</v>
      </c>
      <c r="AG91" s="252"/>
    </row>
    <row r="92" spans="2:33" ht="19.5" customHeight="1" thickBot="1">
      <c r="B92" s="257">
        <f t="shared" si="39"/>
        <v>43691</v>
      </c>
      <c r="C92" s="259" t="str">
        <f t="shared" si="30"/>
        <v>Wednesday</v>
      </c>
      <c r="D92" s="258"/>
      <c r="E92" s="253"/>
      <c r="F92" s="253"/>
      <c r="G92" s="253"/>
      <c r="H92" s="253">
        <f t="shared" si="31"/>
        <v>0</v>
      </c>
      <c r="I92" s="253" t="str">
        <f t="shared" si="32"/>
        <v/>
      </c>
      <c r="J92" s="253" t="e">
        <f t="shared" si="42"/>
        <v>#DIV/0!</v>
      </c>
      <c r="K92" s="252"/>
      <c r="L92" s="248"/>
      <c r="M92" s="257">
        <f t="shared" si="40"/>
        <v>43722</v>
      </c>
      <c r="N92" s="259" t="str">
        <f t="shared" si="33"/>
        <v>Saturday</v>
      </c>
      <c r="O92" s="258"/>
      <c r="P92" s="253"/>
      <c r="Q92" s="253"/>
      <c r="R92" s="253"/>
      <c r="S92" s="253">
        <f t="shared" si="34"/>
        <v>0</v>
      </c>
      <c r="T92" s="253" t="str">
        <f t="shared" si="35"/>
        <v/>
      </c>
      <c r="U92" s="253" t="e">
        <f t="shared" si="43"/>
        <v>#DIV/0!</v>
      </c>
      <c r="V92" s="252"/>
      <c r="W92" s="248"/>
      <c r="X92" s="260">
        <f t="shared" si="41"/>
        <v>43752</v>
      </c>
      <c r="Y92" s="259" t="str">
        <f t="shared" si="36"/>
        <v>Monday</v>
      </c>
      <c r="Z92" s="258"/>
      <c r="AA92" s="253"/>
      <c r="AB92" s="253"/>
      <c r="AC92" s="253"/>
      <c r="AD92" s="253">
        <f t="shared" si="37"/>
        <v>0</v>
      </c>
      <c r="AE92" s="253" t="str">
        <f t="shared" si="38"/>
        <v/>
      </c>
      <c r="AF92" s="253" t="e">
        <f t="shared" si="44"/>
        <v>#DIV/0!</v>
      </c>
      <c r="AG92" s="252"/>
    </row>
    <row r="93" spans="2:33" ht="19.5" customHeight="1" thickBot="1">
      <c r="B93" s="257">
        <f t="shared" si="39"/>
        <v>43692</v>
      </c>
      <c r="C93" s="259" t="str">
        <f t="shared" si="30"/>
        <v>Thursday</v>
      </c>
      <c r="D93" s="258"/>
      <c r="E93" s="253"/>
      <c r="F93" s="253"/>
      <c r="G93" s="253"/>
      <c r="H93" s="253">
        <f t="shared" si="31"/>
        <v>0</v>
      </c>
      <c r="I93" s="253" t="str">
        <f t="shared" si="32"/>
        <v/>
      </c>
      <c r="J93" s="253" t="e">
        <f t="shared" si="42"/>
        <v>#DIV/0!</v>
      </c>
      <c r="K93" s="252"/>
      <c r="L93" s="248"/>
      <c r="M93" s="257">
        <f t="shared" si="40"/>
        <v>43723</v>
      </c>
      <c r="N93" s="259" t="str">
        <f t="shared" si="33"/>
        <v>Sunday</v>
      </c>
      <c r="O93" s="258"/>
      <c r="P93" s="253"/>
      <c r="Q93" s="253"/>
      <c r="R93" s="253"/>
      <c r="S93" s="253">
        <f t="shared" si="34"/>
        <v>0</v>
      </c>
      <c r="T93" s="253" t="str">
        <f t="shared" si="35"/>
        <v/>
      </c>
      <c r="U93" s="253" t="e">
        <f t="shared" si="43"/>
        <v>#DIV/0!</v>
      </c>
      <c r="V93" s="252"/>
      <c r="W93" s="248"/>
      <c r="X93" s="260">
        <f t="shared" si="41"/>
        <v>43753</v>
      </c>
      <c r="Y93" s="259" t="str">
        <f t="shared" si="36"/>
        <v>Tuesday</v>
      </c>
      <c r="Z93" s="258"/>
      <c r="AA93" s="253"/>
      <c r="AB93" s="253"/>
      <c r="AC93" s="253"/>
      <c r="AD93" s="253">
        <f t="shared" si="37"/>
        <v>0</v>
      </c>
      <c r="AE93" s="253" t="str">
        <f t="shared" si="38"/>
        <v/>
      </c>
      <c r="AF93" s="253" t="e">
        <f t="shared" si="44"/>
        <v>#DIV/0!</v>
      </c>
      <c r="AG93" s="252"/>
    </row>
    <row r="94" spans="2:33" ht="19.5" customHeight="1" thickBot="1">
      <c r="B94" s="257">
        <f t="shared" si="39"/>
        <v>43693</v>
      </c>
      <c r="C94" s="259" t="str">
        <f t="shared" si="30"/>
        <v>Friday</v>
      </c>
      <c r="D94" s="258"/>
      <c r="E94" s="253"/>
      <c r="F94" s="253"/>
      <c r="G94" s="253"/>
      <c r="H94" s="253">
        <f t="shared" si="31"/>
        <v>0</v>
      </c>
      <c r="I94" s="253" t="str">
        <f t="shared" si="32"/>
        <v/>
      </c>
      <c r="J94" s="253" t="e">
        <f t="shared" si="42"/>
        <v>#DIV/0!</v>
      </c>
      <c r="K94" s="252"/>
      <c r="L94" s="248"/>
      <c r="M94" s="257">
        <f t="shared" si="40"/>
        <v>43724</v>
      </c>
      <c r="N94" s="259" t="str">
        <f t="shared" si="33"/>
        <v>Monday</v>
      </c>
      <c r="O94" s="258"/>
      <c r="P94" s="253"/>
      <c r="Q94" s="253"/>
      <c r="R94" s="253"/>
      <c r="S94" s="253">
        <f t="shared" si="34"/>
        <v>0</v>
      </c>
      <c r="T94" s="253" t="str">
        <f t="shared" si="35"/>
        <v/>
      </c>
      <c r="U94" s="253" t="e">
        <f t="shared" si="43"/>
        <v>#DIV/0!</v>
      </c>
      <c r="V94" s="252"/>
      <c r="W94" s="248"/>
      <c r="X94" s="260">
        <f t="shared" si="41"/>
        <v>43754</v>
      </c>
      <c r="Y94" s="259" t="str">
        <f t="shared" si="36"/>
        <v>Wednesday</v>
      </c>
      <c r="Z94" s="258"/>
      <c r="AA94" s="253"/>
      <c r="AB94" s="253"/>
      <c r="AC94" s="253"/>
      <c r="AD94" s="253">
        <f t="shared" si="37"/>
        <v>0</v>
      </c>
      <c r="AE94" s="253" t="str">
        <f t="shared" si="38"/>
        <v/>
      </c>
      <c r="AF94" s="253" t="e">
        <f t="shared" si="44"/>
        <v>#DIV/0!</v>
      </c>
      <c r="AG94" s="252"/>
    </row>
    <row r="95" spans="2:33" ht="19.5" customHeight="1" thickBot="1">
      <c r="B95" s="257">
        <f t="shared" si="39"/>
        <v>43694</v>
      </c>
      <c r="C95" s="259" t="str">
        <f t="shared" si="30"/>
        <v>Saturday</v>
      </c>
      <c r="D95" s="258"/>
      <c r="E95" s="253"/>
      <c r="F95" s="253"/>
      <c r="G95" s="253"/>
      <c r="H95" s="253">
        <f t="shared" si="31"/>
        <v>0</v>
      </c>
      <c r="I95" s="253" t="str">
        <f t="shared" si="32"/>
        <v/>
      </c>
      <c r="J95" s="253" t="e">
        <f t="shared" si="42"/>
        <v>#DIV/0!</v>
      </c>
      <c r="K95" s="252"/>
      <c r="L95" s="248"/>
      <c r="M95" s="257">
        <f t="shared" si="40"/>
        <v>43725</v>
      </c>
      <c r="N95" s="259" t="str">
        <f t="shared" si="33"/>
        <v>Tuesday</v>
      </c>
      <c r="O95" s="258"/>
      <c r="P95" s="253"/>
      <c r="Q95" s="253"/>
      <c r="R95" s="253"/>
      <c r="S95" s="253">
        <f t="shared" si="34"/>
        <v>0</v>
      </c>
      <c r="T95" s="253" t="str">
        <f t="shared" si="35"/>
        <v/>
      </c>
      <c r="U95" s="253" t="e">
        <f t="shared" si="43"/>
        <v>#DIV/0!</v>
      </c>
      <c r="V95" s="252"/>
      <c r="W95" s="248"/>
      <c r="X95" s="260">
        <f t="shared" si="41"/>
        <v>43755</v>
      </c>
      <c r="Y95" s="259" t="str">
        <f t="shared" si="36"/>
        <v>Thursday</v>
      </c>
      <c r="Z95" s="258"/>
      <c r="AA95" s="253"/>
      <c r="AB95" s="253"/>
      <c r="AC95" s="253"/>
      <c r="AD95" s="253">
        <f t="shared" si="37"/>
        <v>0</v>
      </c>
      <c r="AE95" s="253" t="str">
        <f t="shared" si="38"/>
        <v/>
      </c>
      <c r="AF95" s="253" t="e">
        <f t="shared" si="44"/>
        <v>#DIV/0!</v>
      </c>
      <c r="AG95" s="252"/>
    </row>
    <row r="96" spans="2:33" ht="19.5" customHeight="1" thickBot="1">
      <c r="B96" s="257">
        <f t="shared" si="39"/>
        <v>43695</v>
      </c>
      <c r="C96" s="259" t="str">
        <f t="shared" si="30"/>
        <v>Sunday</v>
      </c>
      <c r="D96" s="258"/>
      <c r="E96" s="253"/>
      <c r="F96" s="253"/>
      <c r="G96" s="253"/>
      <c r="H96" s="253">
        <f t="shared" si="31"/>
        <v>0</v>
      </c>
      <c r="I96" s="253" t="str">
        <f t="shared" si="32"/>
        <v/>
      </c>
      <c r="J96" s="253" t="e">
        <f t="shared" si="42"/>
        <v>#DIV/0!</v>
      </c>
      <c r="K96" s="252"/>
      <c r="L96" s="248"/>
      <c r="M96" s="257">
        <f t="shared" si="40"/>
        <v>43726</v>
      </c>
      <c r="N96" s="259" t="str">
        <f t="shared" si="33"/>
        <v>Wednesday</v>
      </c>
      <c r="O96" s="258"/>
      <c r="P96" s="253"/>
      <c r="Q96" s="253"/>
      <c r="R96" s="253"/>
      <c r="S96" s="253">
        <f t="shared" si="34"/>
        <v>0</v>
      </c>
      <c r="T96" s="253" t="str">
        <f t="shared" si="35"/>
        <v/>
      </c>
      <c r="U96" s="253" t="e">
        <f t="shared" si="43"/>
        <v>#DIV/0!</v>
      </c>
      <c r="V96" s="252"/>
      <c r="W96" s="248"/>
      <c r="X96" s="260">
        <f t="shared" si="41"/>
        <v>43756</v>
      </c>
      <c r="Y96" s="259" t="str">
        <f t="shared" si="36"/>
        <v>Friday</v>
      </c>
      <c r="Z96" s="258"/>
      <c r="AA96" s="253"/>
      <c r="AB96" s="253"/>
      <c r="AC96" s="253"/>
      <c r="AD96" s="253">
        <f t="shared" si="37"/>
        <v>0</v>
      </c>
      <c r="AE96" s="253" t="str">
        <f t="shared" si="38"/>
        <v/>
      </c>
      <c r="AF96" s="253" t="e">
        <f t="shared" si="44"/>
        <v>#DIV/0!</v>
      </c>
      <c r="AG96" s="252"/>
    </row>
    <row r="97" spans="2:33" ht="19.5" customHeight="1" thickBot="1">
      <c r="B97" s="257">
        <f t="shared" si="39"/>
        <v>43696</v>
      </c>
      <c r="C97" s="259" t="str">
        <f t="shared" si="30"/>
        <v>Monday</v>
      </c>
      <c r="D97" s="258"/>
      <c r="E97" s="253"/>
      <c r="F97" s="253"/>
      <c r="G97" s="253"/>
      <c r="H97" s="253">
        <f t="shared" si="31"/>
        <v>0</v>
      </c>
      <c r="I97" s="253" t="str">
        <f t="shared" si="32"/>
        <v/>
      </c>
      <c r="J97" s="253" t="e">
        <f t="shared" si="42"/>
        <v>#DIV/0!</v>
      </c>
      <c r="K97" s="252"/>
      <c r="L97" s="248"/>
      <c r="M97" s="257">
        <f t="shared" si="40"/>
        <v>43727</v>
      </c>
      <c r="N97" s="259" t="str">
        <f t="shared" si="33"/>
        <v>Thursday</v>
      </c>
      <c r="O97" s="258"/>
      <c r="P97" s="253"/>
      <c r="Q97" s="253"/>
      <c r="R97" s="253"/>
      <c r="S97" s="253">
        <f t="shared" si="34"/>
        <v>0</v>
      </c>
      <c r="T97" s="253" t="str">
        <f t="shared" si="35"/>
        <v/>
      </c>
      <c r="U97" s="253" t="e">
        <f t="shared" si="43"/>
        <v>#DIV/0!</v>
      </c>
      <c r="V97" s="252"/>
      <c r="W97" s="248"/>
      <c r="X97" s="260">
        <f t="shared" si="41"/>
        <v>43757</v>
      </c>
      <c r="Y97" s="259" t="str">
        <f t="shared" si="36"/>
        <v>Saturday</v>
      </c>
      <c r="Z97" s="258"/>
      <c r="AA97" s="253"/>
      <c r="AB97" s="253"/>
      <c r="AC97" s="253"/>
      <c r="AD97" s="253">
        <f t="shared" si="37"/>
        <v>0</v>
      </c>
      <c r="AE97" s="253" t="str">
        <f t="shared" si="38"/>
        <v/>
      </c>
      <c r="AF97" s="253" t="e">
        <f t="shared" si="44"/>
        <v>#DIV/0!</v>
      </c>
      <c r="AG97" s="252"/>
    </row>
    <row r="98" spans="2:33" ht="19.5" customHeight="1" thickBot="1">
      <c r="B98" s="257">
        <f t="shared" si="39"/>
        <v>43697</v>
      </c>
      <c r="C98" s="259" t="str">
        <f t="shared" si="30"/>
        <v>Tuesday</v>
      </c>
      <c r="D98" s="258"/>
      <c r="E98" s="253"/>
      <c r="F98" s="253"/>
      <c r="G98" s="253"/>
      <c r="H98" s="253">
        <f t="shared" si="31"/>
        <v>0</v>
      </c>
      <c r="I98" s="253" t="str">
        <f t="shared" si="32"/>
        <v/>
      </c>
      <c r="J98" s="253" t="e">
        <f t="shared" si="42"/>
        <v>#DIV/0!</v>
      </c>
      <c r="K98" s="252"/>
      <c r="L98" s="248"/>
      <c r="M98" s="257">
        <f t="shared" si="40"/>
        <v>43728</v>
      </c>
      <c r="N98" s="259" t="str">
        <f t="shared" si="33"/>
        <v>Friday</v>
      </c>
      <c r="O98" s="258"/>
      <c r="P98" s="253"/>
      <c r="Q98" s="253"/>
      <c r="R98" s="253"/>
      <c r="S98" s="253">
        <f t="shared" si="34"/>
        <v>0</v>
      </c>
      <c r="T98" s="253" t="str">
        <f t="shared" si="35"/>
        <v/>
      </c>
      <c r="U98" s="253" t="e">
        <f t="shared" si="43"/>
        <v>#DIV/0!</v>
      </c>
      <c r="V98" s="252"/>
      <c r="W98" s="248"/>
      <c r="X98" s="260">
        <f t="shared" si="41"/>
        <v>43758</v>
      </c>
      <c r="Y98" s="259" t="str">
        <f t="shared" si="36"/>
        <v>Sunday</v>
      </c>
      <c r="Z98" s="258"/>
      <c r="AA98" s="253"/>
      <c r="AB98" s="253"/>
      <c r="AC98" s="253"/>
      <c r="AD98" s="253">
        <f t="shared" si="37"/>
        <v>0</v>
      </c>
      <c r="AE98" s="253" t="str">
        <f t="shared" si="38"/>
        <v/>
      </c>
      <c r="AF98" s="253" t="e">
        <f t="shared" si="44"/>
        <v>#DIV/0!</v>
      </c>
      <c r="AG98" s="252"/>
    </row>
    <row r="99" spans="2:33" ht="19.5" customHeight="1" thickBot="1">
      <c r="B99" s="257">
        <f t="shared" si="39"/>
        <v>43698</v>
      </c>
      <c r="C99" s="259" t="str">
        <f t="shared" si="30"/>
        <v>Wednesday</v>
      </c>
      <c r="D99" s="258"/>
      <c r="E99" s="253"/>
      <c r="F99" s="253"/>
      <c r="G99" s="253"/>
      <c r="H99" s="253">
        <f t="shared" si="31"/>
        <v>0</v>
      </c>
      <c r="I99" s="253" t="str">
        <f t="shared" si="32"/>
        <v/>
      </c>
      <c r="J99" s="253" t="e">
        <f t="shared" si="42"/>
        <v>#DIV/0!</v>
      </c>
      <c r="K99" s="252"/>
      <c r="L99" s="248"/>
      <c r="M99" s="257">
        <f t="shared" si="40"/>
        <v>43729</v>
      </c>
      <c r="N99" s="259" t="str">
        <f t="shared" si="33"/>
        <v>Saturday</v>
      </c>
      <c r="O99" s="258"/>
      <c r="P99" s="253"/>
      <c r="Q99" s="253"/>
      <c r="R99" s="253"/>
      <c r="S99" s="253">
        <f t="shared" si="34"/>
        <v>0</v>
      </c>
      <c r="T99" s="253" t="str">
        <f t="shared" si="35"/>
        <v/>
      </c>
      <c r="U99" s="253" t="e">
        <f t="shared" si="43"/>
        <v>#DIV/0!</v>
      </c>
      <c r="V99" s="252"/>
      <c r="W99" s="248"/>
      <c r="X99" s="260">
        <f t="shared" si="41"/>
        <v>43759</v>
      </c>
      <c r="Y99" s="259" t="str">
        <f t="shared" si="36"/>
        <v>Monday</v>
      </c>
      <c r="Z99" s="258"/>
      <c r="AA99" s="253"/>
      <c r="AB99" s="253"/>
      <c r="AC99" s="253"/>
      <c r="AD99" s="253">
        <f t="shared" si="37"/>
        <v>0</v>
      </c>
      <c r="AE99" s="253" t="str">
        <f t="shared" si="38"/>
        <v/>
      </c>
      <c r="AF99" s="253" t="e">
        <f t="shared" si="44"/>
        <v>#DIV/0!</v>
      </c>
      <c r="AG99" s="252"/>
    </row>
    <row r="100" spans="2:33" ht="19.5" customHeight="1" thickBot="1">
      <c r="B100" s="257">
        <f t="shared" si="39"/>
        <v>43699</v>
      </c>
      <c r="C100" s="259" t="str">
        <f t="shared" si="30"/>
        <v>Thursday</v>
      </c>
      <c r="D100" s="258"/>
      <c r="E100" s="253"/>
      <c r="F100" s="253"/>
      <c r="G100" s="253"/>
      <c r="H100" s="253">
        <f t="shared" si="31"/>
        <v>0</v>
      </c>
      <c r="I100" s="253" t="str">
        <f t="shared" si="32"/>
        <v/>
      </c>
      <c r="J100" s="253" t="e">
        <f t="shared" si="42"/>
        <v>#DIV/0!</v>
      </c>
      <c r="K100" s="252"/>
      <c r="L100" s="248"/>
      <c r="M100" s="257">
        <f t="shared" si="40"/>
        <v>43730</v>
      </c>
      <c r="N100" s="259" t="str">
        <f t="shared" si="33"/>
        <v>Sunday</v>
      </c>
      <c r="O100" s="258"/>
      <c r="P100" s="253"/>
      <c r="Q100" s="253"/>
      <c r="R100" s="253"/>
      <c r="S100" s="253">
        <f t="shared" si="34"/>
        <v>0</v>
      </c>
      <c r="T100" s="253" t="str">
        <f t="shared" si="35"/>
        <v/>
      </c>
      <c r="U100" s="253" t="e">
        <f t="shared" si="43"/>
        <v>#DIV/0!</v>
      </c>
      <c r="V100" s="252"/>
      <c r="W100" s="248"/>
      <c r="X100" s="260">
        <f t="shared" si="41"/>
        <v>43760</v>
      </c>
      <c r="Y100" s="259" t="str">
        <f t="shared" si="36"/>
        <v>Tuesday</v>
      </c>
      <c r="Z100" s="258"/>
      <c r="AA100" s="253"/>
      <c r="AB100" s="253"/>
      <c r="AC100" s="253"/>
      <c r="AD100" s="253">
        <f t="shared" si="37"/>
        <v>0</v>
      </c>
      <c r="AE100" s="253" t="str">
        <f t="shared" si="38"/>
        <v/>
      </c>
      <c r="AF100" s="253" t="e">
        <f t="shared" si="44"/>
        <v>#DIV/0!</v>
      </c>
      <c r="AG100" s="252"/>
    </row>
    <row r="101" spans="2:33" ht="19.5" customHeight="1" thickBot="1">
      <c r="B101" s="257">
        <f t="shared" si="39"/>
        <v>43700</v>
      </c>
      <c r="C101" s="259" t="str">
        <f t="shared" si="30"/>
        <v>Friday</v>
      </c>
      <c r="D101" s="258"/>
      <c r="E101" s="253"/>
      <c r="F101" s="253"/>
      <c r="G101" s="253"/>
      <c r="H101" s="253">
        <f t="shared" si="31"/>
        <v>0</v>
      </c>
      <c r="I101" s="253" t="str">
        <f t="shared" si="32"/>
        <v/>
      </c>
      <c r="J101" s="253" t="e">
        <f t="shared" si="42"/>
        <v>#DIV/0!</v>
      </c>
      <c r="K101" s="252"/>
      <c r="L101" s="248"/>
      <c r="M101" s="257">
        <f t="shared" si="40"/>
        <v>43731</v>
      </c>
      <c r="N101" s="259" t="str">
        <f t="shared" si="33"/>
        <v>Monday</v>
      </c>
      <c r="O101" s="258"/>
      <c r="P101" s="253"/>
      <c r="Q101" s="253"/>
      <c r="R101" s="253"/>
      <c r="S101" s="253">
        <f t="shared" si="34"/>
        <v>0</v>
      </c>
      <c r="T101" s="253" t="str">
        <f t="shared" si="35"/>
        <v/>
      </c>
      <c r="U101" s="253" t="e">
        <f t="shared" si="43"/>
        <v>#DIV/0!</v>
      </c>
      <c r="V101" s="252"/>
      <c r="W101" s="248"/>
      <c r="X101" s="260">
        <f t="shared" si="41"/>
        <v>43761</v>
      </c>
      <c r="Y101" s="259" t="str">
        <f t="shared" si="36"/>
        <v>Wednesday</v>
      </c>
      <c r="Z101" s="258"/>
      <c r="AA101" s="253"/>
      <c r="AB101" s="253"/>
      <c r="AC101" s="253"/>
      <c r="AD101" s="253">
        <f t="shared" si="37"/>
        <v>0</v>
      </c>
      <c r="AE101" s="253" t="str">
        <f t="shared" si="38"/>
        <v/>
      </c>
      <c r="AF101" s="253" t="e">
        <f t="shared" si="44"/>
        <v>#DIV/0!</v>
      </c>
      <c r="AG101" s="252"/>
    </row>
    <row r="102" spans="2:33" ht="19.5" customHeight="1" thickBot="1">
      <c r="B102" s="257">
        <f t="shared" si="39"/>
        <v>43701</v>
      </c>
      <c r="C102" s="259" t="str">
        <f t="shared" si="30"/>
        <v>Saturday</v>
      </c>
      <c r="D102" s="258"/>
      <c r="E102" s="253"/>
      <c r="F102" s="253"/>
      <c r="G102" s="253"/>
      <c r="H102" s="253">
        <f t="shared" si="31"/>
        <v>0</v>
      </c>
      <c r="I102" s="253" t="str">
        <f t="shared" si="32"/>
        <v/>
      </c>
      <c r="J102" s="253" t="e">
        <f t="shared" si="42"/>
        <v>#DIV/0!</v>
      </c>
      <c r="K102" s="252"/>
      <c r="L102" s="248"/>
      <c r="M102" s="257">
        <f t="shared" si="40"/>
        <v>43732</v>
      </c>
      <c r="N102" s="259" t="str">
        <f t="shared" si="33"/>
        <v>Tuesday</v>
      </c>
      <c r="O102" s="258"/>
      <c r="P102" s="253"/>
      <c r="Q102" s="253"/>
      <c r="R102" s="253"/>
      <c r="S102" s="253">
        <f t="shared" si="34"/>
        <v>0</v>
      </c>
      <c r="T102" s="253" t="str">
        <f t="shared" si="35"/>
        <v/>
      </c>
      <c r="U102" s="253" t="e">
        <f t="shared" si="43"/>
        <v>#DIV/0!</v>
      </c>
      <c r="V102" s="252"/>
      <c r="W102" s="248"/>
      <c r="X102" s="260">
        <f t="shared" si="41"/>
        <v>43762</v>
      </c>
      <c r="Y102" s="259" t="str">
        <f t="shared" si="36"/>
        <v>Thursday</v>
      </c>
      <c r="Z102" s="258"/>
      <c r="AA102" s="253"/>
      <c r="AB102" s="253"/>
      <c r="AC102" s="253"/>
      <c r="AD102" s="253">
        <f t="shared" si="37"/>
        <v>0</v>
      </c>
      <c r="AE102" s="253" t="str">
        <f t="shared" si="38"/>
        <v/>
      </c>
      <c r="AF102" s="253" t="e">
        <f t="shared" si="44"/>
        <v>#DIV/0!</v>
      </c>
      <c r="AG102" s="252"/>
    </row>
    <row r="103" spans="2:33" ht="19.5" customHeight="1" thickBot="1">
      <c r="B103" s="257">
        <f t="shared" si="39"/>
        <v>43702</v>
      </c>
      <c r="C103" s="259" t="str">
        <f t="shared" si="30"/>
        <v>Sunday</v>
      </c>
      <c r="D103" s="258"/>
      <c r="E103" s="253"/>
      <c r="F103" s="253"/>
      <c r="G103" s="253"/>
      <c r="H103" s="253">
        <f t="shared" si="31"/>
        <v>0</v>
      </c>
      <c r="I103" s="253" t="str">
        <f t="shared" si="32"/>
        <v/>
      </c>
      <c r="J103" s="253" t="e">
        <f t="shared" si="42"/>
        <v>#DIV/0!</v>
      </c>
      <c r="K103" s="252"/>
      <c r="L103" s="248"/>
      <c r="M103" s="257">
        <f t="shared" si="40"/>
        <v>43733</v>
      </c>
      <c r="N103" s="259" t="str">
        <f t="shared" si="33"/>
        <v>Wednesday</v>
      </c>
      <c r="O103" s="258"/>
      <c r="P103" s="253"/>
      <c r="Q103" s="253"/>
      <c r="R103" s="253"/>
      <c r="S103" s="253">
        <f t="shared" si="34"/>
        <v>0</v>
      </c>
      <c r="T103" s="253" t="str">
        <f t="shared" si="35"/>
        <v/>
      </c>
      <c r="U103" s="253" t="e">
        <f t="shared" si="43"/>
        <v>#DIV/0!</v>
      </c>
      <c r="V103" s="252"/>
      <c r="W103" s="248"/>
      <c r="X103" s="260">
        <f t="shared" si="41"/>
        <v>43763</v>
      </c>
      <c r="Y103" s="259" t="str">
        <f t="shared" si="36"/>
        <v>Friday</v>
      </c>
      <c r="Z103" s="258"/>
      <c r="AA103" s="253"/>
      <c r="AB103" s="253"/>
      <c r="AC103" s="253"/>
      <c r="AD103" s="253">
        <f t="shared" si="37"/>
        <v>0</v>
      </c>
      <c r="AE103" s="253" t="str">
        <f t="shared" si="38"/>
        <v/>
      </c>
      <c r="AF103" s="253" t="e">
        <f t="shared" si="44"/>
        <v>#DIV/0!</v>
      </c>
      <c r="AG103" s="252"/>
    </row>
    <row r="104" spans="2:33" ht="19.5" customHeight="1" thickBot="1">
      <c r="B104" s="257">
        <f t="shared" si="39"/>
        <v>43703</v>
      </c>
      <c r="C104" s="259" t="str">
        <f t="shared" si="30"/>
        <v>Monday</v>
      </c>
      <c r="D104" s="258"/>
      <c r="E104" s="253"/>
      <c r="F104" s="253"/>
      <c r="G104" s="253"/>
      <c r="H104" s="253">
        <f t="shared" si="31"/>
        <v>0</v>
      </c>
      <c r="I104" s="253" t="str">
        <f t="shared" si="32"/>
        <v/>
      </c>
      <c r="J104" s="253" t="e">
        <f t="shared" si="42"/>
        <v>#DIV/0!</v>
      </c>
      <c r="K104" s="252"/>
      <c r="L104" s="248"/>
      <c r="M104" s="257">
        <f t="shared" si="40"/>
        <v>43734</v>
      </c>
      <c r="N104" s="259" t="str">
        <f t="shared" si="33"/>
        <v>Thursday</v>
      </c>
      <c r="O104" s="258"/>
      <c r="P104" s="253"/>
      <c r="Q104" s="253"/>
      <c r="R104" s="253"/>
      <c r="S104" s="253">
        <f t="shared" si="34"/>
        <v>0</v>
      </c>
      <c r="T104" s="253" t="str">
        <f t="shared" si="35"/>
        <v/>
      </c>
      <c r="U104" s="253" t="e">
        <f t="shared" si="43"/>
        <v>#DIV/0!</v>
      </c>
      <c r="V104" s="252"/>
      <c r="W104" s="248"/>
      <c r="X104" s="260">
        <f t="shared" si="41"/>
        <v>43764</v>
      </c>
      <c r="Y104" s="259" t="str">
        <f t="shared" si="36"/>
        <v>Saturday</v>
      </c>
      <c r="Z104" s="258"/>
      <c r="AA104" s="253"/>
      <c r="AB104" s="253"/>
      <c r="AC104" s="253"/>
      <c r="AD104" s="253">
        <f t="shared" si="37"/>
        <v>0</v>
      </c>
      <c r="AE104" s="253" t="str">
        <f t="shared" si="38"/>
        <v/>
      </c>
      <c r="AF104" s="253" t="e">
        <f t="shared" si="44"/>
        <v>#DIV/0!</v>
      </c>
      <c r="AG104" s="252"/>
    </row>
    <row r="105" spans="2:33" ht="19.5" customHeight="1" thickBot="1">
      <c r="B105" s="257">
        <f t="shared" si="39"/>
        <v>43704</v>
      </c>
      <c r="C105" s="259" t="str">
        <f t="shared" si="30"/>
        <v>Tuesday</v>
      </c>
      <c r="D105" s="258"/>
      <c r="E105" s="253"/>
      <c r="F105" s="253"/>
      <c r="G105" s="253"/>
      <c r="H105" s="253">
        <f t="shared" si="31"/>
        <v>0</v>
      </c>
      <c r="I105" s="253" t="str">
        <f t="shared" si="32"/>
        <v/>
      </c>
      <c r="J105" s="253" t="e">
        <f t="shared" si="42"/>
        <v>#DIV/0!</v>
      </c>
      <c r="K105" s="252"/>
      <c r="L105" s="248"/>
      <c r="M105" s="257">
        <f t="shared" si="40"/>
        <v>43735</v>
      </c>
      <c r="N105" s="259" t="str">
        <f t="shared" si="33"/>
        <v>Friday</v>
      </c>
      <c r="O105" s="258"/>
      <c r="P105" s="253"/>
      <c r="Q105" s="253"/>
      <c r="R105" s="253"/>
      <c r="S105" s="253">
        <f t="shared" si="34"/>
        <v>0</v>
      </c>
      <c r="T105" s="253" t="str">
        <f t="shared" si="35"/>
        <v/>
      </c>
      <c r="U105" s="253" t="e">
        <f t="shared" si="43"/>
        <v>#DIV/0!</v>
      </c>
      <c r="V105" s="252"/>
      <c r="W105" s="248"/>
      <c r="X105" s="260">
        <f t="shared" si="41"/>
        <v>43765</v>
      </c>
      <c r="Y105" s="259" t="str">
        <f t="shared" si="36"/>
        <v>Sunday</v>
      </c>
      <c r="Z105" s="258"/>
      <c r="AA105" s="253"/>
      <c r="AB105" s="253"/>
      <c r="AC105" s="253"/>
      <c r="AD105" s="253">
        <f t="shared" si="37"/>
        <v>0</v>
      </c>
      <c r="AE105" s="253" t="str">
        <f t="shared" si="38"/>
        <v/>
      </c>
      <c r="AF105" s="253" t="e">
        <f t="shared" si="44"/>
        <v>#DIV/0!</v>
      </c>
      <c r="AG105" s="252"/>
    </row>
    <row r="106" spans="2:33" ht="19.5" customHeight="1" thickBot="1">
      <c r="B106" s="257">
        <f t="shared" si="39"/>
        <v>43705</v>
      </c>
      <c r="C106" s="259" t="str">
        <f t="shared" si="30"/>
        <v>Wednesday</v>
      </c>
      <c r="D106" s="258"/>
      <c r="E106" s="253"/>
      <c r="F106" s="253"/>
      <c r="G106" s="253"/>
      <c r="H106" s="253">
        <f t="shared" si="31"/>
        <v>0</v>
      </c>
      <c r="I106" s="253" t="str">
        <f t="shared" si="32"/>
        <v/>
      </c>
      <c r="J106" s="253" t="e">
        <f t="shared" si="42"/>
        <v>#DIV/0!</v>
      </c>
      <c r="K106" s="252"/>
      <c r="L106" s="248"/>
      <c r="M106" s="257">
        <f t="shared" si="40"/>
        <v>43736</v>
      </c>
      <c r="N106" s="259" t="str">
        <f t="shared" si="33"/>
        <v>Saturday</v>
      </c>
      <c r="O106" s="258"/>
      <c r="P106" s="253"/>
      <c r="Q106" s="253"/>
      <c r="R106" s="253"/>
      <c r="S106" s="253">
        <f t="shared" si="34"/>
        <v>0</v>
      </c>
      <c r="T106" s="253" t="str">
        <f t="shared" si="35"/>
        <v/>
      </c>
      <c r="U106" s="253" t="e">
        <f t="shared" si="43"/>
        <v>#DIV/0!</v>
      </c>
      <c r="V106" s="252"/>
      <c r="W106" s="248"/>
      <c r="X106" s="260">
        <f t="shared" si="41"/>
        <v>43766</v>
      </c>
      <c r="Y106" s="259" t="str">
        <f t="shared" si="36"/>
        <v>Monday</v>
      </c>
      <c r="Z106" s="258"/>
      <c r="AA106" s="253"/>
      <c r="AB106" s="253"/>
      <c r="AC106" s="253"/>
      <c r="AD106" s="253">
        <f t="shared" si="37"/>
        <v>0</v>
      </c>
      <c r="AE106" s="253" t="str">
        <f t="shared" si="38"/>
        <v/>
      </c>
      <c r="AF106" s="253" t="e">
        <f t="shared" si="44"/>
        <v>#DIV/0!</v>
      </c>
      <c r="AG106" s="252"/>
    </row>
    <row r="107" spans="2:33" ht="19.5" customHeight="1" thickBot="1">
      <c r="B107" s="257">
        <f>IF(B106&lt;&gt;"",IF(MONTH(B106+1)=MONTH(B106),B106+1,""),"")</f>
        <v>43706</v>
      </c>
      <c r="C107" s="259" t="str">
        <f t="shared" si="30"/>
        <v>Thursday</v>
      </c>
      <c r="D107" s="258"/>
      <c r="E107" s="253"/>
      <c r="F107" s="253"/>
      <c r="G107" s="253"/>
      <c r="H107" s="253">
        <f>IF(B107&lt;&gt;"", (E107*9)+(F107*4)+(G107*4),"")</f>
        <v>0</v>
      </c>
      <c r="I107" s="253" t="str">
        <f>IF(B107&lt;&gt;"",IF(D107&lt;&gt;0,D107/2.204,""),"")</f>
        <v/>
      </c>
      <c r="J107" s="253" t="e">
        <f>IF(B107&lt;&gt;"", AVERAGE(I101:I107),"")</f>
        <v>#DIV/0!</v>
      </c>
      <c r="K107" s="252"/>
      <c r="L107" s="248"/>
      <c r="M107" s="257">
        <f>IF(M106&lt;&gt;"",IF(MONTH(M106+1)=MONTH(M106),M106+1,""),"")</f>
        <v>43737</v>
      </c>
      <c r="N107" s="259" t="str">
        <f t="shared" si="33"/>
        <v>Sunday</v>
      </c>
      <c r="O107" s="258"/>
      <c r="P107" s="253"/>
      <c r="Q107" s="253"/>
      <c r="R107" s="253"/>
      <c r="S107" s="253">
        <f>IF(M107&lt;&gt;"", (P107*9)+(Q107*4)+(R107*4),"")</f>
        <v>0</v>
      </c>
      <c r="T107" s="253" t="str">
        <f>IF(M107&lt;&gt;"",IF(O107&lt;&gt;0,O107/2.204,""),"")</f>
        <v/>
      </c>
      <c r="U107" s="253" t="e">
        <f>IF(M107&lt;&gt;"", AVERAGE(T101:T107),"")</f>
        <v>#DIV/0!</v>
      </c>
      <c r="V107" s="252"/>
      <c r="W107" s="248"/>
      <c r="X107" s="257">
        <f>IF(X106&lt;&gt;"",IF(MONTH(X106+1)=MONTH(X106),X106+1,""),"")</f>
        <v>43767</v>
      </c>
      <c r="Y107" s="259" t="str">
        <f t="shared" si="36"/>
        <v>Tuesday</v>
      </c>
      <c r="Z107" s="258"/>
      <c r="AA107" s="253"/>
      <c r="AB107" s="253"/>
      <c r="AC107" s="253"/>
      <c r="AD107" s="253">
        <f>IF(X107&lt;&gt;"", (AA107*9)+(AB107*4)+(AC107*4),"")</f>
        <v>0</v>
      </c>
      <c r="AE107" s="253" t="str">
        <f>IF(X107&lt;&gt;"",IF(Z107&lt;&gt;0,Z107/2.204,""),"")</f>
        <v/>
      </c>
      <c r="AF107" s="253" t="e">
        <f>IF(X107&lt;&gt;"", AVERAGE(AE101:AE107),"")</f>
        <v>#DIV/0!</v>
      </c>
      <c r="AG107" s="252"/>
    </row>
    <row r="108" spans="2:33" ht="19.5" customHeight="1" thickBot="1">
      <c r="B108" s="257">
        <f>IF(B107&lt;&gt;"",IF(MONTH(B107+1)=MONTH(B107),B107+1,""),"")</f>
        <v>43707</v>
      </c>
      <c r="C108" s="259" t="str">
        <f t="shared" si="30"/>
        <v>Friday</v>
      </c>
      <c r="D108" s="258"/>
      <c r="E108" s="253"/>
      <c r="F108" s="253"/>
      <c r="G108" s="253"/>
      <c r="H108" s="253">
        <f>IF(B108&lt;&gt;"", (E108*9)+(F108*4)+(G108*4),"")</f>
        <v>0</v>
      </c>
      <c r="I108" s="253" t="str">
        <f>IF(B108&lt;&gt;"",IF(D108&lt;&gt;0,D108/2.204,""),"")</f>
        <v/>
      </c>
      <c r="J108" s="253" t="e">
        <f>IF(B108&lt;&gt;"", AVERAGE(I102:I108),"")</f>
        <v>#DIV/0!</v>
      </c>
      <c r="K108" s="252"/>
      <c r="L108" s="248"/>
      <c r="M108" s="257">
        <f>IF(M107&lt;&gt;"",IF(MONTH(M107+1)=MONTH(M107),M107+1,""),"")</f>
        <v>43738</v>
      </c>
      <c r="N108" s="259" t="str">
        <f t="shared" si="33"/>
        <v>Monday</v>
      </c>
      <c r="O108" s="258"/>
      <c r="P108" s="253"/>
      <c r="Q108" s="253"/>
      <c r="R108" s="253"/>
      <c r="S108" s="253">
        <f>IF(M108&lt;&gt;"", (P108*9)+(Q108*4)+(R108*4),"")</f>
        <v>0</v>
      </c>
      <c r="T108" s="253" t="str">
        <f>IF(M108&lt;&gt;"",IF(O108&lt;&gt;0,O108/2.204,""),"")</f>
        <v/>
      </c>
      <c r="U108" s="253" t="e">
        <f>IF(M108&lt;&gt;"", AVERAGE(T102:T108),"")</f>
        <v>#DIV/0!</v>
      </c>
      <c r="V108" s="252"/>
      <c r="W108" s="248"/>
      <c r="X108" s="257">
        <f>IF(X107&lt;&gt;"",IF(MONTH(X107+1)=MONTH(X107),X107+1,""),"")</f>
        <v>43768</v>
      </c>
      <c r="Y108" s="259" t="str">
        <f t="shared" si="36"/>
        <v>Wednesday</v>
      </c>
      <c r="Z108" s="258"/>
      <c r="AA108" s="253"/>
      <c r="AB108" s="253"/>
      <c r="AC108" s="253"/>
      <c r="AD108" s="253">
        <f>IF(X108&lt;&gt;"", (AA108*9)+(AB108*4)+(AC108*4),"")</f>
        <v>0</v>
      </c>
      <c r="AE108" s="253" t="str">
        <f>IF(X108&lt;&gt;"",IF(Z108&lt;&gt;0,Z108/2.204,""),"")</f>
        <v/>
      </c>
      <c r="AF108" s="253" t="e">
        <f>IF(X108&lt;&gt;"", AVERAGE(AE102:AE108),"")</f>
        <v>#DIV/0!</v>
      </c>
      <c r="AG108" s="252"/>
    </row>
    <row r="109" spans="2:33" ht="19.5" customHeight="1" thickBot="1">
      <c r="B109" s="257">
        <f>IF(B108&lt;&gt;"",IF(MONTH(B108+1)=MONTH(B108),B108+1,""),"")</f>
        <v>43708</v>
      </c>
      <c r="C109" s="259" t="str">
        <f t="shared" si="30"/>
        <v>Saturday</v>
      </c>
      <c r="D109" s="258"/>
      <c r="E109" s="253"/>
      <c r="F109" s="253"/>
      <c r="G109" s="253"/>
      <c r="H109" s="253">
        <f>IF(B109&lt;&gt;"", (E109*9)+(F109*4)+(G109*4),"")</f>
        <v>0</v>
      </c>
      <c r="I109" s="253" t="str">
        <f>IF(B109&lt;&gt;"",IF(D109&lt;&gt;0,D109/2.204,""),"")</f>
        <v/>
      </c>
      <c r="J109" s="253" t="e">
        <f>IF(B109&lt;&gt;"", AVERAGE(I103:I109),"")</f>
        <v>#DIV/0!</v>
      </c>
      <c r="K109" s="252"/>
      <c r="L109" s="248"/>
      <c r="M109" s="257" t="str">
        <f>IF(M108&lt;&gt;"",IF(MONTH(M108+1)=MONTH(M108),M108+1,""),"")</f>
        <v/>
      </c>
      <c r="N109" s="259" t="str">
        <f t="shared" si="33"/>
        <v/>
      </c>
      <c r="O109" s="258"/>
      <c r="P109" s="253"/>
      <c r="Q109" s="253"/>
      <c r="R109" s="253"/>
      <c r="S109" s="253" t="str">
        <f>IF(M109&lt;&gt;"", (P109*9)+(Q109*4)+(R109*4),"")</f>
        <v/>
      </c>
      <c r="T109" s="253" t="str">
        <f>IF(M109&lt;&gt;"",IF(O109&lt;&gt;0,O109/2.204,""),"")</f>
        <v/>
      </c>
      <c r="U109" s="253" t="str">
        <f>IF(M109&lt;&gt;"", AVERAGE(T103:T109),"")</f>
        <v/>
      </c>
      <c r="V109" s="252"/>
      <c r="W109" s="248"/>
      <c r="X109" s="257">
        <f>IF(X108&lt;&gt;"",IF(MONTH(X108+1)=MONTH(X108),X108+1,""),"")</f>
        <v>43769</v>
      </c>
      <c r="Y109" s="259" t="str">
        <f t="shared" si="36"/>
        <v>Thursday</v>
      </c>
      <c r="Z109" s="258"/>
      <c r="AA109" s="253"/>
      <c r="AB109" s="253"/>
      <c r="AC109" s="253"/>
      <c r="AD109" s="253">
        <f>IF(X109&lt;&gt;"", (AA109*9)+(AB109*4)+(AC109*4),"")</f>
        <v>0</v>
      </c>
      <c r="AE109" s="253" t="str">
        <f>IF(X109&lt;&gt;"",IF(Z109&lt;&gt;0,Z109/2.204,""),"")</f>
        <v/>
      </c>
      <c r="AF109" s="253" t="e">
        <f>IF(X109&lt;&gt;"", AVERAGE(AE103:AE109),"")</f>
        <v>#DIV/0!</v>
      </c>
      <c r="AG109" s="252"/>
    </row>
    <row r="110" spans="2:33" ht="19.5" customHeight="1">
      <c r="B110" s="257"/>
      <c r="C110" s="255" t="s">
        <v>67</v>
      </c>
      <c r="D110" s="254" t="e">
        <f>AVERAGE(D79:D109)</f>
        <v>#DIV/0!</v>
      </c>
      <c r="E110" s="256" t="e">
        <f>Z73</f>
        <v>#DIV/0!</v>
      </c>
      <c r="F110" s="253"/>
      <c r="G110" s="255" t="s">
        <v>68</v>
      </c>
      <c r="H110" s="254">
        <f>AVERAGE(H79:H109)</f>
        <v>0</v>
      </c>
      <c r="I110" s="253"/>
      <c r="J110" s="253"/>
      <c r="K110" s="252"/>
      <c r="L110" s="248"/>
      <c r="M110" s="257"/>
      <c r="N110" s="255" t="s">
        <v>67</v>
      </c>
      <c r="O110" s="258">
        <f>O109+0.1</f>
        <v>0.1</v>
      </c>
      <c r="P110" s="256" t="e">
        <f>D110</f>
        <v>#DIV/0!</v>
      </c>
      <c r="Q110" s="253"/>
      <c r="R110" s="255" t="s">
        <v>68</v>
      </c>
      <c r="S110" s="254">
        <f>AVERAGE(S79:S109)</f>
        <v>0</v>
      </c>
      <c r="T110" s="253"/>
      <c r="U110" s="253"/>
      <c r="V110" s="252"/>
      <c r="W110" s="248"/>
      <c r="X110" s="257"/>
      <c r="Y110" s="255" t="s">
        <v>67</v>
      </c>
      <c r="Z110" s="254" t="e">
        <f>AVERAGE(Z79:Z109)</f>
        <v>#DIV/0!</v>
      </c>
      <c r="AA110" s="256">
        <f>O110</f>
        <v>0.1</v>
      </c>
      <c r="AB110" s="253"/>
      <c r="AC110" s="255" t="s">
        <v>68</v>
      </c>
      <c r="AD110" s="254">
        <f>AVERAGE(AD79:AD109)</f>
        <v>0</v>
      </c>
      <c r="AE110" s="253"/>
      <c r="AF110" s="253"/>
      <c r="AG110" s="252"/>
    </row>
    <row r="111" spans="2:33" ht="19.5" customHeight="1" thickBot="1">
      <c r="B111" s="251"/>
      <c r="C111" s="250"/>
      <c r="D111" s="250"/>
      <c r="E111" s="250" t="s">
        <v>69</v>
      </c>
      <c r="F111" s="250"/>
      <c r="G111" s="250"/>
      <c r="H111" s="250"/>
      <c r="I111" s="250"/>
      <c r="J111" s="250"/>
      <c r="K111" s="249"/>
      <c r="L111" s="248"/>
      <c r="M111" s="251"/>
      <c r="N111" s="250"/>
      <c r="O111" s="250"/>
      <c r="P111" s="250" t="s">
        <v>69</v>
      </c>
      <c r="Q111" s="250"/>
      <c r="R111" s="250"/>
      <c r="S111" s="250"/>
      <c r="T111" s="250"/>
      <c r="U111" s="250"/>
      <c r="V111" s="249"/>
      <c r="W111" s="248"/>
      <c r="X111" s="251"/>
      <c r="Y111" s="250"/>
      <c r="Z111" s="250"/>
      <c r="AA111" s="250" t="s">
        <v>69</v>
      </c>
      <c r="AB111" s="250"/>
      <c r="AC111" s="250"/>
      <c r="AD111" s="250"/>
      <c r="AE111" s="250"/>
      <c r="AF111" s="250"/>
      <c r="AG111" s="249"/>
    </row>
    <row r="112" spans="2:33" ht="19.5" customHeight="1" thickBot="1">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row>
    <row r="113" spans="2:33" ht="99.75" customHeight="1" thickBot="1">
      <c r="B113" s="329" t="str">
        <f>TEXT(B116,"MMMM")</f>
        <v>November</v>
      </c>
      <c r="C113" s="330"/>
      <c r="D113" s="330"/>
      <c r="E113" s="330"/>
      <c r="F113" s="330"/>
      <c r="G113" s="330"/>
      <c r="H113" s="330"/>
      <c r="I113" s="330"/>
      <c r="J113" s="330"/>
      <c r="K113" s="331"/>
      <c r="L113" s="248"/>
      <c r="M113" s="329" t="str">
        <f>TEXT(M116,"MMMM")</f>
        <v>December</v>
      </c>
      <c r="N113" s="330"/>
      <c r="O113" s="330"/>
      <c r="P113" s="330"/>
      <c r="Q113" s="330"/>
      <c r="R113" s="330"/>
      <c r="S113" s="330"/>
      <c r="T113" s="330"/>
      <c r="U113" s="330"/>
      <c r="V113" s="331"/>
      <c r="W113" s="248"/>
      <c r="X113" s="329" t="str">
        <f>TEXT(X116,"MMMM")</f>
        <v>January</v>
      </c>
      <c r="Y113" s="330"/>
      <c r="Z113" s="330"/>
      <c r="AA113" s="330"/>
      <c r="AB113" s="330"/>
      <c r="AC113" s="330"/>
      <c r="AD113" s="330"/>
      <c r="AE113" s="330"/>
      <c r="AF113" s="330"/>
      <c r="AG113" s="331"/>
    </row>
    <row r="114" spans="2:33" ht="14" thickBot="1">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row>
    <row r="115" spans="2:33" ht="49.5" customHeight="1" thickBot="1">
      <c r="B115" s="264" t="s">
        <v>22</v>
      </c>
      <c r="C115" s="263" t="s">
        <v>54</v>
      </c>
      <c r="D115" s="263" t="s">
        <v>55</v>
      </c>
      <c r="E115" s="263" t="s">
        <v>56</v>
      </c>
      <c r="F115" s="263" t="s">
        <v>57</v>
      </c>
      <c r="G115" s="263" t="s">
        <v>58</v>
      </c>
      <c r="H115" s="263" t="s">
        <v>59</v>
      </c>
      <c r="I115" s="263" t="s">
        <v>60</v>
      </c>
      <c r="J115" s="268" t="s">
        <v>2001</v>
      </c>
      <c r="K115" s="262" t="s">
        <v>62</v>
      </c>
      <c r="L115" s="248"/>
      <c r="M115" s="264" t="s">
        <v>22</v>
      </c>
      <c r="N115" s="263" t="s">
        <v>54</v>
      </c>
      <c r="O115" s="263" t="s">
        <v>55</v>
      </c>
      <c r="P115" s="263" t="s">
        <v>56</v>
      </c>
      <c r="Q115" s="263" t="s">
        <v>57</v>
      </c>
      <c r="R115" s="263" t="s">
        <v>58</v>
      </c>
      <c r="S115" s="263" t="s">
        <v>59</v>
      </c>
      <c r="T115" s="263" t="s">
        <v>60</v>
      </c>
      <c r="U115" s="268" t="s">
        <v>2001</v>
      </c>
      <c r="V115" s="262" t="s">
        <v>62</v>
      </c>
      <c r="W115" s="248"/>
      <c r="X115" s="264" t="s">
        <v>22</v>
      </c>
      <c r="Y115" s="263" t="s">
        <v>54</v>
      </c>
      <c r="Z115" s="263" t="s">
        <v>55</v>
      </c>
      <c r="AA115" s="263" t="s">
        <v>56</v>
      </c>
      <c r="AB115" s="263" t="s">
        <v>57</v>
      </c>
      <c r="AC115" s="263" t="s">
        <v>58</v>
      </c>
      <c r="AD115" s="263" t="s">
        <v>59</v>
      </c>
      <c r="AE115" s="263" t="s">
        <v>60</v>
      </c>
      <c r="AF115" s="268" t="s">
        <v>2001</v>
      </c>
      <c r="AG115" s="262" t="s">
        <v>62</v>
      </c>
    </row>
    <row r="116" spans="2:33" ht="19.5" customHeight="1" thickBot="1">
      <c r="B116" s="260">
        <f>DATE(YEAR(X79), MONTH(X79)+1, 1)</f>
        <v>43770</v>
      </c>
      <c r="C116" s="259" t="str">
        <f t="shared" ref="C116:C146" si="45">TEXT(B116,"dddd")</f>
        <v>Friday</v>
      </c>
      <c r="D116" s="258"/>
      <c r="E116" s="259"/>
      <c r="F116" s="259"/>
      <c r="G116" s="259"/>
      <c r="H116" s="259">
        <f t="shared" ref="H116:H143" si="46">(E116*9)+(F116*4)+(G116*4)</f>
        <v>0</v>
      </c>
      <c r="I116" s="253" t="str">
        <f t="shared" ref="I116:I143" si="47">IF(D116&lt;&gt;0,D116/2.204,"")</f>
        <v/>
      </c>
      <c r="J116" s="253">
        <f>AVERAGE(I116, IF(AE109&lt;&gt;"", AE104:AE109, IF(AE108&lt;&gt;"", AE103:AE108, IF(AE107&lt;&gt;"", AE102:AE107, IF(AE106&lt;&gt;"",AE101:AE106)))))</f>
        <v>0</v>
      </c>
      <c r="K116" s="261"/>
      <c r="L116" s="248"/>
      <c r="M116" s="260">
        <f>DATE(YEAR(B116), MONTH(B116)+1, 1)</f>
        <v>43800</v>
      </c>
      <c r="N116" s="259" t="str">
        <f t="shared" ref="N116:N146" si="48">TEXT(M116,"dddd")</f>
        <v>Sunday</v>
      </c>
      <c r="O116" s="258"/>
      <c r="P116" s="259"/>
      <c r="Q116" s="259"/>
      <c r="R116" s="259"/>
      <c r="S116" s="259">
        <f t="shared" ref="S116:S143" si="49">(P116*9)+(Q116*4)+(R116*4)</f>
        <v>0</v>
      </c>
      <c r="T116" s="253" t="str">
        <f t="shared" ref="T116:T143" si="50">IF(O116&lt;&gt;0,O116/2.204,"")</f>
        <v/>
      </c>
      <c r="U116" s="253" t="e">
        <f>AVERAGE(T116, IF(B146&lt;&gt;"", I141:I146, IF(B145&lt;&gt;"", I140:I145, IF(B144&lt;&gt;"", I139:I144, IF(B143&lt;&gt;"",I138:I143)))))</f>
        <v>#DIV/0!</v>
      </c>
      <c r="V116" s="261"/>
      <c r="W116" s="248"/>
      <c r="X116" s="260">
        <f>DATE(YEAR(M116), MONTH(M116)+1, 1)</f>
        <v>43831</v>
      </c>
      <c r="Y116" s="259" t="str">
        <f t="shared" ref="Y116:Y146" si="51">TEXT(X116,"dddd")</f>
        <v>Wednesday</v>
      </c>
      <c r="Z116" s="258"/>
      <c r="AA116" s="259"/>
      <c r="AB116" s="259"/>
      <c r="AC116" s="259"/>
      <c r="AD116" s="259">
        <f t="shared" ref="AD116:AD143" si="52">(AA116*9)+(AB116*4)+(AC116*4)</f>
        <v>0</v>
      </c>
      <c r="AE116" s="253" t="str">
        <f t="shared" ref="AE116:AE143" si="53">IF(Z116&lt;&gt;0,Z116/2.204,"")</f>
        <v/>
      </c>
      <c r="AF116" s="253" t="e">
        <f>AVERAGE(AE116, IF(M146&lt;&gt;"", T141:T146, IF(M145&lt;&gt;"", T140:T145, IF(M144&lt;&gt;"", T139:T144, IF(M143&lt;&gt;"",T138:T143)))))</f>
        <v>#DIV/0!</v>
      </c>
      <c r="AG116" s="261"/>
    </row>
    <row r="117" spans="2:33" ht="19.5" customHeight="1" thickBot="1">
      <c r="B117" s="260">
        <f t="shared" ref="B117:B143" si="54">B116+1</f>
        <v>43771</v>
      </c>
      <c r="C117" s="259" t="str">
        <f t="shared" si="45"/>
        <v>Saturday</v>
      </c>
      <c r="D117" s="258"/>
      <c r="E117" s="253"/>
      <c r="F117" s="253"/>
      <c r="G117" s="253"/>
      <c r="H117" s="253">
        <f t="shared" si="46"/>
        <v>0</v>
      </c>
      <c r="I117" s="253" t="str">
        <f t="shared" si="47"/>
        <v/>
      </c>
      <c r="J117" s="253">
        <f>AVERAGE(I116:I117, IF(AE109&lt;&gt;"", AE105:AE109, IF(AE108&lt;&gt;"", AE104:AE108, IF(AE107&lt;&gt;"", AE103:AE107, IF(AE106&lt;&gt;"",AE102:AE106)))))</f>
        <v>0</v>
      </c>
      <c r="K117" s="252"/>
      <c r="L117" s="248"/>
      <c r="M117" s="260">
        <f t="shared" ref="M117:M143" si="55">M116+1</f>
        <v>43801</v>
      </c>
      <c r="N117" s="259" t="str">
        <f t="shared" si="48"/>
        <v>Monday</v>
      </c>
      <c r="O117" s="258"/>
      <c r="P117" s="253"/>
      <c r="Q117" s="253"/>
      <c r="R117" s="253"/>
      <c r="S117" s="253">
        <f t="shared" si="49"/>
        <v>0</v>
      </c>
      <c r="T117" s="253" t="str">
        <f t="shared" si="50"/>
        <v/>
      </c>
      <c r="U117" s="253" t="e">
        <f>AVERAGE(T116:T117, IF(B146&lt;&gt;"", I142:I146, IF(B145&lt;&gt;"", I141:I145, IF(B144&lt;&gt;"", I140:I144, IF(B143&lt;&gt;"",I139:I143)))))</f>
        <v>#DIV/0!</v>
      </c>
      <c r="V117" s="252"/>
      <c r="W117" s="248"/>
      <c r="X117" s="260">
        <f t="shared" ref="X117:X143" si="56">X116+1</f>
        <v>43832</v>
      </c>
      <c r="Y117" s="259" t="str">
        <f t="shared" si="51"/>
        <v>Thursday</v>
      </c>
      <c r="Z117" s="258"/>
      <c r="AA117" s="253"/>
      <c r="AB117" s="253"/>
      <c r="AC117" s="253"/>
      <c r="AD117" s="253">
        <f t="shared" si="52"/>
        <v>0</v>
      </c>
      <c r="AE117" s="253" t="str">
        <f t="shared" si="53"/>
        <v/>
      </c>
      <c r="AF117" s="253" t="e">
        <f>AVERAGE(AE116:AE117, IF(M146&lt;&gt;"", T142:T146, IF(M145&lt;&gt;"", T141:T145, IF(M144&lt;&gt;"", T140:T144, IF(M143&lt;&gt;"",T139:T143)))))</f>
        <v>#DIV/0!</v>
      </c>
      <c r="AG117" s="252"/>
    </row>
    <row r="118" spans="2:33" ht="19.5" customHeight="1" thickBot="1">
      <c r="B118" s="260">
        <f t="shared" si="54"/>
        <v>43772</v>
      </c>
      <c r="C118" s="259" t="str">
        <f t="shared" si="45"/>
        <v>Sunday</v>
      </c>
      <c r="D118" s="258"/>
      <c r="E118" s="253"/>
      <c r="F118" s="253"/>
      <c r="G118" s="253"/>
      <c r="H118" s="253">
        <f t="shared" si="46"/>
        <v>0</v>
      </c>
      <c r="I118" s="253" t="str">
        <f t="shared" si="47"/>
        <v/>
      </c>
      <c r="J118" s="253">
        <f>AVERAGE(I116:I118, IF(AE109&lt;&gt;"", AE106:AE109, IF(AE108&lt;&gt;"", AE105:AE108, IF(AE107&lt;&gt;"", AE104:AE107, IF(AE106&lt;&gt;"",AE103:AE106)))))</f>
        <v>0</v>
      </c>
      <c r="K118" s="252"/>
      <c r="L118" s="248"/>
      <c r="M118" s="260">
        <f t="shared" si="55"/>
        <v>43802</v>
      </c>
      <c r="N118" s="259" t="str">
        <f t="shared" si="48"/>
        <v>Tuesday</v>
      </c>
      <c r="O118" s="258"/>
      <c r="P118" s="253"/>
      <c r="Q118" s="253"/>
      <c r="R118" s="253"/>
      <c r="S118" s="253">
        <f t="shared" si="49"/>
        <v>0</v>
      </c>
      <c r="T118" s="253" t="str">
        <f t="shared" si="50"/>
        <v/>
      </c>
      <c r="U118" s="253" t="e">
        <f>AVERAGE(T116:T118, IF(B146&lt;&gt;"", I143:I146, IF(B145&lt;&gt;"", I142:I145, IF(B144&lt;&gt;"", I141:I144, IF(B143&lt;&gt;"",I140:I143)))))</f>
        <v>#DIV/0!</v>
      </c>
      <c r="V118" s="252"/>
      <c r="W118" s="248"/>
      <c r="X118" s="260">
        <f t="shared" si="56"/>
        <v>43833</v>
      </c>
      <c r="Y118" s="259" t="str">
        <f t="shared" si="51"/>
        <v>Friday</v>
      </c>
      <c r="Z118" s="258"/>
      <c r="AA118" s="253"/>
      <c r="AB118" s="253"/>
      <c r="AC118" s="253"/>
      <c r="AD118" s="253">
        <f t="shared" si="52"/>
        <v>0</v>
      </c>
      <c r="AE118" s="253" t="str">
        <f t="shared" si="53"/>
        <v/>
      </c>
      <c r="AF118" s="253" t="e">
        <f>AVERAGE(AE116:AE118, IF(M146&lt;&gt;"", T143:T146, IF(M145&lt;&gt;"", T142:T145, IF(M144&lt;&gt;"", T141:T144, IF(M143&lt;&gt;"",T140:T143)))))</f>
        <v>#DIV/0!</v>
      </c>
      <c r="AG118" s="252"/>
    </row>
    <row r="119" spans="2:33" ht="19.5" customHeight="1" thickBot="1">
      <c r="B119" s="260">
        <f t="shared" si="54"/>
        <v>43773</v>
      </c>
      <c r="C119" s="259" t="str">
        <f t="shared" si="45"/>
        <v>Monday</v>
      </c>
      <c r="D119" s="258"/>
      <c r="E119" s="253"/>
      <c r="F119" s="253"/>
      <c r="G119" s="253"/>
      <c r="H119" s="253">
        <f t="shared" si="46"/>
        <v>0</v>
      </c>
      <c r="I119" s="253" t="str">
        <f t="shared" si="47"/>
        <v/>
      </c>
      <c r="J119" s="253">
        <f>AVERAGE(I116:I119, IF(AE109&lt;&gt;"", AE107:AE109, IF(AE108&lt;&gt;"", AE106:AE108, IF(AE107&lt;&gt;"", AE105:AE107, IF(AE106&lt;&gt;"",AE104:AE106)))))</f>
        <v>0</v>
      </c>
      <c r="K119" s="252"/>
      <c r="L119" s="248"/>
      <c r="M119" s="260">
        <f t="shared" si="55"/>
        <v>43803</v>
      </c>
      <c r="N119" s="259" t="str">
        <f t="shared" si="48"/>
        <v>Wednesday</v>
      </c>
      <c r="O119" s="258"/>
      <c r="P119" s="253"/>
      <c r="Q119" s="253"/>
      <c r="R119" s="253"/>
      <c r="S119" s="253">
        <f t="shared" si="49"/>
        <v>0</v>
      </c>
      <c r="T119" s="253" t="str">
        <f t="shared" si="50"/>
        <v/>
      </c>
      <c r="U119" s="253" t="e">
        <f>AVERAGE(T116:T119, IF(B146&lt;&gt;"", I144:I146, IF(B145&lt;&gt;"", I143:I145, IF(B144&lt;&gt;"", I142:I144, IF(B143&lt;&gt;"",I141:I143)))))</f>
        <v>#DIV/0!</v>
      </c>
      <c r="V119" s="252"/>
      <c r="W119" s="248"/>
      <c r="X119" s="260">
        <f t="shared" si="56"/>
        <v>43834</v>
      </c>
      <c r="Y119" s="259" t="str">
        <f t="shared" si="51"/>
        <v>Saturday</v>
      </c>
      <c r="Z119" s="258"/>
      <c r="AA119" s="253"/>
      <c r="AB119" s="253"/>
      <c r="AC119" s="253"/>
      <c r="AD119" s="253">
        <f t="shared" si="52"/>
        <v>0</v>
      </c>
      <c r="AE119" s="253" t="str">
        <f t="shared" si="53"/>
        <v/>
      </c>
      <c r="AF119" s="253" t="e">
        <f>AVERAGE(AE116:AE119, IF(M146&lt;&gt;"", T144:T146, IF(M145&lt;&gt;"", T143:T145, IF(M144&lt;&gt;"", T142:T144, IF(M143&lt;&gt;"",T141:T143)))))</f>
        <v>#DIV/0!</v>
      </c>
      <c r="AG119" s="252"/>
    </row>
    <row r="120" spans="2:33" ht="19.5" customHeight="1" thickBot="1">
      <c r="B120" s="260">
        <f t="shared" si="54"/>
        <v>43774</v>
      </c>
      <c r="C120" s="259" t="str">
        <f t="shared" si="45"/>
        <v>Tuesday</v>
      </c>
      <c r="D120" s="258"/>
      <c r="E120" s="253"/>
      <c r="F120" s="253"/>
      <c r="G120" s="253"/>
      <c r="H120" s="253">
        <f t="shared" si="46"/>
        <v>0</v>
      </c>
      <c r="I120" s="253" t="str">
        <f t="shared" si="47"/>
        <v/>
      </c>
      <c r="J120" s="253">
        <f>AVERAGE(I116:I120, IF(AE109&lt;&gt;"", AE108:AE109, IF(AE108&lt;&gt;"", AE107:AE108, IF(AE107&lt;&gt;"", AE106:AE107, IF(AE106&lt;&gt;"",AE105:AE106)))))</f>
        <v>0</v>
      </c>
      <c r="K120" s="252"/>
      <c r="L120" s="248"/>
      <c r="M120" s="260">
        <f t="shared" si="55"/>
        <v>43804</v>
      </c>
      <c r="N120" s="259" t="str">
        <f t="shared" si="48"/>
        <v>Thursday</v>
      </c>
      <c r="O120" s="258"/>
      <c r="P120" s="253"/>
      <c r="Q120" s="253"/>
      <c r="R120" s="253"/>
      <c r="S120" s="253">
        <f t="shared" si="49"/>
        <v>0</v>
      </c>
      <c r="T120" s="253" t="str">
        <f t="shared" si="50"/>
        <v/>
      </c>
      <c r="U120" s="253" t="e">
        <f>AVERAGE(T116:T120, IF(B146&lt;&gt;"", I145:I146, IF(B145&lt;&gt;"", I144:I145, IF(B144&lt;&gt;"", I143:I144, IF(B143&lt;&gt;"",I142:I143)))))</f>
        <v>#DIV/0!</v>
      </c>
      <c r="V120" s="252"/>
      <c r="W120" s="248"/>
      <c r="X120" s="260">
        <f t="shared" si="56"/>
        <v>43835</v>
      </c>
      <c r="Y120" s="259" t="str">
        <f t="shared" si="51"/>
        <v>Sunday</v>
      </c>
      <c r="Z120" s="258"/>
      <c r="AA120" s="253"/>
      <c r="AB120" s="253"/>
      <c r="AC120" s="253"/>
      <c r="AD120" s="253">
        <f t="shared" si="52"/>
        <v>0</v>
      </c>
      <c r="AE120" s="253" t="str">
        <f t="shared" si="53"/>
        <v/>
      </c>
      <c r="AF120" s="253" t="e">
        <f>AVERAGE(AE116:AE120, IF(M146&lt;&gt;"", T145:T146, IF(M145&lt;&gt;"", T144:T145, IF(M144&lt;&gt;"", T143:T144, IF(M143&lt;&gt;"",T142:T143)))))</f>
        <v>#DIV/0!</v>
      </c>
      <c r="AG120" s="252"/>
    </row>
    <row r="121" spans="2:33" ht="19.5" customHeight="1" thickBot="1">
      <c r="B121" s="260">
        <f t="shared" si="54"/>
        <v>43775</v>
      </c>
      <c r="C121" s="259" t="str">
        <f t="shared" si="45"/>
        <v>Wednesday</v>
      </c>
      <c r="D121" s="258"/>
      <c r="E121" s="253"/>
      <c r="F121" s="253"/>
      <c r="G121" s="253"/>
      <c r="H121" s="253">
        <f t="shared" si="46"/>
        <v>0</v>
      </c>
      <c r="I121" s="253" t="str">
        <f t="shared" si="47"/>
        <v/>
      </c>
      <c r="J121" s="253">
        <f>AVERAGE(I116:I121, IF(AE109&lt;&gt;"", AE109, IF(AE108&lt;&gt;"", AE108, IF(AE107&lt;&gt;"", AE107, IF(AE106&lt;&gt;"",AE106)))))</f>
        <v>0</v>
      </c>
      <c r="K121" s="252"/>
      <c r="L121" s="248"/>
      <c r="M121" s="260">
        <f t="shared" si="55"/>
        <v>43805</v>
      </c>
      <c r="N121" s="259" t="str">
        <f t="shared" si="48"/>
        <v>Friday</v>
      </c>
      <c r="O121" s="258"/>
      <c r="P121" s="253"/>
      <c r="Q121" s="253"/>
      <c r="R121" s="253"/>
      <c r="S121" s="253">
        <f t="shared" si="49"/>
        <v>0</v>
      </c>
      <c r="T121" s="253" t="str">
        <f t="shared" si="50"/>
        <v/>
      </c>
      <c r="U121" s="253" t="e">
        <f>AVERAGE(T116:T121, IF(B146&lt;&gt;"", I146, IF(B145&lt;&gt;"", I145, IF(B144&lt;&gt;"", I144, IF(B143&lt;&gt;"",I143)))))</f>
        <v>#DIV/0!</v>
      </c>
      <c r="V121" s="252"/>
      <c r="W121" s="248"/>
      <c r="X121" s="260">
        <f t="shared" si="56"/>
        <v>43836</v>
      </c>
      <c r="Y121" s="259" t="str">
        <f t="shared" si="51"/>
        <v>Monday</v>
      </c>
      <c r="Z121" s="258"/>
      <c r="AA121" s="253"/>
      <c r="AB121" s="253"/>
      <c r="AC121" s="253"/>
      <c r="AD121" s="253">
        <f t="shared" si="52"/>
        <v>0</v>
      </c>
      <c r="AE121" s="253" t="str">
        <f t="shared" si="53"/>
        <v/>
      </c>
      <c r="AF121" s="253" t="e">
        <f>AVERAGE(AE116:AE121, IF(M146&lt;&gt;"", T146, IF(M145&lt;&gt;"", T145, IF(M144&lt;&gt;"", T144, IF(M143&lt;&gt;"",T143)))))</f>
        <v>#DIV/0!</v>
      </c>
      <c r="AG121" s="252"/>
    </row>
    <row r="122" spans="2:33" ht="19.5" customHeight="1" thickBot="1">
      <c r="B122" s="260">
        <f t="shared" si="54"/>
        <v>43776</v>
      </c>
      <c r="C122" s="259" t="str">
        <f t="shared" si="45"/>
        <v>Thursday</v>
      </c>
      <c r="D122" s="258"/>
      <c r="E122" s="253"/>
      <c r="F122" s="253"/>
      <c r="G122" s="253"/>
      <c r="H122" s="253">
        <f t="shared" si="46"/>
        <v>0</v>
      </c>
      <c r="I122" s="253" t="str">
        <f t="shared" si="47"/>
        <v/>
      </c>
      <c r="J122" s="253" t="e">
        <f t="shared" ref="J122:J143" si="57">AVERAGE(I116:I122)</f>
        <v>#DIV/0!</v>
      </c>
      <c r="K122" s="252"/>
      <c r="L122" s="248"/>
      <c r="M122" s="260">
        <f t="shared" si="55"/>
        <v>43806</v>
      </c>
      <c r="N122" s="259" t="str">
        <f t="shared" si="48"/>
        <v>Saturday</v>
      </c>
      <c r="O122" s="258"/>
      <c r="P122" s="253"/>
      <c r="Q122" s="253"/>
      <c r="R122" s="253"/>
      <c r="S122" s="253">
        <f t="shared" si="49"/>
        <v>0</v>
      </c>
      <c r="T122" s="253" t="str">
        <f t="shared" si="50"/>
        <v/>
      </c>
      <c r="U122" s="253" t="e">
        <f t="shared" ref="U122:U143" si="58">AVERAGE(T116:T122)</f>
        <v>#DIV/0!</v>
      </c>
      <c r="V122" s="252"/>
      <c r="W122" s="248"/>
      <c r="X122" s="260">
        <f t="shared" si="56"/>
        <v>43837</v>
      </c>
      <c r="Y122" s="259" t="str">
        <f t="shared" si="51"/>
        <v>Tuesday</v>
      </c>
      <c r="Z122" s="258"/>
      <c r="AA122" s="253"/>
      <c r="AB122" s="253"/>
      <c r="AC122" s="253"/>
      <c r="AD122" s="253">
        <f t="shared" si="52"/>
        <v>0</v>
      </c>
      <c r="AE122" s="253" t="str">
        <f t="shared" si="53"/>
        <v/>
      </c>
      <c r="AF122" s="253" t="e">
        <f t="shared" ref="AF122:AF143" si="59">AVERAGE(AE116:AE122)</f>
        <v>#DIV/0!</v>
      </c>
      <c r="AG122" s="252"/>
    </row>
    <row r="123" spans="2:33" ht="19.5" customHeight="1" thickBot="1">
      <c r="B123" s="260">
        <f t="shared" si="54"/>
        <v>43777</v>
      </c>
      <c r="C123" s="259" t="str">
        <f t="shared" si="45"/>
        <v>Friday</v>
      </c>
      <c r="D123" s="258"/>
      <c r="E123" s="253"/>
      <c r="F123" s="253"/>
      <c r="G123" s="253"/>
      <c r="H123" s="253">
        <f t="shared" si="46"/>
        <v>0</v>
      </c>
      <c r="I123" s="253" t="str">
        <f t="shared" si="47"/>
        <v/>
      </c>
      <c r="J123" s="253" t="e">
        <f t="shared" si="57"/>
        <v>#DIV/0!</v>
      </c>
      <c r="K123" s="252"/>
      <c r="L123" s="248"/>
      <c r="M123" s="260">
        <f t="shared" si="55"/>
        <v>43807</v>
      </c>
      <c r="N123" s="259" t="str">
        <f t="shared" si="48"/>
        <v>Sunday</v>
      </c>
      <c r="O123" s="258"/>
      <c r="P123" s="253"/>
      <c r="Q123" s="253"/>
      <c r="R123" s="253"/>
      <c r="S123" s="253">
        <f t="shared" si="49"/>
        <v>0</v>
      </c>
      <c r="T123" s="253" t="str">
        <f t="shared" si="50"/>
        <v/>
      </c>
      <c r="U123" s="253" t="e">
        <f t="shared" si="58"/>
        <v>#DIV/0!</v>
      </c>
      <c r="V123" s="252"/>
      <c r="W123" s="248"/>
      <c r="X123" s="260">
        <f t="shared" si="56"/>
        <v>43838</v>
      </c>
      <c r="Y123" s="259" t="str">
        <f t="shared" si="51"/>
        <v>Wednesday</v>
      </c>
      <c r="Z123" s="258"/>
      <c r="AA123" s="253"/>
      <c r="AB123" s="253"/>
      <c r="AC123" s="253"/>
      <c r="AD123" s="253">
        <f t="shared" si="52"/>
        <v>0</v>
      </c>
      <c r="AE123" s="253" t="str">
        <f t="shared" si="53"/>
        <v/>
      </c>
      <c r="AF123" s="253" t="e">
        <f t="shared" si="59"/>
        <v>#DIV/0!</v>
      </c>
      <c r="AG123" s="252"/>
    </row>
    <row r="124" spans="2:33" ht="19.5" customHeight="1" thickBot="1">
      <c r="B124" s="260">
        <f t="shared" si="54"/>
        <v>43778</v>
      </c>
      <c r="C124" s="259" t="str">
        <f t="shared" si="45"/>
        <v>Saturday</v>
      </c>
      <c r="D124" s="258"/>
      <c r="E124" s="253"/>
      <c r="F124" s="253"/>
      <c r="G124" s="253"/>
      <c r="H124" s="253">
        <f t="shared" si="46"/>
        <v>0</v>
      </c>
      <c r="I124" s="253" t="str">
        <f t="shared" si="47"/>
        <v/>
      </c>
      <c r="J124" s="253" t="e">
        <f t="shared" si="57"/>
        <v>#DIV/0!</v>
      </c>
      <c r="K124" s="252"/>
      <c r="L124" s="248"/>
      <c r="M124" s="260">
        <f t="shared" si="55"/>
        <v>43808</v>
      </c>
      <c r="N124" s="259" t="str">
        <f t="shared" si="48"/>
        <v>Monday</v>
      </c>
      <c r="O124" s="258"/>
      <c r="P124" s="253"/>
      <c r="Q124" s="253"/>
      <c r="R124" s="253"/>
      <c r="S124" s="253">
        <f t="shared" si="49"/>
        <v>0</v>
      </c>
      <c r="T124" s="253" t="str">
        <f t="shared" si="50"/>
        <v/>
      </c>
      <c r="U124" s="253" t="e">
        <f t="shared" si="58"/>
        <v>#DIV/0!</v>
      </c>
      <c r="V124" s="252"/>
      <c r="W124" s="248"/>
      <c r="X124" s="260">
        <f t="shared" si="56"/>
        <v>43839</v>
      </c>
      <c r="Y124" s="259" t="str">
        <f t="shared" si="51"/>
        <v>Thursday</v>
      </c>
      <c r="Z124" s="258"/>
      <c r="AA124" s="253"/>
      <c r="AB124" s="253"/>
      <c r="AC124" s="253"/>
      <c r="AD124" s="253">
        <f t="shared" si="52"/>
        <v>0</v>
      </c>
      <c r="AE124" s="253" t="str">
        <f t="shared" si="53"/>
        <v/>
      </c>
      <c r="AF124" s="253" t="e">
        <f t="shared" si="59"/>
        <v>#DIV/0!</v>
      </c>
      <c r="AG124" s="252"/>
    </row>
    <row r="125" spans="2:33" ht="19.5" customHeight="1" thickBot="1">
      <c r="B125" s="260">
        <f t="shared" si="54"/>
        <v>43779</v>
      </c>
      <c r="C125" s="259" t="str">
        <f t="shared" si="45"/>
        <v>Sunday</v>
      </c>
      <c r="D125" s="258"/>
      <c r="E125" s="253"/>
      <c r="F125" s="253"/>
      <c r="G125" s="253"/>
      <c r="H125" s="253">
        <f t="shared" si="46"/>
        <v>0</v>
      </c>
      <c r="I125" s="253" t="str">
        <f t="shared" si="47"/>
        <v/>
      </c>
      <c r="J125" s="253" t="e">
        <f t="shared" si="57"/>
        <v>#DIV/0!</v>
      </c>
      <c r="K125" s="252"/>
      <c r="L125" s="248"/>
      <c r="M125" s="260">
        <f t="shared" si="55"/>
        <v>43809</v>
      </c>
      <c r="N125" s="259" t="str">
        <f t="shared" si="48"/>
        <v>Tuesday</v>
      </c>
      <c r="O125" s="258"/>
      <c r="P125" s="253"/>
      <c r="Q125" s="253"/>
      <c r="R125" s="253"/>
      <c r="S125" s="253">
        <f t="shared" si="49"/>
        <v>0</v>
      </c>
      <c r="T125" s="253" t="str">
        <f t="shared" si="50"/>
        <v/>
      </c>
      <c r="U125" s="253" t="e">
        <f t="shared" si="58"/>
        <v>#DIV/0!</v>
      </c>
      <c r="V125" s="252"/>
      <c r="W125" s="248"/>
      <c r="X125" s="260">
        <f t="shared" si="56"/>
        <v>43840</v>
      </c>
      <c r="Y125" s="259" t="str">
        <f t="shared" si="51"/>
        <v>Friday</v>
      </c>
      <c r="Z125" s="258"/>
      <c r="AA125" s="253"/>
      <c r="AB125" s="253"/>
      <c r="AC125" s="253"/>
      <c r="AD125" s="253">
        <f t="shared" si="52"/>
        <v>0</v>
      </c>
      <c r="AE125" s="253" t="str">
        <f t="shared" si="53"/>
        <v/>
      </c>
      <c r="AF125" s="253" t="e">
        <f t="shared" si="59"/>
        <v>#DIV/0!</v>
      </c>
      <c r="AG125" s="252"/>
    </row>
    <row r="126" spans="2:33" ht="19.5" customHeight="1" thickBot="1">
      <c r="B126" s="260">
        <f t="shared" si="54"/>
        <v>43780</v>
      </c>
      <c r="C126" s="259" t="str">
        <f t="shared" si="45"/>
        <v>Monday</v>
      </c>
      <c r="D126" s="258"/>
      <c r="E126" s="253"/>
      <c r="F126" s="253"/>
      <c r="G126" s="253"/>
      <c r="H126" s="253">
        <f t="shared" si="46"/>
        <v>0</v>
      </c>
      <c r="I126" s="253" t="str">
        <f t="shared" si="47"/>
        <v/>
      </c>
      <c r="J126" s="253" t="e">
        <f t="shared" si="57"/>
        <v>#DIV/0!</v>
      </c>
      <c r="K126" s="252"/>
      <c r="L126" s="248"/>
      <c r="M126" s="260">
        <f t="shared" si="55"/>
        <v>43810</v>
      </c>
      <c r="N126" s="259" t="str">
        <f t="shared" si="48"/>
        <v>Wednesday</v>
      </c>
      <c r="O126" s="258"/>
      <c r="P126" s="253"/>
      <c r="Q126" s="253"/>
      <c r="R126" s="253"/>
      <c r="S126" s="253">
        <f t="shared" si="49"/>
        <v>0</v>
      </c>
      <c r="T126" s="253" t="str">
        <f t="shared" si="50"/>
        <v/>
      </c>
      <c r="U126" s="253" t="e">
        <f t="shared" si="58"/>
        <v>#DIV/0!</v>
      </c>
      <c r="V126" s="252"/>
      <c r="W126" s="248"/>
      <c r="X126" s="260">
        <f t="shared" si="56"/>
        <v>43841</v>
      </c>
      <c r="Y126" s="259" t="str">
        <f t="shared" si="51"/>
        <v>Saturday</v>
      </c>
      <c r="Z126" s="258"/>
      <c r="AA126" s="253"/>
      <c r="AB126" s="253"/>
      <c r="AC126" s="253"/>
      <c r="AD126" s="253">
        <f t="shared" si="52"/>
        <v>0</v>
      </c>
      <c r="AE126" s="253" t="str">
        <f t="shared" si="53"/>
        <v/>
      </c>
      <c r="AF126" s="253" t="e">
        <f t="shared" si="59"/>
        <v>#DIV/0!</v>
      </c>
      <c r="AG126" s="252"/>
    </row>
    <row r="127" spans="2:33" ht="19.5" customHeight="1" thickBot="1">
      <c r="B127" s="260">
        <f t="shared" si="54"/>
        <v>43781</v>
      </c>
      <c r="C127" s="259" t="str">
        <f t="shared" si="45"/>
        <v>Tuesday</v>
      </c>
      <c r="D127" s="258"/>
      <c r="E127" s="253"/>
      <c r="F127" s="253"/>
      <c r="G127" s="253"/>
      <c r="H127" s="253">
        <f t="shared" si="46"/>
        <v>0</v>
      </c>
      <c r="I127" s="253" t="str">
        <f t="shared" si="47"/>
        <v/>
      </c>
      <c r="J127" s="253" t="e">
        <f t="shared" si="57"/>
        <v>#DIV/0!</v>
      </c>
      <c r="K127" s="252"/>
      <c r="L127" s="248"/>
      <c r="M127" s="260">
        <f t="shared" si="55"/>
        <v>43811</v>
      </c>
      <c r="N127" s="259" t="str">
        <f t="shared" si="48"/>
        <v>Thursday</v>
      </c>
      <c r="O127" s="258"/>
      <c r="P127" s="253"/>
      <c r="Q127" s="253"/>
      <c r="R127" s="253"/>
      <c r="S127" s="253">
        <f t="shared" si="49"/>
        <v>0</v>
      </c>
      <c r="T127" s="253" t="str">
        <f t="shared" si="50"/>
        <v/>
      </c>
      <c r="U127" s="253" t="e">
        <f t="shared" si="58"/>
        <v>#DIV/0!</v>
      </c>
      <c r="V127" s="252"/>
      <c r="W127" s="248"/>
      <c r="X127" s="260">
        <f t="shared" si="56"/>
        <v>43842</v>
      </c>
      <c r="Y127" s="259" t="str">
        <f t="shared" si="51"/>
        <v>Sunday</v>
      </c>
      <c r="Z127" s="258"/>
      <c r="AA127" s="253"/>
      <c r="AB127" s="253"/>
      <c r="AC127" s="253"/>
      <c r="AD127" s="253">
        <f t="shared" si="52"/>
        <v>0</v>
      </c>
      <c r="AE127" s="253" t="str">
        <f t="shared" si="53"/>
        <v/>
      </c>
      <c r="AF127" s="253" t="e">
        <f t="shared" si="59"/>
        <v>#DIV/0!</v>
      </c>
      <c r="AG127" s="252"/>
    </row>
    <row r="128" spans="2:33" ht="19.5" customHeight="1" thickBot="1">
      <c r="B128" s="260">
        <f t="shared" si="54"/>
        <v>43782</v>
      </c>
      <c r="C128" s="259" t="str">
        <f t="shared" si="45"/>
        <v>Wednesday</v>
      </c>
      <c r="D128" s="258"/>
      <c r="E128" s="253"/>
      <c r="F128" s="253"/>
      <c r="G128" s="253"/>
      <c r="H128" s="253">
        <f t="shared" si="46"/>
        <v>0</v>
      </c>
      <c r="I128" s="253" t="str">
        <f t="shared" si="47"/>
        <v/>
      </c>
      <c r="J128" s="253" t="e">
        <f t="shared" si="57"/>
        <v>#DIV/0!</v>
      </c>
      <c r="K128" s="252"/>
      <c r="L128" s="248"/>
      <c r="M128" s="260">
        <f t="shared" si="55"/>
        <v>43812</v>
      </c>
      <c r="N128" s="259" t="str">
        <f t="shared" si="48"/>
        <v>Friday</v>
      </c>
      <c r="O128" s="258"/>
      <c r="P128" s="253"/>
      <c r="Q128" s="253"/>
      <c r="R128" s="253"/>
      <c r="S128" s="253">
        <f t="shared" si="49"/>
        <v>0</v>
      </c>
      <c r="T128" s="253" t="str">
        <f t="shared" si="50"/>
        <v/>
      </c>
      <c r="U128" s="253" t="e">
        <f t="shared" si="58"/>
        <v>#DIV/0!</v>
      </c>
      <c r="V128" s="252"/>
      <c r="W128" s="248"/>
      <c r="X128" s="260">
        <f t="shared" si="56"/>
        <v>43843</v>
      </c>
      <c r="Y128" s="259" t="str">
        <f t="shared" si="51"/>
        <v>Monday</v>
      </c>
      <c r="Z128" s="258"/>
      <c r="AA128" s="253"/>
      <c r="AB128" s="253"/>
      <c r="AC128" s="253"/>
      <c r="AD128" s="253">
        <f t="shared" si="52"/>
        <v>0</v>
      </c>
      <c r="AE128" s="253" t="str">
        <f t="shared" si="53"/>
        <v/>
      </c>
      <c r="AF128" s="253" t="e">
        <f t="shared" si="59"/>
        <v>#DIV/0!</v>
      </c>
      <c r="AG128" s="252"/>
    </row>
    <row r="129" spans="2:33" ht="19.5" customHeight="1" thickBot="1">
      <c r="B129" s="260">
        <f t="shared" si="54"/>
        <v>43783</v>
      </c>
      <c r="C129" s="259" t="str">
        <f t="shared" si="45"/>
        <v>Thursday</v>
      </c>
      <c r="D129" s="258"/>
      <c r="E129" s="253"/>
      <c r="F129" s="253"/>
      <c r="G129" s="253"/>
      <c r="H129" s="253">
        <f t="shared" si="46"/>
        <v>0</v>
      </c>
      <c r="I129" s="253" t="str">
        <f t="shared" si="47"/>
        <v/>
      </c>
      <c r="J129" s="253" t="e">
        <f t="shared" si="57"/>
        <v>#DIV/0!</v>
      </c>
      <c r="K129" s="252"/>
      <c r="L129" s="248"/>
      <c r="M129" s="260">
        <f t="shared" si="55"/>
        <v>43813</v>
      </c>
      <c r="N129" s="259" t="str">
        <f t="shared" si="48"/>
        <v>Saturday</v>
      </c>
      <c r="O129" s="258"/>
      <c r="P129" s="253"/>
      <c r="Q129" s="253"/>
      <c r="R129" s="253"/>
      <c r="S129" s="253">
        <f t="shared" si="49"/>
        <v>0</v>
      </c>
      <c r="T129" s="253" t="str">
        <f t="shared" si="50"/>
        <v/>
      </c>
      <c r="U129" s="253" t="e">
        <f t="shared" si="58"/>
        <v>#DIV/0!</v>
      </c>
      <c r="V129" s="252"/>
      <c r="W129" s="248"/>
      <c r="X129" s="260">
        <f t="shared" si="56"/>
        <v>43844</v>
      </c>
      <c r="Y129" s="259" t="str">
        <f t="shared" si="51"/>
        <v>Tuesday</v>
      </c>
      <c r="Z129" s="258"/>
      <c r="AA129" s="253"/>
      <c r="AB129" s="253"/>
      <c r="AC129" s="253"/>
      <c r="AD129" s="253">
        <f t="shared" si="52"/>
        <v>0</v>
      </c>
      <c r="AE129" s="253" t="str">
        <f t="shared" si="53"/>
        <v/>
      </c>
      <c r="AF129" s="253" t="e">
        <f t="shared" si="59"/>
        <v>#DIV/0!</v>
      </c>
      <c r="AG129" s="252"/>
    </row>
    <row r="130" spans="2:33" ht="19.5" customHeight="1" thickBot="1">
      <c r="B130" s="260">
        <f t="shared" si="54"/>
        <v>43784</v>
      </c>
      <c r="C130" s="259" t="str">
        <f t="shared" si="45"/>
        <v>Friday</v>
      </c>
      <c r="D130" s="258"/>
      <c r="E130" s="253"/>
      <c r="F130" s="253"/>
      <c r="G130" s="253"/>
      <c r="H130" s="253">
        <f t="shared" si="46"/>
        <v>0</v>
      </c>
      <c r="I130" s="253" t="str">
        <f t="shared" si="47"/>
        <v/>
      </c>
      <c r="J130" s="253" t="e">
        <f t="shared" si="57"/>
        <v>#DIV/0!</v>
      </c>
      <c r="K130" s="252"/>
      <c r="L130" s="248"/>
      <c r="M130" s="260">
        <f t="shared" si="55"/>
        <v>43814</v>
      </c>
      <c r="N130" s="259" t="str">
        <f t="shared" si="48"/>
        <v>Sunday</v>
      </c>
      <c r="O130" s="258"/>
      <c r="P130" s="253"/>
      <c r="Q130" s="253"/>
      <c r="R130" s="253"/>
      <c r="S130" s="253">
        <f t="shared" si="49"/>
        <v>0</v>
      </c>
      <c r="T130" s="253" t="str">
        <f t="shared" si="50"/>
        <v/>
      </c>
      <c r="U130" s="253" t="e">
        <f t="shared" si="58"/>
        <v>#DIV/0!</v>
      </c>
      <c r="V130" s="252"/>
      <c r="W130" s="248"/>
      <c r="X130" s="260">
        <f t="shared" si="56"/>
        <v>43845</v>
      </c>
      <c r="Y130" s="259" t="str">
        <f t="shared" si="51"/>
        <v>Wednesday</v>
      </c>
      <c r="Z130" s="258"/>
      <c r="AA130" s="253"/>
      <c r="AB130" s="253"/>
      <c r="AC130" s="253"/>
      <c r="AD130" s="253">
        <f t="shared" si="52"/>
        <v>0</v>
      </c>
      <c r="AE130" s="253" t="str">
        <f t="shared" si="53"/>
        <v/>
      </c>
      <c r="AF130" s="253" t="e">
        <f t="shared" si="59"/>
        <v>#DIV/0!</v>
      </c>
      <c r="AG130" s="252"/>
    </row>
    <row r="131" spans="2:33" ht="19.5" customHeight="1" thickBot="1">
      <c r="B131" s="260">
        <f t="shared" si="54"/>
        <v>43785</v>
      </c>
      <c r="C131" s="259" t="str">
        <f t="shared" si="45"/>
        <v>Saturday</v>
      </c>
      <c r="D131" s="258"/>
      <c r="E131" s="253"/>
      <c r="F131" s="253"/>
      <c r="G131" s="253"/>
      <c r="H131" s="253">
        <f t="shared" si="46"/>
        <v>0</v>
      </c>
      <c r="I131" s="253" t="str">
        <f t="shared" si="47"/>
        <v/>
      </c>
      <c r="J131" s="253" t="e">
        <f t="shared" si="57"/>
        <v>#DIV/0!</v>
      </c>
      <c r="K131" s="252"/>
      <c r="L131" s="248"/>
      <c r="M131" s="260">
        <f t="shared" si="55"/>
        <v>43815</v>
      </c>
      <c r="N131" s="259" t="str">
        <f t="shared" si="48"/>
        <v>Monday</v>
      </c>
      <c r="O131" s="258"/>
      <c r="P131" s="253"/>
      <c r="Q131" s="253"/>
      <c r="R131" s="253"/>
      <c r="S131" s="253">
        <f t="shared" si="49"/>
        <v>0</v>
      </c>
      <c r="T131" s="253" t="str">
        <f t="shared" si="50"/>
        <v/>
      </c>
      <c r="U131" s="253" t="e">
        <f t="shared" si="58"/>
        <v>#DIV/0!</v>
      </c>
      <c r="V131" s="252"/>
      <c r="W131" s="248"/>
      <c r="X131" s="260">
        <f t="shared" si="56"/>
        <v>43846</v>
      </c>
      <c r="Y131" s="259" t="str">
        <f t="shared" si="51"/>
        <v>Thursday</v>
      </c>
      <c r="Z131" s="258"/>
      <c r="AA131" s="253"/>
      <c r="AB131" s="253"/>
      <c r="AC131" s="253"/>
      <c r="AD131" s="253">
        <f t="shared" si="52"/>
        <v>0</v>
      </c>
      <c r="AE131" s="253" t="str">
        <f t="shared" si="53"/>
        <v/>
      </c>
      <c r="AF131" s="253" t="e">
        <f t="shared" si="59"/>
        <v>#DIV/0!</v>
      </c>
      <c r="AG131" s="252"/>
    </row>
    <row r="132" spans="2:33" ht="19.5" customHeight="1" thickBot="1">
      <c r="B132" s="260">
        <f t="shared" si="54"/>
        <v>43786</v>
      </c>
      <c r="C132" s="259" t="str">
        <f t="shared" si="45"/>
        <v>Sunday</v>
      </c>
      <c r="D132" s="258"/>
      <c r="E132" s="253"/>
      <c r="F132" s="253"/>
      <c r="G132" s="253"/>
      <c r="H132" s="253">
        <f t="shared" si="46"/>
        <v>0</v>
      </c>
      <c r="I132" s="253" t="str">
        <f t="shared" si="47"/>
        <v/>
      </c>
      <c r="J132" s="253" t="e">
        <f t="shared" si="57"/>
        <v>#DIV/0!</v>
      </c>
      <c r="K132" s="252"/>
      <c r="L132" s="248"/>
      <c r="M132" s="260">
        <f t="shared" si="55"/>
        <v>43816</v>
      </c>
      <c r="N132" s="259" t="str">
        <f t="shared" si="48"/>
        <v>Tuesday</v>
      </c>
      <c r="O132" s="258"/>
      <c r="P132" s="253"/>
      <c r="Q132" s="253"/>
      <c r="R132" s="253"/>
      <c r="S132" s="253">
        <f t="shared" si="49"/>
        <v>0</v>
      </c>
      <c r="T132" s="253" t="str">
        <f t="shared" si="50"/>
        <v/>
      </c>
      <c r="U132" s="253" t="e">
        <f t="shared" si="58"/>
        <v>#DIV/0!</v>
      </c>
      <c r="V132" s="252"/>
      <c r="W132" s="248"/>
      <c r="X132" s="260">
        <f t="shared" si="56"/>
        <v>43847</v>
      </c>
      <c r="Y132" s="259" t="str">
        <f t="shared" si="51"/>
        <v>Friday</v>
      </c>
      <c r="Z132" s="258"/>
      <c r="AA132" s="253"/>
      <c r="AB132" s="253"/>
      <c r="AC132" s="253"/>
      <c r="AD132" s="253">
        <f t="shared" si="52"/>
        <v>0</v>
      </c>
      <c r="AE132" s="253" t="str">
        <f t="shared" si="53"/>
        <v/>
      </c>
      <c r="AF132" s="253" t="e">
        <f t="shared" si="59"/>
        <v>#DIV/0!</v>
      </c>
      <c r="AG132" s="252"/>
    </row>
    <row r="133" spans="2:33" ht="19.5" customHeight="1" thickBot="1">
      <c r="B133" s="260">
        <f t="shared" si="54"/>
        <v>43787</v>
      </c>
      <c r="C133" s="259" t="str">
        <f t="shared" si="45"/>
        <v>Monday</v>
      </c>
      <c r="D133" s="258"/>
      <c r="E133" s="253"/>
      <c r="F133" s="253"/>
      <c r="G133" s="253"/>
      <c r="H133" s="253">
        <f t="shared" si="46"/>
        <v>0</v>
      </c>
      <c r="I133" s="253" t="str">
        <f t="shared" si="47"/>
        <v/>
      </c>
      <c r="J133" s="253" t="e">
        <f t="shared" si="57"/>
        <v>#DIV/0!</v>
      </c>
      <c r="K133" s="252"/>
      <c r="L133" s="248"/>
      <c r="M133" s="260">
        <f t="shared" si="55"/>
        <v>43817</v>
      </c>
      <c r="N133" s="259" t="str">
        <f t="shared" si="48"/>
        <v>Wednesday</v>
      </c>
      <c r="O133" s="258"/>
      <c r="P133" s="253"/>
      <c r="Q133" s="253"/>
      <c r="R133" s="253"/>
      <c r="S133" s="253">
        <f t="shared" si="49"/>
        <v>0</v>
      </c>
      <c r="T133" s="253" t="str">
        <f t="shared" si="50"/>
        <v/>
      </c>
      <c r="U133" s="253" t="e">
        <f t="shared" si="58"/>
        <v>#DIV/0!</v>
      </c>
      <c r="V133" s="252"/>
      <c r="W133" s="248"/>
      <c r="X133" s="260">
        <f t="shared" si="56"/>
        <v>43848</v>
      </c>
      <c r="Y133" s="259" t="str">
        <f t="shared" si="51"/>
        <v>Saturday</v>
      </c>
      <c r="Z133" s="258"/>
      <c r="AA133" s="253"/>
      <c r="AB133" s="253"/>
      <c r="AC133" s="253"/>
      <c r="AD133" s="253">
        <f t="shared" si="52"/>
        <v>0</v>
      </c>
      <c r="AE133" s="253" t="str">
        <f t="shared" si="53"/>
        <v/>
      </c>
      <c r="AF133" s="253" t="e">
        <f t="shared" si="59"/>
        <v>#DIV/0!</v>
      </c>
      <c r="AG133" s="252"/>
    </row>
    <row r="134" spans="2:33" ht="19.5" customHeight="1" thickBot="1">
      <c r="B134" s="260">
        <f t="shared" si="54"/>
        <v>43788</v>
      </c>
      <c r="C134" s="259" t="str">
        <f t="shared" si="45"/>
        <v>Tuesday</v>
      </c>
      <c r="D134" s="258"/>
      <c r="E134" s="253"/>
      <c r="F134" s="253"/>
      <c r="G134" s="253"/>
      <c r="H134" s="253">
        <f t="shared" si="46"/>
        <v>0</v>
      </c>
      <c r="I134" s="253" t="str">
        <f t="shared" si="47"/>
        <v/>
      </c>
      <c r="J134" s="253" t="e">
        <f t="shared" si="57"/>
        <v>#DIV/0!</v>
      </c>
      <c r="K134" s="252"/>
      <c r="L134" s="248"/>
      <c r="M134" s="260">
        <f t="shared" si="55"/>
        <v>43818</v>
      </c>
      <c r="N134" s="259" t="str">
        <f t="shared" si="48"/>
        <v>Thursday</v>
      </c>
      <c r="O134" s="258"/>
      <c r="P134" s="253"/>
      <c r="Q134" s="253"/>
      <c r="R134" s="253"/>
      <c r="S134" s="253">
        <f t="shared" si="49"/>
        <v>0</v>
      </c>
      <c r="T134" s="253" t="str">
        <f t="shared" si="50"/>
        <v/>
      </c>
      <c r="U134" s="253" t="e">
        <f t="shared" si="58"/>
        <v>#DIV/0!</v>
      </c>
      <c r="V134" s="252"/>
      <c r="W134" s="248"/>
      <c r="X134" s="260">
        <f t="shared" si="56"/>
        <v>43849</v>
      </c>
      <c r="Y134" s="259" t="str">
        <f t="shared" si="51"/>
        <v>Sunday</v>
      </c>
      <c r="Z134" s="258"/>
      <c r="AA134" s="253"/>
      <c r="AB134" s="253"/>
      <c r="AC134" s="253"/>
      <c r="AD134" s="253">
        <f t="shared" si="52"/>
        <v>0</v>
      </c>
      <c r="AE134" s="253" t="str">
        <f t="shared" si="53"/>
        <v/>
      </c>
      <c r="AF134" s="253" t="e">
        <f t="shared" si="59"/>
        <v>#DIV/0!</v>
      </c>
      <c r="AG134" s="252"/>
    </row>
    <row r="135" spans="2:33" ht="19.5" customHeight="1" thickBot="1">
      <c r="B135" s="260">
        <f t="shared" si="54"/>
        <v>43789</v>
      </c>
      <c r="C135" s="259" t="str">
        <f t="shared" si="45"/>
        <v>Wednesday</v>
      </c>
      <c r="D135" s="258"/>
      <c r="E135" s="253"/>
      <c r="F135" s="253"/>
      <c r="G135" s="253"/>
      <c r="H135" s="253">
        <f t="shared" si="46"/>
        <v>0</v>
      </c>
      <c r="I135" s="253" t="str">
        <f t="shared" si="47"/>
        <v/>
      </c>
      <c r="J135" s="253" t="e">
        <f t="shared" si="57"/>
        <v>#DIV/0!</v>
      </c>
      <c r="K135" s="252"/>
      <c r="L135" s="248"/>
      <c r="M135" s="260">
        <f t="shared" si="55"/>
        <v>43819</v>
      </c>
      <c r="N135" s="259" t="str">
        <f t="shared" si="48"/>
        <v>Friday</v>
      </c>
      <c r="O135" s="258"/>
      <c r="P135" s="253"/>
      <c r="Q135" s="253"/>
      <c r="R135" s="253"/>
      <c r="S135" s="253">
        <f t="shared" si="49"/>
        <v>0</v>
      </c>
      <c r="T135" s="253" t="str">
        <f t="shared" si="50"/>
        <v/>
      </c>
      <c r="U135" s="253" t="e">
        <f t="shared" si="58"/>
        <v>#DIV/0!</v>
      </c>
      <c r="V135" s="252"/>
      <c r="W135" s="248"/>
      <c r="X135" s="260">
        <f t="shared" si="56"/>
        <v>43850</v>
      </c>
      <c r="Y135" s="259" t="str">
        <f t="shared" si="51"/>
        <v>Monday</v>
      </c>
      <c r="Z135" s="258"/>
      <c r="AA135" s="253"/>
      <c r="AB135" s="253"/>
      <c r="AC135" s="253"/>
      <c r="AD135" s="253">
        <f t="shared" si="52"/>
        <v>0</v>
      </c>
      <c r="AE135" s="253" t="str">
        <f t="shared" si="53"/>
        <v/>
      </c>
      <c r="AF135" s="253" t="e">
        <f t="shared" si="59"/>
        <v>#DIV/0!</v>
      </c>
      <c r="AG135" s="252"/>
    </row>
    <row r="136" spans="2:33" ht="19.5" customHeight="1" thickBot="1">
      <c r="B136" s="260">
        <f t="shared" si="54"/>
        <v>43790</v>
      </c>
      <c r="C136" s="259" t="str">
        <f t="shared" si="45"/>
        <v>Thursday</v>
      </c>
      <c r="D136" s="258"/>
      <c r="E136" s="253"/>
      <c r="F136" s="253"/>
      <c r="G136" s="253"/>
      <c r="H136" s="253">
        <f t="shared" si="46"/>
        <v>0</v>
      </c>
      <c r="I136" s="253" t="str">
        <f t="shared" si="47"/>
        <v/>
      </c>
      <c r="J136" s="253" t="e">
        <f t="shared" si="57"/>
        <v>#DIV/0!</v>
      </c>
      <c r="K136" s="252"/>
      <c r="L136" s="248"/>
      <c r="M136" s="260">
        <f t="shared" si="55"/>
        <v>43820</v>
      </c>
      <c r="N136" s="259" t="str">
        <f t="shared" si="48"/>
        <v>Saturday</v>
      </c>
      <c r="O136" s="258"/>
      <c r="P136" s="253"/>
      <c r="Q136" s="253"/>
      <c r="R136" s="253"/>
      <c r="S136" s="253">
        <f t="shared" si="49"/>
        <v>0</v>
      </c>
      <c r="T136" s="253" t="str">
        <f t="shared" si="50"/>
        <v/>
      </c>
      <c r="U136" s="253" t="e">
        <f t="shared" si="58"/>
        <v>#DIV/0!</v>
      </c>
      <c r="V136" s="252"/>
      <c r="W136" s="248"/>
      <c r="X136" s="260">
        <f t="shared" si="56"/>
        <v>43851</v>
      </c>
      <c r="Y136" s="259" t="str">
        <f t="shared" si="51"/>
        <v>Tuesday</v>
      </c>
      <c r="Z136" s="258"/>
      <c r="AA136" s="253"/>
      <c r="AB136" s="253"/>
      <c r="AC136" s="253"/>
      <c r="AD136" s="253">
        <f t="shared" si="52"/>
        <v>0</v>
      </c>
      <c r="AE136" s="253" t="str">
        <f t="shared" si="53"/>
        <v/>
      </c>
      <c r="AF136" s="253" t="e">
        <f t="shared" si="59"/>
        <v>#DIV/0!</v>
      </c>
      <c r="AG136" s="252"/>
    </row>
    <row r="137" spans="2:33" ht="19.5" customHeight="1" thickBot="1">
      <c r="B137" s="260">
        <f t="shared" si="54"/>
        <v>43791</v>
      </c>
      <c r="C137" s="259" t="str">
        <f t="shared" si="45"/>
        <v>Friday</v>
      </c>
      <c r="D137" s="258"/>
      <c r="E137" s="253"/>
      <c r="F137" s="253"/>
      <c r="G137" s="253"/>
      <c r="H137" s="253">
        <f t="shared" si="46"/>
        <v>0</v>
      </c>
      <c r="I137" s="253" t="str">
        <f t="shared" si="47"/>
        <v/>
      </c>
      <c r="J137" s="253" t="e">
        <f t="shared" si="57"/>
        <v>#DIV/0!</v>
      </c>
      <c r="K137" s="252"/>
      <c r="L137" s="248"/>
      <c r="M137" s="260">
        <f t="shared" si="55"/>
        <v>43821</v>
      </c>
      <c r="N137" s="259" t="str">
        <f t="shared" si="48"/>
        <v>Sunday</v>
      </c>
      <c r="O137" s="258"/>
      <c r="P137" s="253"/>
      <c r="Q137" s="253"/>
      <c r="R137" s="253"/>
      <c r="S137" s="253">
        <f t="shared" si="49"/>
        <v>0</v>
      </c>
      <c r="T137" s="253" t="str">
        <f t="shared" si="50"/>
        <v/>
      </c>
      <c r="U137" s="253" t="e">
        <f t="shared" si="58"/>
        <v>#DIV/0!</v>
      </c>
      <c r="V137" s="252"/>
      <c r="W137" s="248"/>
      <c r="X137" s="260">
        <f t="shared" si="56"/>
        <v>43852</v>
      </c>
      <c r="Y137" s="259" t="str">
        <f t="shared" si="51"/>
        <v>Wednesday</v>
      </c>
      <c r="Z137" s="258"/>
      <c r="AA137" s="253"/>
      <c r="AB137" s="253"/>
      <c r="AC137" s="253"/>
      <c r="AD137" s="253">
        <f t="shared" si="52"/>
        <v>0</v>
      </c>
      <c r="AE137" s="253" t="str">
        <f t="shared" si="53"/>
        <v/>
      </c>
      <c r="AF137" s="253" t="e">
        <f t="shared" si="59"/>
        <v>#DIV/0!</v>
      </c>
      <c r="AG137" s="252"/>
    </row>
    <row r="138" spans="2:33" ht="19.5" customHeight="1" thickBot="1">
      <c r="B138" s="260">
        <f t="shared" si="54"/>
        <v>43792</v>
      </c>
      <c r="C138" s="259" t="str">
        <f t="shared" si="45"/>
        <v>Saturday</v>
      </c>
      <c r="D138" s="258"/>
      <c r="E138" s="253"/>
      <c r="F138" s="253"/>
      <c r="G138" s="253"/>
      <c r="H138" s="253">
        <f t="shared" si="46"/>
        <v>0</v>
      </c>
      <c r="I138" s="253" t="str">
        <f t="shared" si="47"/>
        <v/>
      </c>
      <c r="J138" s="253" t="e">
        <f t="shared" si="57"/>
        <v>#DIV/0!</v>
      </c>
      <c r="K138" s="252"/>
      <c r="L138" s="248"/>
      <c r="M138" s="260">
        <f t="shared" si="55"/>
        <v>43822</v>
      </c>
      <c r="N138" s="259" t="str">
        <f t="shared" si="48"/>
        <v>Monday</v>
      </c>
      <c r="O138" s="258"/>
      <c r="P138" s="253"/>
      <c r="Q138" s="253"/>
      <c r="R138" s="253"/>
      <c r="S138" s="253">
        <f t="shared" si="49"/>
        <v>0</v>
      </c>
      <c r="T138" s="253" t="str">
        <f t="shared" si="50"/>
        <v/>
      </c>
      <c r="U138" s="253" t="e">
        <f t="shared" si="58"/>
        <v>#DIV/0!</v>
      </c>
      <c r="V138" s="252"/>
      <c r="W138" s="248"/>
      <c r="X138" s="260">
        <f t="shared" si="56"/>
        <v>43853</v>
      </c>
      <c r="Y138" s="259" t="str">
        <f t="shared" si="51"/>
        <v>Thursday</v>
      </c>
      <c r="Z138" s="258"/>
      <c r="AA138" s="253"/>
      <c r="AB138" s="253"/>
      <c r="AC138" s="253"/>
      <c r="AD138" s="253">
        <f t="shared" si="52"/>
        <v>0</v>
      </c>
      <c r="AE138" s="253" t="str">
        <f t="shared" si="53"/>
        <v/>
      </c>
      <c r="AF138" s="253" t="e">
        <f t="shared" si="59"/>
        <v>#DIV/0!</v>
      </c>
      <c r="AG138" s="252"/>
    </row>
    <row r="139" spans="2:33" ht="19.5" customHeight="1" thickBot="1">
      <c r="B139" s="260">
        <f t="shared" si="54"/>
        <v>43793</v>
      </c>
      <c r="C139" s="259" t="str">
        <f t="shared" si="45"/>
        <v>Sunday</v>
      </c>
      <c r="D139" s="258"/>
      <c r="E139" s="253"/>
      <c r="F139" s="253"/>
      <c r="G139" s="253"/>
      <c r="H139" s="253">
        <f t="shared" si="46"/>
        <v>0</v>
      </c>
      <c r="I139" s="253" t="str">
        <f t="shared" si="47"/>
        <v/>
      </c>
      <c r="J139" s="253" t="e">
        <f t="shared" si="57"/>
        <v>#DIV/0!</v>
      </c>
      <c r="K139" s="252"/>
      <c r="L139" s="248"/>
      <c r="M139" s="260">
        <f t="shared" si="55"/>
        <v>43823</v>
      </c>
      <c r="N139" s="259" t="str">
        <f t="shared" si="48"/>
        <v>Tuesday</v>
      </c>
      <c r="O139" s="258"/>
      <c r="P139" s="253"/>
      <c r="Q139" s="253"/>
      <c r="R139" s="253"/>
      <c r="S139" s="253">
        <f t="shared" si="49"/>
        <v>0</v>
      </c>
      <c r="T139" s="253" t="str">
        <f t="shared" si="50"/>
        <v/>
      </c>
      <c r="U139" s="253" t="e">
        <f t="shared" si="58"/>
        <v>#DIV/0!</v>
      </c>
      <c r="V139" s="252"/>
      <c r="W139" s="248"/>
      <c r="X139" s="260">
        <f t="shared" si="56"/>
        <v>43854</v>
      </c>
      <c r="Y139" s="259" t="str">
        <f t="shared" si="51"/>
        <v>Friday</v>
      </c>
      <c r="Z139" s="258"/>
      <c r="AA139" s="253"/>
      <c r="AB139" s="253"/>
      <c r="AC139" s="253"/>
      <c r="AD139" s="253">
        <f t="shared" si="52"/>
        <v>0</v>
      </c>
      <c r="AE139" s="253" t="str">
        <f t="shared" si="53"/>
        <v/>
      </c>
      <c r="AF139" s="253" t="e">
        <f t="shared" si="59"/>
        <v>#DIV/0!</v>
      </c>
      <c r="AG139" s="252"/>
    </row>
    <row r="140" spans="2:33" ht="19.5" customHeight="1" thickBot="1">
      <c r="B140" s="260">
        <f t="shared" si="54"/>
        <v>43794</v>
      </c>
      <c r="C140" s="259" t="str">
        <f t="shared" si="45"/>
        <v>Monday</v>
      </c>
      <c r="D140" s="258"/>
      <c r="E140" s="253"/>
      <c r="F140" s="253"/>
      <c r="G140" s="253"/>
      <c r="H140" s="253">
        <f t="shared" si="46"/>
        <v>0</v>
      </c>
      <c r="I140" s="253" t="str">
        <f t="shared" si="47"/>
        <v/>
      </c>
      <c r="J140" s="253" t="e">
        <f t="shared" si="57"/>
        <v>#DIV/0!</v>
      </c>
      <c r="K140" s="252"/>
      <c r="L140" s="248"/>
      <c r="M140" s="260">
        <f t="shared" si="55"/>
        <v>43824</v>
      </c>
      <c r="N140" s="259" t="str">
        <f t="shared" si="48"/>
        <v>Wednesday</v>
      </c>
      <c r="O140" s="258"/>
      <c r="P140" s="253"/>
      <c r="Q140" s="253"/>
      <c r="R140" s="253"/>
      <c r="S140" s="253">
        <f t="shared" si="49"/>
        <v>0</v>
      </c>
      <c r="T140" s="253" t="str">
        <f t="shared" si="50"/>
        <v/>
      </c>
      <c r="U140" s="253" t="e">
        <f t="shared" si="58"/>
        <v>#DIV/0!</v>
      </c>
      <c r="V140" s="252"/>
      <c r="W140" s="248"/>
      <c r="X140" s="260">
        <f t="shared" si="56"/>
        <v>43855</v>
      </c>
      <c r="Y140" s="259" t="str">
        <f t="shared" si="51"/>
        <v>Saturday</v>
      </c>
      <c r="Z140" s="258"/>
      <c r="AA140" s="253"/>
      <c r="AB140" s="253"/>
      <c r="AC140" s="253"/>
      <c r="AD140" s="253">
        <f t="shared" si="52"/>
        <v>0</v>
      </c>
      <c r="AE140" s="253" t="str">
        <f t="shared" si="53"/>
        <v/>
      </c>
      <c r="AF140" s="253" t="e">
        <f t="shared" si="59"/>
        <v>#DIV/0!</v>
      </c>
      <c r="AG140" s="252"/>
    </row>
    <row r="141" spans="2:33" ht="19.5" customHeight="1" thickBot="1">
      <c r="B141" s="260">
        <f t="shared" si="54"/>
        <v>43795</v>
      </c>
      <c r="C141" s="259" t="str">
        <f t="shared" si="45"/>
        <v>Tuesday</v>
      </c>
      <c r="D141" s="258"/>
      <c r="E141" s="253"/>
      <c r="F141" s="253"/>
      <c r="G141" s="253"/>
      <c r="H141" s="253">
        <f t="shared" si="46"/>
        <v>0</v>
      </c>
      <c r="I141" s="253" t="str">
        <f t="shared" si="47"/>
        <v/>
      </c>
      <c r="J141" s="253" t="e">
        <f t="shared" si="57"/>
        <v>#DIV/0!</v>
      </c>
      <c r="K141" s="252"/>
      <c r="L141" s="248"/>
      <c r="M141" s="260">
        <f t="shared" si="55"/>
        <v>43825</v>
      </c>
      <c r="N141" s="259" t="str">
        <f t="shared" si="48"/>
        <v>Thursday</v>
      </c>
      <c r="O141" s="258"/>
      <c r="P141" s="253"/>
      <c r="Q141" s="253"/>
      <c r="R141" s="253"/>
      <c r="S141" s="253">
        <f t="shared" si="49"/>
        <v>0</v>
      </c>
      <c r="T141" s="253" t="str">
        <f t="shared" si="50"/>
        <v/>
      </c>
      <c r="U141" s="253" t="e">
        <f t="shared" si="58"/>
        <v>#DIV/0!</v>
      </c>
      <c r="V141" s="252"/>
      <c r="W141" s="248"/>
      <c r="X141" s="260">
        <f t="shared" si="56"/>
        <v>43856</v>
      </c>
      <c r="Y141" s="259" t="str">
        <f t="shared" si="51"/>
        <v>Sunday</v>
      </c>
      <c r="Z141" s="258"/>
      <c r="AA141" s="253"/>
      <c r="AB141" s="253"/>
      <c r="AC141" s="253"/>
      <c r="AD141" s="253">
        <f t="shared" si="52"/>
        <v>0</v>
      </c>
      <c r="AE141" s="253" t="str">
        <f t="shared" si="53"/>
        <v/>
      </c>
      <c r="AF141" s="253" t="e">
        <f t="shared" si="59"/>
        <v>#DIV/0!</v>
      </c>
      <c r="AG141" s="252"/>
    </row>
    <row r="142" spans="2:33" ht="19.5" customHeight="1" thickBot="1">
      <c r="B142" s="260">
        <f t="shared" si="54"/>
        <v>43796</v>
      </c>
      <c r="C142" s="259" t="str">
        <f t="shared" si="45"/>
        <v>Wednesday</v>
      </c>
      <c r="D142" s="258"/>
      <c r="E142" s="253"/>
      <c r="F142" s="253"/>
      <c r="G142" s="253"/>
      <c r="H142" s="253">
        <f t="shared" si="46"/>
        <v>0</v>
      </c>
      <c r="I142" s="253" t="str">
        <f t="shared" si="47"/>
        <v/>
      </c>
      <c r="J142" s="253" t="e">
        <f t="shared" si="57"/>
        <v>#DIV/0!</v>
      </c>
      <c r="K142" s="252"/>
      <c r="L142" s="248"/>
      <c r="M142" s="260">
        <f t="shared" si="55"/>
        <v>43826</v>
      </c>
      <c r="N142" s="259" t="str">
        <f t="shared" si="48"/>
        <v>Friday</v>
      </c>
      <c r="O142" s="258"/>
      <c r="P142" s="253"/>
      <c r="Q142" s="253"/>
      <c r="R142" s="253"/>
      <c r="S142" s="253">
        <f t="shared" si="49"/>
        <v>0</v>
      </c>
      <c r="T142" s="253" t="str">
        <f t="shared" si="50"/>
        <v/>
      </c>
      <c r="U142" s="253" t="e">
        <f t="shared" si="58"/>
        <v>#DIV/0!</v>
      </c>
      <c r="V142" s="252"/>
      <c r="W142" s="248"/>
      <c r="X142" s="260">
        <f t="shared" si="56"/>
        <v>43857</v>
      </c>
      <c r="Y142" s="259" t="str">
        <f t="shared" si="51"/>
        <v>Monday</v>
      </c>
      <c r="Z142" s="258"/>
      <c r="AA142" s="253"/>
      <c r="AB142" s="253"/>
      <c r="AC142" s="253"/>
      <c r="AD142" s="253">
        <f t="shared" si="52"/>
        <v>0</v>
      </c>
      <c r="AE142" s="253" t="str">
        <f t="shared" si="53"/>
        <v/>
      </c>
      <c r="AF142" s="253" t="e">
        <f t="shared" si="59"/>
        <v>#DIV/0!</v>
      </c>
      <c r="AG142" s="252"/>
    </row>
    <row r="143" spans="2:33" ht="19.5" customHeight="1" thickBot="1">
      <c r="B143" s="260">
        <f t="shared" si="54"/>
        <v>43797</v>
      </c>
      <c r="C143" s="259" t="str">
        <f t="shared" si="45"/>
        <v>Thursday</v>
      </c>
      <c r="D143" s="258"/>
      <c r="E143" s="253"/>
      <c r="F143" s="253"/>
      <c r="G143" s="253"/>
      <c r="H143" s="253">
        <f t="shared" si="46"/>
        <v>0</v>
      </c>
      <c r="I143" s="253" t="str">
        <f t="shared" si="47"/>
        <v/>
      </c>
      <c r="J143" s="253" t="e">
        <f t="shared" si="57"/>
        <v>#DIV/0!</v>
      </c>
      <c r="K143" s="252"/>
      <c r="L143" s="248"/>
      <c r="M143" s="260">
        <f t="shared" si="55"/>
        <v>43827</v>
      </c>
      <c r="N143" s="259" t="str">
        <f t="shared" si="48"/>
        <v>Saturday</v>
      </c>
      <c r="O143" s="258"/>
      <c r="P143" s="253"/>
      <c r="Q143" s="253"/>
      <c r="R143" s="253"/>
      <c r="S143" s="253">
        <f t="shared" si="49"/>
        <v>0</v>
      </c>
      <c r="T143" s="253" t="str">
        <f t="shared" si="50"/>
        <v/>
      </c>
      <c r="U143" s="253" t="e">
        <f t="shared" si="58"/>
        <v>#DIV/0!</v>
      </c>
      <c r="V143" s="252"/>
      <c r="W143" s="248"/>
      <c r="X143" s="260">
        <f t="shared" si="56"/>
        <v>43858</v>
      </c>
      <c r="Y143" s="259" t="str">
        <f t="shared" si="51"/>
        <v>Tuesday</v>
      </c>
      <c r="Z143" s="258"/>
      <c r="AA143" s="253"/>
      <c r="AB143" s="253"/>
      <c r="AC143" s="253"/>
      <c r="AD143" s="253">
        <f t="shared" si="52"/>
        <v>0</v>
      </c>
      <c r="AE143" s="253" t="str">
        <f t="shared" si="53"/>
        <v/>
      </c>
      <c r="AF143" s="253" t="e">
        <f t="shared" si="59"/>
        <v>#DIV/0!</v>
      </c>
      <c r="AG143" s="252"/>
    </row>
    <row r="144" spans="2:33" ht="19.5" customHeight="1" thickBot="1">
      <c r="B144" s="257">
        <f>IF(B143&lt;&gt;"",IF(MONTH(B143+1)=MONTH(B143),B143+1,""),"")</f>
        <v>43798</v>
      </c>
      <c r="C144" s="259" t="str">
        <f t="shared" si="45"/>
        <v>Friday</v>
      </c>
      <c r="D144" s="258"/>
      <c r="E144" s="253"/>
      <c r="F144" s="253"/>
      <c r="G144" s="253"/>
      <c r="H144" s="253">
        <f>IF(B144&lt;&gt;"", (E144*9)+(F144*4)+(G144*4),"")</f>
        <v>0</v>
      </c>
      <c r="I144" s="253" t="str">
        <f>IF(B144&lt;&gt;"",IF(D144&lt;&gt;0,D144/2.204,""),"")</f>
        <v/>
      </c>
      <c r="J144" s="253" t="e">
        <f>IF(B144&lt;&gt;"", AVERAGE(I138:I144),"")</f>
        <v>#DIV/0!</v>
      </c>
      <c r="K144" s="252"/>
      <c r="L144" s="248"/>
      <c r="M144" s="257">
        <f>IF(M143&lt;&gt;"",IF(MONTH(M143+1)=MONTH(M143),M143+1,""),"")</f>
        <v>43828</v>
      </c>
      <c r="N144" s="259" t="str">
        <f t="shared" si="48"/>
        <v>Sunday</v>
      </c>
      <c r="O144" s="258"/>
      <c r="P144" s="253"/>
      <c r="Q144" s="253"/>
      <c r="R144" s="253"/>
      <c r="S144" s="253">
        <f>IF(M144&lt;&gt;"", (P144*9)+(Q144*4)+(R144*4),"")</f>
        <v>0</v>
      </c>
      <c r="T144" s="253" t="str">
        <f>IF(M144&lt;&gt;"",IF(O144&lt;&gt;0,O144/2.204,""),"")</f>
        <v/>
      </c>
      <c r="U144" s="253" t="e">
        <f>IF(M144&lt;&gt;"", AVERAGE(T138:T144),"")</f>
        <v>#DIV/0!</v>
      </c>
      <c r="V144" s="252"/>
      <c r="W144" s="248"/>
      <c r="X144" s="257">
        <f>IF(X143&lt;&gt;"",IF(MONTH(X143+1)=MONTH(X143),X143+1,""),"")</f>
        <v>43859</v>
      </c>
      <c r="Y144" s="259" t="str">
        <f t="shared" si="51"/>
        <v>Wednesday</v>
      </c>
      <c r="Z144" s="258"/>
      <c r="AA144" s="253"/>
      <c r="AB144" s="253"/>
      <c r="AC144" s="253"/>
      <c r="AD144" s="253">
        <f>IF(X144&lt;&gt;"", (AA144*9)+(AB144*4)+(AC144*4),"")</f>
        <v>0</v>
      </c>
      <c r="AE144" s="253" t="str">
        <f>IF(X144&lt;&gt;"",IF(Z144&lt;&gt;0,Z144/2.204,""),"")</f>
        <v/>
      </c>
      <c r="AF144" s="253" t="e">
        <f>IF(X144&lt;&gt;"", AVERAGE(AE138:AE144),"")</f>
        <v>#DIV/0!</v>
      </c>
      <c r="AG144" s="252"/>
    </row>
    <row r="145" spans="2:33" ht="19.5" customHeight="1" thickBot="1">
      <c r="B145" s="257">
        <f>IF(B144&lt;&gt;"",IF(MONTH(B144+1)=MONTH(B144),B144+1,""),"")</f>
        <v>43799</v>
      </c>
      <c r="C145" s="259" t="str">
        <f t="shared" si="45"/>
        <v>Saturday</v>
      </c>
      <c r="D145" s="258"/>
      <c r="E145" s="253"/>
      <c r="F145" s="253"/>
      <c r="G145" s="253"/>
      <c r="H145" s="253">
        <f>IF(B145&lt;&gt;"", (E145*9)+(F145*4)+(G145*4),"")</f>
        <v>0</v>
      </c>
      <c r="I145" s="253" t="str">
        <f>IF(B145&lt;&gt;"",IF(D145&lt;&gt;0,D145/2.204,""),"")</f>
        <v/>
      </c>
      <c r="J145" s="253" t="e">
        <f>IF(B145&lt;&gt;"", AVERAGE(I139:I145),"")</f>
        <v>#DIV/0!</v>
      </c>
      <c r="K145" s="252"/>
      <c r="L145" s="248"/>
      <c r="M145" s="257">
        <f>IF(M144&lt;&gt;"",IF(MONTH(M144+1)=MONTH(M144),M144+1,""),"")</f>
        <v>43829</v>
      </c>
      <c r="N145" s="259" t="str">
        <f t="shared" si="48"/>
        <v>Monday</v>
      </c>
      <c r="O145" s="258"/>
      <c r="P145" s="253"/>
      <c r="Q145" s="253"/>
      <c r="R145" s="253"/>
      <c r="S145" s="253">
        <f>IF(M145&lt;&gt;"", (P145*9)+(Q145*4)+(R145*4),"")</f>
        <v>0</v>
      </c>
      <c r="T145" s="253" t="str">
        <f>IF(M145&lt;&gt;"",IF(O145&lt;&gt;0,O145/2.204,""),"")</f>
        <v/>
      </c>
      <c r="U145" s="253" t="e">
        <f>IF(M145&lt;&gt;"", AVERAGE(T139:T145),"")</f>
        <v>#DIV/0!</v>
      </c>
      <c r="V145" s="252"/>
      <c r="W145" s="248"/>
      <c r="X145" s="257">
        <f>IF(X144&lt;&gt;"",IF(MONTH(X144+1)=MONTH(X144),X144+1,""),"")</f>
        <v>43860</v>
      </c>
      <c r="Y145" s="259" t="str">
        <f t="shared" si="51"/>
        <v>Thursday</v>
      </c>
      <c r="Z145" s="258"/>
      <c r="AA145" s="253"/>
      <c r="AB145" s="253"/>
      <c r="AC145" s="253"/>
      <c r="AD145" s="253">
        <f>IF(X145&lt;&gt;"", (AA145*9)+(AB145*4)+(AC145*4),"")</f>
        <v>0</v>
      </c>
      <c r="AE145" s="253" t="str">
        <f>IF(X145&lt;&gt;"",IF(Z145&lt;&gt;0,Z145/2.204,""),"")</f>
        <v/>
      </c>
      <c r="AF145" s="253" t="e">
        <f>IF(X145&lt;&gt;"", AVERAGE(AE139:AE145),"")</f>
        <v>#DIV/0!</v>
      </c>
      <c r="AG145" s="252"/>
    </row>
    <row r="146" spans="2:33" ht="19.5" customHeight="1">
      <c r="B146" s="257" t="str">
        <f>IF(B145&lt;&gt;"",IF(MONTH(B145+1)=MONTH(B145),B145+1,""),"")</f>
        <v/>
      </c>
      <c r="C146" s="259" t="str">
        <f t="shared" si="45"/>
        <v/>
      </c>
      <c r="D146" s="258"/>
      <c r="E146" s="253"/>
      <c r="F146" s="253"/>
      <c r="G146" s="253"/>
      <c r="H146" s="253" t="str">
        <f>IF(B146&lt;&gt;"", (E146*9)+(F146*4)+(G146*4),"")</f>
        <v/>
      </c>
      <c r="I146" s="253" t="str">
        <f>IF(B146&lt;&gt;"",IF(D146&lt;&gt;0,D146/2.204,""),"")</f>
        <v/>
      </c>
      <c r="J146" s="253" t="str">
        <f>IF(B146&lt;&gt;"", AVERAGE(I140:I146),"")</f>
        <v/>
      </c>
      <c r="K146" s="252"/>
      <c r="L146" s="248"/>
      <c r="M146" s="257">
        <f>IF(M145&lt;&gt;"",IF(MONTH(M145+1)=MONTH(M145),M145+1,""),"")</f>
        <v>43830</v>
      </c>
      <c r="N146" s="259" t="str">
        <f t="shared" si="48"/>
        <v>Tuesday</v>
      </c>
      <c r="O146" s="258"/>
      <c r="P146" s="253"/>
      <c r="Q146" s="253"/>
      <c r="R146" s="253"/>
      <c r="S146" s="253">
        <f>IF(M146&lt;&gt;"", (P146*9)+(Q146*4)+(R146*4),"")</f>
        <v>0</v>
      </c>
      <c r="T146" s="253" t="str">
        <f>IF(M146&lt;&gt;"",IF(O146&lt;&gt;0,O146/2.204,""),"")</f>
        <v/>
      </c>
      <c r="U146" s="253" t="e">
        <f>IF(M146&lt;&gt;"", AVERAGE(T140:T146),"")</f>
        <v>#DIV/0!</v>
      </c>
      <c r="V146" s="252"/>
      <c r="W146" s="248"/>
      <c r="X146" s="257">
        <f>IF(X145&lt;&gt;"",IF(MONTH(X145+1)=MONTH(X145),X145+1,""),"")</f>
        <v>43861</v>
      </c>
      <c r="Y146" s="259" t="str">
        <f t="shared" si="51"/>
        <v>Friday</v>
      </c>
      <c r="Z146" s="258"/>
      <c r="AA146" s="253"/>
      <c r="AB146" s="253"/>
      <c r="AC146" s="253"/>
      <c r="AD146" s="253">
        <f>IF(X146&lt;&gt;"", (AA146*9)+(AB146*4)+(AC146*4),"")</f>
        <v>0</v>
      </c>
      <c r="AE146" s="253" t="str">
        <f>IF(X146&lt;&gt;"",IF(Z146&lt;&gt;0,Z146/2.204,""),"")</f>
        <v/>
      </c>
      <c r="AF146" s="253" t="e">
        <f>IF(X146&lt;&gt;"", AVERAGE(AE140:AE146),"")</f>
        <v>#DIV/0!</v>
      </c>
      <c r="AG146" s="252"/>
    </row>
    <row r="147" spans="2:33" ht="19.5" customHeight="1">
      <c r="B147" s="257"/>
      <c r="C147" s="255" t="s">
        <v>67</v>
      </c>
      <c r="D147" s="254" t="e">
        <f>AVERAGE(D116:D146)</f>
        <v>#DIV/0!</v>
      </c>
      <c r="E147" s="256" t="e">
        <f>Z110</f>
        <v>#DIV/0!</v>
      </c>
      <c r="F147" s="253"/>
      <c r="G147" s="255" t="s">
        <v>68</v>
      </c>
      <c r="H147" s="254">
        <f>AVERAGE(H116:H146)</f>
        <v>0</v>
      </c>
      <c r="I147" s="253"/>
      <c r="J147" s="253"/>
      <c r="K147" s="252"/>
      <c r="L147" s="248"/>
      <c r="M147" s="257"/>
      <c r="N147" s="255" t="s">
        <v>67</v>
      </c>
      <c r="O147" s="254" t="e">
        <f>AVERAGE(O116:O146)</f>
        <v>#DIV/0!</v>
      </c>
      <c r="P147" s="256" t="e">
        <f>D147</f>
        <v>#DIV/0!</v>
      </c>
      <c r="Q147" s="253"/>
      <c r="R147" s="255" t="s">
        <v>68</v>
      </c>
      <c r="S147" s="254">
        <f>AVERAGE(S116:S146)</f>
        <v>0</v>
      </c>
      <c r="T147" s="253"/>
      <c r="U147" s="253"/>
      <c r="V147" s="252"/>
      <c r="W147" s="248"/>
      <c r="X147" s="257"/>
      <c r="Y147" s="255" t="s">
        <v>67</v>
      </c>
      <c r="Z147" s="254" t="e">
        <f>AVERAGE(Z116:Z146)</f>
        <v>#DIV/0!</v>
      </c>
      <c r="AA147" s="256" t="e">
        <f>O147</f>
        <v>#DIV/0!</v>
      </c>
      <c r="AB147" s="253"/>
      <c r="AC147" s="255" t="s">
        <v>68</v>
      </c>
      <c r="AD147" s="254">
        <f>AVERAGE(AD116:AD146)</f>
        <v>0</v>
      </c>
      <c r="AE147" s="253"/>
      <c r="AF147" s="253"/>
      <c r="AG147" s="252"/>
    </row>
    <row r="148" spans="2:33" ht="19.5" customHeight="1" thickBot="1">
      <c r="B148" s="251"/>
      <c r="C148" s="250"/>
      <c r="D148" s="250"/>
      <c r="E148" s="250" t="s">
        <v>69</v>
      </c>
      <c r="F148" s="250"/>
      <c r="G148" s="250"/>
      <c r="H148" s="250"/>
      <c r="I148" s="250"/>
      <c r="J148" s="250"/>
      <c r="K148" s="249"/>
      <c r="L148" s="248"/>
      <c r="M148" s="251"/>
      <c r="N148" s="250"/>
      <c r="O148" s="250"/>
      <c r="P148" s="250" t="s">
        <v>69</v>
      </c>
      <c r="Q148" s="250"/>
      <c r="R148" s="250"/>
      <c r="S148" s="250"/>
      <c r="T148" s="250"/>
      <c r="U148" s="250"/>
      <c r="V148" s="249"/>
      <c r="W148" s="248"/>
      <c r="X148" s="251"/>
      <c r="Y148" s="250"/>
      <c r="Z148" s="250"/>
      <c r="AA148" s="250" t="s">
        <v>69</v>
      </c>
      <c r="AB148" s="250"/>
      <c r="AC148" s="250"/>
      <c r="AD148" s="250"/>
      <c r="AE148" s="250"/>
      <c r="AF148" s="250"/>
      <c r="AG148" s="249"/>
    </row>
    <row r="149" spans="2:33" ht="13">
      <c r="B149" s="248"/>
      <c r="C149" s="248"/>
      <c r="M149" s="248"/>
      <c r="N149" s="248"/>
      <c r="X149" s="248"/>
      <c r="Y149" s="248"/>
    </row>
    <row r="150" spans="2:33" ht="13"/>
    <row r="151" spans="2:33" ht="13"/>
    <row r="152" spans="2:33" ht="13"/>
    <row r="153" spans="2:33" ht="13"/>
    <row r="154" spans="2:33" ht="13"/>
    <row r="155" spans="2:33" ht="13"/>
    <row r="156" spans="2:33" ht="13"/>
    <row r="157" spans="2:33" ht="13"/>
    <row r="158" spans="2:33" ht="13"/>
    <row r="159" spans="2:33" ht="13"/>
    <row r="160" spans="2:33"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row r="315" ht="13"/>
    <row r="316" ht="13"/>
    <row r="317" ht="13"/>
    <row r="318" ht="13"/>
    <row r="319" ht="13"/>
    <row r="320" ht="13"/>
    <row r="321" ht="13"/>
    <row r="322" ht="13"/>
    <row r="323" ht="13"/>
    <row r="324" ht="13"/>
    <row r="325" ht="13"/>
    <row r="326" ht="13"/>
    <row r="327" ht="13"/>
    <row r="328" ht="13"/>
    <row r="329" ht="13"/>
    <row r="330" ht="13"/>
    <row r="331" ht="13"/>
    <row r="332" ht="13"/>
    <row r="333" ht="13"/>
    <row r="334" ht="13"/>
    <row r="335" ht="13"/>
    <row r="336" ht="13"/>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3"/>
    <row r="698" ht="13"/>
    <row r="699" ht="13"/>
    <row r="700" ht="13"/>
    <row r="701" ht="13"/>
    <row r="702" ht="13"/>
    <row r="703" ht="13"/>
    <row r="704" ht="13"/>
    <row r="705" ht="13"/>
    <row r="706" ht="13"/>
    <row r="707" ht="13"/>
    <row r="708" ht="13"/>
    <row r="709" ht="13"/>
    <row r="710" ht="13"/>
    <row r="711" ht="13"/>
    <row r="712" ht="13"/>
    <row r="713" ht="13"/>
    <row r="714" ht="13"/>
    <row r="715" ht="13"/>
    <row r="716" ht="13"/>
    <row r="717" ht="13"/>
    <row r="718" ht="13"/>
    <row r="719" ht="13"/>
    <row r="720" ht="13"/>
    <row r="721" ht="13"/>
    <row r="722" ht="13"/>
    <row r="723" ht="13"/>
    <row r="724" ht="13"/>
    <row r="725" ht="13"/>
    <row r="726" ht="13"/>
    <row r="727" ht="13"/>
    <row r="728" ht="13"/>
    <row r="729" ht="13"/>
    <row r="730" ht="13"/>
    <row r="731" ht="13"/>
    <row r="732" ht="13"/>
    <row r="733" ht="13"/>
    <row r="734" ht="13"/>
    <row r="735" ht="13"/>
    <row r="736" ht="13"/>
    <row r="737" ht="13"/>
    <row r="738" ht="13"/>
    <row r="739" ht="13"/>
    <row r="740" ht="13"/>
    <row r="741" ht="13"/>
    <row r="742" ht="13"/>
    <row r="743" ht="13"/>
    <row r="744" ht="13"/>
    <row r="745" ht="13"/>
    <row r="746" ht="13"/>
    <row r="747" ht="13"/>
    <row r="748" ht="13"/>
    <row r="749" ht="13"/>
    <row r="750" ht="13"/>
    <row r="751" ht="13"/>
    <row r="752" ht="13"/>
    <row r="753" ht="13"/>
    <row r="754" ht="13"/>
    <row r="755" ht="13"/>
    <row r="756" ht="13"/>
    <row r="757" ht="13"/>
    <row r="758" ht="13"/>
    <row r="759" ht="13"/>
    <row r="760" ht="13"/>
    <row r="761" ht="13"/>
    <row r="762" ht="13"/>
    <row r="763" ht="13"/>
    <row r="764" ht="13"/>
    <row r="765" ht="13"/>
    <row r="766" ht="13"/>
    <row r="767" ht="13"/>
    <row r="768" ht="13"/>
    <row r="769" ht="13"/>
    <row r="770" ht="13"/>
    <row r="771" ht="13"/>
    <row r="772" ht="13"/>
    <row r="773" ht="13"/>
    <row r="774" ht="13"/>
    <row r="775" ht="13"/>
    <row r="776" ht="13"/>
    <row r="777" ht="13"/>
    <row r="778" ht="13"/>
    <row r="779" ht="13"/>
    <row r="780" ht="13"/>
    <row r="781" ht="13"/>
    <row r="782" ht="13"/>
    <row r="783" ht="13"/>
    <row r="784" ht="13"/>
    <row r="785" ht="13"/>
    <row r="786" ht="13"/>
    <row r="787" ht="13"/>
    <row r="788" ht="13"/>
    <row r="789" ht="13"/>
    <row r="790" ht="13"/>
    <row r="791" ht="13"/>
    <row r="792" ht="13"/>
    <row r="793" ht="13"/>
    <row r="794" ht="13"/>
    <row r="795" ht="13"/>
    <row r="796" ht="13"/>
    <row r="797" ht="13"/>
    <row r="798" ht="13"/>
    <row r="799" ht="13"/>
    <row r="800" ht="13"/>
    <row r="801" ht="13"/>
    <row r="802" ht="13"/>
    <row r="803" ht="13"/>
    <row r="804" ht="13"/>
    <row r="805" ht="13"/>
    <row r="806" ht="13"/>
    <row r="807" ht="13"/>
    <row r="808" ht="13"/>
    <row r="809" ht="13"/>
    <row r="810" ht="13"/>
    <row r="811" ht="13"/>
    <row r="812" ht="13"/>
    <row r="813" ht="13"/>
    <row r="814" ht="13"/>
    <row r="815" ht="13"/>
    <row r="816" ht="13"/>
    <row r="817" ht="13"/>
    <row r="818" ht="13"/>
    <row r="819" ht="13"/>
    <row r="820" ht="13"/>
    <row r="821" ht="13"/>
    <row r="822" ht="13"/>
    <row r="823" ht="13"/>
    <row r="824" ht="13"/>
    <row r="825" ht="13"/>
    <row r="826" ht="13"/>
    <row r="827" ht="13"/>
    <row r="828" ht="13"/>
    <row r="829" ht="13"/>
    <row r="830" ht="13"/>
    <row r="831" ht="13"/>
    <row r="832" ht="13"/>
    <row r="833" ht="13"/>
    <row r="834" ht="13"/>
    <row r="835" ht="13"/>
    <row r="836" ht="13"/>
    <row r="837" ht="13"/>
    <row r="838" ht="13"/>
    <row r="839" ht="13"/>
    <row r="840" ht="13"/>
    <row r="841" ht="13"/>
    <row r="842" ht="13"/>
    <row r="843" ht="13"/>
    <row r="844" ht="13"/>
    <row r="845" ht="13"/>
    <row r="846" ht="13"/>
    <row r="847" ht="13"/>
    <row r="848" ht="13"/>
    <row r="849" ht="13"/>
    <row r="850" ht="13"/>
    <row r="851" ht="13"/>
    <row r="852" ht="13"/>
    <row r="853" ht="13"/>
    <row r="854" ht="13"/>
    <row r="855" ht="13"/>
    <row r="856" ht="13"/>
    <row r="857" ht="13"/>
    <row r="858" ht="13"/>
    <row r="859" ht="13"/>
    <row r="860" ht="13"/>
    <row r="861" ht="13"/>
    <row r="862" ht="13"/>
    <row r="863" ht="13"/>
    <row r="864" ht="13"/>
    <row r="865" ht="13"/>
    <row r="866" ht="13"/>
    <row r="867" ht="13"/>
    <row r="868" ht="13"/>
    <row r="869" ht="13"/>
    <row r="870" ht="13"/>
    <row r="871" ht="13"/>
    <row r="872" ht="13"/>
    <row r="873" ht="13"/>
    <row r="874" ht="13"/>
    <row r="875" ht="13"/>
    <row r="876" ht="13"/>
    <row r="877" ht="13"/>
    <row r="878" ht="13"/>
    <row r="879" ht="13"/>
    <row r="880" ht="13"/>
    <row r="881" ht="13"/>
    <row r="882" ht="13"/>
    <row r="883" ht="13"/>
    <row r="884" ht="13"/>
    <row r="885" ht="13"/>
    <row r="886" ht="13"/>
    <row r="887" ht="13"/>
    <row r="888" ht="13"/>
    <row r="889" ht="13"/>
    <row r="890" ht="13"/>
    <row r="891" ht="13"/>
    <row r="892" ht="13"/>
    <row r="893" ht="13"/>
    <row r="894" ht="13"/>
    <row r="895" ht="13"/>
    <row r="896" ht="13"/>
    <row r="897" ht="13"/>
    <row r="898" ht="13"/>
    <row r="899" ht="13"/>
    <row r="900" ht="13"/>
    <row r="901" ht="13"/>
    <row r="902" ht="13"/>
    <row r="903" ht="13"/>
    <row r="904" ht="13"/>
    <row r="905" ht="13"/>
    <row r="906" ht="13"/>
    <row r="907" ht="13"/>
    <row r="908" ht="13"/>
    <row r="909" ht="13"/>
    <row r="910" ht="13"/>
    <row r="911" ht="13"/>
    <row r="912" ht="13"/>
    <row r="913" ht="13"/>
    <row r="914" ht="13"/>
    <row r="915" ht="13"/>
    <row r="916" ht="13"/>
    <row r="917" ht="13"/>
    <row r="918" ht="13"/>
    <row r="919" ht="13"/>
    <row r="920" ht="13"/>
    <row r="921" ht="13"/>
    <row r="922" ht="13"/>
    <row r="923" ht="13"/>
    <row r="924" ht="13"/>
    <row r="925" ht="13"/>
    <row r="926" ht="13"/>
    <row r="927" ht="13"/>
    <row r="928" ht="13"/>
    <row r="929" ht="13"/>
    <row r="930" ht="13"/>
    <row r="931" ht="13"/>
    <row r="932" ht="13"/>
    <row r="933" ht="13"/>
    <row r="934" ht="13"/>
    <row r="935" ht="13"/>
    <row r="936" ht="13"/>
    <row r="937" ht="13"/>
    <row r="938" ht="13"/>
    <row r="939" ht="13"/>
    <row r="940" ht="13"/>
    <row r="941" ht="13"/>
    <row r="942" ht="13"/>
    <row r="943" ht="13"/>
    <row r="944" ht="13"/>
    <row r="945" ht="13"/>
    <row r="946" ht="13"/>
    <row r="947" ht="13"/>
    <row r="948" ht="13"/>
    <row r="949" ht="13"/>
    <row r="950" ht="13"/>
    <row r="951" ht="13"/>
    <row r="952" ht="13"/>
    <row r="953" ht="13"/>
    <row r="954" ht="13"/>
    <row r="955" ht="13"/>
    <row r="956" ht="13"/>
    <row r="957" ht="13"/>
    <row r="958" ht="13"/>
    <row r="959" ht="13"/>
    <row r="960" ht="13"/>
  </sheetData>
  <mergeCells count="12">
    <mergeCell ref="M2:V2"/>
    <mergeCell ref="B2:K2"/>
    <mergeCell ref="X2:AG2"/>
    <mergeCell ref="M113:V113"/>
    <mergeCell ref="B113:K113"/>
    <mergeCell ref="M76:V76"/>
    <mergeCell ref="B76:K76"/>
    <mergeCell ref="X113:AG113"/>
    <mergeCell ref="M39:V39"/>
    <mergeCell ref="B39:K39"/>
    <mergeCell ref="X76:AG76"/>
    <mergeCell ref="X39:AG39"/>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L1000"/>
  <sheetViews>
    <sheetView showGridLines="0" topLeftCell="A13" workbookViewId="0">
      <selection activeCell="AJ29" sqref="AJ29"/>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3" width="7.83203125" hidden="1" customWidth="1"/>
    <col min="34" max="34" width="6.5" hidden="1" customWidth="1"/>
    <col min="37" max="37" width="57.6640625" customWidth="1"/>
  </cols>
  <sheetData>
    <row r="1" spans="1:34" ht="99.75" customHeight="1">
      <c r="A1" s="1"/>
      <c r="B1" s="348"/>
      <c r="C1" s="343"/>
      <c r="D1" s="343"/>
      <c r="E1" s="343"/>
      <c r="F1" s="343"/>
      <c r="G1" s="344"/>
      <c r="H1" s="342" t="s">
        <v>48</v>
      </c>
      <c r="I1" s="343"/>
      <c r="J1" s="343"/>
      <c r="K1" s="343"/>
      <c r="L1" s="343"/>
      <c r="M1" s="343"/>
      <c r="N1" s="344"/>
      <c r="O1" s="8"/>
      <c r="P1" s="8"/>
      <c r="Q1" s="8"/>
      <c r="R1" s="8"/>
      <c r="S1" s="8"/>
      <c r="T1" s="31"/>
      <c r="U1" s="31"/>
      <c r="V1" s="31"/>
      <c r="W1" s="31"/>
      <c r="X1" s="31"/>
      <c r="Y1" s="31"/>
      <c r="Z1" s="31"/>
      <c r="AA1" s="31"/>
      <c r="AB1" s="31"/>
      <c r="AC1" s="31"/>
      <c r="AD1" s="31"/>
      <c r="AE1" s="31"/>
      <c r="AF1" s="31"/>
      <c r="AG1" s="31"/>
      <c r="AH1" s="31"/>
    </row>
    <row r="2" spans="1:34" ht="34.5" customHeight="1">
      <c r="B2" s="345"/>
      <c r="C2" s="346"/>
      <c r="D2" s="346"/>
      <c r="E2" s="346"/>
      <c r="F2" s="346"/>
      <c r="G2" s="347"/>
      <c r="H2" s="345"/>
      <c r="I2" s="346"/>
      <c r="J2" s="346"/>
      <c r="K2" s="346"/>
      <c r="L2" s="346"/>
      <c r="M2" s="346"/>
      <c r="N2" s="347"/>
      <c r="O2" s="31"/>
      <c r="P2" s="31"/>
      <c r="Q2" s="31"/>
      <c r="R2" s="31"/>
      <c r="S2" s="31"/>
      <c r="T2" s="31"/>
      <c r="U2" s="31"/>
      <c r="V2" s="31"/>
      <c r="W2" s="31"/>
      <c r="X2" s="31"/>
      <c r="Y2" s="31"/>
      <c r="Z2" s="31"/>
      <c r="AA2" s="31"/>
      <c r="AB2" s="31"/>
      <c r="AC2" s="31"/>
      <c r="AD2" s="31"/>
      <c r="AE2" s="31"/>
      <c r="AF2" s="31"/>
      <c r="AG2" s="31"/>
      <c r="AH2" s="31"/>
    </row>
    <row r="3" spans="1:34" ht="79.5" customHeight="1">
      <c r="B3" s="32" t="s">
        <v>50</v>
      </c>
      <c r="C3" s="33"/>
      <c r="D3" s="33"/>
      <c r="E3" s="34"/>
      <c r="F3" s="34"/>
      <c r="G3" s="34"/>
      <c r="H3" s="34"/>
      <c r="I3" s="34"/>
      <c r="J3" s="34"/>
      <c r="K3" s="34"/>
      <c r="L3" s="34"/>
      <c r="M3" s="34"/>
      <c r="N3" s="35"/>
    </row>
    <row r="4" spans="1:34" ht="219.75" customHeight="1">
      <c r="B4" s="349" t="s">
        <v>51</v>
      </c>
      <c r="C4" s="337"/>
      <c r="D4" s="337"/>
      <c r="E4" s="337"/>
      <c r="F4" s="337"/>
      <c r="G4" s="337"/>
      <c r="H4" s="337"/>
      <c r="I4" s="337"/>
      <c r="J4" s="337"/>
      <c r="K4" s="337"/>
      <c r="L4" s="337"/>
      <c r="M4" s="337"/>
      <c r="N4" s="338"/>
    </row>
    <row r="5" spans="1:34" ht="60" customHeight="1">
      <c r="B5" s="339"/>
      <c r="C5" s="340"/>
      <c r="D5" s="341"/>
      <c r="E5" s="36" t="s">
        <v>27</v>
      </c>
      <c r="F5" s="36" t="s">
        <v>28</v>
      </c>
      <c r="G5" s="36" t="s">
        <v>29</v>
      </c>
      <c r="H5" s="36" t="s">
        <v>30</v>
      </c>
      <c r="I5" s="36" t="s">
        <v>31</v>
      </c>
      <c r="J5" s="36" t="s">
        <v>32</v>
      </c>
      <c r="K5" s="36" t="s">
        <v>33</v>
      </c>
      <c r="L5" s="36" t="s">
        <v>34</v>
      </c>
      <c r="M5" s="36" t="s">
        <v>35</v>
      </c>
      <c r="N5" s="38" t="s">
        <v>36</v>
      </c>
    </row>
    <row r="6" spans="1:34" ht="69.75" customHeight="1">
      <c r="B6" s="360" t="s">
        <v>52</v>
      </c>
      <c r="C6" s="351"/>
      <c r="D6" s="352"/>
      <c r="E6" s="39">
        <v>100</v>
      </c>
      <c r="F6" s="40"/>
      <c r="G6" s="40"/>
      <c r="H6" s="40"/>
      <c r="I6" s="40"/>
      <c r="J6" s="40"/>
      <c r="K6" s="40"/>
      <c r="L6" s="40"/>
      <c r="M6" s="40"/>
      <c r="N6" s="41"/>
    </row>
    <row r="7" spans="1:34" ht="69.75" customHeight="1">
      <c r="B7" s="359" t="s">
        <v>53</v>
      </c>
      <c r="C7" s="333"/>
      <c r="D7" s="334"/>
      <c r="E7" s="42"/>
      <c r="F7" s="43"/>
      <c r="G7" s="44"/>
      <c r="H7" s="44"/>
      <c r="I7" s="43"/>
      <c r="J7" s="43"/>
      <c r="K7" s="43"/>
      <c r="L7" s="43"/>
      <c r="M7" s="43"/>
      <c r="N7" s="45"/>
    </row>
    <row r="8" spans="1:34" ht="69.75" customHeight="1">
      <c r="B8" s="353" t="s">
        <v>63</v>
      </c>
      <c r="C8" s="354"/>
      <c r="D8" s="355"/>
      <c r="E8" s="46"/>
      <c r="F8" s="47"/>
      <c r="G8" s="47"/>
      <c r="H8" s="47"/>
      <c r="I8" s="47"/>
      <c r="J8" s="47"/>
      <c r="K8" s="47"/>
      <c r="L8" s="47"/>
      <c r="M8" s="47"/>
      <c r="N8" s="48"/>
    </row>
    <row r="9" spans="1:34" ht="69.75" customHeight="1">
      <c r="B9" s="356" t="s">
        <v>64</v>
      </c>
      <c r="C9" s="357"/>
      <c r="D9" s="358"/>
      <c r="E9" s="49">
        <f>MAX(E6/1,E7/0.955,E8/0.922)</f>
        <v>100</v>
      </c>
      <c r="F9" s="50">
        <f>MAX(F6/0.955,F7/0.922,F8/0.892)</f>
        <v>0</v>
      </c>
      <c r="G9" s="50">
        <f>MAX(G6/0.922,G7/0.892,G8/0.863)</f>
        <v>0</v>
      </c>
      <c r="H9" s="50">
        <f>MAX(H6/0.892,H7/0.863,H8/0.837)</f>
        <v>0</v>
      </c>
      <c r="I9" s="50">
        <f>MAX(I6/0.863,I7/0.835,I8/0.81)</f>
        <v>0</v>
      </c>
      <c r="J9" s="50">
        <f>MAX(J6/0.837,J7/0.811,J8/0.786)</f>
        <v>0</v>
      </c>
      <c r="K9" s="50">
        <f>MAX(K6/0.811,K7/0.786,K8/0.762)</f>
        <v>0</v>
      </c>
      <c r="L9" s="50">
        <f>MAX(L6/0.786,L7/0.762,L8/0.739)</f>
        <v>0</v>
      </c>
      <c r="M9" s="50">
        <f>MAX(M6/0.762,M7/0.739,M8/0.707)</f>
        <v>0</v>
      </c>
      <c r="N9" s="51">
        <f>MAX(N6/0.739,N7/0.707,N8/0.68)</f>
        <v>0</v>
      </c>
    </row>
    <row r="10" spans="1:34" ht="69.75" customHeight="1">
      <c r="B10" s="361">
        <f>MAX(E9:N9)</f>
        <v>100</v>
      </c>
      <c r="C10" s="324"/>
      <c r="D10" s="324"/>
      <c r="E10" s="324"/>
      <c r="F10" s="324"/>
      <c r="G10" s="324"/>
      <c r="H10" s="324"/>
      <c r="I10" s="324"/>
      <c r="J10" s="324"/>
      <c r="K10" s="324"/>
      <c r="L10" s="324"/>
      <c r="M10" s="324"/>
      <c r="N10" s="322"/>
    </row>
    <row r="11" spans="1:34" ht="69.75" customHeight="1"/>
    <row r="12" spans="1:34" ht="79.5" customHeight="1">
      <c r="B12" s="52" t="s">
        <v>65</v>
      </c>
      <c r="C12" s="53"/>
      <c r="D12" s="53"/>
      <c r="E12" s="54"/>
      <c r="F12" s="54"/>
      <c r="G12" s="54"/>
      <c r="H12" s="54"/>
      <c r="I12" s="54"/>
      <c r="J12" s="54"/>
      <c r="K12" s="54"/>
      <c r="L12" s="54"/>
      <c r="M12" s="54"/>
      <c r="N12" s="55"/>
    </row>
    <row r="13" spans="1:34" ht="132" customHeight="1">
      <c r="B13" s="349" t="s">
        <v>66</v>
      </c>
      <c r="C13" s="337"/>
      <c r="D13" s="337"/>
      <c r="E13" s="337"/>
      <c r="F13" s="337"/>
      <c r="G13" s="337"/>
      <c r="H13" s="337"/>
      <c r="I13" s="337"/>
      <c r="J13" s="337"/>
      <c r="K13" s="337"/>
      <c r="L13" s="337"/>
      <c r="M13" s="337"/>
      <c r="N13" s="338"/>
    </row>
    <row r="14" spans="1:34" ht="60" customHeight="1">
      <c r="B14" s="339"/>
      <c r="C14" s="340"/>
      <c r="D14" s="341"/>
      <c r="E14" s="36" t="s">
        <v>27</v>
      </c>
      <c r="F14" s="36" t="s">
        <v>28</v>
      </c>
      <c r="G14" s="36" t="s">
        <v>29</v>
      </c>
      <c r="H14" s="36" t="s">
        <v>30</v>
      </c>
      <c r="I14" s="36" t="s">
        <v>31</v>
      </c>
      <c r="J14" s="36" t="s">
        <v>32</v>
      </c>
      <c r="K14" s="36" t="s">
        <v>33</v>
      </c>
      <c r="L14" s="36" t="s">
        <v>34</v>
      </c>
      <c r="M14" s="36" t="s">
        <v>35</v>
      </c>
      <c r="N14" s="38" t="s">
        <v>36</v>
      </c>
    </row>
    <row r="15" spans="1:34" ht="60" customHeight="1">
      <c r="B15" s="350" t="s">
        <v>37</v>
      </c>
      <c r="C15" s="351"/>
      <c r="D15" s="352"/>
      <c r="E15" s="39">
        <f t="shared" ref="E15:N22" si="0">oneRepMax*VLOOKUP($B15,tblRPEPercentageWithoutColumnHeaders,MATCH(E$14,tblRPEPercentageColumnHeaders,0),0)</f>
        <v>100</v>
      </c>
      <c r="F15" s="40">
        <f t="shared" si="0"/>
        <v>95.5</v>
      </c>
      <c r="G15" s="40">
        <f t="shared" si="0"/>
        <v>92.2</v>
      </c>
      <c r="H15" s="40">
        <f t="shared" si="0"/>
        <v>89.2</v>
      </c>
      <c r="I15" s="40">
        <f t="shared" si="0"/>
        <v>86.3</v>
      </c>
      <c r="J15" s="40">
        <f t="shared" si="0"/>
        <v>83.7</v>
      </c>
      <c r="K15" s="40">
        <f t="shared" si="0"/>
        <v>81.100000000000009</v>
      </c>
      <c r="L15" s="56">
        <f t="shared" si="0"/>
        <v>78.600000000000009</v>
      </c>
      <c r="M15" s="40">
        <f t="shared" si="0"/>
        <v>76.2</v>
      </c>
      <c r="N15" s="41">
        <f t="shared" si="0"/>
        <v>73.900000000000006</v>
      </c>
    </row>
    <row r="16" spans="1:34" ht="60" customHeight="1">
      <c r="B16" s="332" t="s">
        <v>38</v>
      </c>
      <c r="C16" s="333"/>
      <c r="D16" s="334"/>
      <c r="E16" s="57">
        <f t="shared" si="0"/>
        <v>97.8</v>
      </c>
      <c r="F16" s="58">
        <f t="shared" si="0"/>
        <v>93.899999999999991</v>
      </c>
      <c r="G16" s="58">
        <f t="shared" si="0"/>
        <v>90.7</v>
      </c>
      <c r="H16" s="58">
        <f t="shared" si="0"/>
        <v>87.8</v>
      </c>
      <c r="I16" s="58">
        <f t="shared" si="0"/>
        <v>85</v>
      </c>
      <c r="J16" s="58">
        <f t="shared" si="0"/>
        <v>82.399999999999991</v>
      </c>
      <c r="K16" s="58">
        <f t="shared" si="0"/>
        <v>79.900000000000006</v>
      </c>
      <c r="L16" s="59">
        <f t="shared" si="0"/>
        <v>77.400000000000006</v>
      </c>
      <c r="M16" s="58">
        <f t="shared" si="0"/>
        <v>75.099999999999994</v>
      </c>
      <c r="N16" s="60">
        <f t="shared" si="0"/>
        <v>72.3</v>
      </c>
    </row>
    <row r="17" spans="2:38" ht="60" customHeight="1">
      <c r="B17" s="335" t="s">
        <v>39</v>
      </c>
      <c r="C17" s="333"/>
      <c r="D17" s="334"/>
      <c r="E17" s="61">
        <f t="shared" si="0"/>
        <v>95.5</v>
      </c>
      <c r="F17" s="59">
        <f t="shared" si="0"/>
        <v>92.2</v>
      </c>
      <c r="G17" s="59">
        <f t="shared" si="0"/>
        <v>89.2</v>
      </c>
      <c r="H17" s="59">
        <f t="shared" si="0"/>
        <v>86.3</v>
      </c>
      <c r="I17" s="59">
        <f t="shared" si="0"/>
        <v>83.7</v>
      </c>
      <c r="J17" s="59">
        <f t="shared" si="0"/>
        <v>81.100000000000009</v>
      </c>
      <c r="K17" s="59">
        <f t="shared" si="0"/>
        <v>78.600000000000009</v>
      </c>
      <c r="L17" s="62">
        <f t="shared" si="0"/>
        <v>76.2</v>
      </c>
      <c r="M17" s="43">
        <f t="shared" si="0"/>
        <v>73.900000000000006</v>
      </c>
      <c r="N17" s="45">
        <f t="shared" si="0"/>
        <v>70.7</v>
      </c>
      <c r="AJ17" s="290"/>
      <c r="AK17" s="290"/>
      <c r="AL17" s="290"/>
    </row>
    <row r="18" spans="2:38" ht="60" customHeight="1">
      <c r="B18" s="332" t="s">
        <v>40</v>
      </c>
      <c r="C18" s="333"/>
      <c r="D18" s="334"/>
      <c r="E18" s="57">
        <f t="shared" si="0"/>
        <v>93.899999999999991</v>
      </c>
      <c r="F18" s="58">
        <f t="shared" si="0"/>
        <v>90.7</v>
      </c>
      <c r="G18" s="58">
        <f t="shared" si="0"/>
        <v>87.8</v>
      </c>
      <c r="H18" s="58">
        <f t="shared" si="0"/>
        <v>85</v>
      </c>
      <c r="I18" s="58">
        <f t="shared" si="0"/>
        <v>82.399999999999991</v>
      </c>
      <c r="J18" s="58">
        <f t="shared" si="0"/>
        <v>79.900000000000006</v>
      </c>
      <c r="K18" s="58">
        <f t="shared" si="0"/>
        <v>77.400000000000006</v>
      </c>
      <c r="L18" s="58">
        <f t="shared" si="0"/>
        <v>75.099999999999994</v>
      </c>
      <c r="M18" s="58">
        <f t="shared" si="0"/>
        <v>72.3</v>
      </c>
      <c r="N18" s="60">
        <f t="shared" si="0"/>
        <v>69.399999999999991</v>
      </c>
      <c r="AK18" s="290"/>
    </row>
    <row r="19" spans="2:38" ht="60" customHeight="1">
      <c r="B19" s="335" t="s">
        <v>41</v>
      </c>
      <c r="C19" s="333"/>
      <c r="D19" s="334"/>
      <c r="E19" s="42">
        <f t="shared" si="0"/>
        <v>92.2</v>
      </c>
      <c r="F19" s="43">
        <f t="shared" si="0"/>
        <v>89.2</v>
      </c>
      <c r="G19" s="43">
        <f t="shared" si="0"/>
        <v>86.3</v>
      </c>
      <c r="H19" s="43">
        <f t="shared" si="0"/>
        <v>83.7</v>
      </c>
      <c r="I19" s="43">
        <f t="shared" si="0"/>
        <v>81.100000000000009</v>
      </c>
      <c r="J19" s="43">
        <f t="shared" si="0"/>
        <v>78.600000000000009</v>
      </c>
      <c r="K19" s="43">
        <f t="shared" si="0"/>
        <v>76.2</v>
      </c>
      <c r="L19" s="43">
        <f t="shared" si="0"/>
        <v>73.900000000000006</v>
      </c>
      <c r="M19" s="43">
        <f t="shared" si="0"/>
        <v>70.7</v>
      </c>
      <c r="N19" s="45">
        <f t="shared" si="0"/>
        <v>68</v>
      </c>
    </row>
    <row r="20" spans="2:38" ht="60" customHeight="1">
      <c r="B20" s="332" t="s">
        <v>42</v>
      </c>
      <c r="C20" s="333"/>
      <c r="D20" s="334"/>
      <c r="E20" s="57">
        <f t="shared" si="0"/>
        <v>90.7</v>
      </c>
      <c r="F20" s="58">
        <f t="shared" si="0"/>
        <v>87.8</v>
      </c>
      <c r="G20" s="58">
        <f t="shared" si="0"/>
        <v>85</v>
      </c>
      <c r="H20" s="58">
        <f t="shared" si="0"/>
        <v>82.399999999999991</v>
      </c>
      <c r="I20" s="58">
        <f t="shared" si="0"/>
        <v>79.900000000000006</v>
      </c>
      <c r="J20" s="58">
        <f t="shared" si="0"/>
        <v>77.400000000000006</v>
      </c>
      <c r="K20" s="58">
        <f t="shared" si="0"/>
        <v>75.099999999999994</v>
      </c>
      <c r="L20" s="58">
        <f t="shared" si="0"/>
        <v>72.3</v>
      </c>
      <c r="M20" s="58">
        <f t="shared" si="0"/>
        <v>69.399999999999991</v>
      </c>
      <c r="N20" s="60">
        <f t="shared" si="0"/>
        <v>66.7</v>
      </c>
    </row>
    <row r="21" spans="2:38" ht="60" customHeight="1">
      <c r="B21" s="335" t="s">
        <v>43</v>
      </c>
      <c r="C21" s="333"/>
      <c r="D21" s="334"/>
      <c r="E21" s="42">
        <f t="shared" si="0"/>
        <v>89.2</v>
      </c>
      <c r="F21" s="43">
        <f t="shared" si="0"/>
        <v>86.3</v>
      </c>
      <c r="G21" s="43">
        <f t="shared" si="0"/>
        <v>83.7</v>
      </c>
      <c r="H21" s="43">
        <f t="shared" si="0"/>
        <v>81.100000000000009</v>
      </c>
      <c r="I21" s="43">
        <f t="shared" si="0"/>
        <v>78.600000000000009</v>
      </c>
      <c r="J21" s="43">
        <f t="shared" si="0"/>
        <v>76.2</v>
      </c>
      <c r="K21" s="43">
        <f t="shared" si="0"/>
        <v>73.900000000000006</v>
      </c>
      <c r="L21" s="43">
        <f t="shared" si="0"/>
        <v>70.7</v>
      </c>
      <c r="M21" s="43">
        <f t="shared" si="0"/>
        <v>68</v>
      </c>
      <c r="N21" s="45">
        <f t="shared" si="0"/>
        <v>65.3</v>
      </c>
    </row>
    <row r="22" spans="2:38" ht="60" customHeight="1">
      <c r="B22" s="336" t="s">
        <v>44</v>
      </c>
      <c r="C22" s="337"/>
      <c r="D22" s="338"/>
      <c r="E22" s="63">
        <f t="shared" si="0"/>
        <v>87.8</v>
      </c>
      <c r="F22" s="64">
        <f t="shared" si="0"/>
        <v>85</v>
      </c>
      <c r="G22" s="64">
        <f t="shared" si="0"/>
        <v>82.399999999999991</v>
      </c>
      <c r="H22" s="64">
        <f t="shared" si="0"/>
        <v>79.900000000000006</v>
      </c>
      <c r="I22" s="64">
        <f t="shared" si="0"/>
        <v>77.400000000000006</v>
      </c>
      <c r="J22" s="64">
        <f t="shared" si="0"/>
        <v>75.099999999999994</v>
      </c>
      <c r="K22" s="64">
        <f t="shared" si="0"/>
        <v>72.3</v>
      </c>
      <c r="L22" s="64">
        <f t="shared" si="0"/>
        <v>69.399999999999991</v>
      </c>
      <c r="M22" s="64">
        <f t="shared" si="0"/>
        <v>66.7</v>
      </c>
      <c r="N22" s="65">
        <f t="shared" si="0"/>
        <v>64</v>
      </c>
    </row>
    <row r="23" spans="2:38" ht="15.75" customHeight="1"/>
    <row r="24" spans="2:38" ht="15.75" customHeight="1"/>
    <row r="25" spans="2:38" ht="15.75" customHeight="1"/>
    <row r="26" spans="2:38" ht="15.75" customHeight="1"/>
    <row r="27" spans="2:38" ht="15.75" customHeight="1"/>
    <row r="28" spans="2:38" ht="15.75" customHeight="1"/>
    <row r="29" spans="2:38" ht="15.75" customHeight="1"/>
    <row r="30" spans="2:38" ht="15.75" customHeight="1"/>
    <row r="31" spans="2:38" ht="15.75" customHeight="1"/>
    <row r="32" spans="2:3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6:D16"/>
    <mergeCell ref="B17:D17"/>
    <mergeCell ref="B5:D5"/>
    <mergeCell ref="H1:N2"/>
    <mergeCell ref="B1:G2"/>
    <mergeCell ref="B4:N4"/>
    <mergeCell ref="B15:D15"/>
    <mergeCell ref="B14:D14"/>
    <mergeCell ref="B8:D8"/>
    <mergeCell ref="B9:D9"/>
    <mergeCell ref="B7:D7"/>
    <mergeCell ref="B6:D6"/>
    <mergeCell ref="B10:N10"/>
    <mergeCell ref="B13:N13"/>
    <mergeCell ref="B18:D18"/>
    <mergeCell ref="B19:D19"/>
    <mergeCell ref="B20:D20"/>
    <mergeCell ref="B21:D21"/>
    <mergeCell ref="B22:D22"/>
  </mergeCells>
  <conditionalFormatting sqref="E7:K7 L6">
    <cfRule type="cellIs" dxfId="1041" priority="1" operator="equal">
      <formula>""</formula>
    </cfRule>
  </conditionalFormatting>
  <conditionalFormatting sqref="L7">
    <cfRule type="cellIs" dxfId="1040" priority="2" operator="equal">
      <formula>""</formula>
    </cfRule>
  </conditionalFormatting>
  <dataValidations count="1">
    <dataValidation type="decimal" operator="greaterThanOrEqual" allowBlank="1" showInputMessage="1" showErrorMessage="1" prompt="Enter pounds (lbs) as a whole number." sqref="E6:N9" xr:uid="{00000000-0002-0000-0400-000000000000}">
      <formula1>0</formula1>
    </dataValidation>
  </dataValidations>
  <printOptions horizontalCentered="1"/>
  <pageMargins left="0.25" right="0.25" top="0.25" bottom="0.2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tabSelected="1" topLeftCell="A2" workbookViewId="0">
      <selection activeCell="Q59" sqref="Q59"/>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362" t="s">
        <v>768</v>
      </c>
      <c r="C3" s="363"/>
      <c r="D3" s="363"/>
      <c r="E3" s="364"/>
      <c r="F3" s="164"/>
      <c r="G3" s="362" t="s">
        <v>770</v>
      </c>
      <c r="H3" s="363"/>
      <c r="I3" s="363"/>
      <c r="J3" s="364"/>
      <c r="L3" s="362" t="s">
        <v>772</v>
      </c>
      <c r="M3" s="363"/>
      <c r="N3" s="363"/>
      <c r="O3" s="364"/>
      <c r="Q3" s="365" t="s">
        <v>1766</v>
      </c>
      <c r="R3" s="363"/>
      <c r="S3" s="364"/>
    </row>
    <row r="4" spans="2:19" ht="19.5" customHeight="1">
      <c r="B4" s="166" t="str">
        <f ca="1">'WEEK 1'!D7</f>
        <v>Competition Style Low Bar Back Squat (w/ belt)</v>
      </c>
      <c r="C4" s="167">
        <f ca="1">'WEEK 1'!I7</f>
        <v>0</v>
      </c>
      <c r="D4" s="167">
        <f>'WEEK 1'!F7</f>
        <v>0</v>
      </c>
      <c r="E4" s="168">
        <f>'WEEK 1'!H7</f>
        <v>0</v>
      </c>
      <c r="F4" s="164"/>
      <c r="G4" s="166" t="str">
        <f ca="1">'WEEK 1'!D8</f>
        <v>Competition-Style Bench Press</v>
      </c>
      <c r="H4" s="167">
        <f ca="1">'WEEK 1'!I8</f>
        <v>0</v>
      </c>
      <c r="I4" s="167">
        <f>'WEEK 1'!F8</f>
        <v>0</v>
      </c>
      <c r="J4" s="168">
        <f>'WEEK 1'!H8</f>
        <v>0</v>
      </c>
      <c r="L4" s="166" t="str">
        <f ca="1">'WEEK 1'!D9</f>
        <v>Standing Overhead Press</v>
      </c>
      <c r="M4" s="167">
        <f ca="1">'WEEK 1'!I9</f>
        <v>0</v>
      </c>
      <c r="N4" s="167">
        <f>'WEEK 1'!F9</f>
        <v>0</v>
      </c>
      <c r="O4" s="169">
        <f>'WEEK 1'!H9</f>
        <v>0</v>
      </c>
      <c r="Q4" s="170">
        <f>'WEEK 1'!J125</f>
        <v>0</v>
      </c>
      <c r="R4" s="66"/>
      <c r="S4" s="37"/>
    </row>
    <row r="5" spans="2:19" ht="19.5" customHeight="1">
      <c r="B5" s="171" t="str">
        <f ca="1">'WEEK 2'!D7</f>
        <v>Competition Style Low Bar Back Squat (w/ belt)</v>
      </c>
      <c r="C5" s="172">
        <f ca="1">'WEEK 2'!I7</f>
        <v>0</v>
      </c>
      <c r="D5" s="172">
        <f>'WEEK 2'!F7</f>
        <v>0</v>
      </c>
      <c r="E5" s="173">
        <f>'WEEK 2'!H7</f>
        <v>0</v>
      </c>
      <c r="F5" s="164"/>
      <c r="G5" s="171" t="str">
        <f ca="1">'WEEK 2'!D8</f>
        <v>Competition-Style Bench Press</v>
      </c>
      <c r="H5" s="172">
        <f ca="1">'WEEK 2'!I8</f>
        <v>0</v>
      </c>
      <c r="I5" s="172">
        <f>'WEEK 2'!F8</f>
        <v>0</v>
      </c>
      <c r="J5" s="173">
        <f>'WEEK 2'!H8</f>
        <v>0</v>
      </c>
      <c r="L5" s="171" t="str">
        <f ca="1">'WEEK 2'!D9</f>
        <v>Standing Overhead Press</v>
      </c>
      <c r="M5" s="172">
        <f ca="1">'WEEK 2'!I9</f>
        <v>0</v>
      </c>
      <c r="N5" s="172">
        <f>'WEEK 2'!F9</f>
        <v>0</v>
      </c>
      <c r="O5" s="174">
        <f>'WEEK 2'!H9</f>
        <v>0</v>
      </c>
      <c r="Q5" s="175">
        <f>'WEEK 2'!J125</f>
        <v>0</v>
      </c>
      <c r="R5" s="176"/>
      <c r="S5" s="177"/>
    </row>
    <row r="6" spans="2:19" ht="19.5" customHeight="1">
      <c r="B6" s="166" t="str">
        <f ca="1">'WEEK 3'!D7</f>
        <v>Competition Style Low Bar Back Squat (w/ belt)</v>
      </c>
      <c r="C6" s="167">
        <f ca="1">'WEEK 3'!I7</f>
        <v>0</v>
      </c>
      <c r="D6" s="167">
        <f>'WEEK 3'!F7</f>
        <v>0</v>
      </c>
      <c r="E6" s="168">
        <f>'WEEK 3'!H7</f>
        <v>0</v>
      </c>
      <c r="F6" s="164"/>
      <c r="G6" s="166" t="str">
        <f ca="1">'WEEK 3'!D8</f>
        <v>Competition-Style Bench Press</v>
      </c>
      <c r="H6" s="167">
        <f ca="1">'WEEK 3'!I8</f>
        <v>0</v>
      </c>
      <c r="I6" s="167">
        <f>'WEEK 3'!F8</f>
        <v>0</v>
      </c>
      <c r="J6" s="168">
        <f>'WEEK 3'!H8</f>
        <v>0</v>
      </c>
      <c r="L6" s="166" t="str">
        <f ca="1">'WEEK 3'!D9</f>
        <v>Standing Overhead Press</v>
      </c>
      <c r="M6" s="167">
        <f ca="1">'WEEK 3'!I9</f>
        <v>0</v>
      </c>
      <c r="N6" s="167">
        <f>'WEEK 3'!F9</f>
        <v>0</v>
      </c>
      <c r="O6" s="169">
        <f>'WEEK 3'!H9</f>
        <v>0</v>
      </c>
      <c r="Q6" s="170">
        <f>'WEEK 3'!J125</f>
        <v>0</v>
      </c>
      <c r="R6" s="66"/>
      <c r="S6" s="37"/>
    </row>
    <row r="7" spans="2:19" ht="19.5" customHeight="1">
      <c r="B7" s="171" t="str">
        <f ca="1">'WEEK 4'!D7</f>
        <v>Competition Style Low Bar Back Squat (w/ belt)</v>
      </c>
      <c r="C7" s="172">
        <f ca="1">'WEEK 4'!I7</f>
        <v>0</v>
      </c>
      <c r="D7" s="172">
        <f>'WEEK 4'!F7</f>
        <v>0</v>
      </c>
      <c r="E7" s="173">
        <f>'WEEK 4'!H7</f>
        <v>0</v>
      </c>
      <c r="F7" s="164"/>
      <c r="G7" s="171" t="str">
        <f ca="1">'WEEK 4'!D8</f>
        <v>Competition-Style Bench Press</v>
      </c>
      <c r="H7" s="172">
        <f ca="1">'WEEK 4'!I8</f>
        <v>0</v>
      </c>
      <c r="I7" s="172">
        <f>'WEEK 4'!F8</f>
        <v>0</v>
      </c>
      <c r="J7" s="173">
        <f>'WEEK 4'!H8</f>
        <v>0</v>
      </c>
      <c r="L7" s="171" t="str">
        <f ca="1">'WEEK 4'!D9</f>
        <v>Standing Overhead Press</v>
      </c>
      <c r="M7" s="172">
        <f ca="1">'WEEK 4'!I9</f>
        <v>0</v>
      </c>
      <c r="N7" s="172">
        <f>'WEEK 4'!F9</f>
        <v>0</v>
      </c>
      <c r="O7" s="174">
        <f>'WEEK 4'!H9</f>
        <v>0</v>
      </c>
      <c r="Q7" s="175">
        <f>'WEEK 4'!J125</f>
        <v>0</v>
      </c>
      <c r="R7" s="178">
        <f t="shared" ref="R7:R55" si="0">AVERAGE(Q4:Q7)</f>
        <v>0</v>
      </c>
      <c r="S7" s="177"/>
    </row>
    <row r="8" spans="2:19" ht="19.5" customHeight="1">
      <c r="B8" s="166" t="str">
        <f ca="1">'WEEK 5'!D7</f>
        <v>Competition Style Low Bar Back Squat (w/ belt)</v>
      </c>
      <c r="C8" s="167">
        <f ca="1">'WEEK 5'!I7</f>
        <v>0</v>
      </c>
      <c r="D8" s="167">
        <f>'WEEK 5'!F7</f>
        <v>0</v>
      </c>
      <c r="E8" s="168">
        <f>'WEEK 5'!H7</f>
        <v>0</v>
      </c>
      <c r="F8" s="164"/>
      <c r="G8" s="166" t="str">
        <f ca="1">'WEEK 5'!D8</f>
        <v>Competition-Style Bench Press</v>
      </c>
      <c r="H8" s="167">
        <f ca="1">'WEEK 5'!I8</f>
        <v>0</v>
      </c>
      <c r="I8" s="167">
        <f>'WEEK 5'!F8</f>
        <v>0</v>
      </c>
      <c r="J8" s="168">
        <f>'WEEK 5'!H8</f>
        <v>0</v>
      </c>
      <c r="L8" s="166" t="str">
        <f ca="1">'WEEK 5'!D9</f>
        <v>Close Grip Floor Press</v>
      </c>
      <c r="M8" s="167">
        <f ca="1">'WEEK 5'!I9</f>
        <v>0</v>
      </c>
      <c r="N8" s="167">
        <f>'WEEK 5'!F9</f>
        <v>0</v>
      </c>
      <c r="O8" s="169">
        <f>'WEEK 5'!H9</f>
        <v>0</v>
      </c>
      <c r="Q8" s="170">
        <f>'WEEK 5'!J125</f>
        <v>0</v>
      </c>
      <c r="R8" s="179">
        <f t="shared" si="0"/>
        <v>0</v>
      </c>
      <c r="S8" s="180" t="e">
        <f t="shared" ref="S8:S55" si="1">Q8/R8</f>
        <v>#DIV/0!</v>
      </c>
    </row>
    <row r="9" spans="2:19" ht="19.5" customHeight="1">
      <c r="B9" s="171" t="str">
        <f ca="1">'WEEK 6'!D7</f>
        <v>Competition Style Low Bar Back Squat (w/ belt)</v>
      </c>
      <c r="C9" s="172">
        <f ca="1">'WEEK 6'!I7</f>
        <v>0</v>
      </c>
      <c r="D9" s="172">
        <f>'WEEK 6'!F7</f>
        <v>0</v>
      </c>
      <c r="E9" s="173">
        <f>'WEEK 6'!H7</f>
        <v>0</v>
      </c>
      <c r="G9" s="171" t="str">
        <f ca="1">'WEEK 6'!D8</f>
        <v>Competition-Style Bench Press</v>
      </c>
      <c r="H9" s="172">
        <f ca="1">'WEEK 6'!I8</f>
        <v>0</v>
      </c>
      <c r="I9" s="172">
        <f>'WEEK 6'!F8</f>
        <v>0</v>
      </c>
      <c r="J9" s="173">
        <f>'WEEK 6'!H8</f>
        <v>0</v>
      </c>
      <c r="L9" s="171" t="str">
        <f ca="1">'WEEK 6'!D9</f>
        <v>Close Grip Floor Press</v>
      </c>
      <c r="M9" s="172">
        <f ca="1">'WEEK 6'!I9</f>
        <v>0</v>
      </c>
      <c r="N9" s="172">
        <f>'WEEK 6'!F9</f>
        <v>0</v>
      </c>
      <c r="O9" s="174">
        <f>'WEEK 6'!H9</f>
        <v>0</v>
      </c>
      <c r="Q9" s="175">
        <f>'WEEK 6'!J125</f>
        <v>0</v>
      </c>
      <c r="R9" s="178">
        <f t="shared" si="0"/>
        <v>0</v>
      </c>
      <c r="S9" s="181" t="e">
        <f t="shared" si="1"/>
        <v>#DIV/0!</v>
      </c>
    </row>
    <row r="10" spans="2:19" ht="19.5" customHeight="1">
      <c r="B10" s="166" t="str">
        <f ca="1">'WEEK 7'!D7</f>
        <v>Competition Style Low Bar Back Squat (w/ belt)</v>
      </c>
      <c r="C10" s="167">
        <f ca="1">'WEEK 7'!I7</f>
        <v>0</v>
      </c>
      <c r="D10" s="167">
        <f>'WEEK 7'!F7</f>
        <v>0</v>
      </c>
      <c r="E10" s="168">
        <f>'WEEK 7'!H7</f>
        <v>0</v>
      </c>
      <c r="G10" s="166" t="str">
        <f ca="1">'WEEK 7'!D8</f>
        <v>Competition-Style Bench Press</v>
      </c>
      <c r="H10" s="167">
        <f ca="1">'WEEK 7'!I8</f>
        <v>0</v>
      </c>
      <c r="I10" s="167">
        <f>'WEEK 7'!F8</f>
        <v>0</v>
      </c>
      <c r="J10" s="168">
        <f>'WEEK 7'!H8</f>
        <v>0</v>
      </c>
      <c r="L10" s="166" t="str">
        <f ca="1">'WEEK 7'!D9</f>
        <v>Close Grip Floor Press</v>
      </c>
      <c r="M10" s="167">
        <f ca="1">'WEEK 7'!I9</f>
        <v>0</v>
      </c>
      <c r="N10" s="167">
        <f>'WEEK 7'!F9</f>
        <v>0</v>
      </c>
      <c r="O10" s="169">
        <f>'WEEK 7'!H9</f>
        <v>0</v>
      </c>
      <c r="Q10" s="170">
        <f>'WEEK 7'!J125</f>
        <v>0</v>
      </c>
      <c r="R10" s="179">
        <f t="shared" si="0"/>
        <v>0</v>
      </c>
      <c r="S10" s="180" t="e">
        <f t="shared" si="1"/>
        <v>#DIV/0!</v>
      </c>
    </row>
    <row r="11" spans="2:19" ht="19.5" customHeight="1">
      <c r="B11" s="171" t="str">
        <f ca="1">'WEEK 8'!D7</f>
        <v>Competition Style Low Bar Back Squat (w/ belt)</v>
      </c>
      <c r="C11" s="172">
        <f ca="1">'WEEK 8'!I7</f>
        <v>0</v>
      </c>
      <c r="D11" s="172">
        <f>'WEEK 8'!F7</f>
        <v>0</v>
      </c>
      <c r="E11" s="173">
        <f>'WEEK 8'!H7</f>
        <v>0</v>
      </c>
      <c r="G11" s="171" t="str">
        <f ca="1">'WEEK 8'!D8</f>
        <v>Competition-Style Bench Press</v>
      </c>
      <c r="H11" s="172">
        <f ca="1">'WEEK 8'!I8</f>
        <v>0</v>
      </c>
      <c r="I11" s="172">
        <f>'WEEK 8'!F8</f>
        <v>0</v>
      </c>
      <c r="J11" s="173">
        <f>'WEEK 8'!H8</f>
        <v>0</v>
      </c>
      <c r="L11" s="171" t="str">
        <f ca="1">'WEEK 8'!D9</f>
        <v>Close Grip Floor Press</v>
      </c>
      <c r="M11" s="172">
        <f ca="1">'WEEK 8'!I9</f>
        <v>0</v>
      </c>
      <c r="N11" s="172">
        <f>'WEEK 8'!F9</f>
        <v>0</v>
      </c>
      <c r="O11" s="174">
        <f>'WEEK 8'!H9</f>
        <v>0</v>
      </c>
      <c r="Q11" s="175">
        <f>'WEEK 8'!J125</f>
        <v>0</v>
      </c>
      <c r="R11" s="178">
        <f t="shared" si="0"/>
        <v>0</v>
      </c>
      <c r="S11" s="181" t="e">
        <f t="shared" si="1"/>
        <v>#DIV/0!</v>
      </c>
    </row>
    <row r="12" spans="2:19" ht="19.5" customHeight="1">
      <c r="B12" s="182" t="str">
        <f ca="1">'WEEK 9'!D7</f>
        <v>Competition Style Low Bar Back Squat (w/ belt)</v>
      </c>
      <c r="C12" s="167">
        <f ca="1">'WEEK 9'!I7</f>
        <v>0</v>
      </c>
      <c r="D12" s="167">
        <f>'WEEK 9'!F7</f>
        <v>0</v>
      </c>
      <c r="E12" s="168">
        <f>'WEEK 9'!H7</f>
        <v>0</v>
      </c>
      <c r="G12" s="166" t="str">
        <f ca="1">'WEEK 9'!D8</f>
        <v>Competition-Style Bench Press</v>
      </c>
      <c r="H12" s="167">
        <f ca="1">'WEEK 9'!I8</f>
        <v>0</v>
      </c>
      <c r="I12" s="167">
        <f>'WEEK 9'!F8</f>
        <v>0</v>
      </c>
      <c r="J12" s="168">
        <f>'WEEK 9'!H8</f>
        <v>0</v>
      </c>
      <c r="L12" s="166" t="str">
        <f ca="1">'WEEK 9'!D9</f>
        <v>Feet up bench press</v>
      </c>
      <c r="M12" s="167">
        <f ca="1">'WEEK 9'!I9</f>
        <v>0</v>
      </c>
      <c r="N12" s="167">
        <f>'WEEK 9'!F9</f>
        <v>0</v>
      </c>
      <c r="O12" s="169">
        <f>'WEEK 9'!H9</f>
        <v>0</v>
      </c>
      <c r="Q12" s="170">
        <f>'WEEK 9'!J125</f>
        <v>0</v>
      </c>
      <c r="R12" s="179">
        <f t="shared" si="0"/>
        <v>0</v>
      </c>
      <c r="S12" s="180" t="e">
        <f t="shared" si="1"/>
        <v>#DIV/0!</v>
      </c>
    </row>
    <row r="13" spans="2:19" ht="19.5" customHeight="1">
      <c r="B13" s="171" t="str">
        <f ca="1">'WEEK 10'!D7</f>
        <v>Competition Style Low Bar Back Squat (w/ belt)</v>
      </c>
      <c r="C13" s="172">
        <f ca="1">'WEEK 10'!I7</f>
        <v>0</v>
      </c>
      <c r="D13" s="172">
        <f>'WEEK 10'!F7</f>
        <v>0</v>
      </c>
      <c r="E13" s="173">
        <f>'WEEK 10'!H7</f>
        <v>0</v>
      </c>
      <c r="G13" s="171" t="str">
        <f ca="1">'WEEK 10'!D8</f>
        <v>Competition-Style Bench Press</v>
      </c>
      <c r="H13" s="172">
        <f ca="1">'WEEK 10'!I8</f>
        <v>0</v>
      </c>
      <c r="I13" s="172">
        <f>'WEEK 10'!F8</f>
        <v>0</v>
      </c>
      <c r="J13" s="173">
        <f>'WEEK 10'!H8</f>
        <v>0</v>
      </c>
      <c r="L13" s="171" t="str">
        <f ca="1">'WEEK 10'!D9</f>
        <v>Feet up bench press</v>
      </c>
      <c r="M13" s="172">
        <f ca="1">'WEEK 10'!I9</f>
        <v>0</v>
      </c>
      <c r="N13" s="172">
        <f>'WEEK 10'!F9</f>
        <v>0</v>
      </c>
      <c r="O13" s="174">
        <f>'WEEK 10'!H9</f>
        <v>0</v>
      </c>
      <c r="Q13" s="175">
        <f>'WEEK 10'!J125</f>
        <v>0</v>
      </c>
      <c r="R13" s="178">
        <f t="shared" si="0"/>
        <v>0</v>
      </c>
      <c r="S13" s="181" t="e">
        <f t="shared" si="1"/>
        <v>#DIV/0!</v>
      </c>
    </row>
    <row r="14" spans="2:19" ht="19.5" customHeight="1">
      <c r="B14" s="166" t="str">
        <f ca="1">'WEEK 11'!D7</f>
        <v>Competition Style Low Bar Back Squat (w/ belt)</v>
      </c>
      <c r="C14" s="167">
        <f ca="1">'WEEK 11'!I7</f>
        <v>0</v>
      </c>
      <c r="D14" s="167">
        <f>'WEEK 11'!F7</f>
        <v>0</v>
      </c>
      <c r="E14" s="168">
        <f>'WEEK 11'!H7</f>
        <v>0</v>
      </c>
      <c r="G14" s="166" t="str">
        <f ca="1">'WEEK 11'!D8</f>
        <v>Competition-Style Bench Press</v>
      </c>
      <c r="H14" s="167">
        <f ca="1">'WEEK 11'!I8</f>
        <v>0</v>
      </c>
      <c r="I14" s="167">
        <f>'WEEK 11'!F8</f>
        <v>0</v>
      </c>
      <c r="J14" s="168">
        <f>'WEEK 11'!H8</f>
        <v>0</v>
      </c>
      <c r="L14" s="166" t="str">
        <f ca="1">'WEEK 11'!D9</f>
        <v>Feet up bench press</v>
      </c>
      <c r="M14" s="167">
        <f ca="1">'WEEK 11'!I9</f>
        <v>0</v>
      </c>
      <c r="N14" s="167">
        <f>'WEEK 11'!F9</f>
        <v>0</v>
      </c>
      <c r="O14" s="169">
        <f>'WEEK 11'!H9</f>
        <v>0</v>
      </c>
      <c r="Q14" s="170">
        <f>'WEEK 11'!J125</f>
        <v>0</v>
      </c>
      <c r="R14" s="179">
        <f t="shared" si="0"/>
        <v>0</v>
      </c>
      <c r="S14" s="180" t="e">
        <f t="shared" si="1"/>
        <v>#DIV/0!</v>
      </c>
    </row>
    <row r="15" spans="2:19" ht="19.5" customHeight="1">
      <c r="B15" s="171" t="str">
        <f ca="1">'WEEK 12'!D7</f>
        <v>Competition Style Low Bar Back Squat (w/ belt)</v>
      </c>
      <c r="C15" s="172">
        <f ca="1">'WEEK 12'!I7</f>
        <v>0</v>
      </c>
      <c r="D15" s="172">
        <f>'WEEK 12'!F7</f>
        <v>0</v>
      </c>
      <c r="E15" s="173">
        <f>'WEEK 12'!H7</f>
        <v>0</v>
      </c>
      <c r="G15" s="171" t="str">
        <f ca="1">'WEEK 12'!D8</f>
        <v>Competition-Style Bench Press</v>
      </c>
      <c r="H15" s="172">
        <f ca="1">'WEEK 12'!I8</f>
        <v>0</v>
      </c>
      <c r="I15" s="172">
        <f>'WEEK 12'!F8</f>
        <v>0</v>
      </c>
      <c r="J15" s="173">
        <f>'WEEK 12'!H8</f>
        <v>0</v>
      </c>
      <c r="L15" s="171" t="str">
        <f ca="1">'WEEK 12'!D9</f>
        <v>Feet up bench press</v>
      </c>
      <c r="M15" s="172">
        <f ca="1">'WEEK 12'!I9</f>
        <v>0</v>
      </c>
      <c r="N15" s="172">
        <f>'WEEK 12'!F9</f>
        <v>0</v>
      </c>
      <c r="O15" s="174">
        <f>'WEEK 12'!H9</f>
        <v>0</v>
      </c>
      <c r="Q15" s="175">
        <f>'WEEK 12'!J125</f>
        <v>0</v>
      </c>
      <c r="R15" s="178">
        <f t="shared" si="0"/>
        <v>0</v>
      </c>
      <c r="S15" s="181" t="e">
        <f t="shared" si="1"/>
        <v>#DIV/0!</v>
      </c>
    </row>
    <row r="16" spans="2:19" ht="19.5" customHeight="1">
      <c r="B16" s="166" t="str">
        <f ca="1">'WEEK 13'!D7</f>
        <v>Competition Style Low Bar Back Squat (w/ belt)</v>
      </c>
      <c r="C16" s="167">
        <f ca="1">'WEEK 13'!I7</f>
        <v>0</v>
      </c>
      <c r="D16" s="167">
        <f>'WEEK 13'!F7</f>
        <v>0</v>
      </c>
      <c r="E16" s="168">
        <f>'WEEK 13'!H7</f>
        <v>0</v>
      </c>
      <c r="G16" s="166" t="str">
        <f ca="1">'WEEK 13'!D8</f>
        <v>Competition-Style Bench Press</v>
      </c>
      <c r="H16" s="167">
        <f ca="1">'WEEK 13'!I8</f>
        <v>0</v>
      </c>
      <c r="I16" s="167">
        <f>'WEEK 13'!F8</f>
        <v>0</v>
      </c>
      <c r="J16" s="168">
        <f>'WEEK 13'!H8</f>
        <v>0</v>
      </c>
      <c r="L16" s="166" t="str">
        <f ca="1">'WEEK 13'!D9</f>
        <v>Competition-Style Conventional deadlift w/ belt</v>
      </c>
      <c r="M16" s="167">
        <f ca="1">'WEEK 13'!I9</f>
        <v>0</v>
      </c>
      <c r="N16" s="167">
        <f>'WEEK 13'!F9</f>
        <v>0</v>
      </c>
      <c r="O16" s="169">
        <f>'WEEK 13'!H9</f>
        <v>0</v>
      </c>
      <c r="Q16" s="170">
        <f>'WEEK 13'!J125</f>
        <v>0</v>
      </c>
      <c r="R16" s="179">
        <f t="shared" si="0"/>
        <v>0</v>
      </c>
      <c r="S16" s="180" t="e">
        <f t="shared" si="1"/>
        <v>#DIV/0!</v>
      </c>
    </row>
    <row r="17" spans="2:19" ht="19.5" customHeight="1">
      <c r="B17" s="171" t="str">
        <f ca="1">'WEEK 14'!D7</f>
        <v>Slot 1 Week 14</v>
      </c>
      <c r="C17" s="172">
        <f ca="1">'WEEK 14'!I7</f>
        <v>0</v>
      </c>
      <c r="D17" s="172">
        <f>'WEEK 14'!F7</f>
        <v>0</v>
      </c>
      <c r="E17" s="173">
        <f>'WEEK 14'!H7</f>
        <v>0</v>
      </c>
      <c r="G17" s="171" t="str">
        <f ca="1">'WEEK 14'!D8</f>
        <v>Slot 2 Week 14</v>
      </c>
      <c r="H17" s="172">
        <f ca="1">'WEEK 14'!I8</f>
        <v>0</v>
      </c>
      <c r="I17" s="172">
        <f>'WEEK 14'!F8</f>
        <v>0</v>
      </c>
      <c r="J17" s="173">
        <f>'WEEK 14'!H8</f>
        <v>0</v>
      </c>
      <c r="L17" s="171" t="str">
        <f ca="1">'WEEK 14'!D9</f>
        <v>Slot 3 Week 14</v>
      </c>
      <c r="M17" s="172">
        <f ca="1">'WEEK 14'!I9</f>
        <v>0</v>
      </c>
      <c r="N17" s="172">
        <f>'WEEK 14'!F9</f>
        <v>0</v>
      </c>
      <c r="O17" s="174">
        <f>'WEEK 14'!H9</f>
        <v>0</v>
      </c>
      <c r="Q17" s="175">
        <f>'WEEK 14'!J125</f>
        <v>0</v>
      </c>
      <c r="R17" s="178">
        <f t="shared" si="0"/>
        <v>0</v>
      </c>
      <c r="S17" s="181" t="e">
        <f t="shared" si="1"/>
        <v>#DIV/0!</v>
      </c>
    </row>
    <row r="18" spans="2:19" ht="19.5" customHeight="1">
      <c r="B18" s="166" t="str">
        <f ca="1">'WEEK 15'!D7</f>
        <v>Slot 1 Week 15</v>
      </c>
      <c r="C18" s="167">
        <f ca="1">'WEEK 15'!I7</f>
        <v>0</v>
      </c>
      <c r="D18" s="167">
        <f>'WEEK 15'!F7</f>
        <v>0</v>
      </c>
      <c r="E18" s="168">
        <f>'WEEK 15'!H7</f>
        <v>0</v>
      </c>
      <c r="G18" s="166" t="str">
        <f ca="1">'WEEK 15'!D8</f>
        <v>Slot 2 Week 15</v>
      </c>
      <c r="H18" s="167">
        <f ca="1">'WEEK 15'!I8</f>
        <v>0</v>
      </c>
      <c r="I18" s="167">
        <f>'WEEK 15'!F8</f>
        <v>0</v>
      </c>
      <c r="J18" s="168">
        <f>'WEEK 15'!H8</f>
        <v>0</v>
      </c>
      <c r="L18" s="166" t="str">
        <f ca="1">'WEEK 15'!D9</f>
        <v>Slot 3 Week 15</v>
      </c>
      <c r="M18" s="167">
        <f ca="1">'WEEK 15'!I9</f>
        <v>0</v>
      </c>
      <c r="N18" s="167">
        <f>'WEEK 15'!F9</f>
        <v>0</v>
      </c>
      <c r="O18" s="169">
        <f>'WEEK 15'!H9</f>
        <v>0</v>
      </c>
      <c r="Q18" s="170">
        <f>'WEEK 15'!J125</f>
        <v>0</v>
      </c>
      <c r="R18" s="179">
        <f t="shared" si="0"/>
        <v>0</v>
      </c>
      <c r="S18" s="180" t="e">
        <f t="shared" si="1"/>
        <v>#DIV/0!</v>
      </c>
    </row>
    <row r="19" spans="2:19" ht="19.5" customHeight="1">
      <c r="B19" s="183" t="str">
        <f ca="1">'WEEK 16'!D7</f>
        <v>Slot 1 Week 16</v>
      </c>
      <c r="C19" s="184">
        <f ca="1">'WEEK 16'!I7</f>
        <v>0</v>
      </c>
      <c r="D19" s="184">
        <f>'WEEK 16'!F7</f>
        <v>0</v>
      </c>
      <c r="E19" s="185">
        <f>'WEEK 16'!H7</f>
        <v>0</v>
      </c>
      <c r="G19" s="183" t="str">
        <f ca="1">'WEEK 16'!D8</f>
        <v>Slot 2 Week 16</v>
      </c>
      <c r="H19" s="184">
        <f ca="1">'WEEK 16'!I8</f>
        <v>0</v>
      </c>
      <c r="I19" s="184">
        <f>'WEEK 16'!F8</f>
        <v>0</v>
      </c>
      <c r="J19" s="185">
        <f>'WEEK 16'!H8</f>
        <v>0</v>
      </c>
      <c r="L19" s="183" t="str">
        <f ca="1">'WEEK 16'!D9</f>
        <v>Slot 3 Week 16</v>
      </c>
      <c r="M19" s="184">
        <f ca="1">'WEEK 16'!I9</f>
        <v>0</v>
      </c>
      <c r="N19" s="184">
        <f>'WEEK 16'!F9</f>
        <v>0</v>
      </c>
      <c r="O19" s="186">
        <f>'WEEK 16'!H9</f>
        <v>0</v>
      </c>
      <c r="Q19" s="187">
        <f>'WEEK 16'!J125</f>
        <v>0</v>
      </c>
      <c r="R19" s="188">
        <f t="shared" si="0"/>
        <v>0</v>
      </c>
      <c r="S19" s="189" t="e">
        <f t="shared" si="1"/>
        <v>#DIV/0!</v>
      </c>
    </row>
    <row r="20" spans="2:19" ht="19.5" hidden="1" customHeight="1">
      <c r="B20" s="190" t="s">
        <v>1767</v>
      </c>
      <c r="C20" s="190" t="s">
        <v>1768</v>
      </c>
      <c r="D20" s="190" t="s">
        <v>1769</v>
      </c>
      <c r="E20" s="190" t="s">
        <v>1770</v>
      </c>
      <c r="G20" s="190" t="s">
        <v>1771</v>
      </c>
      <c r="H20" s="190" t="s">
        <v>1768</v>
      </c>
      <c r="I20" s="190" t="s">
        <v>1769</v>
      </c>
      <c r="J20" s="190" t="s">
        <v>1770</v>
      </c>
      <c r="L20" s="190" t="s">
        <v>1771</v>
      </c>
      <c r="M20" s="190" t="s">
        <v>1768</v>
      </c>
      <c r="N20" s="190" t="s">
        <v>1769</v>
      </c>
      <c r="O20" s="190" t="s">
        <v>1770</v>
      </c>
      <c r="Q20" s="191" t="e">
        <v>#REF!</v>
      </c>
      <c r="R20" s="66" t="e">
        <f t="shared" si="0"/>
        <v>#REF!</v>
      </c>
      <c r="S20" s="192" t="e">
        <f t="shared" si="1"/>
        <v>#REF!</v>
      </c>
    </row>
    <row r="21" spans="2:19" ht="19.5" hidden="1" customHeight="1">
      <c r="B21" s="190" t="s">
        <v>1772</v>
      </c>
      <c r="C21" s="190" t="s">
        <v>1773</v>
      </c>
      <c r="D21" s="190" t="s">
        <v>1774</v>
      </c>
      <c r="E21" s="190" t="s">
        <v>1775</v>
      </c>
      <c r="G21" s="190" t="s">
        <v>1776</v>
      </c>
      <c r="H21" s="190" t="s">
        <v>1773</v>
      </c>
      <c r="I21" s="190" t="s">
        <v>1774</v>
      </c>
      <c r="J21" s="190" t="s">
        <v>1775</v>
      </c>
      <c r="L21" s="190" t="s">
        <v>1776</v>
      </c>
      <c r="M21" s="190" t="s">
        <v>1773</v>
      </c>
      <c r="N21" s="190" t="s">
        <v>1774</v>
      </c>
      <c r="O21" s="190" t="s">
        <v>1775</v>
      </c>
      <c r="Q21" s="193" t="s">
        <v>1777</v>
      </c>
      <c r="R21" s="66" t="e">
        <f t="shared" si="0"/>
        <v>#REF!</v>
      </c>
      <c r="S21" s="192" t="e">
        <f t="shared" si="1"/>
        <v>#VALUE!</v>
      </c>
    </row>
    <row r="22" spans="2:19" ht="19.5" hidden="1" customHeight="1">
      <c r="B22" s="190" t="s">
        <v>1778</v>
      </c>
      <c r="C22" s="190" t="s">
        <v>1779</v>
      </c>
      <c r="D22" s="190" t="s">
        <v>1780</v>
      </c>
      <c r="E22" s="190" t="s">
        <v>1781</v>
      </c>
      <c r="G22" s="190" t="s">
        <v>1782</v>
      </c>
      <c r="H22" s="190" t="s">
        <v>1779</v>
      </c>
      <c r="I22" s="190" t="s">
        <v>1780</v>
      </c>
      <c r="J22" s="190" t="s">
        <v>1781</v>
      </c>
      <c r="L22" s="190" t="s">
        <v>1782</v>
      </c>
      <c r="M22" s="190" t="s">
        <v>1779</v>
      </c>
      <c r="N22" s="190" t="s">
        <v>1780</v>
      </c>
      <c r="O22" s="190" t="s">
        <v>1781</v>
      </c>
      <c r="Q22" s="193" t="s">
        <v>1783</v>
      </c>
      <c r="R22" s="66" t="e">
        <f t="shared" si="0"/>
        <v>#REF!</v>
      </c>
      <c r="S22" s="192" t="e">
        <f t="shared" si="1"/>
        <v>#VALUE!</v>
      </c>
    </row>
    <row r="23" spans="2:19" ht="19.5" hidden="1" customHeight="1">
      <c r="B23" s="190" t="s">
        <v>1784</v>
      </c>
      <c r="C23" s="190" t="s">
        <v>1785</v>
      </c>
      <c r="D23" s="190" t="s">
        <v>1786</v>
      </c>
      <c r="E23" s="190" t="s">
        <v>1787</v>
      </c>
      <c r="G23" s="190" t="s">
        <v>1788</v>
      </c>
      <c r="H23" s="190" t="s">
        <v>1785</v>
      </c>
      <c r="I23" s="190" t="s">
        <v>1786</v>
      </c>
      <c r="J23" s="190" t="s">
        <v>1787</v>
      </c>
      <c r="L23" s="190" t="s">
        <v>1788</v>
      </c>
      <c r="M23" s="190" t="s">
        <v>1785</v>
      </c>
      <c r="N23" s="190" t="s">
        <v>1786</v>
      </c>
      <c r="O23" s="190" t="s">
        <v>1787</v>
      </c>
      <c r="Q23" s="193" t="s">
        <v>1789</v>
      </c>
      <c r="R23" s="66" t="e">
        <f t="shared" si="0"/>
        <v>#REF!</v>
      </c>
      <c r="S23" s="192" t="e">
        <f t="shared" si="1"/>
        <v>#VALUE!</v>
      </c>
    </row>
    <row r="24" spans="2:19" ht="19.5" hidden="1" customHeight="1">
      <c r="B24" s="190" t="s">
        <v>1790</v>
      </c>
      <c r="C24" s="190" t="s">
        <v>1791</v>
      </c>
      <c r="D24" s="190" t="s">
        <v>1792</v>
      </c>
      <c r="E24" s="190" t="s">
        <v>1793</v>
      </c>
      <c r="G24" s="190" t="s">
        <v>1794</v>
      </c>
      <c r="H24" s="190" t="s">
        <v>1791</v>
      </c>
      <c r="I24" s="190" t="s">
        <v>1792</v>
      </c>
      <c r="J24" s="190" t="s">
        <v>1793</v>
      </c>
      <c r="L24" s="190" t="s">
        <v>1794</v>
      </c>
      <c r="M24" s="190" t="s">
        <v>1791</v>
      </c>
      <c r="N24" s="190" t="s">
        <v>1792</v>
      </c>
      <c r="O24" s="190" t="s">
        <v>1793</v>
      </c>
      <c r="Q24" s="193" t="s">
        <v>1795</v>
      </c>
      <c r="R24" s="179" t="e">
        <f t="shared" si="0"/>
        <v>#DIV/0!</v>
      </c>
      <c r="S24" s="192" t="e">
        <f t="shared" si="1"/>
        <v>#VALUE!</v>
      </c>
    </row>
    <row r="25" spans="2:19" ht="19.5" hidden="1" customHeight="1">
      <c r="B25" s="190" t="s">
        <v>1796</v>
      </c>
      <c r="C25" s="190" t="s">
        <v>1797</v>
      </c>
      <c r="D25" s="190" t="s">
        <v>1798</v>
      </c>
      <c r="E25" s="190" t="s">
        <v>1799</v>
      </c>
      <c r="G25" s="190" t="s">
        <v>1800</v>
      </c>
      <c r="H25" s="190" t="s">
        <v>1797</v>
      </c>
      <c r="I25" s="190" t="s">
        <v>1798</v>
      </c>
      <c r="J25" s="190" t="s">
        <v>1799</v>
      </c>
      <c r="L25" s="190" t="s">
        <v>1800</v>
      </c>
      <c r="M25" s="190" t="s">
        <v>1797</v>
      </c>
      <c r="N25" s="190" t="s">
        <v>1798</v>
      </c>
      <c r="O25" s="190" t="s">
        <v>1799</v>
      </c>
      <c r="Q25" s="193" t="s">
        <v>1801</v>
      </c>
      <c r="R25" s="179" t="e">
        <f t="shared" si="0"/>
        <v>#DIV/0!</v>
      </c>
      <c r="S25" s="192" t="e">
        <f t="shared" si="1"/>
        <v>#VALUE!</v>
      </c>
    </row>
    <row r="26" spans="2:19" ht="19.5" hidden="1" customHeight="1">
      <c r="B26" s="190" t="s">
        <v>1802</v>
      </c>
      <c r="C26" s="190" t="s">
        <v>1803</v>
      </c>
      <c r="D26" s="190" t="s">
        <v>1804</v>
      </c>
      <c r="E26" s="190" t="s">
        <v>1805</v>
      </c>
      <c r="G26" s="190" t="s">
        <v>1806</v>
      </c>
      <c r="H26" s="190" t="s">
        <v>1803</v>
      </c>
      <c r="I26" s="190" t="s">
        <v>1804</v>
      </c>
      <c r="J26" s="190" t="s">
        <v>1805</v>
      </c>
      <c r="L26" s="190" t="s">
        <v>1806</v>
      </c>
      <c r="M26" s="190" t="s">
        <v>1803</v>
      </c>
      <c r="N26" s="190" t="s">
        <v>1804</v>
      </c>
      <c r="O26" s="190" t="s">
        <v>1805</v>
      </c>
      <c r="Q26" s="193" t="s">
        <v>1807</v>
      </c>
      <c r="R26" s="179" t="e">
        <f t="shared" si="0"/>
        <v>#DIV/0!</v>
      </c>
      <c r="S26" s="192" t="e">
        <f t="shared" si="1"/>
        <v>#VALUE!</v>
      </c>
    </row>
    <row r="27" spans="2:19" ht="19.5" hidden="1" customHeight="1">
      <c r="B27" s="190" t="s">
        <v>1808</v>
      </c>
      <c r="C27" s="190" t="s">
        <v>1809</v>
      </c>
      <c r="D27" s="190" t="s">
        <v>1810</v>
      </c>
      <c r="E27" s="190" t="s">
        <v>1811</v>
      </c>
      <c r="G27" s="190" t="s">
        <v>1812</v>
      </c>
      <c r="H27" s="190" t="s">
        <v>1809</v>
      </c>
      <c r="I27" s="190" t="s">
        <v>1810</v>
      </c>
      <c r="J27" s="190" t="s">
        <v>1811</v>
      </c>
      <c r="L27" s="190" t="s">
        <v>1812</v>
      </c>
      <c r="M27" s="190" t="s">
        <v>1809</v>
      </c>
      <c r="N27" s="190" t="s">
        <v>1810</v>
      </c>
      <c r="O27" s="190" t="s">
        <v>1811</v>
      </c>
      <c r="Q27" s="193" t="s">
        <v>1813</v>
      </c>
      <c r="R27" s="179" t="e">
        <f t="shared" si="0"/>
        <v>#DIV/0!</v>
      </c>
      <c r="S27" s="192" t="e">
        <f t="shared" si="1"/>
        <v>#VALUE!</v>
      </c>
    </row>
    <row r="28" spans="2:19" ht="19.5" hidden="1" customHeight="1">
      <c r="B28" s="190" t="s">
        <v>1814</v>
      </c>
      <c r="C28" s="190" t="s">
        <v>1815</v>
      </c>
      <c r="D28" s="190" t="s">
        <v>1816</v>
      </c>
      <c r="E28" s="190" t="s">
        <v>1817</v>
      </c>
      <c r="G28" s="190" t="s">
        <v>1818</v>
      </c>
      <c r="H28" s="190" t="s">
        <v>1815</v>
      </c>
      <c r="I28" s="190" t="s">
        <v>1816</v>
      </c>
      <c r="J28" s="190" t="s">
        <v>1817</v>
      </c>
      <c r="L28" s="190" t="s">
        <v>1818</v>
      </c>
      <c r="M28" s="190" t="s">
        <v>1815</v>
      </c>
      <c r="N28" s="190" t="s">
        <v>1816</v>
      </c>
      <c r="O28" s="190" t="s">
        <v>1817</v>
      </c>
      <c r="Q28" s="193" t="s">
        <v>1819</v>
      </c>
      <c r="R28" s="179" t="e">
        <f t="shared" si="0"/>
        <v>#DIV/0!</v>
      </c>
      <c r="S28" s="192" t="e">
        <f t="shared" si="1"/>
        <v>#VALUE!</v>
      </c>
    </row>
    <row r="29" spans="2:19" ht="19.5" hidden="1" customHeight="1">
      <c r="B29" s="190" t="s">
        <v>1820</v>
      </c>
      <c r="C29" s="190" t="s">
        <v>1821</v>
      </c>
      <c r="D29" s="190" t="s">
        <v>1822</v>
      </c>
      <c r="E29" s="190" t="s">
        <v>1823</v>
      </c>
      <c r="G29" s="190" t="s">
        <v>1824</v>
      </c>
      <c r="H29" s="190" t="s">
        <v>1821</v>
      </c>
      <c r="I29" s="190" t="s">
        <v>1822</v>
      </c>
      <c r="J29" s="190" t="s">
        <v>1823</v>
      </c>
      <c r="L29" s="190" t="s">
        <v>1824</v>
      </c>
      <c r="M29" s="190" t="s">
        <v>1821</v>
      </c>
      <c r="N29" s="190" t="s">
        <v>1822</v>
      </c>
      <c r="O29" s="190" t="s">
        <v>1823</v>
      </c>
      <c r="Q29" s="193" t="s">
        <v>1825</v>
      </c>
      <c r="R29" s="179" t="e">
        <f t="shared" si="0"/>
        <v>#DIV/0!</v>
      </c>
      <c r="S29" s="192" t="e">
        <f t="shared" si="1"/>
        <v>#VALUE!</v>
      </c>
    </row>
    <row r="30" spans="2:19" ht="19.5" hidden="1" customHeight="1">
      <c r="B30" s="190" t="s">
        <v>1826</v>
      </c>
      <c r="C30" s="190" t="s">
        <v>1827</v>
      </c>
      <c r="D30" s="190" t="s">
        <v>1828</v>
      </c>
      <c r="E30" s="190" t="s">
        <v>1829</v>
      </c>
      <c r="G30" s="190" t="s">
        <v>1830</v>
      </c>
      <c r="H30" s="190" t="s">
        <v>1827</v>
      </c>
      <c r="I30" s="190" t="s">
        <v>1828</v>
      </c>
      <c r="J30" s="190" t="s">
        <v>1829</v>
      </c>
      <c r="L30" s="190" t="s">
        <v>1830</v>
      </c>
      <c r="M30" s="190" t="s">
        <v>1827</v>
      </c>
      <c r="N30" s="190" t="s">
        <v>1828</v>
      </c>
      <c r="O30" s="190" t="s">
        <v>1829</v>
      </c>
      <c r="Q30" s="193" t="s">
        <v>1831</v>
      </c>
      <c r="R30" s="179" t="e">
        <f t="shared" si="0"/>
        <v>#DIV/0!</v>
      </c>
      <c r="S30" s="192" t="e">
        <f t="shared" si="1"/>
        <v>#VALUE!</v>
      </c>
    </row>
    <row r="31" spans="2:19" ht="19.5" hidden="1" customHeight="1">
      <c r="B31" s="190" t="s">
        <v>1832</v>
      </c>
      <c r="C31" s="190" t="s">
        <v>1833</v>
      </c>
      <c r="D31" s="190" t="s">
        <v>1834</v>
      </c>
      <c r="E31" s="190" t="s">
        <v>1835</v>
      </c>
      <c r="G31" s="190" t="s">
        <v>1836</v>
      </c>
      <c r="H31" s="190" t="s">
        <v>1833</v>
      </c>
      <c r="I31" s="190" t="s">
        <v>1834</v>
      </c>
      <c r="J31" s="190" t="s">
        <v>1835</v>
      </c>
      <c r="L31" s="190" t="s">
        <v>1836</v>
      </c>
      <c r="M31" s="190" t="s">
        <v>1833</v>
      </c>
      <c r="N31" s="190" t="s">
        <v>1834</v>
      </c>
      <c r="O31" s="190" t="s">
        <v>1835</v>
      </c>
      <c r="Q31" s="193" t="s">
        <v>1837</v>
      </c>
      <c r="R31" s="179" t="e">
        <f t="shared" si="0"/>
        <v>#DIV/0!</v>
      </c>
      <c r="S31" s="192" t="e">
        <f t="shared" si="1"/>
        <v>#VALUE!</v>
      </c>
    </row>
    <row r="32" spans="2:19" ht="19.5" hidden="1" customHeight="1">
      <c r="B32" s="190" t="s">
        <v>1838</v>
      </c>
      <c r="C32" s="190" t="s">
        <v>1839</v>
      </c>
      <c r="D32" s="190" t="s">
        <v>1840</v>
      </c>
      <c r="E32" s="190" t="s">
        <v>1841</v>
      </c>
      <c r="G32" s="190" t="s">
        <v>1842</v>
      </c>
      <c r="H32" s="190" t="s">
        <v>1839</v>
      </c>
      <c r="I32" s="190" t="s">
        <v>1840</v>
      </c>
      <c r="J32" s="190" t="s">
        <v>1841</v>
      </c>
      <c r="L32" s="190" t="s">
        <v>1842</v>
      </c>
      <c r="M32" s="190" t="s">
        <v>1839</v>
      </c>
      <c r="N32" s="190" t="s">
        <v>1840</v>
      </c>
      <c r="O32" s="190" t="s">
        <v>1841</v>
      </c>
      <c r="Q32" s="193" t="s">
        <v>1843</v>
      </c>
      <c r="R32" s="179" t="e">
        <f t="shared" si="0"/>
        <v>#DIV/0!</v>
      </c>
      <c r="S32" s="192" t="e">
        <f t="shared" si="1"/>
        <v>#VALUE!</v>
      </c>
    </row>
    <row r="33" spans="2:19" ht="19.5" hidden="1" customHeight="1">
      <c r="B33" s="190" t="s">
        <v>1844</v>
      </c>
      <c r="C33" s="190" t="s">
        <v>1845</v>
      </c>
      <c r="D33" s="190" t="s">
        <v>1846</v>
      </c>
      <c r="E33" s="190" t="s">
        <v>1847</v>
      </c>
      <c r="G33" s="190" t="s">
        <v>1848</v>
      </c>
      <c r="H33" s="190" t="s">
        <v>1845</v>
      </c>
      <c r="I33" s="190" t="s">
        <v>1846</v>
      </c>
      <c r="J33" s="190" t="s">
        <v>1847</v>
      </c>
      <c r="L33" s="190" t="s">
        <v>1848</v>
      </c>
      <c r="M33" s="190" t="s">
        <v>1845</v>
      </c>
      <c r="N33" s="190" t="s">
        <v>1846</v>
      </c>
      <c r="O33" s="190" t="s">
        <v>1847</v>
      </c>
      <c r="Q33" s="193" t="s">
        <v>1849</v>
      </c>
      <c r="R33" s="179" t="e">
        <f t="shared" si="0"/>
        <v>#DIV/0!</v>
      </c>
      <c r="S33" s="192" t="e">
        <f t="shared" si="1"/>
        <v>#VALUE!</v>
      </c>
    </row>
    <row r="34" spans="2:19" ht="19.5" hidden="1" customHeight="1">
      <c r="B34" s="190" t="s">
        <v>1850</v>
      </c>
      <c r="C34" s="190" t="s">
        <v>1851</v>
      </c>
      <c r="D34" s="190" t="s">
        <v>1852</v>
      </c>
      <c r="E34" s="190" t="s">
        <v>1853</v>
      </c>
      <c r="G34" s="190" t="s">
        <v>1854</v>
      </c>
      <c r="H34" s="190" t="s">
        <v>1851</v>
      </c>
      <c r="I34" s="190" t="s">
        <v>1852</v>
      </c>
      <c r="J34" s="190" t="s">
        <v>1853</v>
      </c>
      <c r="L34" s="190" t="s">
        <v>1854</v>
      </c>
      <c r="M34" s="190" t="s">
        <v>1851</v>
      </c>
      <c r="N34" s="190" t="s">
        <v>1852</v>
      </c>
      <c r="O34" s="190" t="s">
        <v>1853</v>
      </c>
      <c r="Q34" s="193" t="s">
        <v>1855</v>
      </c>
      <c r="R34" s="179" t="e">
        <f t="shared" si="0"/>
        <v>#DIV/0!</v>
      </c>
      <c r="S34" s="192" t="e">
        <f t="shared" si="1"/>
        <v>#VALUE!</v>
      </c>
    </row>
    <row r="35" spans="2:19" ht="19.5" hidden="1" customHeight="1">
      <c r="B35" s="190" t="s">
        <v>1856</v>
      </c>
      <c r="C35" s="190" t="s">
        <v>1857</v>
      </c>
      <c r="D35" s="190" t="s">
        <v>1858</v>
      </c>
      <c r="E35" s="190" t="s">
        <v>1859</v>
      </c>
      <c r="G35" s="190" t="s">
        <v>1860</v>
      </c>
      <c r="H35" s="190" t="s">
        <v>1857</v>
      </c>
      <c r="I35" s="190" t="s">
        <v>1858</v>
      </c>
      <c r="J35" s="190" t="s">
        <v>1859</v>
      </c>
      <c r="L35" s="190" t="s">
        <v>1860</v>
      </c>
      <c r="M35" s="190" t="s">
        <v>1857</v>
      </c>
      <c r="N35" s="190" t="s">
        <v>1858</v>
      </c>
      <c r="O35" s="190" t="s">
        <v>1859</v>
      </c>
      <c r="Q35" s="193" t="s">
        <v>1861</v>
      </c>
      <c r="R35" s="179" t="e">
        <f t="shared" si="0"/>
        <v>#DIV/0!</v>
      </c>
      <c r="S35" s="192" t="e">
        <f t="shared" si="1"/>
        <v>#VALUE!</v>
      </c>
    </row>
    <row r="36" spans="2:19" ht="19.5" hidden="1" customHeight="1">
      <c r="B36" s="190" t="s">
        <v>1862</v>
      </c>
      <c r="C36" s="190" t="s">
        <v>1863</v>
      </c>
      <c r="D36" s="190" t="s">
        <v>1864</v>
      </c>
      <c r="E36" s="190" t="s">
        <v>1865</v>
      </c>
      <c r="G36" s="190" t="s">
        <v>1866</v>
      </c>
      <c r="H36" s="190" t="s">
        <v>1863</v>
      </c>
      <c r="I36" s="190" t="s">
        <v>1864</v>
      </c>
      <c r="J36" s="190" t="s">
        <v>1865</v>
      </c>
      <c r="L36" s="190" t="s">
        <v>1866</v>
      </c>
      <c r="M36" s="190" t="s">
        <v>1863</v>
      </c>
      <c r="N36" s="190" t="s">
        <v>1864</v>
      </c>
      <c r="O36" s="190" t="s">
        <v>1865</v>
      </c>
      <c r="Q36" s="193" t="s">
        <v>1867</v>
      </c>
      <c r="R36" s="179" t="e">
        <f t="shared" si="0"/>
        <v>#DIV/0!</v>
      </c>
      <c r="S36" s="192" t="e">
        <f t="shared" si="1"/>
        <v>#VALUE!</v>
      </c>
    </row>
    <row r="37" spans="2:19" ht="19.5" hidden="1" customHeight="1">
      <c r="B37" s="190" t="s">
        <v>1868</v>
      </c>
      <c r="C37" s="190" t="s">
        <v>1869</v>
      </c>
      <c r="D37" s="190" t="s">
        <v>1870</v>
      </c>
      <c r="E37" s="190" t="s">
        <v>1871</v>
      </c>
      <c r="G37" s="190" t="s">
        <v>1872</v>
      </c>
      <c r="H37" s="190" t="s">
        <v>1869</v>
      </c>
      <c r="I37" s="190" t="s">
        <v>1870</v>
      </c>
      <c r="J37" s="190" t="s">
        <v>1871</v>
      </c>
      <c r="L37" s="190" t="s">
        <v>1872</v>
      </c>
      <c r="M37" s="190" t="s">
        <v>1869</v>
      </c>
      <c r="N37" s="190" t="s">
        <v>1870</v>
      </c>
      <c r="O37" s="190" t="s">
        <v>1871</v>
      </c>
      <c r="Q37" s="193" t="s">
        <v>1873</v>
      </c>
      <c r="R37" s="179" t="e">
        <f t="shared" si="0"/>
        <v>#DIV/0!</v>
      </c>
      <c r="S37" s="192" t="e">
        <f t="shared" si="1"/>
        <v>#VALUE!</v>
      </c>
    </row>
    <row r="38" spans="2:19" ht="19.5" hidden="1" customHeight="1">
      <c r="B38" s="190" t="s">
        <v>1874</v>
      </c>
      <c r="C38" s="190" t="s">
        <v>1875</v>
      </c>
      <c r="D38" s="190" t="s">
        <v>1876</v>
      </c>
      <c r="E38" s="190" t="s">
        <v>1877</v>
      </c>
      <c r="G38" s="190" t="s">
        <v>1878</v>
      </c>
      <c r="H38" s="190" t="s">
        <v>1875</v>
      </c>
      <c r="I38" s="190" t="s">
        <v>1876</v>
      </c>
      <c r="J38" s="190" t="s">
        <v>1877</v>
      </c>
      <c r="L38" s="190" t="s">
        <v>1878</v>
      </c>
      <c r="M38" s="190" t="s">
        <v>1875</v>
      </c>
      <c r="N38" s="190" t="s">
        <v>1876</v>
      </c>
      <c r="O38" s="190" t="s">
        <v>1877</v>
      </c>
      <c r="Q38" s="193" t="s">
        <v>1879</v>
      </c>
      <c r="R38" s="179" t="e">
        <f t="shared" si="0"/>
        <v>#DIV/0!</v>
      </c>
      <c r="S38" s="192" t="e">
        <f t="shared" si="1"/>
        <v>#VALUE!</v>
      </c>
    </row>
    <row r="39" spans="2:19" ht="19.5" hidden="1" customHeight="1">
      <c r="B39" s="190" t="s">
        <v>1880</v>
      </c>
      <c r="C39" s="190" t="s">
        <v>1881</v>
      </c>
      <c r="D39" s="190" t="s">
        <v>1882</v>
      </c>
      <c r="E39" s="190" t="s">
        <v>1883</v>
      </c>
      <c r="G39" s="190" t="s">
        <v>1884</v>
      </c>
      <c r="H39" s="190" t="s">
        <v>1881</v>
      </c>
      <c r="I39" s="190" t="s">
        <v>1882</v>
      </c>
      <c r="J39" s="190" t="s">
        <v>1883</v>
      </c>
      <c r="L39" s="190" t="s">
        <v>1884</v>
      </c>
      <c r="M39" s="190" t="s">
        <v>1881</v>
      </c>
      <c r="N39" s="190" t="s">
        <v>1882</v>
      </c>
      <c r="O39" s="190" t="s">
        <v>1883</v>
      </c>
      <c r="Q39" s="193" t="s">
        <v>1885</v>
      </c>
      <c r="R39" s="179" t="e">
        <f t="shared" si="0"/>
        <v>#DIV/0!</v>
      </c>
      <c r="S39" s="192" t="e">
        <f t="shared" si="1"/>
        <v>#VALUE!</v>
      </c>
    </row>
    <row r="40" spans="2:19" ht="19.5" hidden="1" customHeight="1">
      <c r="B40" s="190" t="s">
        <v>1886</v>
      </c>
      <c r="C40" s="190" t="s">
        <v>1887</v>
      </c>
      <c r="D40" s="190" t="s">
        <v>1888</v>
      </c>
      <c r="E40" s="190" t="s">
        <v>1889</v>
      </c>
      <c r="G40" s="190" t="s">
        <v>1890</v>
      </c>
      <c r="H40" s="190" t="s">
        <v>1887</v>
      </c>
      <c r="I40" s="190" t="s">
        <v>1888</v>
      </c>
      <c r="J40" s="190" t="s">
        <v>1889</v>
      </c>
      <c r="L40" s="190" t="s">
        <v>1890</v>
      </c>
      <c r="M40" s="190" t="s">
        <v>1887</v>
      </c>
      <c r="N40" s="190" t="s">
        <v>1888</v>
      </c>
      <c r="O40" s="190" t="s">
        <v>1889</v>
      </c>
      <c r="Q40" s="193" t="s">
        <v>1891</v>
      </c>
      <c r="R40" s="179" t="e">
        <f t="shared" si="0"/>
        <v>#DIV/0!</v>
      </c>
      <c r="S40" s="192" t="e">
        <f t="shared" si="1"/>
        <v>#VALUE!</v>
      </c>
    </row>
    <row r="41" spans="2:19" ht="19.5" hidden="1" customHeight="1">
      <c r="B41" s="190" t="s">
        <v>1892</v>
      </c>
      <c r="C41" s="190" t="s">
        <v>1893</v>
      </c>
      <c r="D41" s="190" t="s">
        <v>1894</v>
      </c>
      <c r="E41" s="190" t="s">
        <v>1895</v>
      </c>
      <c r="G41" s="190" t="s">
        <v>1896</v>
      </c>
      <c r="H41" s="190" t="s">
        <v>1893</v>
      </c>
      <c r="I41" s="190" t="s">
        <v>1894</v>
      </c>
      <c r="J41" s="190" t="s">
        <v>1895</v>
      </c>
      <c r="L41" s="190" t="s">
        <v>1896</v>
      </c>
      <c r="M41" s="190" t="s">
        <v>1893</v>
      </c>
      <c r="N41" s="190" t="s">
        <v>1894</v>
      </c>
      <c r="O41" s="190" t="s">
        <v>1895</v>
      </c>
      <c r="Q41" s="193" t="s">
        <v>1897</v>
      </c>
      <c r="R41" s="179" t="e">
        <f t="shared" si="0"/>
        <v>#DIV/0!</v>
      </c>
      <c r="S41" s="192" t="e">
        <f t="shared" si="1"/>
        <v>#VALUE!</v>
      </c>
    </row>
    <row r="42" spans="2:19" ht="19.5" hidden="1" customHeight="1">
      <c r="B42" s="190" t="s">
        <v>1898</v>
      </c>
      <c r="C42" s="190" t="s">
        <v>1899</v>
      </c>
      <c r="D42" s="190" t="s">
        <v>1900</v>
      </c>
      <c r="E42" s="190" t="s">
        <v>1901</v>
      </c>
      <c r="G42" s="190" t="s">
        <v>1902</v>
      </c>
      <c r="H42" s="190" t="s">
        <v>1899</v>
      </c>
      <c r="I42" s="190" t="s">
        <v>1900</v>
      </c>
      <c r="J42" s="190" t="s">
        <v>1901</v>
      </c>
      <c r="L42" s="190" t="s">
        <v>1902</v>
      </c>
      <c r="M42" s="190" t="s">
        <v>1899</v>
      </c>
      <c r="N42" s="190" t="s">
        <v>1900</v>
      </c>
      <c r="O42" s="190" t="s">
        <v>1901</v>
      </c>
      <c r="Q42" s="193" t="s">
        <v>1903</v>
      </c>
      <c r="R42" s="179" t="e">
        <f t="shared" si="0"/>
        <v>#DIV/0!</v>
      </c>
      <c r="S42" s="192" t="e">
        <f t="shared" si="1"/>
        <v>#VALUE!</v>
      </c>
    </row>
    <row r="43" spans="2:19" ht="19.5" hidden="1" customHeight="1">
      <c r="B43" s="190" t="s">
        <v>1904</v>
      </c>
      <c r="C43" s="190" t="s">
        <v>1905</v>
      </c>
      <c r="D43" s="190" t="s">
        <v>1906</v>
      </c>
      <c r="E43" s="190" t="s">
        <v>1907</v>
      </c>
      <c r="G43" s="190" t="s">
        <v>1908</v>
      </c>
      <c r="H43" s="190" t="s">
        <v>1905</v>
      </c>
      <c r="I43" s="190" t="s">
        <v>1906</v>
      </c>
      <c r="J43" s="190" t="s">
        <v>1907</v>
      </c>
      <c r="L43" s="190" t="s">
        <v>1908</v>
      </c>
      <c r="M43" s="190" t="s">
        <v>1905</v>
      </c>
      <c r="N43" s="190" t="s">
        <v>1906</v>
      </c>
      <c r="O43" s="190" t="s">
        <v>1907</v>
      </c>
      <c r="Q43" s="193" t="s">
        <v>1909</v>
      </c>
      <c r="R43" s="179" t="e">
        <f t="shared" si="0"/>
        <v>#DIV/0!</v>
      </c>
      <c r="S43" s="192" t="e">
        <f t="shared" si="1"/>
        <v>#VALUE!</v>
      </c>
    </row>
    <row r="44" spans="2:19" ht="19.5" hidden="1" customHeight="1">
      <c r="B44" s="190" t="s">
        <v>1910</v>
      </c>
      <c r="C44" s="190" t="s">
        <v>1911</v>
      </c>
      <c r="D44" s="190" t="s">
        <v>1912</v>
      </c>
      <c r="E44" s="190" t="s">
        <v>1913</v>
      </c>
      <c r="G44" s="190" t="s">
        <v>1914</v>
      </c>
      <c r="H44" s="190" t="s">
        <v>1911</v>
      </c>
      <c r="I44" s="190" t="s">
        <v>1912</v>
      </c>
      <c r="J44" s="190" t="s">
        <v>1913</v>
      </c>
      <c r="L44" s="190" t="s">
        <v>1914</v>
      </c>
      <c r="M44" s="190" t="s">
        <v>1911</v>
      </c>
      <c r="N44" s="190" t="s">
        <v>1912</v>
      </c>
      <c r="O44" s="190" t="s">
        <v>1913</v>
      </c>
      <c r="Q44" s="193" t="s">
        <v>1915</v>
      </c>
      <c r="R44" s="179" t="e">
        <f t="shared" si="0"/>
        <v>#DIV/0!</v>
      </c>
      <c r="S44" s="192" t="e">
        <f t="shared" si="1"/>
        <v>#VALUE!</v>
      </c>
    </row>
    <row r="45" spans="2:19" ht="19.5" hidden="1" customHeight="1">
      <c r="B45" s="190" t="s">
        <v>1916</v>
      </c>
      <c r="C45" s="190" t="s">
        <v>1917</v>
      </c>
      <c r="D45" s="190" t="s">
        <v>1918</v>
      </c>
      <c r="E45" s="190" t="s">
        <v>1919</v>
      </c>
      <c r="G45" s="190" t="s">
        <v>1920</v>
      </c>
      <c r="H45" s="190" t="s">
        <v>1917</v>
      </c>
      <c r="I45" s="190" t="s">
        <v>1918</v>
      </c>
      <c r="J45" s="190" t="s">
        <v>1919</v>
      </c>
      <c r="L45" s="190" t="s">
        <v>1920</v>
      </c>
      <c r="M45" s="190" t="s">
        <v>1917</v>
      </c>
      <c r="N45" s="190" t="s">
        <v>1918</v>
      </c>
      <c r="O45" s="190" t="s">
        <v>1919</v>
      </c>
      <c r="Q45" s="193" t="s">
        <v>1921</v>
      </c>
      <c r="R45" s="179" t="e">
        <f t="shared" si="0"/>
        <v>#DIV/0!</v>
      </c>
      <c r="S45" s="192" t="e">
        <f t="shared" si="1"/>
        <v>#VALUE!</v>
      </c>
    </row>
    <row r="46" spans="2:19" ht="19.5" hidden="1" customHeight="1">
      <c r="B46" s="190" t="s">
        <v>1922</v>
      </c>
      <c r="C46" s="190" t="s">
        <v>1923</v>
      </c>
      <c r="D46" s="190" t="s">
        <v>1924</v>
      </c>
      <c r="E46" s="190" t="s">
        <v>1925</v>
      </c>
      <c r="G46" s="190" t="s">
        <v>1926</v>
      </c>
      <c r="H46" s="190" t="s">
        <v>1923</v>
      </c>
      <c r="I46" s="190" t="s">
        <v>1924</v>
      </c>
      <c r="J46" s="190" t="s">
        <v>1925</v>
      </c>
      <c r="L46" s="190" t="s">
        <v>1926</v>
      </c>
      <c r="M46" s="190" t="s">
        <v>1923</v>
      </c>
      <c r="N46" s="190" t="s">
        <v>1924</v>
      </c>
      <c r="O46" s="190" t="s">
        <v>1925</v>
      </c>
      <c r="Q46" s="193" t="s">
        <v>1927</v>
      </c>
      <c r="R46" s="179" t="e">
        <f t="shared" si="0"/>
        <v>#DIV/0!</v>
      </c>
      <c r="S46" s="192" t="e">
        <f t="shared" si="1"/>
        <v>#VALUE!</v>
      </c>
    </row>
    <row r="47" spans="2:19" ht="19.5" hidden="1" customHeight="1">
      <c r="B47" s="190" t="s">
        <v>1928</v>
      </c>
      <c r="C47" s="190" t="s">
        <v>1929</v>
      </c>
      <c r="D47" s="190" t="s">
        <v>1930</v>
      </c>
      <c r="E47" s="190" t="s">
        <v>1931</v>
      </c>
      <c r="G47" s="190" t="s">
        <v>1932</v>
      </c>
      <c r="H47" s="190" t="s">
        <v>1929</v>
      </c>
      <c r="I47" s="190" t="s">
        <v>1930</v>
      </c>
      <c r="J47" s="190" t="s">
        <v>1931</v>
      </c>
      <c r="L47" s="190" t="s">
        <v>1932</v>
      </c>
      <c r="M47" s="190" t="s">
        <v>1929</v>
      </c>
      <c r="N47" s="190" t="s">
        <v>1930</v>
      </c>
      <c r="O47" s="190" t="s">
        <v>1931</v>
      </c>
      <c r="Q47" s="193" t="s">
        <v>1933</v>
      </c>
      <c r="R47" s="179" t="e">
        <f t="shared" si="0"/>
        <v>#DIV/0!</v>
      </c>
      <c r="S47" s="192" t="e">
        <f t="shared" si="1"/>
        <v>#VALUE!</v>
      </c>
    </row>
    <row r="48" spans="2:19" ht="19.5" hidden="1" customHeight="1">
      <c r="B48" s="190" t="s">
        <v>1934</v>
      </c>
      <c r="C48" s="190" t="s">
        <v>1935</v>
      </c>
      <c r="D48" s="190" t="s">
        <v>1936</v>
      </c>
      <c r="E48" s="190" t="s">
        <v>1937</v>
      </c>
      <c r="G48" s="190" t="s">
        <v>1938</v>
      </c>
      <c r="H48" s="190" t="s">
        <v>1935</v>
      </c>
      <c r="I48" s="190" t="s">
        <v>1936</v>
      </c>
      <c r="J48" s="190" t="s">
        <v>1937</v>
      </c>
      <c r="L48" s="190" t="s">
        <v>1938</v>
      </c>
      <c r="M48" s="190" t="s">
        <v>1935</v>
      </c>
      <c r="N48" s="190" t="s">
        <v>1936</v>
      </c>
      <c r="O48" s="190" t="s">
        <v>1937</v>
      </c>
      <c r="Q48" s="193" t="s">
        <v>1939</v>
      </c>
      <c r="R48" s="179" t="e">
        <f t="shared" si="0"/>
        <v>#DIV/0!</v>
      </c>
      <c r="S48" s="192" t="e">
        <f t="shared" si="1"/>
        <v>#VALUE!</v>
      </c>
    </row>
    <row r="49" spans="2:19" ht="19.5" hidden="1" customHeight="1">
      <c r="B49" s="190" t="s">
        <v>1940</v>
      </c>
      <c r="C49" s="190" t="s">
        <v>1941</v>
      </c>
      <c r="D49" s="190" t="s">
        <v>1942</v>
      </c>
      <c r="E49" s="190" t="s">
        <v>1943</v>
      </c>
      <c r="G49" s="190" t="s">
        <v>1944</v>
      </c>
      <c r="H49" s="190" t="s">
        <v>1941</v>
      </c>
      <c r="I49" s="190" t="s">
        <v>1942</v>
      </c>
      <c r="J49" s="190" t="s">
        <v>1943</v>
      </c>
      <c r="L49" s="190" t="s">
        <v>1944</v>
      </c>
      <c r="M49" s="190" t="s">
        <v>1941</v>
      </c>
      <c r="N49" s="190" t="s">
        <v>1942</v>
      </c>
      <c r="O49" s="190" t="s">
        <v>1943</v>
      </c>
      <c r="Q49" s="193" t="s">
        <v>1945</v>
      </c>
      <c r="R49" s="179" t="e">
        <f t="shared" si="0"/>
        <v>#DIV/0!</v>
      </c>
      <c r="S49" s="192" t="e">
        <f t="shared" si="1"/>
        <v>#VALUE!</v>
      </c>
    </row>
    <row r="50" spans="2:19" ht="19.5" hidden="1" customHeight="1">
      <c r="B50" s="190" t="s">
        <v>1946</v>
      </c>
      <c r="C50" s="190" t="s">
        <v>1947</v>
      </c>
      <c r="D50" s="190" t="s">
        <v>1948</v>
      </c>
      <c r="E50" s="190" t="s">
        <v>1949</v>
      </c>
      <c r="G50" s="190" t="s">
        <v>1950</v>
      </c>
      <c r="H50" s="190" t="s">
        <v>1947</v>
      </c>
      <c r="I50" s="190" t="s">
        <v>1948</v>
      </c>
      <c r="J50" s="190" t="s">
        <v>1949</v>
      </c>
      <c r="L50" s="190" t="s">
        <v>1950</v>
      </c>
      <c r="M50" s="190" t="s">
        <v>1947</v>
      </c>
      <c r="N50" s="190" t="s">
        <v>1948</v>
      </c>
      <c r="O50" s="190" t="s">
        <v>1949</v>
      </c>
      <c r="Q50" s="193" t="s">
        <v>1951</v>
      </c>
      <c r="R50" s="179" t="e">
        <f t="shared" si="0"/>
        <v>#DIV/0!</v>
      </c>
      <c r="S50" s="192" t="e">
        <f t="shared" si="1"/>
        <v>#VALUE!</v>
      </c>
    </row>
    <row r="51" spans="2:19" ht="19.5" hidden="1" customHeight="1">
      <c r="B51" s="190" t="s">
        <v>1952</v>
      </c>
      <c r="C51" s="190" t="s">
        <v>1953</v>
      </c>
      <c r="D51" s="190" t="s">
        <v>1954</v>
      </c>
      <c r="E51" s="190" t="s">
        <v>1955</v>
      </c>
      <c r="G51" s="190" t="s">
        <v>1956</v>
      </c>
      <c r="H51" s="190" t="s">
        <v>1953</v>
      </c>
      <c r="I51" s="190" t="s">
        <v>1954</v>
      </c>
      <c r="J51" s="190" t="s">
        <v>1955</v>
      </c>
      <c r="L51" s="190" t="s">
        <v>1956</v>
      </c>
      <c r="M51" s="190" t="s">
        <v>1953</v>
      </c>
      <c r="N51" s="190" t="s">
        <v>1954</v>
      </c>
      <c r="O51" s="190" t="s">
        <v>1955</v>
      </c>
      <c r="Q51" s="193" t="s">
        <v>1957</v>
      </c>
      <c r="R51" s="179" t="e">
        <f t="shared" si="0"/>
        <v>#DIV/0!</v>
      </c>
      <c r="S51" s="192" t="e">
        <f t="shared" si="1"/>
        <v>#VALUE!</v>
      </c>
    </row>
    <row r="52" spans="2:19" ht="19.5" hidden="1" customHeight="1">
      <c r="B52" s="190" t="s">
        <v>1958</v>
      </c>
      <c r="C52" s="190" t="s">
        <v>1959</v>
      </c>
      <c r="D52" s="190" t="s">
        <v>1960</v>
      </c>
      <c r="E52" s="190" t="s">
        <v>1961</v>
      </c>
      <c r="G52" s="190" t="s">
        <v>1962</v>
      </c>
      <c r="H52" s="190" t="s">
        <v>1959</v>
      </c>
      <c r="I52" s="190" t="s">
        <v>1960</v>
      </c>
      <c r="J52" s="190" t="s">
        <v>1961</v>
      </c>
      <c r="L52" s="190" t="s">
        <v>1962</v>
      </c>
      <c r="M52" s="190" t="s">
        <v>1959</v>
      </c>
      <c r="N52" s="190" t="s">
        <v>1960</v>
      </c>
      <c r="O52" s="190" t="s">
        <v>1961</v>
      </c>
      <c r="Q52" s="193" t="s">
        <v>1963</v>
      </c>
      <c r="R52" s="179" t="e">
        <f t="shared" si="0"/>
        <v>#DIV/0!</v>
      </c>
      <c r="S52" s="192" t="e">
        <f t="shared" si="1"/>
        <v>#VALUE!</v>
      </c>
    </row>
    <row r="53" spans="2:19" ht="19.5" hidden="1" customHeight="1">
      <c r="B53" s="190" t="s">
        <v>1964</v>
      </c>
      <c r="C53" s="190" t="s">
        <v>1965</v>
      </c>
      <c r="D53" s="190" t="s">
        <v>1966</v>
      </c>
      <c r="E53" s="190" t="s">
        <v>1967</v>
      </c>
      <c r="G53" s="190" t="s">
        <v>1968</v>
      </c>
      <c r="H53" s="190" t="s">
        <v>1965</v>
      </c>
      <c r="I53" s="190" t="s">
        <v>1966</v>
      </c>
      <c r="J53" s="190" t="s">
        <v>1967</v>
      </c>
      <c r="L53" s="190" t="s">
        <v>1968</v>
      </c>
      <c r="M53" s="190" t="s">
        <v>1965</v>
      </c>
      <c r="N53" s="190" t="s">
        <v>1966</v>
      </c>
      <c r="O53" s="190" t="s">
        <v>1967</v>
      </c>
      <c r="Q53" s="193" t="s">
        <v>1969</v>
      </c>
      <c r="R53" s="179" t="e">
        <f t="shared" si="0"/>
        <v>#DIV/0!</v>
      </c>
      <c r="S53" s="192" t="e">
        <f t="shared" si="1"/>
        <v>#VALUE!</v>
      </c>
    </row>
    <row r="54" spans="2:19" ht="19.5" hidden="1" customHeight="1">
      <c r="B54" s="190" t="s">
        <v>1970</v>
      </c>
      <c r="C54" s="190" t="s">
        <v>1971</v>
      </c>
      <c r="D54" s="190" t="s">
        <v>1972</v>
      </c>
      <c r="E54" s="190" t="s">
        <v>1973</v>
      </c>
      <c r="G54" s="190" t="s">
        <v>1974</v>
      </c>
      <c r="H54" s="190" t="s">
        <v>1971</v>
      </c>
      <c r="I54" s="190" t="s">
        <v>1972</v>
      </c>
      <c r="J54" s="190" t="s">
        <v>1973</v>
      </c>
      <c r="L54" s="190" t="s">
        <v>1974</v>
      </c>
      <c r="M54" s="190" t="s">
        <v>1971</v>
      </c>
      <c r="N54" s="190" t="s">
        <v>1972</v>
      </c>
      <c r="O54" s="190" t="s">
        <v>1973</v>
      </c>
      <c r="Q54" s="193" t="s">
        <v>1975</v>
      </c>
      <c r="R54" s="179" t="e">
        <f t="shared" si="0"/>
        <v>#DIV/0!</v>
      </c>
      <c r="S54" s="192" t="e">
        <f t="shared" si="1"/>
        <v>#VALUE!</v>
      </c>
    </row>
    <row r="55" spans="2:19" ht="19.5" hidden="1" customHeight="1">
      <c r="B55" s="190" t="s">
        <v>1976</v>
      </c>
      <c r="C55" s="190" t="s">
        <v>1977</v>
      </c>
      <c r="D55" s="190" t="s">
        <v>1978</v>
      </c>
      <c r="E55" s="190" t="s">
        <v>1979</v>
      </c>
      <c r="G55" s="190" t="s">
        <v>1980</v>
      </c>
      <c r="H55" s="190" t="s">
        <v>1977</v>
      </c>
      <c r="I55" s="190" t="s">
        <v>1978</v>
      </c>
      <c r="J55" s="190" t="s">
        <v>1979</v>
      </c>
      <c r="L55" s="190" t="s">
        <v>1980</v>
      </c>
      <c r="M55" s="190" t="s">
        <v>1977</v>
      </c>
      <c r="N55" s="190" t="s">
        <v>1978</v>
      </c>
      <c r="O55" s="190" t="s">
        <v>1979</v>
      </c>
      <c r="Q55" s="193" t="s">
        <v>1981</v>
      </c>
      <c r="R55" s="179" t="e">
        <f t="shared" si="0"/>
        <v>#DIV/0!</v>
      </c>
      <c r="S55" s="192" t="e">
        <f t="shared" si="1"/>
        <v>#VALUE!</v>
      </c>
    </row>
    <row r="56" spans="2:19" ht="19.5" customHeight="1">
      <c r="B56" s="190" t="s">
        <v>1982</v>
      </c>
      <c r="C56" s="190" t="s">
        <v>1983</v>
      </c>
      <c r="D56" s="190" t="s">
        <v>1984</v>
      </c>
      <c r="E56" s="190" t="s">
        <v>1985</v>
      </c>
      <c r="G56" s="190" t="s">
        <v>1982</v>
      </c>
      <c r="H56" s="190" t="s">
        <v>1983</v>
      </c>
      <c r="I56" s="190" t="s">
        <v>1984</v>
      </c>
      <c r="J56" s="190" t="s">
        <v>1985</v>
      </c>
      <c r="L56" s="190" t="s">
        <v>1982</v>
      </c>
      <c r="M56" s="190" t="s">
        <v>1983</v>
      </c>
      <c r="N56" s="190" t="s">
        <v>1984</v>
      </c>
      <c r="O56" s="190" t="s">
        <v>1985</v>
      </c>
    </row>
    <row r="57" spans="2:19" ht="30" customHeight="1">
      <c r="B57" s="362" t="s">
        <v>1090</v>
      </c>
      <c r="C57" s="363"/>
      <c r="D57" s="363"/>
      <c r="E57" s="364"/>
      <c r="G57" s="362" t="s">
        <v>1092</v>
      </c>
      <c r="H57" s="363"/>
      <c r="I57" s="363"/>
      <c r="J57" s="364"/>
      <c r="L57" s="362" t="s">
        <v>1094</v>
      </c>
      <c r="M57" s="363"/>
      <c r="N57" s="363"/>
      <c r="O57" s="364"/>
    </row>
    <row r="58" spans="2:19" ht="19.5" customHeight="1">
      <c r="B58" s="166" t="str">
        <f ca="1">'WEEK 1'!D10</f>
        <v>Competition-Style Conventional deadlift w/ belt</v>
      </c>
      <c r="C58" s="167">
        <f ca="1">'WEEK 1'!I10</f>
        <v>0</v>
      </c>
      <c r="D58" s="167">
        <f>'WEEK 1'!F10</f>
        <v>0</v>
      </c>
      <c r="E58" s="169">
        <f>'WEEK 1'!H10</f>
        <v>0</v>
      </c>
      <c r="G58" s="166" t="str">
        <f ca="1">'WEEK 1'!D11</f>
        <v>Low Incline (15*) Bench Press</v>
      </c>
      <c r="H58" s="167">
        <f ca="1">'WEEK 1'!I11</f>
        <v>0</v>
      </c>
      <c r="I58" s="167">
        <f>'WEEK 1'!F11</f>
        <v>0</v>
      </c>
      <c r="J58" s="169">
        <f>'WEEK 1'!H11</f>
        <v>0</v>
      </c>
      <c r="L58" s="166" t="str">
        <f ca="1">'WEEK 1'!D12</f>
        <v>Belt Squat</v>
      </c>
      <c r="M58" s="167">
        <f ca="1">'WEEK 1'!I12</f>
        <v>0</v>
      </c>
      <c r="N58" s="167">
        <f>'WEEK 1'!F12</f>
        <v>0</v>
      </c>
      <c r="O58" s="169">
        <f>'WEEK 1'!H12</f>
        <v>0</v>
      </c>
    </row>
    <row r="59" spans="2:19" ht="19.5" customHeight="1">
      <c r="B59" s="171" t="str">
        <f ca="1">'WEEK 2'!D10</f>
        <v>Competition-Style Conventional deadlift w/ belt</v>
      </c>
      <c r="C59" s="172">
        <f ca="1">'WEEK 2'!I10</f>
        <v>0</v>
      </c>
      <c r="D59" s="172">
        <f>'WEEK 2'!F10</f>
        <v>0</v>
      </c>
      <c r="E59" s="174">
        <f>'WEEK 2'!H10</f>
        <v>0</v>
      </c>
      <c r="G59" s="171" t="str">
        <f ca="1">'WEEK 2'!D11</f>
        <v>Low Incline (15*) Bench Press</v>
      </c>
      <c r="H59" s="172">
        <f ca="1">'WEEK 2'!I11</f>
        <v>0</v>
      </c>
      <c r="I59" s="172">
        <f>'WEEK 2'!F11</f>
        <v>0</v>
      </c>
      <c r="J59" s="174">
        <f>'WEEK 2'!H11</f>
        <v>0</v>
      </c>
      <c r="L59" s="171" t="str">
        <f ca="1">'WEEK 2'!D12</f>
        <v>Belt Squat</v>
      </c>
      <c r="M59" s="172">
        <f ca="1">'WEEK 2'!I12</f>
        <v>0</v>
      </c>
      <c r="N59" s="172">
        <f>'WEEK 2'!F12</f>
        <v>0</v>
      </c>
      <c r="O59" s="174">
        <f>'WEEK 2'!H12</f>
        <v>0</v>
      </c>
    </row>
    <row r="60" spans="2:19" ht="19.5" customHeight="1">
      <c r="B60" s="166" t="str">
        <f ca="1">'WEEK 3'!D10</f>
        <v>Competition-Style Conventional deadlift w/ belt</v>
      </c>
      <c r="C60" s="167">
        <f ca="1">'WEEK 3'!I10</f>
        <v>0</v>
      </c>
      <c r="D60" s="167">
        <f>'WEEK 3'!F10</f>
        <v>0</v>
      </c>
      <c r="E60" s="169">
        <f>'WEEK 3'!H10</f>
        <v>0</v>
      </c>
      <c r="G60" s="166" t="str">
        <f ca="1">'WEEK 3'!D11</f>
        <v>Low Incline (15*) Bench Press</v>
      </c>
      <c r="H60" s="167">
        <f ca="1">'WEEK 3'!I11</f>
        <v>0</v>
      </c>
      <c r="I60" s="167">
        <f>'WEEK 3'!F11</f>
        <v>0</v>
      </c>
      <c r="J60" s="169">
        <f>'WEEK 3'!H11</f>
        <v>0</v>
      </c>
      <c r="L60" s="166" t="str">
        <f ca="1">'WEEK 3'!D12</f>
        <v>Belt Squat</v>
      </c>
      <c r="M60" s="167">
        <f ca="1">'WEEK 3'!I12</f>
        <v>0</v>
      </c>
      <c r="N60" s="167">
        <f>'WEEK 3'!F12</f>
        <v>0</v>
      </c>
      <c r="O60" s="169">
        <f>'WEEK 3'!H12</f>
        <v>0</v>
      </c>
    </row>
    <row r="61" spans="2:19" ht="19.5" customHeight="1">
      <c r="B61" s="171" t="str">
        <f ca="1">'WEEK 4'!D10</f>
        <v>Competition-Style Conventional deadlift w/ belt</v>
      </c>
      <c r="C61" s="172">
        <f ca="1">'WEEK 4'!I10</f>
        <v>0</v>
      </c>
      <c r="D61" s="172">
        <f>'WEEK 4'!F10</f>
        <v>0</v>
      </c>
      <c r="E61" s="174">
        <f>'WEEK 4'!H10</f>
        <v>0</v>
      </c>
      <c r="G61" s="171" t="str">
        <f ca="1">'WEEK 4'!D11</f>
        <v>Low Incline (15*) Bench Press</v>
      </c>
      <c r="H61" s="172">
        <f ca="1">'WEEK 4'!I11</f>
        <v>0</v>
      </c>
      <c r="I61" s="172">
        <f>'WEEK 4'!F11</f>
        <v>0</v>
      </c>
      <c r="J61" s="174">
        <f>'WEEK 4'!H11</f>
        <v>0</v>
      </c>
      <c r="L61" s="171" t="str">
        <f ca="1">'WEEK 4'!D12</f>
        <v>Belt Squat</v>
      </c>
      <c r="M61" s="172">
        <f ca="1">'WEEK 4'!I12</f>
        <v>0</v>
      </c>
      <c r="N61" s="172">
        <f>'WEEK 4'!F12</f>
        <v>0</v>
      </c>
      <c r="O61" s="174">
        <f>'WEEK 4'!H12</f>
        <v>0</v>
      </c>
    </row>
    <row r="62" spans="2:19" ht="19.5" customHeight="1">
      <c r="B62" s="166" t="str">
        <f ca="1">'WEEK 5'!D10</f>
        <v>Competition-Style Conventional deadlift w/ belt</v>
      </c>
      <c r="C62" s="167">
        <f ca="1">'WEEK 5'!I10</f>
        <v>0</v>
      </c>
      <c r="D62" s="167">
        <f>'WEEK 5'!F10</f>
        <v>0</v>
      </c>
      <c r="E62" s="169">
        <f>'WEEK 5'!H10</f>
        <v>0</v>
      </c>
      <c r="G62" s="166" t="str">
        <f ca="1">'WEEK 5'!D11</f>
        <v>2 Count Paused Bench Press</v>
      </c>
      <c r="H62" s="167">
        <f ca="1">'WEEK 5'!I11</f>
        <v>0</v>
      </c>
      <c r="I62" s="167">
        <f>'WEEK 5'!F11</f>
        <v>0</v>
      </c>
      <c r="J62" s="169">
        <f>'WEEK 5'!H11</f>
        <v>0</v>
      </c>
      <c r="L62" s="166" t="str">
        <f ca="1">'WEEK 5'!D12</f>
        <v>3-0-3 Tempo Squat</v>
      </c>
      <c r="M62" s="167">
        <f ca="1">'WEEK 5'!I12</f>
        <v>0</v>
      </c>
      <c r="N62" s="167">
        <f>'WEEK 5'!F12</f>
        <v>0</v>
      </c>
      <c r="O62" s="169">
        <f>'WEEK 5'!H12</f>
        <v>0</v>
      </c>
    </row>
    <row r="63" spans="2:19" ht="19.5" customHeight="1">
      <c r="B63" s="171" t="str">
        <f ca="1">'WEEK 6'!D10</f>
        <v>Competition-Style Conventional deadlift w/ belt</v>
      </c>
      <c r="C63" s="172">
        <f ca="1">'WEEK 6'!I10</f>
        <v>0</v>
      </c>
      <c r="D63" s="172">
        <f>'WEEK 6'!F10</f>
        <v>0</v>
      </c>
      <c r="E63" s="174">
        <f>'WEEK 6'!H10</f>
        <v>0</v>
      </c>
      <c r="G63" s="171" t="str">
        <f ca="1">'WEEK 6'!D11</f>
        <v>2 Count Paused Bench Press</v>
      </c>
      <c r="H63" s="172">
        <f ca="1">'WEEK 6'!I11</f>
        <v>0</v>
      </c>
      <c r="I63" s="172">
        <f>'WEEK 6'!F11</f>
        <v>0</v>
      </c>
      <c r="J63" s="174">
        <f>'WEEK 6'!H11</f>
        <v>0</v>
      </c>
      <c r="L63" s="171" t="str">
        <f ca="1">'WEEK 6'!D12</f>
        <v>3-0-3 Tempo Squat</v>
      </c>
      <c r="M63" s="172">
        <f ca="1">'WEEK 6'!I12</f>
        <v>0</v>
      </c>
      <c r="N63" s="172">
        <f>'WEEK 6'!F12</f>
        <v>0</v>
      </c>
      <c r="O63" s="174">
        <f>'WEEK 6'!H12</f>
        <v>0</v>
      </c>
    </row>
    <row r="64" spans="2:19" ht="19.5" customHeight="1">
      <c r="B64" s="166" t="str">
        <f ca="1">'WEEK 7'!D10</f>
        <v>Competition-Style Conventional deadlift w/ belt</v>
      </c>
      <c r="C64" s="167">
        <f ca="1">'WEEK 7'!I10</f>
        <v>0</v>
      </c>
      <c r="D64" s="167">
        <f>'WEEK 7'!F10</f>
        <v>0</v>
      </c>
      <c r="E64" s="169">
        <f>'WEEK 7'!H10</f>
        <v>0</v>
      </c>
      <c r="G64" s="166" t="str">
        <f ca="1">'WEEK 7'!D11</f>
        <v>2 Count Paused Bench Press</v>
      </c>
      <c r="H64" s="167">
        <f ca="1">'WEEK 7'!I11</f>
        <v>0</v>
      </c>
      <c r="I64" s="167">
        <f>'WEEK 7'!F11</f>
        <v>0</v>
      </c>
      <c r="J64" s="169">
        <f>'WEEK 7'!H11</f>
        <v>0</v>
      </c>
      <c r="L64" s="166" t="str">
        <f ca="1">'WEEK 7'!D12</f>
        <v>3-0-3 Tempo Squat</v>
      </c>
      <c r="M64" s="167">
        <f ca="1">'WEEK 7'!I12</f>
        <v>0</v>
      </c>
      <c r="N64" s="167">
        <f>'WEEK 7'!F12</f>
        <v>0</v>
      </c>
      <c r="O64" s="169">
        <f>'WEEK 7'!H12</f>
        <v>0</v>
      </c>
    </row>
    <row r="65" spans="2:15" ht="19.5" customHeight="1">
      <c r="B65" s="171" t="str">
        <f ca="1">'WEEK 8'!D10</f>
        <v>Competition-Style Conventional deadlift w/ belt</v>
      </c>
      <c r="C65" s="172">
        <f ca="1">'WEEK 8'!I10</f>
        <v>0</v>
      </c>
      <c r="D65" s="172">
        <f>'WEEK 8'!F10</f>
        <v>0</v>
      </c>
      <c r="E65" s="174">
        <f>'WEEK 8'!H10</f>
        <v>0</v>
      </c>
      <c r="G65" s="171" t="str">
        <f ca="1">'WEEK 8'!D11</f>
        <v>2 Count Paused Bench Press</v>
      </c>
      <c r="H65" s="172">
        <f ca="1">'WEEK 8'!I11</f>
        <v>0</v>
      </c>
      <c r="I65" s="172">
        <f>'WEEK 8'!F11</f>
        <v>0</v>
      </c>
      <c r="J65" s="174">
        <f>'WEEK 8'!H11</f>
        <v>0</v>
      </c>
      <c r="L65" s="171" t="str">
        <f ca="1">'WEEK 8'!D12</f>
        <v>3-0-3 Tempo Squat</v>
      </c>
      <c r="M65" s="172">
        <f ca="1">'WEEK 8'!I12</f>
        <v>0</v>
      </c>
      <c r="N65" s="172">
        <f>'WEEK 8'!F12</f>
        <v>0</v>
      </c>
      <c r="O65" s="174">
        <f>'WEEK 8'!H12</f>
        <v>0</v>
      </c>
    </row>
    <row r="66" spans="2:15" ht="19.5" customHeight="1">
      <c r="B66" s="166" t="str">
        <f ca="1">'WEEK 9'!D10</f>
        <v>Competition-Style Conventional deadlift w/ belt</v>
      </c>
      <c r="C66" s="167">
        <f ca="1">'WEEK 9'!I10</f>
        <v>0</v>
      </c>
      <c r="D66" s="167">
        <f>'WEEK 9'!F10</f>
        <v>0</v>
      </c>
      <c r="E66" s="169">
        <f>'WEEK 9'!H10</f>
        <v>0</v>
      </c>
      <c r="G66" s="166" t="str">
        <f ca="1">'WEEK 9'!D11</f>
        <v>Pin Bench (Chest Level)</v>
      </c>
      <c r="H66" s="167">
        <f ca="1">'WEEK 9'!I11</f>
        <v>0</v>
      </c>
      <c r="I66" s="167">
        <f>'WEEK 9'!F11</f>
        <v>0</v>
      </c>
      <c r="J66" s="169">
        <f>'WEEK 9'!H11</f>
        <v>0</v>
      </c>
      <c r="L66" s="166" t="str">
        <f ca="1">'WEEK 9'!D12</f>
        <v>Low bar back squat, no belt</v>
      </c>
      <c r="M66" s="167">
        <f ca="1">'WEEK 9'!I12</f>
        <v>0</v>
      </c>
      <c r="N66" s="167">
        <f>'WEEK 9'!F12</f>
        <v>0</v>
      </c>
      <c r="O66" s="169">
        <f>'WEEK 9'!H12</f>
        <v>0</v>
      </c>
    </row>
    <row r="67" spans="2:15" ht="19.5" customHeight="1">
      <c r="B67" s="171" t="str">
        <f ca="1">'WEEK 10'!D10</f>
        <v>Competition-Style Conventional deadlift w/ belt</v>
      </c>
      <c r="C67" s="172">
        <f ca="1">'WEEK 10'!I10</f>
        <v>0</v>
      </c>
      <c r="D67" s="172">
        <f>'WEEK 10'!F10</f>
        <v>0</v>
      </c>
      <c r="E67" s="174">
        <f>'WEEK 10'!H10</f>
        <v>0</v>
      </c>
      <c r="G67" s="171" t="str">
        <f ca="1">'WEEK 10'!D11</f>
        <v>Pin Bench (Chest Level)</v>
      </c>
      <c r="H67" s="172">
        <f ca="1">'WEEK 10'!I11</f>
        <v>0</v>
      </c>
      <c r="I67" s="172">
        <f>'WEEK 10'!F11</f>
        <v>0</v>
      </c>
      <c r="J67" s="174">
        <f>'WEEK 10'!H11</f>
        <v>0</v>
      </c>
      <c r="L67" s="171" t="str">
        <f ca="1">'WEEK 10'!D12</f>
        <v>Low bar back squat, no belt</v>
      </c>
      <c r="M67" s="172">
        <f ca="1">'WEEK 10'!I12</f>
        <v>0</v>
      </c>
      <c r="N67" s="172">
        <f>'WEEK 10'!F12</f>
        <v>0</v>
      </c>
      <c r="O67" s="174">
        <f>'WEEK 10'!H12</f>
        <v>0</v>
      </c>
    </row>
    <row r="68" spans="2:15" ht="19.5" customHeight="1">
      <c r="B68" s="166" t="str">
        <f ca="1">'WEEK 11'!D10</f>
        <v>Competition-Style Conventional deadlift w/ belt</v>
      </c>
      <c r="C68" s="167">
        <f ca="1">'WEEK 11'!I10</f>
        <v>0</v>
      </c>
      <c r="D68" s="167">
        <f>'WEEK 11'!F10</f>
        <v>0</v>
      </c>
      <c r="E68" s="169">
        <f>'WEEK 11'!H10</f>
        <v>0</v>
      </c>
      <c r="G68" s="166" t="str">
        <f ca="1">'WEEK 11'!D11</f>
        <v>Pin Bench (Chest Level)</v>
      </c>
      <c r="H68" s="167">
        <f ca="1">'WEEK 11'!I11</f>
        <v>0</v>
      </c>
      <c r="I68" s="167">
        <f>'WEEK 11'!F11</f>
        <v>0</v>
      </c>
      <c r="J68" s="169">
        <f>'WEEK 11'!H11</f>
        <v>0</v>
      </c>
      <c r="L68" s="166" t="str">
        <f ca="1">'WEEK 11'!D12</f>
        <v>Low bar back squat, no belt</v>
      </c>
      <c r="M68" s="167">
        <f ca="1">'WEEK 11'!I12</f>
        <v>0</v>
      </c>
      <c r="N68" s="167">
        <f>'WEEK 11'!F12</f>
        <v>0</v>
      </c>
      <c r="O68" s="169">
        <f>'WEEK 11'!H12</f>
        <v>0</v>
      </c>
    </row>
    <row r="69" spans="2:15" ht="19.5" customHeight="1">
      <c r="B69" s="171" t="str">
        <f ca="1">'WEEK 12'!D10</f>
        <v>Competition-Style Conventional deadlift w/ belt</v>
      </c>
      <c r="C69" s="172">
        <f ca="1">'WEEK 12'!I10</f>
        <v>0</v>
      </c>
      <c r="D69" s="172">
        <f>'WEEK 12'!F10</f>
        <v>0</v>
      </c>
      <c r="E69" s="174">
        <f>'WEEK 12'!H10</f>
        <v>0</v>
      </c>
      <c r="G69" s="171" t="str">
        <f ca="1">'WEEK 12'!D11</f>
        <v>Pin Bench (Chest Level)</v>
      </c>
      <c r="H69" s="172">
        <f ca="1">'WEEK 12'!I11</f>
        <v>0</v>
      </c>
      <c r="I69" s="172">
        <f>'WEEK 12'!F11</f>
        <v>0</v>
      </c>
      <c r="J69" s="174">
        <f>'WEEK 12'!H11</f>
        <v>0</v>
      </c>
      <c r="L69" s="171" t="str">
        <f ca="1">'WEEK 12'!D12</f>
        <v>Low bar back squat, no belt</v>
      </c>
      <c r="M69" s="172">
        <f ca="1">'WEEK 12'!I12</f>
        <v>0</v>
      </c>
      <c r="N69" s="172">
        <f>'WEEK 12'!F12</f>
        <v>0</v>
      </c>
      <c r="O69" s="174">
        <f>'WEEK 12'!H12</f>
        <v>0</v>
      </c>
    </row>
    <row r="70" spans="2:15" ht="19.5" customHeight="1">
      <c r="B70" s="166" t="str">
        <f ca="1">'WEEK 13'!D10</f>
        <v>Competition Style Low Bar Back Squat (w/ belt)</v>
      </c>
      <c r="C70" s="167">
        <f ca="1">'WEEK 13'!I10</f>
        <v>0</v>
      </c>
      <c r="D70" s="167">
        <f>'WEEK 13'!F10</f>
        <v>0</v>
      </c>
      <c r="E70" s="169">
        <f>'WEEK 13'!H10</f>
        <v>0</v>
      </c>
      <c r="G70" s="166" t="str">
        <f ca="1">'WEEK 13'!D11</f>
        <v>Competition-Style Bench Press</v>
      </c>
      <c r="H70" s="167">
        <f ca="1">'WEEK 13'!I11</f>
        <v>0</v>
      </c>
      <c r="I70" s="167">
        <f>'WEEK 13'!F11</f>
        <v>0</v>
      </c>
      <c r="J70" s="169">
        <f>'WEEK 13'!H11</f>
        <v>0</v>
      </c>
      <c r="L70" s="166" t="str">
        <f ca="1">'WEEK 13'!D12</f>
        <v>None</v>
      </c>
      <c r="M70" s="167">
        <f ca="1">'WEEK 13'!I12</f>
        <v>0</v>
      </c>
      <c r="N70" s="167">
        <f>'WEEK 13'!F12</f>
        <v>0</v>
      </c>
      <c r="O70" s="169">
        <f>'WEEK 13'!H12</f>
        <v>0</v>
      </c>
    </row>
    <row r="71" spans="2:15" ht="19.5" customHeight="1">
      <c r="B71" s="171" t="str">
        <f ca="1">'WEEK 14'!D10</f>
        <v>Slot 4 Week 14</v>
      </c>
      <c r="C71" s="172">
        <f ca="1">'WEEK 14'!I10</f>
        <v>0</v>
      </c>
      <c r="D71" s="172">
        <f>'WEEK 14'!F10</f>
        <v>0</v>
      </c>
      <c r="E71" s="174">
        <f>'WEEK 14'!H10</f>
        <v>0</v>
      </c>
      <c r="G71" s="171" t="str">
        <f ca="1">'WEEK 14'!D11</f>
        <v>Slot 5 Week 14</v>
      </c>
      <c r="H71" s="172">
        <f ca="1">'WEEK 14'!I11</f>
        <v>0</v>
      </c>
      <c r="I71" s="172">
        <f>'WEEK 14'!F11</f>
        <v>0</v>
      </c>
      <c r="J71" s="174">
        <f>'WEEK 14'!H11</f>
        <v>0</v>
      </c>
      <c r="L71" s="171" t="str">
        <f ca="1">'WEEK 14'!D12</f>
        <v>Slot 6 Week 14</v>
      </c>
      <c r="M71" s="172">
        <f ca="1">'WEEK 14'!I12</f>
        <v>0</v>
      </c>
      <c r="N71" s="172">
        <f>'WEEK 14'!F12</f>
        <v>0</v>
      </c>
      <c r="O71" s="174">
        <f>'WEEK 14'!H12</f>
        <v>0</v>
      </c>
    </row>
    <row r="72" spans="2:15" ht="19.5" customHeight="1">
      <c r="B72" s="166" t="str">
        <f ca="1">'WEEK 15'!D10</f>
        <v>Slot 4 Week 15</v>
      </c>
      <c r="C72" s="167">
        <f ca="1">'WEEK 15'!I10</f>
        <v>0</v>
      </c>
      <c r="D72" s="167">
        <f>'WEEK 15'!F10</f>
        <v>0</v>
      </c>
      <c r="E72" s="169">
        <f>'WEEK 15'!H10</f>
        <v>0</v>
      </c>
      <c r="G72" s="166" t="str">
        <f ca="1">'WEEK 15'!D11</f>
        <v>Slot 5 Week 15</v>
      </c>
      <c r="H72" s="167">
        <f ca="1">'WEEK 15'!I11</f>
        <v>0</v>
      </c>
      <c r="I72" s="167">
        <f>'WEEK 15'!F11</f>
        <v>0</v>
      </c>
      <c r="J72" s="169">
        <f>'WEEK 15'!H11</f>
        <v>0</v>
      </c>
      <c r="L72" s="166" t="str">
        <f ca="1">'WEEK 15'!D12</f>
        <v>Slot 6 Week 15</v>
      </c>
      <c r="M72" s="167">
        <f ca="1">'WEEK 15'!I12</f>
        <v>0</v>
      </c>
      <c r="N72" s="167">
        <f>'WEEK 15'!F12</f>
        <v>0</v>
      </c>
      <c r="O72" s="169">
        <f>'WEEK 15'!H12</f>
        <v>0</v>
      </c>
    </row>
    <row r="73" spans="2:15" ht="19.5" customHeight="1">
      <c r="B73" s="183" t="str">
        <f ca="1">'WEEK 16'!D10</f>
        <v>Slot 4 Week 16</v>
      </c>
      <c r="C73" s="184">
        <f ca="1">'WEEK 16'!I10</f>
        <v>0</v>
      </c>
      <c r="D73" s="184">
        <f>'WEEK 16'!F10</f>
        <v>0</v>
      </c>
      <c r="E73" s="186">
        <f>'WEEK 16'!H10</f>
        <v>0</v>
      </c>
      <c r="G73" s="183" t="str">
        <f ca="1">'WEEK 16'!D11</f>
        <v>Slot 5 Week 16</v>
      </c>
      <c r="H73" s="184">
        <f ca="1">'WEEK 16'!I11</f>
        <v>0</v>
      </c>
      <c r="I73" s="184">
        <f>'WEEK 16'!F11</f>
        <v>0</v>
      </c>
      <c r="J73" s="186">
        <f>'WEEK 16'!H11</f>
        <v>0</v>
      </c>
      <c r="L73" s="183" t="str">
        <f ca="1">'WEEK 16'!D12</f>
        <v>Slot 6 Week 16</v>
      </c>
      <c r="M73" s="184">
        <f ca="1">'WEEK 16'!I12</f>
        <v>0</v>
      </c>
      <c r="N73" s="184">
        <f>'WEEK 16'!F12</f>
        <v>0</v>
      </c>
      <c r="O73" s="186">
        <f>'WEEK 16'!H12</f>
        <v>0</v>
      </c>
    </row>
    <row r="74" spans="2:15" ht="19.5" hidden="1" customHeight="1">
      <c r="B74" s="199" t="s">
        <v>1771</v>
      </c>
      <c r="C74" s="199" t="s">
        <v>1768</v>
      </c>
      <c r="D74" s="199" t="s">
        <v>1769</v>
      </c>
      <c r="E74" s="199" t="s">
        <v>1770</v>
      </c>
      <c r="G74" s="199" t="s">
        <v>1771</v>
      </c>
      <c r="H74" s="199" t="s">
        <v>1768</v>
      </c>
      <c r="I74" s="199" t="s">
        <v>1769</v>
      </c>
      <c r="J74" s="199" t="s">
        <v>1770</v>
      </c>
      <c r="L74" s="199" t="s">
        <v>1771</v>
      </c>
      <c r="M74" s="199" t="s">
        <v>1768</v>
      </c>
      <c r="N74" s="199" t="s">
        <v>1769</v>
      </c>
      <c r="O74" s="199" t="s">
        <v>1770</v>
      </c>
    </row>
    <row r="75" spans="2:15" ht="19.5" hidden="1" customHeight="1">
      <c r="B75" s="199" t="s">
        <v>1776</v>
      </c>
      <c r="C75" s="199" t="s">
        <v>1773</v>
      </c>
      <c r="D75" s="199" t="s">
        <v>1774</v>
      </c>
      <c r="E75" s="199" t="s">
        <v>1775</v>
      </c>
      <c r="G75" s="199" t="s">
        <v>1776</v>
      </c>
      <c r="H75" s="199" t="s">
        <v>1773</v>
      </c>
      <c r="I75" s="199" t="s">
        <v>1774</v>
      </c>
      <c r="J75" s="199" t="s">
        <v>1775</v>
      </c>
      <c r="L75" s="199" t="s">
        <v>1776</v>
      </c>
      <c r="M75" s="199" t="s">
        <v>1773</v>
      </c>
      <c r="N75" s="199" t="s">
        <v>1774</v>
      </c>
      <c r="O75" s="199" t="s">
        <v>1775</v>
      </c>
    </row>
    <row r="76" spans="2:15" ht="19.5" hidden="1" customHeight="1">
      <c r="B76" s="199" t="s">
        <v>1782</v>
      </c>
      <c r="C76" s="199" t="s">
        <v>1779</v>
      </c>
      <c r="D76" s="199" t="s">
        <v>1780</v>
      </c>
      <c r="E76" s="199" t="s">
        <v>1781</v>
      </c>
      <c r="G76" s="199" t="s">
        <v>1782</v>
      </c>
      <c r="H76" s="199" t="s">
        <v>1779</v>
      </c>
      <c r="I76" s="199" t="s">
        <v>1780</v>
      </c>
      <c r="J76" s="199" t="s">
        <v>1781</v>
      </c>
      <c r="L76" s="199" t="s">
        <v>1782</v>
      </c>
      <c r="M76" s="199" t="s">
        <v>1779</v>
      </c>
      <c r="N76" s="199" t="s">
        <v>1780</v>
      </c>
      <c r="O76" s="199" t="s">
        <v>1781</v>
      </c>
    </row>
    <row r="77" spans="2:15" ht="19.5" hidden="1" customHeight="1">
      <c r="B77" s="199" t="s">
        <v>1788</v>
      </c>
      <c r="C77" s="199" t="s">
        <v>1785</v>
      </c>
      <c r="D77" s="199" t="s">
        <v>1786</v>
      </c>
      <c r="E77" s="199" t="s">
        <v>1787</v>
      </c>
      <c r="G77" s="199" t="s">
        <v>1788</v>
      </c>
      <c r="H77" s="199" t="s">
        <v>1785</v>
      </c>
      <c r="I77" s="199" t="s">
        <v>1786</v>
      </c>
      <c r="J77" s="199" t="s">
        <v>1787</v>
      </c>
      <c r="L77" s="199" t="s">
        <v>1788</v>
      </c>
      <c r="M77" s="199" t="s">
        <v>1785</v>
      </c>
      <c r="N77" s="199" t="s">
        <v>1786</v>
      </c>
      <c r="O77" s="199" t="s">
        <v>1787</v>
      </c>
    </row>
    <row r="78" spans="2:15" ht="19.5" hidden="1" customHeight="1">
      <c r="B78" s="199" t="s">
        <v>1794</v>
      </c>
      <c r="C78" s="199" t="s">
        <v>1791</v>
      </c>
      <c r="D78" s="199" t="s">
        <v>1792</v>
      </c>
      <c r="E78" s="199" t="s">
        <v>1793</v>
      </c>
      <c r="G78" s="199" t="s">
        <v>1794</v>
      </c>
      <c r="H78" s="199" t="s">
        <v>1791</v>
      </c>
      <c r="I78" s="199" t="s">
        <v>1792</v>
      </c>
      <c r="J78" s="199" t="s">
        <v>1793</v>
      </c>
      <c r="L78" s="199" t="s">
        <v>1794</v>
      </c>
      <c r="M78" s="199" t="s">
        <v>1791</v>
      </c>
      <c r="N78" s="199" t="s">
        <v>1792</v>
      </c>
      <c r="O78" s="199" t="s">
        <v>1793</v>
      </c>
    </row>
    <row r="79" spans="2:15" ht="19.5" hidden="1" customHeight="1">
      <c r="B79" s="199" t="s">
        <v>1800</v>
      </c>
      <c r="C79" s="199" t="s">
        <v>1797</v>
      </c>
      <c r="D79" s="199" t="s">
        <v>1798</v>
      </c>
      <c r="E79" s="199" t="s">
        <v>1799</v>
      </c>
      <c r="G79" s="199" t="s">
        <v>1800</v>
      </c>
      <c r="H79" s="199" t="s">
        <v>1797</v>
      </c>
      <c r="I79" s="199" t="s">
        <v>1798</v>
      </c>
      <c r="J79" s="199" t="s">
        <v>1799</v>
      </c>
      <c r="L79" s="199" t="s">
        <v>1800</v>
      </c>
      <c r="M79" s="199" t="s">
        <v>1797</v>
      </c>
      <c r="N79" s="199" t="s">
        <v>1798</v>
      </c>
      <c r="O79" s="199" t="s">
        <v>1799</v>
      </c>
    </row>
    <row r="80" spans="2:15" ht="19.5" hidden="1" customHeight="1">
      <c r="B80" s="199" t="s">
        <v>1806</v>
      </c>
      <c r="C80" s="199" t="s">
        <v>1803</v>
      </c>
      <c r="D80" s="199" t="s">
        <v>1804</v>
      </c>
      <c r="E80" s="199" t="s">
        <v>1805</v>
      </c>
      <c r="G80" s="199" t="s">
        <v>1806</v>
      </c>
      <c r="H80" s="199" t="s">
        <v>1803</v>
      </c>
      <c r="I80" s="199" t="s">
        <v>1804</v>
      </c>
      <c r="J80" s="199" t="s">
        <v>1805</v>
      </c>
      <c r="L80" s="199" t="s">
        <v>1806</v>
      </c>
      <c r="M80" s="199" t="s">
        <v>1803</v>
      </c>
      <c r="N80" s="199" t="s">
        <v>1804</v>
      </c>
      <c r="O80" s="199" t="s">
        <v>1805</v>
      </c>
    </row>
    <row r="81" spans="2:15" ht="19.5" hidden="1" customHeight="1">
      <c r="B81" s="199" t="s">
        <v>1812</v>
      </c>
      <c r="C81" s="199" t="s">
        <v>1809</v>
      </c>
      <c r="D81" s="199" t="s">
        <v>1810</v>
      </c>
      <c r="E81" s="199" t="s">
        <v>1811</v>
      </c>
      <c r="G81" s="199" t="s">
        <v>1812</v>
      </c>
      <c r="H81" s="199" t="s">
        <v>1809</v>
      </c>
      <c r="I81" s="199" t="s">
        <v>1810</v>
      </c>
      <c r="J81" s="199" t="s">
        <v>1811</v>
      </c>
      <c r="L81" s="199" t="s">
        <v>1812</v>
      </c>
      <c r="M81" s="199" t="s">
        <v>1809</v>
      </c>
      <c r="N81" s="199" t="s">
        <v>1810</v>
      </c>
      <c r="O81" s="199" t="s">
        <v>1811</v>
      </c>
    </row>
    <row r="82" spans="2:15" ht="19.5" hidden="1" customHeight="1">
      <c r="B82" s="199" t="s">
        <v>1818</v>
      </c>
      <c r="C82" s="199" t="s">
        <v>1815</v>
      </c>
      <c r="D82" s="199" t="s">
        <v>1816</v>
      </c>
      <c r="E82" s="199" t="s">
        <v>1817</v>
      </c>
      <c r="G82" s="199" t="s">
        <v>1818</v>
      </c>
      <c r="H82" s="199" t="s">
        <v>1815</v>
      </c>
      <c r="I82" s="199" t="s">
        <v>1816</v>
      </c>
      <c r="J82" s="199" t="s">
        <v>1817</v>
      </c>
      <c r="L82" s="199" t="s">
        <v>1818</v>
      </c>
      <c r="M82" s="199" t="s">
        <v>1815</v>
      </c>
      <c r="N82" s="199" t="s">
        <v>1816</v>
      </c>
      <c r="O82" s="199" t="s">
        <v>1817</v>
      </c>
    </row>
    <row r="83" spans="2:15" ht="19.5" hidden="1" customHeight="1">
      <c r="B83" s="199" t="s">
        <v>1824</v>
      </c>
      <c r="C83" s="199" t="s">
        <v>1821</v>
      </c>
      <c r="D83" s="199" t="s">
        <v>1822</v>
      </c>
      <c r="E83" s="199" t="s">
        <v>1823</v>
      </c>
      <c r="G83" s="199" t="s">
        <v>1824</v>
      </c>
      <c r="H83" s="199" t="s">
        <v>1821</v>
      </c>
      <c r="I83" s="199" t="s">
        <v>1822</v>
      </c>
      <c r="J83" s="199" t="s">
        <v>1823</v>
      </c>
      <c r="L83" s="199" t="s">
        <v>1824</v>
      </c>
      <c r="M83" s="199" t="s">
        <v>1821</v>
      </c>
      <c r="N83" s="199" t="s">
        <v>1822</v>
      </c>
      <c r="O83" s="199" t="s">
        <v>1823</v>
      </c>
    </row>
    <row r="84" spans="2:15" ht="19.5" hidden="1" customHeight="1">
      <c r="B84" s="199" t="s">
        <v>1830</v>
      </c>
      <c r="C84" s="199" t="s">
        <v>1827</v>
      </c>
      <c r="D84" s="199" t="s">
        <v>1828</v>
      </c>
      <c r="E84" s="199" t="s">
        <v>1829</v>
      </c>
      <c r="G84" s="199" t="s">
        <v>1830</v>
      </c>
      <c r="H84" s="199" t="s">
        <v>1827</v>
      </c>
      <c r="I84" s="199" t="s">
        <v>1828</v>
      </c>
      <c r="J84" s="199" t="s">
        <v>1829</v>
      </c>
      <c r="L84" s="199" t="s">
        <v>1830</v>
      </c>
      <c r="M84" s="199" t="s">
        <v>1827</v>
      </c>
      <c r="N84" s="199" t="s">
        <v>1828</v>
      </c>
      <c r="O84" s="199" t="s">
        <v>1829</v>
      </c>
    </row>
    <row r="85" spans="2:15" ht="19.5" hidden="1" customHeight="1">
      <c r="B85" s="199" t="s">
        <v>1836</v>
      </c>
      <c r="C85" s="199" t="s">
        <v>1833</v>
      </c>
      <c r="D85" s="199" t="s">
        <v>1834</v>
      </c>
      <c r="E85" s="199" t="s">
        <v>1835</v>
      </c>
      <c r="G85" s="199" t="s">
        <v>1836</v>
      </c>
      <c r="H85" s="199" t="s">
        <v>1833</v>
      </c>
      <c r="I85" s="199" t="s">
        <v>1834</v>
      </c>
      <c r="J85" s="199" t="s">
        <v>1835</v>
      </c>
      <c r="L85" s="199" t="s">
        <v>1836</v>
      </c>
      <c r="M85" s="199" t="s">
        <v>1833</v>
      </c>
      <c r="N85" s="199" t="s">
        <v>1834</v>
      </c>
      <c r="O85" s="199" t="s">
        <v>1835</v>
      </c>
    </row>
    <row r="86" spans="2:15" ht="19.5" hidden="1" customHeight="1">
      <c r="B86" s="199" t="s">
        <v>1842</v>
      </c>
      <c r="C86" s="199" t="s">
        <v>1839</v>
      </c>
      <c r="D86" s="199" t="s">
        <v>1840</v>
      </c>
      <c r="E86" s="199" t="s">
        <v>1841</v>
      </c>
      <c r="G86" s="199" t="s">
        <v>1842</v>
      </c>
      <c r="H86" s="199" t="s">
        <v>1839</v>
      </c>
      <c r="I86" s="199" t="s">
        <v>1840</v>
      </c>
      <c r="J86" s="199" t="s">
        <v>1841</v>
      </c>
      <c r="L86" s="199" t="s">
        <v>1842</v>
      </c>
      <c r="M86" s="199" t="s">
        <v>1839</v>
      </c>
      <c r="N86" s="199" t="s">
        <v>1840</v>
      </c>
      <c r="O86" s="199" t="s">
        <v>1841</v>
      </c>
    </row>
    <row r="87" spans="2:15" ht="19.5" hidden="1" customHeight="1">
      <c r="B87" s="199" t="s">
        <v>1848</v>
      </c>
      <c r="C87" s="199" t="s">
        <v>1845</v>
      </c>
      <c r="D87" s="199" t="s">
        <v>1846</v>
      </c>
      <c r="E87" s="199" t="s">
        <v>1847</v>
      </c>
      <c r="G87" s="199" t="s">
        <v>1848</v>
      </c>
      <c r="H87" s="199" t="s">
        <v>1845</v>
      </c>
      <c r="I87" s="199" t="s">
        <v>1846</v>
      </c>
      <c r="J87" s="199" t="s">
        <v>1847</v>
      </c>
      <c r="L87" s="199" t="s">
        <v>1848</v>
      </c>
      <c r="M87" s="199" t="s">
        <v>1845</v>
      </c>
      <c r="N87" s="199" t="s">
        <v>1846</v>
      </c>
      <c r="O87" s="199" t="s">
        <v>1847</v>
      </c>
    </row>
    <row r="88" spans="2:15" ht="19.5" hidden="1" customHeight="1">
      <c r="B88" s="199" t="s">
        <v>1854</v>
      </c>
      <c r="C88" s="199" t="s">
        <v>1851</v>
      </c>
      <c r="D88" s="199" t="s">
        <v>1852</v>
      </c>
      <c r="E88" s="199" t="s">
        <v>1853</v>
      </c>
      <c r="G88" s="199" t="s">
        <v>1854</v>
      </c>
      <c r="H88" s="199" t="s">
        <v>1851</v>
      </c>
      <c r="I88" s="199" t="s">
        <v>1852</v>
      </c>
      <c r="J88" s="199" t="s">
        <v>1853</v>
      </c>
      <c r="L88" s="199" t="s">
        <v>1854</v>
      </c>
      <c r="M88" s="199" t="s">
        <v>1851</v>
      </c>
      <c r="N88" s="199" t="s">
        <v>1852</v>
      </c>
      <c r="O88" s="199" t="s">
        <v>1853</v>
      </c>
    </row>
    <row r="89" spans="2:15" ht="19.5" hidden="1" customHeight="1">
      <c r="B89" s="199" t="s">
        <v>1860</v>
      </c>
      <c r="C89" s="199" t="s">
        <v>1857</v>
      </c>
      <c r="D89" s="199" t="s">
        <v>1858</v>
      </c>
      <c r="E89" s="199" t="s">
        <v>1859</v>
      </c>
      <c r="G89" s="199" t="s">
        <v>1860</v>
      </c>
      <c r="H89" s="199" t="s">
        <v>1857</v>
      </c>
      <c r="I89" s="199" t="s">
        <v>1858</v>
      </c>
      <c r="J89" s="199" t="s">
        <v>1859</v>
      </c>
      <c r="L89" s="199" t="s">
        <v>1860</v>
      </c>
      <c r="M89" s="199" t="s">
        <v>1857</v>
      </c>
      <c r="N89" s="199" t="s">
        <v>1858</v>
      </c>
      <c r="O89" s="199" t="s">
        <v>1859</v>
      </c>
    </row>
    <row r="90" spans="2:15" ht="19.5" hidden="1" customHeight="1">
      <c r="B90" s="199" t="s">
        <v>1866</v>
      </c>
      <c r="C90" s="199" t="s">
        <v>1863</v>
      </c>
      <c r="D90" s="199" t="s">
        <v>1864</v>
      </c>
      <c r="E90" s="199" t="s">
        <v>1865</v>
      </c>
      <c r="G90" s="199" t="s">
        <v>1866</v>
      </c>
      <c r="H90" s="199" t="s">
        <v>1863</v>
      </c>
      <c r="I90" s="199" t="s">
        <v>1864</v>
      </c>
      <c r="J90" s="199" t="s">
        <v>1865</v>
      </c>
      <c r="L90" s="199" t="s">
        <v>1866</v>
      </c>
      <c r="M90" s="199" t="s">
        <v>1863</v>
      </c>
      <c r="N90" s="199" t="s">
        <v>1864</v>
      </c>
      <c r="O90" s="199" t="s">
        <v>1865</v>
      </c>
    </row>
    <row r="91" spans="2:15" ht="19.5" hidden="1" customHeight="1">
      <c r="B91" s="199" t="s">
        <v>1872</v>
      </c>
      <c r="C91" s="199" t="s">
        <v>1869</v>
      </c>
      <c r="D91" s="199" t="s">
        <v>1870</v>
      </c>
      <c r="E91" s="199" t="s">
        <v>1871</v>
      </c>
      <c r="G91" s="199" t="s">
        <v>1872</v>
      </c>
      <c r="H91" s="199" t="s">
        <v>1869</v>
      </c>
      <c r="I91" s="199" t="s">
        <v>1870</v>
      </c>
      <c r="J91" s="199" t="s">
        <v>1871</v>
      </c>
      <c r="L91" s="199" t="s">
        <v>1872</v>
      </c>
      <c r="M91" s="199" t="s">
        <v>1869</v>
      </c>
      <c r="N91" s="199" t="s">
        <v>1870</v>
      </c>
      <c r="O91" s="199" t="s">
        <v>1871</v>
      </c>
    </row>
    <row r="92" spans="2:15" ht="19.5" hidden="1" customHeight="1">
      <c r="B92" s="199" t="s">
        <v>1878</v>
      </c>
      <c r="C92" s="199" t="s">
        <v>1875</v>
      </c>
      <c r="D92" s="199" t="s">
        <v>1876</v>
      </c>
      <c r="E92" s="199" t="s">
        <v>1877</v>
      </c>
      <c r="G92" s="199" t="s">
        <v>1878</v>
      </c>
      <c r="H92" s="199" t="s">
        <v>1875</v>
      </c>
      <c r="I92" s="199" t="s">
        <v>1876</v>
      </c>
      <c r="J92" s="199" t="s">
        <v>1877</v>
      </c>
      <c r="L92" s="199" t="s">
        <v>1878</v>
      </c>
      <c r="M92" s="199" t="s">
        <v>1875</v>
      </c>
      <c r="N92" s="199" t="s">
        <v>1876</v>
      </c>
      <c r="O92" s="199" t="s">
        <v>1877</v>
      </c>
    </row>
    <row r="93" spans="2:15" ht="19.5" hidden="1" customHeight="1">
      <c r="B93" s="199" t="s">
        <v>1884</v>
      </c>
      <c r="C93" s="199" t="s">
        <v>1881</v>
      </c>
      <c r="D93" s="199" t="s">
        <v>1882</v>
      </c>
      <c r="E93" s="199" t="s">
        <v>1883</v>
      </c>
      <c r="G93" s="199" t="s">
        <v>1884</v>
      </c>
      <c r="H93" s="199" t="s">
        <v>1881</v>
      </c>
      <c r="I93" s="199" t="s">
        <v>1882</v>
      </c>
      <c r="J93" s="199" t="s">
        <v>1883</v>
      </c>
      <c r="L93" s="199" t="s">
        <v>1884</v>
      </c>
      <c r="M93" s="199" t="s">
        <v>1881</v>
      </c>
      <c r="N93" s="199" t="s">
        <v>1882</v>
      </c>
      <c r="O93" s="199" t="s">
        <v>1883</v>
      </c>
    </row>
    <row r="94" spans="2:15" ht="19.5" hidden="1" customHeight="1">
      <c r="B94" s="199" t="s">
        <v>1890</v>
      </c>
      <c r="C94" s="199" t="s">
        <v>1887</v>
      </c>
      <c r="D94" s="199" t="s">
        <v>1888</v>
      </c>
      <c r="E94" s="199" t="s">
        <v>1889</v>
      </c>
      <c r="G94" s="199" t="s">
        <v>1890</v>
      </c>
      <c r="H94" s="199" t="s">
        <v>1887</v>
      </c>
      <c r="I94" s="199" t="s">
        <v>1888</v>
      </c>
      <c r="J94" s="199" t="s">
        <v>1889</v>
      </c>
      <c r="L94" s="199" t="s">
        <v>1890</v>
      </c>
      <c r="M94" s="199" t="s">
        <v>1887</v>
      </c>
      <c r="N94" s="199" t="s">
        <v>1888</v>
      </c>
      <c r="O94" s="199" t="s">
        <v>1889</v>
      </c>
    </row>
    <row r="95" spans="2:15" ht="19.5" hidden="1" customHeight="1">
      <c r="B95" s="199" t="s">
        <v>1896</v>
      </c>
      <c r="C95" s="199" t="s">
        <v>1893</v>
      </c>
      <c r="D95" s="199" t="s">
        <v>1894</v>
      </c>
      <c r="E95" s="199" t="s">
        <v>1895</v>
      </c>
      <c r="G95" s="199" t="s">
        <v>1896</v>
      </c>
      <c r="H95" s="199" t="s">
        <v>1893</v>
      </c>
      <c r="I95" s="199" t="s">
        <v>1894</v>
      </c>
      <c r="J95" s="199" t="s">
        <v>1895</v>
      </c>
      <c r="L95" s="199" t="s">
        <v>1896</v>
      </c>
      <c r="M95" s="199" t="s">
        <v>1893</v>
      </c>
      <c r="N95" s="199" t="s">
        <v>1894</v>
      </c>
      <c r="O95" s="199" t="s">
        <v>1895</v>
      </c>
    </row>
    <row r="96" spans="2:15" ht="19.5" hidden="1" customHeight="1">
      <c r="B96" s="199" t="s">
        <v>1902</v>
      </c>
      <c r="C96" s="199" t="s">
        <v>1899</v>
      </c>
      <c r="D96" s="199" t="s">
        <v>1900</v>
      </c>
      <c r="E96" s="199" t="s">
        <v>1901</v>
      </c>
      <c r="G96" s="199" t="s">
        <v>1902</v>
      </c>
      <c r="H96" s="199" t="s">
        <v>1899</v>
      </c>
      <c r="I96" s="199" t="s">
        <v>1900</v>
      </c>
      <c r="J96" s="199" t="s">
        <v>1901</v>
      </c>
      <c r="L96" s="199" t="s">
        <v>1902</v>
      </c>
      <c r="M96" s="199" t="s">
        <v>1899</v>
      </c>
      <c r="N96" s="199" t="s">
        <v>1900</v>
      </c>
      <c r="O96" s="199" t="s">
        <v>1901</v>
      </c>
    </row>
    <row r="97" spans="2:15" ht="19.5" hidden="1" customHeight="1">
      <c r="B97" s="199" t="s">
        <v>1908</v>
      </c>
      <c r="C97" s="199" t="s">
        <v>1905</v>
      </c>
      <c r="D97" s="199" t="s">
        <v>1906</v>
      </c>
      <c r="E97" s="199" t="s">
        <v>1907</v>
      </c>
      <c r="G97" s="199" t="s">
        <v>1908</v>
      </c>
      <c r="H97" s="199" t="s">
        <v>1905</v>
      </c>
      <c r="I97" s="199" t="s">
        <v>1906</v>
      </c>
      <c r="J97" s="199" t="s">
        <v>1907</v>
      </c>
      <c r="L97" s="199" t="s">
        <v>1908</v>
      </c>
      <c r="M97" s="199" t="s">
        <v>1905</v>
      </c>
      <c r="N97" s="199" t="s">
        <v>1906</v>
      </c>
      <c r="O97" s="199" t="s">
        <v>1907</v>
      </c>
    </row>
    <row r="98" spans="2:15" ht="19.5" hidden="1" customHeight="1">
      <c r="B98" s="199" t="s">
        <v>1914</v>
      </c>
      <c r="C98" s="199" t="s">
        <v>1911</v>
      </c>
      <c r="D98" s="199" t="s">
        <v>1912</v>
      </c>
      <c r="E98" s="199" t="s">
        <v>1913</v>
      </c>
      <c r="G98" s="199" t="s">
        <v>1914</v>
      </c>
      <c r="H98" s="199" t="s">
        <v>1911</v>
      </c>
      <c r="I98" s="199" t="s">
        <v>1912</v>
      </c>
      <c r="J98" s="199" t="s">
        <v>1913</v>
      </c>
      <c r="L98" s="199" t="s">
        <v>1914</v>
      </c>
      <c r="M98" s="199" t="s">
        <v>1911</v>
      </c>
      <c r="N98" s="199" t="s">
        <v>1912</v>
      </c>
      <c r="O98" s="199" t="s">
        <v>1913</v>
      </c>
    </row>
    <row r="99" spans="2:15" ht="19.5" hidden="1" customHeight="1">
      <c r="B99" s="199" t="s">
        <v>1920</v>
      </c>
      <c r="C99" s="199" t="s">
        <v>1917</v>
      </c>
      <c r="D99" s="199" t="s">
        <v>1918</v>
      </c>
      <c r="E99" s="199" t="s">
        <v>1919</v>
      </c>
      <c r="G99" s="199" t="s">
        <v>1920</v>
      </c>
      <c r="H99" s="199" t="s">
        <v>1917</v>
      </c>
      <c r="I99" s="199" t="s">
        <v>1918</v>
      </c>
      <c r="J99" s="199" t="s">
        <v>1919</v>
      </c>
      <c r="L99" s="199" t="s">
        <v>1920</v>
      </c>
      <c r="M99" s="199" t="s">
        <v>1917</v>
      </c>
      <c r="N99" s="199" t="s">
        <v>1918</v>
      </c>
      <c r="O99" s="199" t="s">
        <v>1919</v>
      </c>
    </row>
    <row r="100" spans="2:15" ht="19.5" hidden="1" customHeight="1">
      <c r="B100" s="199" t="s">
        <v>1926</v>
      </c>
      <c r="C100" s="199" t="s">
        <v>1923</v>
      </c>
      <c r="D100" s="199" t="s">
        <v>1924</v>
      </c>
      <c r="E100" s="199" t="s">
        <v>1925</v>
      </c>
      <c r="G100" s="199" t="s">
        <v>1926</v>
      </c>
      <c r="H100" s="199" t="s">
        <v>1923</v>
      </c>
      <c r="I100" s="199" t="s">
        <v>1924</v>
      </c>
      <c r="J100" s="199" t="s">
        <v>1925</v>
      </c>
      <c r="L100" s="199" t="s">
        <v>1926</v>
      </c>
      <c r="M100" s="199" t="s">
        <v>1923</v>
      </c>
      <c r="N100" s="199" t="s">
        <v>1924</v>
      </c>
      <c r="O100" s="199" t="s">
        <v>1925</v>
      </c>
    </row>
    <row r="101" spans="2:15" ht="19.5" hidden="1" customHeight="1">
      <c r="B101" s="199" t="s">
        <v>1932</v>
      </c>
      <c r="C101" s="199" t="s">
        <v>1929</v>
      </c>
      <c r="D101" s="199" t="s">
        <v>1930</v>
      </c>
      <c r="E101" s="199" t="s">
        <v>1931</v>
      </c>
      <c r="G101" s="199" t="s">
        <v>1932</v>
      </c>
      <c r="H101" s="199" t="s">
        <v>1929</v>
      </c>
      <c r="I101" s="199" t="s">
        <v>1930</v>
      </c>
      <c r="J101" s="199" t="s">
        <v>1931</v>
      </c>
      <c r="L101" s="199" t="s">
        <v>1932</v>
      </c>
      <c r="M101" s="199" t="s">
        <v>1929</v>
      </c>
      <c r="N101" s="199" t="s">
        <v>1930</v>
      </c>
      <c r="O101" s="199" t="s">
        <v>1931</v>
      </c>
    </row>
    <row r="102" spans="2:15" ht="19.5" hidden="1" customHeight="1">
      <c r="B102" s="199" t="s">
        <v>1938</v>
      </c>
      <c r="C102" s="199" t="s">
        <v>1935</v>
      </c>
      <c r="D102" s="199" t="s">
        <v>1936</v>
      </c>
      <c r="E102" s="199" t="s">
        <v>1937</v>
      </c>
      <c r="G102" s="199" t="s">
        <v>1938</v>
      </c>
      <c r="H102" s="199" t="s">
        <v>1935</v>
      </c>
      <c r="I102" s="199" t="s">
        <v>1936</v>
      </c>
      <c r="J102" s="199" t="s">
        <v>1937</v>
      </c>
      <c r="L102" s="199" t="s">
        <v>1938</v>
      </c>
      <c r="M102" s="199" t="s">
        <v>1935</v>
      </c>
      <c r="N102" s="199" t="s">
        <v>1936</v>
      </c>
      <c r="O102" s="199" t="s">
        <v>1937</v>
      </c>
    </row>
    <row r="103" spans="2:15" ht="19.5" hidden="1" customHeight="1">
      <c r="B103" s="199" t="s">
        <v>1944</v>
      </c>
      <c r="C103" s="199" t="s">
        <v>1941</v>
      </c>
      <c r="D103" s="199" t="s">
        <v>1942</v>
      </c>
      <c r="E103" s="199" t="s">
        <v>1943</v>
      </c>
      <c r="G103" s="199" t="s">
        <v>1944</v>
      </c>
      <c r="H103" s="199" t="s">
        <v>1941</v>
      </c>
      <c r="I103" s="199" t="s">
        <v>1942</v>
      </c>
      <c r="J103" s="199" t="s">
        <v>1943</v>
      </c>
      <c r="L103" s="199" t="s">
        <v>1944</v>
      </c>
      <c r="M103" s="199" t="s">
        <v>1941</v>
      </c>
      <c r="N103" s="199" t="s">
        <v>1942</v>
      </c>
      <c r="O103" s="199" t="s">
        <v>1943</v>
      </c>
    </row>
    <row r="104" spans="2:15" ht="19.5" hidden="1" customHeight="1">
      <c r="B104" s="199" t="s">
        <v>1950</v>
      </c>
      <c r="C104" s="199" t="s">
        <v>1947</v>
      </c>
      <c r="D104" s="199" t="s">
        <v>1948</v>
      </c>
      <c r="E104" s="199" t="s">
        <v>1949</v>
      </c>
      <c r="G104" s="199" t="s">
        <v>1950</v>
      </c>
      <c r="H104" s="199" t="s">
        <v>1947</v>
      </c>
      <c r="I104" s="199" t="s">
        <v>1948</v>
      </c>
      <c r="J104" s="199" t="s">
        <v>1949</v>
      </c>
      <c r="L104" s="199" t="s">
        <v>1950</v>
      </c>
      <c r="M104" s="199" t="s">
        <v>1947</v>
      </c>
      <c r="N104" s="199" t="s">
        <v>1948</v>
      </c>
      <c r="O104" s="199" t="s">
        <v>1949</v>
      </c>
    </row>
    <row r="105" spans="2:15" ht="19.5" hidden="1" customHeight="1">
      <c r="B105" s="199" t="s">
        <v>1956</v>
      </c>
      <c r="C105" s="199" t="s">
        <v>1953</v>
      </c>
      <c r="D105" s="199" t="s">
        <v>1954</v>
      </c>
      <c r="E105" s="199" t="s">
        <v>1955</v>
      </c>
      <c r="G105" s="199" t="s">
        <v>1956</v>
      </c>
      <c r="H105" s="199" t="s">
        <v>1953</v>
      </c>
      <c r="I105" s="199" t="s">
        <v>1954</v>
      </c>
      <c r="J105" s="199" t="s">
        <v>1955</v>
      </c>
      <c r="L105" s="199" t="s">
        <v>1956</v>
      </c>
      <c r="M105" s="199" t="s">
        <v>1953</v>
      </c>
      <c r="N105" s="199" t="s">
        <v>1954</v>
      </c>
      <c r="O105" s="199" t="s">
        <v>1955</v>
      </c>
    </row>
    <row r="106" spans="2:15" ht="19.5" hidden="1" customHeight="1">
      <c r="B106" s="199" t="s">
        <v>1962</v>
      </c>
      <c r="C106" s="199" t="s">
        <v>1959</v>
      </c>
      <c r="D106" s="199" t="s">
        <v>1960</v>
      </c>
      <c r="E106" s="199" t="s">
        <v>1961</v>
      </c>
      <c r="G106" s="199" t="s">
        <v>1962</v>
      </c>
      <c r="H106" s="199" t="s">
        <v>1959</v>
      </c>
      <c r="I106" s="199" t="s">
        <v>1960</v>
      </c>
      <c r="J106" s="199" t="s">
        <v>1961</v>
      </c>
      <c r="L106" s="199" t="s">
        <v>1962</v>
      </c>
      <c r="M106" s="199" t="s">
        <v>1959</v>
      </c>
      <c r="N106" s="199" t="s">
        <v>1960</v>
      </c>
      <c r="O106" s="199" t="s">
        <v>1961</v>
      </c>
    </row>
    <row r="107" spans="2:15" ht="19.5" hidden="1" customHeight="1">
      <c r="B107" s="199" t="s">
        <v>1968</v>
      </c>
      <c r="C107" s="199" t="s">
        <v>1965</v>
      </c>
      <c r="D107" s="199" t="s">
        <v>1966</v>
      </c>
      <c r="E107" s="199" t="s">
        <v>1967</v>
      </c>
      <c r="G107" s="199" t="s">
        <v>1968</v>
      </c>
      <c r="H107" s="199" t="s">
        <v>1965</v>
      </c>
      <c r="I107" s="199" t="s">
        <v>1966</v>
      </c>
      <c r="J107" s="199" t="s">
        <v>1967</v>
      </c>
      <c r="L107" s="199" t="s">
        <v>1968</v>
      </c>
      <c r="M107" s="199" t="s">
        <v>1965</v>
      </c>
      <c r="N107" s="199" t="s">
        <v>1966</v>
      </c>
      <c r="O107" s="199" t="s">
        <v>1967</v>
      </c>
    </row>
    <row r="108" spans="2:15" ht="19.5" hidden="1" customHeight="1">
      <c r="B108" s="199" t="s">
        <v>1974</v>
      </c>
      <c r="C108" s="199" t="s">
        <v>1971</v>
      </c>
      <c r="D108" s="199" t="s">
        <v>1972</v>
      </c>
      <c r="E108" s="199" t="s">
        <v>1973</v>
      </c>
      <c r="G108" s="199" t="s">
        <v>1974</v>
      </c>
      <c r="H108" s="199" t="s">
        <v>1971</v>
      </c>
      <c r="I108" s="199" t="s">
        <v>1972</v>
      </c>
      <c r="J108" s="199" t="s">
        <v>1973</v>
      </c>
      <c r="L108" s="199" t="s">
        <v>1974</v>
      </c>
      <c r="M108" s="199" t="s">
        <v>1971</v>
      </c>
      <c r="N108" s="199" t="s">
        <v>1972</v>
      </c>
      <c r="O108" s="199" t="s">
        <v>1973</v>
      </c>
    </row>
    <row r="109" spans="2:15" ht="19.5" hidden="1" customHeight="1">
      <c r="B109" s="199" t="s">
        <v>1980</v>
      </c>
      <c r="C109" s="199" t="s">
        <v>1977</v>
      </c>
      <c r="D109" s="199" t="s">
        <v>1978</v>
      </c>
      <c r="E109" s="199" t="s">
        <v>1979</v>
      </c>
      <c r="G109" s="199" t="s">
        <v>1980</v>
      </c>
      <c r="H109" s="199" t="s">
        <v>1977</v>
      </c>
      <c r="I109" s="199" t="s">
        <v>1978</v>
      </c>
      <c r="J109" s="199" t="s">
        <v>1979</v>
      </c>
      <c r="L109" s="199" t="s">
        <v>1980</v>
      </c>
      <c r="M109" s="199" t="s">
        <v>1977</v>
      </c>
      <c r="N109" s="199" t="s">
        <v>1978</v>
      </c>
      <c r="O109" s="199" t="s">
        <v>1979</v>
      </c>
    </row>
    <row r="110" spans="2:15" ht="15.75" customHeight="1">
      <c r="B110" s="190" t="s">
        <v>1982</v>
      </c>
      <c r="C110" s="190" t="s">
        <v>1983</v>
      </c>
      <c r="D110" s="190" t="s">
        <v>1984</v>
      </c>
      <c r="E110" s="190" t="s">
        <v>1985</v>
      </c>
      <c r="G110" s="190" t="s">
        <v>1982</v>
      </c>
      <c r="H110" s="190" t="s">
        <v>1983</v>
      </c>
      <c r="I110" s="190" t="s">
        <v>1984</v>
      </c>
      <c r="J110" s="190" t="s">
        <v>1985</v>
      </c>
      <c r="L110" s="190" t="s">
        <v>1982</v>
      </c>
      <c r="M110" s="190" t="s">
        <v>1983</v>
      </c>
      <c r="N110" s="190" t="s">
        <v>1984</v>
      </c>
      <c r="O110" s="190" t="s">
        <v>1985</v>
      </c>
    </row>
    <row r="111" spans="2:15" ht="30" customHeight="1">
      <c r="B111" s="362" t="s">
        <v>1416</v>
      </c>
      <c r="C111" s="363"/>
      <c r="D111" s="363"/>
      <c r="E111" s="364"/>
      <c r="G111" s="362" t="s">
        <v>1418</v>
      </c>
      <c r="H111" s="363"/>
      <c r="I111" s="363"/>
      <c r="J111" s="364"/>
      <c r="L111" s="362" t="s">
        <v>1420</v>
      </c>
      <c r="M111" s="363"/>
      <c r="N111" s="363"/>
      <c r="O111" s="364"/>
    </row>
    <row r="112" spans="2:15" ht="15.75" customHeight="1">
      <c r="B112" s="166" t="str">
        <f ca="1">'WEEK 1'!D13</f>
        <v>Squat + Chains (20% 1Rm in chains)</v>
      </c>
      <c r="C112" s="167">
        <f ca="1">'WEEK 1'!I13</f>
        <v>0</v>
      </c>
      <c r="D112" s="167">
        <f>'WEEK 1'!F13</f>
        <v>0</v>
      </c>
      <c r="E112" s="169">
        <f>'WEEK 1'!H13</f>
        <v>0</v>
      </c>
      <c r="G112" s="166" t="str">
        <f ca="1">'WEEK 1'!D14</f>
        <v>Touch and Go Bench Press</v>
      </c>
      <c r="H112" s="167">
        <f ca="1">'WEEK 1'!I14</f>
        <v>0</v>
      </c>
      <c r="I112" s="167">
        <f>'WEEK 1'!F14</f>
        <v>0</v>
      </c>
      <c r="J112" s="169">
        <f>'WEEK 1'!H14</f>
        <v>0</v>
      </c>
      <c r="L112" s="200" t="str">
        <f ca="1">'WEEK 1'!D15</f>
        <v>High incline bench Press w/ Dumbbells</v>
      </c>
      <c r="M112" s="201">
        <f ca="1">'WEEK 1'!I15</f>
        <v>0</v>
      </c>
      <c r="N112" s="201">
        <f>'WEEK 1'!F15</f>
        <v>0</v>
      </c>
      <c r="O112" s="202">
        <f>'WEEK 1'!H15</f>
        <v>0</v>
      </c>
    </row>
    <row r="113" spans="2:15" ht="15.75" customHeight="1">
      <c r="B113" s="171" t="str">
        <f ca="1">'WEEK 2'!D13</f>
        <v>Squat + Chains (20% 1Rm in chains)</v>
      </c>
      <c r="C113" s="172">
        <f ca="1">'WEEK 2'!I13</f>
        <v>0</v>
      </c>
      <c r="D113" s="172">
        <f>'WEEK 2'!F13</f>
        <v>0</v>
      </c>
      <c r="E113" s="174">
        <f>'WEEK 2'!H13</f>
        <v>0</v>
      </c>
      <c r="G113" s="171" t="str">
        <f ca="1">'WEEK 2'!D14</f>
        <v>Touch and Go Bench Press</v>
      </c>
      <c r="H113" s="172">
        <f ca="1">'WEEK 2'!I14</f>
        <v>0</v>
      </c>
      <c r="I113" s="172">
        <f>'WEEK 2'!F14</f>
        <v>0</v>
      </c>
      <c r="J113" s="174">
        <f>'WEEK 2'!H14</f>
        <v>0</v>
      </c>
      <c r="L113" s="171" t="str">
        <f ca="1">'WEEK 2'!D15</f>
        <v>High incline bench Press w/ Dumbbells</v>
      </c>
      <c r="M113" s="172">
        <f ca="1">'WEEK 2'!I15</f>
        <v>0</v>
      </c>
      <c r="N113" s="172">
        <f>'WEEK 2'!F15</f>
        <v>0</v>
      </c>
      <c r="O113" s="174">
        <f>'WEEK 2'!H15</f>
        <v>0</v>
      </c>
    </row>
    <row r="114" spans="2:15" ht="15.75" customHeight="1">
      <c r="B114" s="166" t="str">
        <f ca="1">'WEEK 3'!D13</f>
        <v>Squat + Chains (20% 1Rm in chains)</v>
      </c>
      <c r="C114" s="167">
        <f ca="1">'WEEK 3'!I13</f>
        <v>0</v>
      </c>
      <c r="D114" s="167">
        <f>'WEEK 3'!F13</f>
        <v>0</v>
      </c>
      <c r="E114" s="169">
        <f>'WEEK 3'!H13</f>
        <v>0</v>
      </c>
      <c r="G114" s="166" t="str">
        <f ca="1">'WEEK 3'!D14</f>
        <v>Touch and Go Bench Press</v>
      </c>
      <c r="H114" s="167">
        <f ca="1">'WEEK 3'!I14</f>
        <v>0</v>
      </c>
      <c r="I114" s="167">
        <f>'WEEK 3'!F14</f>
        <v>0</v>
      </c>
      <c r="J114" s="169">
        <f>'WEEK 3'!H14</f>
        <v>0</v>
      </c>
      <c r="L114" s="166" t="str">
        <f ca="1">'WEEK 3'!D15</f>
        <v>High incline bench Press w/ Dumbbells</v>
      </c>
      <c r="M114" s="167">
        <f ca="1">'WEEK 3'!I15</f>
        <v>0</v>
      </c>
      <c r="N114" s="167">
        <f>'WEEK 3'!F15</f>
        <v>0</v>
      </c>
      <c r="O114" s="169">
        <f>'WEEK 3'!H15</f>
        <v>0</v>
      </c>
    </row>
    <row r="115" spans="2:15" ht="15.75" customHeight="1">
      <c r="B115" s="171" t="str">
        <f ca="1">'WEEK 4'!D13</f>
        <v>Squat + Chains (20% 1Rm in chains)</v>
      </c>
      <c r="C115" s="172">
        <f ca="1">'WEEK 4'!I13</f>
        <v>0</v>
      </c>
      <c r="D115" s="172">
        <f>'WEEK 4'!F13</f>
        <v>0</v>
      </c>
      <c r="E115" s="174">
        <f>'WEEK 4'!H13</f>
        <v>0</v>
      </c>
      <c r="G115" s="171" t="str">
        <f ca="1">'WEEK 4'!D14</f>
        <v>Touch and Go Bench Press</v>
      </c>
      <c r="H115" s="172">
        <f ca="1">'WEEK 4'!I14</f>
        <v>0</v>
      </c>
      <c r="I115" s="172">
        <f>'WEEK 4'!F14</f>
        <v>0</v>
      </c>
      <c r="J115" s="174">
        <f>'WEEK 4'!H14</f>
        <v>0</v>
      </c>
      <c r="L115" s="171" t="str">
        <f ca="1">'WEEK 4'!D15</f>
        <v>High incline bench Press w/ Dumbbells</v>
      </c>
      <c r="M115" s="172">
        <f ca="1">'WEEK 4'!I15</f>
        <v>0</v>
      </c>
      <c r="N115" s="172">
        <f>'WEEK 4'!F15</f>
        <v>0</v>
      </c>
      <c r="O115" s="174">
        <f>'WEEK 4'!H15</f>
        <v>0</v>
      </c>
    </row>
    <row r="116" spans="2:15" ht="15.75" customHeight="1">
      <c r="B116" s="166" t="str">
        <f ca="1">'WEEK 5'!D13</f>
        <v>2 Count Paused Squat</v>
      </c>
      <c r="C116" s="167">
        <f ca="1">'WEEK 5'!I13</f>
        <v>0</v>
      </c>
      <c r="D116" s="167">
        <f>'WEEK 5'!F13</f>
        <v>0</v>
      </c>
      <c r="E116" s="169">
        <f>'WEEK 5'!H13</f>
        <v>0</v>
      </c>
      <c r="G116" s="166" t="str">
        <f ca="1">'WEEK 5'!D14</f>
        <v>Touch and Go Bench Press</v>
      </c>
      <c r="H116" s="167">
        <f ca="1">'WEEK 5'!I14</f>
        <v>0</v>
      </c>
      <c r="I116" s="167">
        <f>'WEEK 5'!F14</f>
        <v>0</v>
      </c>
      <c r="J116" s="169">
        <f>'WEEK 5'!H14</f>
        <v>0</v>
      </c>
      <c r="L116" s="166" t="str">
        <f ca="1">'WEEK 5'!D15</f>
        <v>Standing Overhead Press</v>
      </c>
      <c r="M116" s="167">
        <f ca="1">'WEEK 5'!I15</f>
        <v>0</v>
      </c>
      <c r="N116" s="167">
        <f>'WEEK 5'!F15</f>
        <v>0</v>
      </c>
      <c r="O116" s="169">
        <f>'WEEK 5'!H15</f>
        <v>0</v>
      </c>
    </row>
    <row r="117" spans="2:15" ht="15.75" customHeight="1">
      <c r="B117" s="171" t="str">
        <f ca="1">'WEEK 6'!D13</f>
        <v>2 Count Paused Squat</v>
      </c>
      <c r="C117" s="172">
        <f ca="1">'WEEK 6'!I13</f>
        <v>0</v>
      </c>
      <c r="D117" s="172">
        <f>'WEEK 6'!F13</f>
        <v>0</v>
      </c>
      <c r="E117" s="174">
        <f>'WEEK 6'!H13</f>
        <v>0</v>
      </c>
      <c r="G117" s="171" t="str">
        <f ca="1">'WEEK 6'!D14</f>
        <v>Touch and Go Bench Press</v>
      </c>
      <c r="H117" s="172">
        <f ca="1">'WEEK 6'!I14</f>
        <v>0</v>
      </c>
      <c r="I117" s="172">
        <f>'WEEK 6'!F14</f>
        <v>0</v>
      </c>
      <c r="J117" s="174">
        <f>'WEEK 6'!H14</f>
        <v>0</v>
      </c>
      <c r="L117" s="171" t="str">
        <f ca="1">'WEEK 6'!D15</f>
        <v>Standing Overhead Press</v>
      </c>
      <c r="M117" s="172">
        <f ca="1">'WEEK 6'!I15</f>
        <v>0</v>
      </c>
      <c r="N117" s="172">
        <f>'WEEK 6'!F15</f>
        <v>0</v>
      </c>
      <c r="O117" s="174">
        <f>'WEEK 6'!H15</f>
        <v>0</v>
      </c>
    </row>
    <row r="118" spans="2:15" ht="15.75" customHeight="1">
      <c r="B118" s="166" t="str">
        <f ca="1">'WEEK 7'!D13</f>
        <v>2 Count Paused Squat</v>
      </c>
      <c r="C118" s="167">
        <f ca="1">'WEEK 7'!I13</f>
        <v>0</v>
      </c>
      <c r="D118" s="167">
        <f>'WEEK 7'!F13</f>
        <v>0</v>
      </c>
      <c r="E118" s="169">
        <f>'WEEK 7'!H13</f>
        <v>0</v>
      </c>
      <c r="G118" s="166" t="str">
        <f ca="1">'WEEK 7'!D14</f>
        <v>Touch and Go Bench Press</v>
      </c>
      <c r="H118" s="167">
        <f ca="1">'WEEK 7'!I14</f>
        <v>0</v>
      </c>
      <c r="I118" s="167">
        <f>'WEEK 7'!F14</f>
        <v>0</v>
      </c>
      <c r="J118" s="169">
        <f>'WEEK 7'!H14</f>
        <v>0</v>
      </c>
      <c r="L118" s="166" t="str">
        <f ca="1">'WEEK 7'!D15</f>
        <v>Standing Overhead Press</v>
      </c>
      <c r="M118" s="167">
        <f ca="1">'WEEK 7'!I15</f>
        <v>0</v>
      </c>
      <c r="N118" s="167">
        <f>'WEEK 7'!F15</f>
        <v>0</v>
      </c>
      <c r="O118" s="169">
        <f>'WEEK 7'!H15</f>
        <v>0</v>
      </c>
    </row>
    <row r="119" spans="2:15" ht="15.75" customHeight="1">
      <c r="B119" s="171" t="str">
        <f ca="1">'WEEK 8'!D13</f>
        <v>2 Count Paused Squat</v>
      </c>
      <c r="C119" s="172">
        <f ca="1">'WEEK 8'!I13</f>
        <v>0</v>
      </c>
      <c r="D119" s="172">
        <f>'WEEK 8'!F13</f>
        <v>0</v>
      </c>
      <c r="E119" s="174">
        <f>'WEEK 8'!H13</f>
        <v>0</v>
      </c>
      <c r="G119" s="171" t="str">
        <f ca="1">'WEEK 8'!D14</f>
        <v>Touch and Go Bench Press</v>
      </c>
      <c r="H119" s="172">
        <f ca="1">'WEEK 8'!I14</f>
        <v>0</v>
      </c>
      <c r="I119" s="172">
        <f>'WEEK 8'!F14</f>
        <v>0</v>
      </c>
      <c r="J119" s="174">
        <f>'WEEK 8'!H14</f>
        <v>0</v>
      </c>
      <c r="L119" s="171" t="str">
        <f ca="1">'WEEK 8'!D15</f>
        <v>Standing Overhead Press</v>
      </c>
      <c r="M119" s="172">
        <f ca="1">'WEEK 8'!I15</f>
        <v>0</v>
      </c>
      <c r="N119" s="172">
        <f>'WEEK 8'!F15</f>
        <v>0</v>
      </c>
      <c r="O119" s="174">
        <f>'WEEK 8'!H15</f>
        <v>0</v>
      </c>
    </row>
    <row r="120" spans="2:15" ht="15.75" customHeight="1">
      <c r="B120" s="166" t="str">
        <f ca="1">'WEEK 9'!D13</f>
        <v>Pin Squat (Below parallel)</v>
      </c>
      <c r="C120" s="167">
        <f ca="1">'WEEK 9'!I13</f>
        <v>0</v>
      </c>
      <c r="D120" s="167">
        <f>'WEEK 9'!F13</f>
        <v>0</v>
      </c>
      <c r="E120" s="169">
        <f>'WEEK 9'!H13</f>
        <v>0</v>
      </c>
      <c r="G120" s="166" t="str">
        <f ca="1">'WEEK 9'!D14</f>
        <v>Touch and Go Bench Press</v>
      </c>
      <c r="H120" s="167">
        <f ca="1">'WEEK 9'!I14</f>
        <v>0</v>
      </c>
      <c r="I120" s="167">
        <f>'WEEK 9'!F14</f>
        <v>0</v>
      </c>
      <c r="J120" s="169">
        <f>'WEEK 9'!H14</f>
        <v>0</v>
      </c>
      <c r="L120" s="166" t="str">
        <f ca="1">'WEEK 9'!D15</f>
        <v>Wide Grip Bench Press</v>
      </c>
      <c r="M120" s="167">
        <f ca="1">'WEEK 9'!I15</f>
        <v>0</v>
      </c>
      <c r="N120" s="167">
        <f>'WEEK 9'!F15</f>
        <v>0</v>
      </c>
      <c r="O120" s="169">
        <f>'WEEK 9'!H15</f>
        <v>0</v>
      </c>
    </row>
    <row r="121" spans="2:15" ht="15.75" customHeight="1">
      <c r="B121" s="171" t="str">
        <f ca="1">'WEEK 10'!D13</f>
        <v>Pin Squat (Below parallel)</v>
      </c>
      <c r="C121" s="172">
        <f ca="1">'WEEK 10'!I13</f>
        <v>0</v>
      </c>
      <c r="D121" s="172">
        <f>'WEEK 10'!F13</f>
        <v>0</v>
      </c>
      <c r="E121" s="174">
        <f>'WEEK 10'!H13</f>
        <v>0</v>
      </c>
      <c r="G121" s="171" t="str">
        <f ca="1">'WEEK 10'!D14</f>
        <v>Touch and Go Bench Press</v>
      </c>
      <c r="H121" s="172">
        <f ca="1">'WEEK 10'!I14</f>
        <v>0</v>
      </c>
      <c r="I121" s="172">
        <f>'WEEK 10'!F14</f>
        <v>0</v>
      </c>
      <c r="J121" s="174">
        <f>'WEEK 10'!H14</f>
        <v>0</v>
      </c>
      <c r="L121" s="171" t="str">
        <f ca="1">'WEEK 10'!D15</f>
        <v>Wide Grip Bench Press</v>
      </c>
      <c r="M121" s="172">
        <f ca="1">'WEEK 10'!I15</f>
        <v>0</v>
      </c>
      <c r="N121" s="172">
        <f>'WEEK 10'!F15</f>
        <v>0</v>
      </c>
      <c r="O121" s="174">
        <f>'WEEK 10'!H15</f>
        <v>0</v>
      </c>
    </row>
    <row r="122" spans="2:15" ht="15.75" customHeight="1">
      <c r="B122" s="166" t="str">
        <f ca="1">'WEEK 11'!D13</f>
        <v>Pin Squat (Below parallel)</v>
      </c>
      <c r="C122" s="167">
        <f ca="1">'WEEK 11'!I13</f>
        <v>0</v>
      </c>
      <c r="D122" s="167">
        <f>'WEEK 11'!F13</f>
        <v>0</v>
      </c>
      <c r="E122" s="169">
        <f>'WEEK 11'!H13</f>
        <v>0</v>
      </c>
      <c r="G122" s="166" t="str">
        <f ca="1">'WEEK 11'!D14</f>
        <v>Touch and Go Bench Press</v>
      </c>
      <c r="H122" s="167">
        <f ca="1">'WEEK 11'!I14</f>
        <v>0</v>
      </c>
      <c r="I122" s="167">
        <f>'WEEK 11'!F14</f>
        <v>0</v>
      </c>
      <c r="J122" s="169">
        <f>'WEEK 11'!H14</f>
        <v>0</v>
      </c>
      <c r="L122" s="166" t="str">
        <f ca="1">'WEEK 11'!D15</f>
        <v>Wide Grip Bench Press</v>
      </c>
      <c r="M122" s="167">
        <f ca="1">'WEEK 11'!I15</f>
        <v>0</v>
      </c>
      <c r="N122" s="167">
        <f>'WEEK 11'!F15</f>
        <v>0</v>
      </c>
      <c r="O122" s="169">
        <f>'WEEK 11'!H15</f>
        <v>0</v>
      </c>
    </row>
    <row r="123" spans="2:15" ht="15.75" customHeight="1">
      <c r="B123" s="171" t="str">
        <f ca="1">'WEEK 12'!D13</f>
        <v>Pin Squat (Below parallel)</v>
      </c>
      <c r="C123" s="172">
        <f ca="1">'WEEK 12'!I13</f>
        <v>0</v>
      </c>
      <c r="D123" s="172">
        <f>'WEEK 12'!F13</f>
        <v>0</v>
      </c>
      <c r="E123" s="174">
        <f>'WEEK 12'!H13</f>
        <v>0</v>
      </c>
      <c r="G123" s="171" t="str">
        <f ca="1">'WEEK 12'!D14</f>
        <v>Touch and Go Bench Press</v>
      </c>
      <c r="H123" s="172">
        <f ca="1">'WEEK 12'!I14</f>
        <v>0</v>
      </c>
      <c r="I123" s="172">
        <f>'WEEK 12'!F14</f>
        <v>0</v>
      </c>
      <c r="J123" s="174">
        <f>'WEEK 12'!H14</f>
        <v>0</v>
      </c>
      <c r="L123" s="171" t="str">
        <f ca="1">'WEEK 12'!D15</f>
        <v>Wide Grip Bench Press</v>
      </c>
      <c r="M123" s="172">
        <f ca="1">'WEEK 12'!I15</f>
        <v>0</v>
      </c>
      <c r="N123" s="172">
        <f>'WEEK 12'!F15</f>
        <v>0</v>
      </c>
      <c r="O123" s="174">
        <f>'WEEK 12'!H15</f>
        <v>0</v>
      </c>
    </row>
    <row r="124" spans="2:15" ht="15.75" customHeight="1">
      <c r="B124" s="166" t="str">
        <f ca="1">'WEEK 13'!D13</f>
        <v>None</v>
      </c>
      <c r="C124" s="167">
        <f ca="1">'WEEK 13'!I13</f>
        <v>0</v>
      </c>
      <c r="D124" s="167">
        <f>'WEEK 13'!F13</f>
        <v>0</v>
      </c>
      <c r="E124" s="169">
        <f>'WEEK 13'!H13</f>
        <v>0</v>
      </c>
      <c r="G124" s="166" t="str">
        <f ca="1">'WEEK 13'!D14</f>
        <v>None</v>
      </c>
      <c r="H124" s="167">
        <f ca="1">'WEEK 13'!I14</f>
        <v>0</v>
      </c>
      <c r="I124" s="167">
        <f>'WEEK 13'!F14</f>
        <v>0</v>
      </c>
      <c r="J124" s="169">
        <f>'WEEK 13'!H14</f>
        <v>0</v>
      </c>
      <c r="L124" s="166" t="str">
        <f ca="1">'WEEK 13'!D15</f>
        <v>None</v>
      </c>
      <c r="M124" s="167">
        <f ca="1">'WEEK 13'!I15</f>
        <v>0</v>
      </c>
      <c r="N124" s="167">
        <f>'WEEK 13'!F15</f>
        <v>0</v>
      </c>
      <c r="O124" s="169">
        <f>'WEEK 13'!H15</f>
        <v>0</v>
      </c>
    </row>
    <row r="125" spans="2:15" ht="15.75" customHeight="1">
      <c r="B125" s="171" t="str">
        <f ca="1">'WEEK 14'!D13</f>
        <v>Slot 7 Week 14</v>
      </c>
      <c r="C125" s="172">
        <f ca="1">'WEEK 14'!I13</f>
        <v>0</v>
      </c>
      <c r="D125" s="172">
        <f>'WEEK 14'!F13</f>
        <v>0</v>
      </c>
      <c r="E125" s="174">
        <f>'WEEK 14'!H13</f>
        <v>0</v>
      </c>
      <c r="G125" s="171" t="str">
        <f ca="1">'WEEK 14'!D14</f>
        <v>Slot 8 Week 14</v>
      </c>
      <c r="H125" s="172">
        <f ca="1">'WEEK 14'!I14</f>
        <v>0</v>
      </c>
      <c r="I125" s="172">
        <f>'WEEK 14'!F14</f>
        <v>0</v>
      </c>
      <c r="J125" s="174">
        <f>'WEEK 14'!H14</f>
        <v>0</v>
      </c>
      <c r="L125" s="171" t="str">
        <f ca="1">'WEEK 14'!D15</f>
        <v>Slot 9 Week 14</v>
      </c>
      <c r="M125" s="172">
        <f ca="1">'WEEK 14'!I15</f>
        <v>0</v>
      </c>
      <c r="N125" s="172">
        <f>'WEEK 14'!F15</f>
        <v>0</v>
      </c>
      <c r="O125" s="174">
        <f>'WEEK 14'!H15</f>
        <v>0</v>
      </c>
    </row>
    <row r="126" spans="2:15" ht="15.75" customHeight="1">
      <c r="B126" s="166" t="str">
        <f ca="1">'WEEK 15'!D13</f>
        <v>Slot 7 Week 15</v>
      </c>
      <c r="C126" s="167">
        <f ca="1">'WEEK 15'!I13</f>
        <v>0</v>
      </c>
      <c r="D126" s="167">
        <f>'WEEK 15'!F13</f>
        <v>0</v>
      </c>
      <c r="E126" s="169">
        <f>'WEEK 15'!H13</f>
        <v>0</v>
      </c>
      <c r="G126" s="166" t="str">
        <f ca="1">'WEEK 15'!D14</f>
        <v>Slot 8 Week 15</v>
      </c>
      <c r="H126" s="167">
        <f ca="1">'WEEK 15'!I14</f>
        <v>0</v>
      </c>
      <c r="I126" s="167">
        <f>'WEEK 15'!F14</f>
        <v>0</v>
      </c>
      <c r="J126" s="169">
        <f>'WEEK 15'!H14</f>
        <v>0</v>
      </c>
      <c r="L126" s="166" t="str">
        <f ca="1">'WEEK 15'!D15</f>
        <v>Slot 9 Week 15</v>
      </c>
      <c r="M126" s="167">
        <f ca="1">'WEEK 15'!I15</f>
        <v>0</v>
      </c>
      <c r="N126" s="167">
        <f>'WEEK 15'!F15</f>
        <v>0</v>
      </c>
      <c r="O126" s="169">
        <f>'WEEK 15'!H15</f>
        <v>0</v>
      </c>
    </row>
    <row r="127" spans="2:15" ht="15.75" customHeight="1">
      <c r="B127" s="183" t="str">
        <f ca="1">'WEEK 16'!D13</f>
        <v>Slot 7 Week 16</v>
      </c>
      <c r="C127" s="184">
        <f ca="1">'WEEK 16'!I13</f>
        <v>0</v>
      </c>
      <c r="D127" s="184">
        <f>'WEEK 16'!F13</f>
        <v>0</v>
      </c>
      <c r="E127" s="186">
        <f>'WEEK 16'!H13</f>
        <v>0</v>
      </c>
      <c r="G127" s="183" t="str">
        <f ca="1">'WEEK 16'!D14</f>
        <v>Slot 8 Week 16</v>
      </c>
      <c r="H127" s="184">
        <f ca="1">'WEEK 16'!I14</f>
        <v>0</v>
      </c>
      <c r="I127" s="184">
        <f>'WEEK 16'!F14</f>
        <v>0</v>
      </c>
      <c r="J127" s="186">
        <f>'WEEK 16'!H14</f>
        <v>0</v>
      </c>
      <c r="L127" s="183" t="str">
        <f ca="1">'WEEK 16'!D15</f>
        <v>Slot 9 Week 16</v>
      </c>
      <c r="M127" s="184">
        <f ca="1">'WEEK 16'!I15</f>
        <v>0</v>
      </c>
      <c r="N127" s="184">
        <f>'WEEK 16'!F15</f>
        <v>0</v>
      </c>
      <c r="O127" s="186">
        <f>'WEEK 16'!H15</f>
        <v>0</v>
      </c>
    </row>
    <row r="128" spans="2:15" ht="15.75" hidden="1" customHeight="1">
      <c r="B128" s="199" t="s">
        <v>1771</v>
      </c>
      <c r="C128" s="199" t="s">
        <v>1768</v>
      </c>
      <c r="D128" s="199" t="s">
        <v>1769</v>
      </c>
      <c r="E128" s="199" t="s">
        <v>1770</v>
      </c>
      <c r="G128" s="199" t="s">
        <v>1771</v>
      </c>
      <c r="H128" s="199" t="s">
        <v>1768</v>
      </c>
      <c r="I128" s="199" t="s">
        <v>1769</v>
      </c>
      <c r="J128" s="199" t="s">
        <v>1770</v>
      </c>
      <c r="L128" s="199" t="s">
        <v>1771</v>
      </c>
      <c r="M128" s="199" t="s">
        <v>1768</v>
      </c>
      <c r="N128" s="199" t="s">
        <v>1769</v>
      </c>
      <c r="O128" s="199" t="s">
        <v>1770</v>
      </c>
    </row>
    <row r="129" spans="2:15" ht="15.75" hidden="1" customHeight="1">
      <c r="B129" s="199" t="s">
        <v>1776</v>
      </c>
      <c r="C129" s="199" t="s">
        <v>1773</v>
      </c>
      <c r="D129" s="199" t="s">
        <v>1774</v>
      </c>
      <c r="E129" s="199" t="s">
        <v>1775</v>
      </c>
      <c r="G129" s="199" t="s">
        <v>1776</v>
      </c>
      <c r="H129" s="199" t="s">
        <v>1773</v>
      </c>
      <c r="I129" s="199" t="s">
        <v>1774</v>
      </c>
      <c r="J129" s="199" t="s">
        <v>1775</v>
      </c>
      <c r="L129" s="199" t="s">
        <v>1776</v>
      </c>
      <c r="M129" s="199" t="s">
        <v>1773</v>
      </c>
      <c r="N129" s="199" t="s">
        <v>1774</v>
      </c>
      <c r="O129" s="199" t="s">
        <v>1775</v>
      </c>
    </row>
    <row r="130" spans="2:15" ht="15.75" hidden="1" customHeight="1">
      <c r="B130" s="199" t="s">
        <v>1782</v>
      </c>
      <c r="C130" s="199" t="s">
        <v>1779</v>
      </c>
      <c r="D130" s="199" t="s">
        <v>1780</v>
      </c>
      <c r="E130" s="199" t="s">
        <v>1781</v>
      </c>
      <c r="G130" s="199" t="s">
        <v>1782</v>
      </c>
      <c r="H130" s="199" t="s">
        <v>1779</v>
      </c>
      <c r="I130" s="199" t="s">
        <v>1780</v>
      </c>
      <c r="J130" s="199" t="s">
        <v>1781</v>
      </c>
      <c r="L130" s="199" t="s">
        <v>1782</v>
      </c>
      <c r="M130" s="199" t="s">
        <v>1779</v>
      </c>
      <c r="N130" s="199" t="s">
        <v>1780</v>
      </c>
      <c r="O130" s="199" t="s">
        <v>1781</v>
      </c>
    </row>
    <row r="131" spans="2:15" ht="15.75" hidden="1" customHeight="1">
      <c r="B131" s="199" t="s">
        <v>1788</v>
      </c>
      <c r="C131" s="199" t="s">
        <v>1785</v>
      </c>
      <c r="D131" s="199" t="s">
        <v>1786</v>
      </c>
      <c r="E131" s="199" t="s">
        <v>1787</v>
      </c>
      <c r="G131" s="199" t="s">
        <v>1788</v>
      </c>
      <c r="H131" s="199" t="s">
        <v>1785</v>
      </c>
      <c r="I131" s="199" t="s">
        <v>1786</v>
      </c>
      <c r="J131" s="199" t="s">
        <v>1787</v>
      </c>
      <c r="L131" s="199" t="s">
        <v>1788</v>
      </c>
      <c r="M131" s="199" t="s">
        <v>1785</v>
      </c>
      <c r="N131" s="199" t="s">
        <v>1786</v>
      </c>
      <c r="O131" s="199" t="s">
        <v>1787</v>
      </c>
    </row>
    <row r="132" spans="2:15" ht="15.75" hidden="1" customHeight="1">
      <c r="B132" s="199" t="s">
        <v>1794</v>
      </c>
      <c r="C132" s="199" t="s">
        <v>1791</v>
      </c>
      <c r="D132" s="199" t="s">
        <v>1792</v>
      </c>
      <c r="E132" s="199" t="s">
        <v>1793</v>
      </c>
      <c r="G132" s="199" t="s">
        <v>1794</v>
      </c>
      <c r="H132" s="199" t="s">
        <v>1791</v>
      </c>
      <c r="I132" s="199" t="s">
        <v>1792</v>
      </c>
      <c r="J132" s="199" t="s">
        <v>1793</v>
      </c>
      <c r="L132" s="199" t="s">
        <v>1794</v>
      </c>
      <c r="M132" s="199" t="s">
        <v>1791</v>
      </c>
      <c r="N132" s="199" t="s">
        <v>1792</v>
      </c>
      <c r="O132" s="199" t="s">
        <v>1793</v>
      </c>
    </row>
    <row r="133" spans="2:15" ht="15.75" hidden="1" customHeight="1">
      <c r="B133" s="199" t="s">
        <v>1800</v>
      </c>
      <c r="C133" s="199" t="s">
        <v>1797</v>
      </c>
      <c r="D133" s="199" t="s">
        <v>1798</v>
      </c>
      <c r="E133" s="199" t="s">
        <v>1799</v>
      </c>
      <c r="G133" s="199" t="s">
        <v>1800</v>
      </c>
      <c r="H133" s="199" t="s">
        <v>1797</v>
      </c>
      <c r="I133" s="199" t="s">
        <v>1798</v>
      </c>
      <c r="J133" s="199" t="s">
        <v>1799</v>
      </c>
      <c r="L133" s="199" t="s">
        <v>1800</v>
      </c>
      <c r="M133" s="199" t="s">
        <v>1797</v>
      </c>
      <c r="N133" s="199" t="s">
        <v>1798</v>
      </c>
      <c r="O133" s="199" t="s">
        <v>1799</v>
      </c>
    </row>
    <row r="134" spans="2:15" ht="15.75" hidden="1" customHeight="1">
      <c r="B134" s="199" t="s">
        <v>1806</v>
      </c>
      <c r="C134" s="199" t="s">
        <v>1803</v>
      </c>
      <c r="D134" s="199" t="s">
        <v>1804</v>
      </c>
      <c r="E134" s="199" t="s">
        <v>1805</v>
      </c>
      <c r="G134" s="199" t="s">
        <v>1806</v>
      </c>
      <c r="H134" s="199" t="s">
        <v>1803</v>
      </c>
      <c r="I134" s="199" t="s">
        <v>1804</v>
      </c>
      <c r="J134" s="199" t="s">
        <v>1805</v>
      </c>
      <c r="L134" s="199" t="s">
        <v>1806</v>
      </c>
      <c r="M134" s="199" t="s">
        <v>1803</v>
      </c>
      <c r="N134" s="199" t="s">
        <v>1804</v>
      </c>
      <c r="O134" s="199" t="s">
        <v>1805</v>
      </c>
    </row>
    <row r="135" spans="2:15" ht="15.75" hidden="1" customHeight="1">
      <c r="B135" s="199" t="s">
        <v>1812</v>
      </c>
      <c r="C135" s="199" t="s">
        <v>1809</v>
      </c>
      <c r="D135" s="199" t="s">
        <v>1810</v>
      </c>
      <c r="E135" s="199" t="s">
        <v>1811</v>
      </c>
      <c r="G135" s="199" t="s">
        <v>1812</v>
      </c>
      <c r="H135" s="199" t="s">
        <v>1809</v>
      </c>
      <c r="I135" s="199" t="s">
        <v>1810</v>
      </c>
      <c r="J135" s="199" t="s">
        <v>1811</v>
      </c>
      <c r="L135" s="199" t="s">
        <v>1812</v>
      </c>
      <c r="M135" s="199" t="s">
        <v>1809</v>
      </c>
      <c r="N135" s="199" t="s">
        <v>1810</v>
      </c>
      <c r="O135" s="199" t="s">
        <v>1811</v>
      </c>
    </row>
    <row r="136" spans="2:15" ht="15.75" hidden="1" customHeight="1">
      <c r="B136" s="199" t="s">
        <v>1818</v>
      </c>
      <c r="C136" s="199" t="s">
        <v>1815</v>
      </c>
      <c r="D136" s="199" t="s">
        <v>1816</v>
      </c>
      <c r="E136" s="199" t="s">
        <v>1817</v>
      </c>
      <c r="G136" s="199" t="s">
        <v>1818</v>
      </c>
      <c r="H136" s="199" t="s">
        <v>1815</v>
      </c>
      <c r="I136" s="199" t="s">
        <v>1816</v>
      </c>
      <c r="J136" s="199" t="s">
        <v>1817</v>
      </c>
      <c r="L136" s="199" t="s">
        <v>1818</v>
      </c>
      <c r="M136" s="199" t="s">
        <v>1815</v>
      </c>
      <c r="N136" s="199" t="s">
        <v>1816</v>
      </c>
      <c r="O136" s="199" t="s">
        <v>1817</v>
      </c>
    </row>
    <row r="137" spans="2:15" ht="15.75" hidden="1" customHeight="1">
      <c r="B137" s="199" t="s">
        <v>1824</v>
      </c>
      <c r="C137" s="199" t="s">
        <v>1821</v>
      </c>
      <c r="D137" s="199" t="s">
        <v>1822</v>
      </c>
      <c r="E137" s="199" t="s">
        <v>1823</v>
      </c>
      <c r="G137" s="199" t="s">
        <v>1824</v>
      </c>
      <c r="H137" s="199" t="s">
        <v>1821</v>
      </c>
      <c r="I137" s="199" t="s">
        <v>1822</v>
      </c>
      <c r="J137" s="199" t="s">
        <v>1823</v>
      </c>
      <c r="L137" s="199" t="s">
        <v>1824</v>
      </c>
      <c r="M137" s="199" t="s">
        <v>1821</v>
      </c>
      <c r="N137" s="199" t="s">
        <v>1822</v>
      </c>
      <c r="O137" s="199" t="s">
        <v>1823</v>
      </c>
    </row>
    <row r="138" spans="2:15" ht="15.75" hidden="1" customHeight="1">
      <c r="B138" s="199" t="s">
        <v>1830</v>
      </c>
      <c r="C138" s="199" t="s">
        <v>1827</v>
      </c>
      <c r="D138" s="199" t="s">
        <v>1828</v>
      </c>
      <c r="E138" s="199" t="s">
        <v>1829</v>
      </c>
      <c r="G138" s="199" t="s">
        <v>1830</v>
      </c>
      <c r="H138" s="199" t="s">
        <v>1827</v>
      </c>
      <c r="I138" s="199" t="s">
        <v>1828</v>
      </c>
      <c r="J138" s="199" t="s">
        <v>1829</v>
      </c>
      <c r="L138" s="199" t="s">
        <v>1830</v>
      </c>
      <c r="M138" s="199" t="s">
        <v>1827</v>
      </c>
      <c r="N138" s="199" t="s">
        <v>1828</v>
      </c>
      <c r="O138" s="199" t="s">
        <v>1829</v>
      </c>
    </row>
    <row r="139" spans="2:15" ht="15.75" hidden="1" customHeight="1">
      <c r="B139" s="199" t="s">
        <v>1836</v>
      </c>
      <c r="C139" s="199" t="s">
        <v>1833</v>
      </c>
      <c r="D139" s="199" t="s">
        <v>1834</v>
      </c>
      <c r="E139" s="199" t="s">
        <v>1835</v>
      </c>
      <c r="G139" s="199" t="s">
        <v>1836</v>
      </c>
      <c r="H139" s="199" t="s">
        <v>1833</v>
      </c>
      <c r="I139" s="199" t="s">
        <v>1834</v>
      </c>
      <c r="J139" s="199" t="s">
        <v>1835</v>
      </c>
      <c r="L139" s="199" t="s">
        <v>1836</v>
      </c>
      <c r="M139" s="199" t="s">
        <v>1833</v>
      </c>
      <c r="N139" s="199" t="s">
        <v>1834</v>
      </c>
      <c r="O139" s="199" t="s">
        <v>1835</v>
      </c>
    </row>
    <row r="140" spans="2:15" ht="15.75" hidden="1" customHeight="1">
      <c r="B140" s="199" t="s">
        <v>1842</v>
      </c>
      <c r="C140" s="199" t="s">
        <v>1839</v>
      </c>
      <c r="D140" s="199" t="s">
        <v>1840</v>
      </c>
      <c r="E140" s="199" t="s">
        <v>1841</v>
      </c>
      <c r="G140" s="199" t="s">
        <v>1842</v>
      </c>
      <c r="H140" s="199" t="s">
        <v>1839</v>
      </c>
      <c r="I140" s="199" t="s">
        <v>1840</v>
      </c>
      <c r="J140" s="199" t="s">
        <v>1841</v>
      </c>
      <c r="L140" s="199" t="s">
        <v>1842</v>
      </c>
      <c r="M140" s="199" t="s">
        <v>1839</v>
      </c>
      <c r="N140" s="199" t="s">
        <v>1840</v>
      </c>
      <c r="O140" s="199" t="s">
        <v>1841</v>
      </c>
    </row>
    <row r="141" spans="2:15" ht="15.75" hidden="1" customHeight="1">
      <c r="B141" s="199" t="s">
        <v>1848</v>
      </c>
      <c r="C141" s="199" t="s">
        <v>1845</v>
      </c>
      <c r="D141" s="199" t="s">
        <v>1846</v>
      </c>
      <c r="E141" s="199" t="s">
        <v>1847</v>
      </c>
      <c r="G141" s="199" t="s">
        <v>1848</v>
      </c>
      <c r="H141" s="199" t="s">
        <v>1845</v>
      </c>
      <c r="I141" s="199" t="s">
        <v>1846</v>
      </c>
      <c r="J141" s="199" t="s">
        <v>1847</v>
      </c>
      <c r="L141" s="199" t="s">
        <v>1848</v>
      </c>
      <c r="M141" s="199" t="s">
        <v>1845</v>
      </c>
      <c r="N141" s="199" t="s">
        <v>1846</v>
      </c>
      <c r="O141" s="199" t="s">
        <v>1847</v>
      </c>
    </row>
    <row r="142" spans="2:15" ht="15.75" hidden="1" customHeight="1">
      <c r="B142" s="199" t="s">
        <v>1854</v>
      </c>
      <c r="C142" s="199" t="s">
        <v>1851</v>
      </c>
      <c r="D142" s="199" t="s">
        <v>1852</v>
      </c>
      <c r="E142" s="199" t="s">
        <v>1853</v>
      </c>
      <c r="G142" s="199" t="s">
        <v>1854</v>
      </c>
      <c r="H142" s="199" t="s">
        <v>1851</v>
      </c>
      <c r="I142" s="199" t="s">
        <v>1852</v>
      </c>
      <c r="J142" s="199" t="s">
        <v>1853</v>
      </c>
      <c r="L142" s="199" t="s">
        <v>1854</v>
      </c>
      <c r="M142" s="199" t="s">
        <v>1851</v>
      </c>
      <c r="N142" s="199" t="s">
        <v>1852</v>
      </c>
      <c r="O142" s="199" t="s">
        <v>1853</v>
      </c>
    </row>
    <row r="143" spans="2:15" ht="15.75" hidden="1" customHeight="1">
      <c r="B143" s="199" t="s">
        <v>1860</v>
      </c>
      <c r="C143" s="199" t="s">
        <v>1857</v>
      </c>
      <c r="D143" s="199" t="s">
        <v>1858</v>
      </c>
      <c r="E143" s="199" t="s">
        <v>1859</v>
      </c>
      <c r="G143" s="199" t="s">
        <v>1860</v>
      </c>
      <c r="H143" s="199" t="s">
        <v>1857</v>
      </c>
      <c r="I143" s="199" t="s">
        <v>1858</v>
      </c>
      <c r="J143" s="199" t="s">
        <v>1859</v>
      </c>
      <c r="L143" s="199" t="s">
        <v>1860</v>
      </c>
      <c r="M143" s="199" t="s">
        <v>1857</v>
      </c>
      <c r="N143" s="199" t="s">
        <v>1858</v>
      </c>
      <c r="O143" s="199" t="s">
        <v>1859</v>
      </c>
    </row>
    <row r="144" spans="2:15" ht="15.75" hidden="1" customHeight="1">
      <c r="B144" s="199" t="s">
        <v>1866</v>
      </c>
      <c r="C144" s="199" t="s">
        <v>1863</v>
      </c>
      <c r="D144" s="199" t="s">
        <v>1864</v>
      </c>
      <c r="E144" s="199" t="s">
        <v>1865</v>
      </c>
      <c r="G144" s="199" t="s">
        <v>1866</v>
      </c>
      <c r="H144" s="199" t="s">
        <v>1863</v>
      </c>
      <c r="I144" s="199" t="s">
        <v>1864</v>
      </c>
      <c r="J144" s="199" t="s">
        <v>1865</v>
      </c>
      <c r="L144" s="199" t="s">
        <v>1866</v>
      </c>
      <c r="M144" s="199" t="s">
        <v>1863</v>
      </c>
      <c r="N144" s="199" t="s">
        <v>1864</v>
      </c>
      <c r="O144" s="199" t="s">
        <v>1865</v>
      </c>
    </row>
    <row r="145" spans="2:15" ht="15.75" hidden="1" customHeight="1">
      <c r="B145" s="199" t="s">
        <v>1872</v>
      </c>
      <c r="C145" s="199" t="s">
        <v>1869</v>
      </c>
      <c r="D145" s="199" t="s">
        <v>1870</v>
      </c>
      <c r="E145" s="199" t="s">
        <v>1871</v>
      </c>
      <c r="G145" s="199" t="s">
        <v>1872</v>
      </c>
      <c r="H145" s="199" t="s">
        <v>1869</v>
      </c>
      <c r="I145" s="199" t="s">
        <v>1870</v>
      </c>
      <c r="J145" s="199" t="s">
        <v>1871</v>
      </c>
      <c r="L145" s="199" t="s">
        <v>1872</v>
      </c>
      <c r="M145" s="199" t="s">
        <v>1869</v>
      </c>
      <c r="N145" s="199" t="s">
        <v>1870</v>
      </c>
      <c r="O145" s="199" t="s">
        <v>1871</v>
      </c>
    </row>
    <row r="146" spans="2:15" ht="15.75" hidden="1" customHeight="1">
      <c r="B146" s="199" t="s">
        <v>1878</v>
      </c>
      <c r="C146" s="199" t="s">
        <v>1875</v>
      </c>
      <c r="D146" s="199" t="s">
        <v>1876</v>
      </c>
      <c r="E146" s="199" t="s">
        <v>1877</v>
      </c>
      <c r="G146" s="199" t="s">
        <v>1878</v>
      </c>
      <c r="H146" s="199" t="s">
        <v>1875</v>
      </c>
      <c r="I146" s="199" t="s">
        <v>1876</v>
      </c>
      <c r="J146" s="199" t="s">
        <v>1877</v>
      </c>
      <c r="L146" s="199" t="s">
        <v>1878</v>
      </c>
      <c r="M146" s="199" t="s">
        <v>1875</v>
      </c>
      <c r="N146" s="199" t="s">
        <v>1876</v>
      </c>
      <c r="O146" s="199" t="s">
        <v>1877</v>
      </c>
    </row>
    <row r="147" spans="2:15" ht="15.75" hidden="1" customHeight="1">
      <c r="B147" s="199" t="s">
        <v>1884</v>
      </c>
      <c r="C147" s="199" t="s">
        <v>1881</v>
      </c>
      <c r="D147" s="199" t="s">
        <v>1882</v>
      </c>
      <c r="E147" s="199" t="s">
        <v>1883</v>
      </c>
      <c r="G147" s="199" t="s">
        <v>1884</v>
      </c>
      <c r="H147" s="199" t="s">
        <v>1881</v>
      </c>
      <c r="I147" s="199" t="s">
        <v>1882</v>
      </c>
      <c r="J147" s="199" t="s">
        <v>1883</v>
      </c>
      <c r="L147" s="199" t="s">
        <v>1884</v>
      </c>
      <c r="M147" s="199" t="s">
        <v>1881</v>
      </c>
      <c r="N147" s="199" t="s">
        <v>1882</v>
      </c>
      <c r="O147" s="199" t="s">
        <v>1883</v>
      </c>
    </row>
    <row r="148" spans="2:15" ht="15.75" hidden="1" customHeight="1">
      <c r="B148" s="199" t="s">
        <v>1890</v>
      </c>
      <c r="C148" s="199" t="s">
        <v>1887</v>
      </c>
      <c r="D148" s="199" t="s">
        <v>1888</v>
      </c>
      <c r="E148" s="199" t="s">
        <v>1889</v>
      </c>
      <c r="G148" s="199" t="s">
        <v>1890</v>
      </c>
      <c r="H148" s="199" t="s">
        <v>1887</v>
      </c>
      <c r="I148" s="199" t="s">
        <v>1888</v>
      </c>
      <c r="J148" s="199" t="s">
        <v>1889</v>
      </c>
      <c r="L148" s="199" t="s">
        <v>1890</v>
      </c>
      <c r="M148" s="199" t="s">
        <v>1887</v>
      </c>
      <c r="N148" s="199" t="s">
        <v>1888</v>
      </c>
      <c r="O148" s="199" t="s">
        <v>1889</v>
      </c>
    </row>
    <row r="149" spans="2:15" ht="15.75" hidden="1" customHeight="1">
      <c r="B149" s="199" t="s">
        <v>1896</v>
      </c>
      <c r="C149" s="199" t="s">
        <v>1893</v>
      </c>
      <c r="D149" s="199" t="s">
        <v>1894</v>
      </c>
      <c r="E149" s="199" t="s">
        <v>1895</v>
      </c>
      <c r="G149" s="199" t="s">
        <v>1896</v>
      </c>
      <c r="H149" s="199" t="s">
        <v>1893</v>
      </c>
      <c r="I149" s="199" t="s">
        <v>1894</v>
      </c>
      <c r="J149" s="199" t="s">
        <v>1895</v>
      </c>
      <c r="L149" s="199" t="s">
        <v>1896</v>
      </c>
      <c r="M149" s="199" t="s">
        <v>1893</v>
      </c>
      <c r="N149" s="199" t="s">
        <v>1894</v>
      </c>
      <c r="O149" s="199" t="s">
        <v>1895</v>
      </c>
    </row>
    <row r="150" spans="2:15" ht="15.75" hidden="1" customHeight="1">
      <c r="B150" s="199" t="s">
        <v>1902</v>
      </c>
      <c r="C150" s="199" t="s">
        <v>1899</v>
      </c>
      <c r="D150" s="199" t="s">
        <v>1900</v>
      </c>
      <c r="E150" s="199" t="s">
        <v>1901</v>
      </c>
      <c r="G150" s="199" t="s">
        <v>1902</v>
      </c>
      <c r="H150" s="199" t="s">
        <v>1899</v>
      </c>
      <c r="I150" s="199" t="s">
        <v>1900</v>
      </c>
      <c r="J150" s="199" t="s">
        <v>1901</v>
      </c>
      <c r="L150" s="199" t="s">
        <v>1902</v>
      </c>
      <c r="M150" s="199" t="s">
        <v>1899</v>
      </c>
      <c r="N150" s="199" t="s">
        <v>1900</v>
      </c>
      <c r="O150" s="199" t="s">
        <v>1901</v>
      </c>
    </row>
    <row r="151" spans="2:15" ht="15.75" hidden="1" customHeight="1">
      <c r="B151" s="199" t="s">
        <v>1908</v>
      </c>
      <c r="C151" s="199" t="s">
        <v>1905</v>
      </c>
      <c r="D151" s="199" t="s">
        <v>1906</v>
      </c>
      <c r="E151" s="199" t="s">
        <v>1907</v>
      </c>
      <c r="G151" s="199" t="s">
        <v>1908</v>
      </c>
      <c r="H151" s="199" t="s">
        <v>1905</v>
      </c>
      <c r="I151" s="199" t="s">
        <v>1906</v>
      </c>
      <c r="J151" s="199" t="s">
        <v>1907</v>
      </c>
      <c r="L151" s="199" t="s">
        <v>1908</v>
      </c>
      <c r="M151" s="199" t="s">
        <v>1905</v>
      </c>
      <c r="N151" s="199" t="s">
        <v>1906</v>
      </c>
      <c r="O151" s="199" t="s">
        <v>1907</v>
      </c>
    </row>
    <row r="152" spans="2:15" ht="15.75" hidden="1" customHeight="1">
      <c r="B152" s="199" t="s">
        <v>1914</v>
      </c>
      <c r="C152" s="199" t="s">
        <v>1911</v>
      </c>
      <c r="D152" s="199" t="s">
        <v>1912</v>
      </c>
      <c r="E152" s="199" t="s">
        <v>1913</v>
      </c>
      <c r="G152" s="199" t="s">
        <v>1914</v>
      </c>
      <c r="H152" s="199" t="s">
        <v>1911</v>
      </c>
      <c r="I152" s="199" t="s">
        <v>1912</v>
      </c>
      <c r="J152" s="199" t="s">
        <v>1913</v>
      </c>
      <c r="L152" s="199" t="s">
        <v>1914</v>
      </c>
      <c r="M152" s="199" t="s">
        <v>1911</v>
      </c>
      <c r="N152" s="199" t="s">
        <v>1912</v>
      </c>
      <c r="O152" s="199" t="s">
        <v>1913</v>
      </c>
    </row>
    <row r="153" spans="2:15" ht="15.75" hidden="1" customHeight="1">
      <c r="B153" s="199" t="s">
        <v>1920</v>
      </c>
      <c r="C153" s="199" t="s">
        <v>1917</v>
      </c>
      <c r="D153" s="199" t="s">
        <v>1918</v>
      </c>
      <c r="E153" s="199" t="s">
        <v>1919</v>
      </c>
      <c r="G153" s="199" t="s">
        <v>1920</v>
      </c>
      <c r="H153" s="199" t="s">
        <v>1917</v>
      </c>
      <c r="I153" s="199" t="s">
        <v>1918</v>
      </c>
      <c r="J153" s="199" t="s">
        <v>1919</v>
      </c>
      <c r="L153" s="199" t="s">
        <v>1920</v>
      </c>
      <c r="M153" s="199" t="s">
        <v>1917</v>
      </c>
      <c r="N153" s="199" t="s">
        <v>1918</v>
      </c>
      <c r="O153" s="199" t="s">
        <v>1919</v>
      </c>
    </row>
    <row r="154" spans="2:15" ht="15.75" hidden="1" customHeight="1">
      <c r="B154" s="199" t="s">
        <v>1926</v>
      </c>
      <c r="C154" s="199" t="s">
        <v>1923</v>
      </c>
      <c r="D154" s="199" t="s">
        <v>1924</v>
      </c>
      <c r="E154" s="199" t="s">
        <v>1925</v>
      </c>
      <c r="G154" s="199" t="s">
        <v>1926</v>
      </c>
      <c r="H154" s="199" t="s">
        <v>1923</v>
      </c>
      <c r="I154" s="199" t="s">
        <v>1924</v>
      </c>
      <c r="J154" s="199" t="s">
        <v>1925</v>
      </c>
      <c r="L154" s="199" t="s">
        <v>1926</v>
      </c>
      <c r="M154" s="199" t="s">
        <v>1923</v>
      </c>
      <c r="N154" s="199" t="s">
        <v>1924</v>
      </c>
      <c r="O154" s="199" t="s">
        <v>1925</v>
      </c>
    </row>
    <row r="155" spans="2:15" ht="15.75" hidden="1" customHeight="1">
      <c r="B155" s="199" t="s">
        <v>1932</v>
      </c>
      <c r="C155" s="199" t="s">
        <v>1929</v>
      </c>
      <c r="D155" s="199" t="s">
        <v>1930</v>
      </c>
      <c r="E155" s="199" t="s">
        <v>1931</v>
      </c>
      <c r="G155" s="199" t="s">
        <v>1932</v>
      </c>
      <c r="H155" s="199" t="s">
        <v>1929</v>
      </c>
      <c r="I155" s="199" t="s">
        <v>1930</v>
      </c>
      <c r="J155" s="199" t="s">
        <v>1931</v>
      </c>
      <c r="L155" s="199" t="s">
        <v>1932</v>
      </c>
      <c r="M155" s="199" t="s">
        <v>1929</v>
      </c>
      <c r="N155" s="199" t="s">
        <v>1930</v>
      </c>
      <c r="O155" s="199" t="s">
        <v>1931</v>
      </c>
    </row>
    <row r="156" spans="2:15" ht="15.75" hidden="1" customHeight="1">
      <c r="B156" s="199" t="s">
        <v>1938</v>
      </c>
      <c r="C156" s="199" t="s">
        <v>1935</v>
      </c>
      <c r="D156" s="199" t="s">
        <v>1936</v>
      </c>
      <c r="E156" s="199" t="s">
        <v>1937</v>
      </c>
      <c r="G156" s="199" t="s">
        <v>1938</v>
      </c>
      <c r="H156" s="199" t="s">
        <v>1935</v>
      </c>
      <c r="I156" s="199" t="s">
        <v>1936</v>
      </c>
      <c r="J156" s="199" t="s">
        <v>1937</v>
      </c>
      <c r="L156" s="199" t="s">
        <v>1938</v>
      </c>
      <c r="M156" s="199" t="s">
        <v>1935</v>
      </c>
      <c r="N156" s="199" t="s">
        <v>1936</v>
      </c>
      <c r="O156" s="199" t="s">
        <v>1937</v>
      </c>
    </row>
    <row r="157" spans="2:15" ht="15.75" hidden="1" customHeight="1">
      <c r="B157" s="199" t="s">
        <v>1944</v>
      </c>
      <c r="C157" s="199" t="s">
        <v>1941</v>
      </c>
      <c r="D157" s="199" t="s">
        <v>1942</v>
      </c>
      <c r="E157" s="199" t="s">
        <v>1943</v>
      </c>
      <c r="G157" s="199" t="s">
        <v>1944</v>
      </c>
      <c r="H157" s="199" t="s">
        <v>1941</v>
      </c>
      <c r="I157" s="199" t="s">
        <v>1942</v>
      </c>
      <c r="J157" s="199" t="s">
        <v>1943</v>
      </c>
      <c r="L157" s="199" t="s">
        <v>1944</v>
      </c>
      <c r="M157" s="199" t="s">
        <v>1941</v>
      </c>
      <c r="N157" s="199" t="s">
        <v>1942</v>
      </c>
      <c r="O157" s="199" t="s">
        <v>1943</v>
      </c>
    </row>
    <row r="158" spans="2:15" ht="15.75" hidden="1" customHeight="1">
      <c r="B158" s="199" t="s">
        <v>1950</v>
      </c>
      <c r="C158" s="199" t="s">
        <v>1947</v>
      </c>
      <c r="D158" s="199" t="s">
        <v>1948</v>
      </c>
      <c r="E158" s="199" t="s">
        <v>1949</v>
      </c>
      <c r="G158" s="199" t="s">
        <v>1950</v>
      </c>
      <c r="H158" s="199" t="s">
        <v>1947</v>
      </c>
      <c r="I158" s="199" t="s">
        <v>1948</v>
      </c>
      <c r="J158" s="199" t="s">
        <v>1949</v>
      </c>
      <c r="L158" s="199" t="s">
        <v>1950</v>
      </c>
      <c r="M158" s="199" t="s">
        <v>1947</v>
      </c>
      <c r="N158" s="199" t="s">
        <v>1948</v>
      </c>
      <c r="O158" s="199" t="s">
        <v>1949</v>
      </c>
    </row>
    <row r="159" spans="2:15" ht="15.75" hidden="1" customHeight="1">
      <c r="B159" s="199" t="s">
        <v>1956</v>
      </c>
      <c r="C159" s="199" t="s">
        <v>1953</v>
      </c>
      <c r="D159" s="199" t="s">
        <v>1954</v>
      </c>
      <c r="E159" s="199" t="s">
        <v>1955</v>
      </c>
      <c r="G159" s="199" t="s">
        <v>1956</v>
      </c>
      <c r="H159" s="199" t="s">
        <v>1953</v>
      </c>
      <c r="I159" s="199" t="s">
        <v>1954</v>
      </c>
      <c r="J159" s="199" t="s">
        <v>1955</v>
      </c>
      <c r="L159" s="199" t="s">
        <v>1956</v>
      </c>
      <c r="M159" s="199" t="s">
        <v>1953</v>
      </c>
      <c r="N159" s="199" t="s">
        <v>1954</v>
      </c>
      <c r="O159" s="199" t="s">
        <v>1955</v>
      </c>
    </row>
    <row r="160" spans="2:15" ht="15.75" hidden="1" customHeight="1">
      <c r="B160" s="199" t="s">
        <v>1962</v>
      </c>
      <c r="C160" s="199" t="s">
        <v>1959</v>
      </c>
      <c r="D160" s="199" t="s">
        <v>1960</v>
      </c>
      <c r="E160" s="199" t="s">
        <v>1961</v>
      </c>
      <c r="G160" s="199" t="s">
        <v>1962</v>
      </c>
      <c r="H160" s="199" t="s">
        <v>1959</v>
      </c>
      <c r="I160" s="199" t="s">
        <v>1960</v>
      </c>
      <c r="J160" s="199" t="s">
        <v>1961</v>
      </c>
      <c r="L160" s="199" t="s">
        <v>1962</v>
      </c>
      <c r="M160" s="199" t="s">
        <v>1959</v>
      </c>
      <c r="N160" s="199" t="s">
        <v>1960</v>
      </c>
      <c r="O160" s="199" t="s">
        <v>1961</v>
      </c>
    </row>
    <row r="161" spans="2:15" ht="15.75" hidden="1" customHeight="1">
      <c r="B161" s="199" t="s">
        <v>1968</v>
      </c>
      <c r="C161" s="199" t="s">
        <v>1965</v>
      </c>
      <c r="D161" s="199" t="s">
        <v>1966</v>
      </c>
      <c r="E161" s="199" t="s">
        <v>1967</v>
      </c>
      <c r="G161" s="199" t="s">
        <v>1968</v>
      </c>
      <c r="H161" s="199" t="s">
        <v>1965</v>
      </c>
      <c r="I161" s="199" t="s">
        <v>1966</v>
      </c>
      <c r="J161" s="199" t="s">
        <v>1967</v>
      </c>
      <c r="L161" s="199" t="s">
        <v>1968</v>
      </c>
      <c r="M161" s="199" t="s">
        <v>1965</v>
      </c>
      <c r="N161" s="199" t="s">
        <v>1966</v>
      </c>
      <c r="O161" s="199" t="s">
        <v>1967</v>
      </c>
    </row>
    <row r="162" spans="2:15" ht="15.75" hidden="1" customHeight="1">
      <c r="B162" s="199" t="s">
        <v>1974</v>
      </c>
      <c r="C162" s="199" t="s">
        <v>1971</v>
      </c>
      <c r="D162" s="199" t="s">
        <v>1972</v>
      </c>
      <c r="E162" s="199" t="s">
        <v>1973</v>
      </c>
      <c r="G162" s="199" t="s">
        <v>1974</v>
      </c>
      <c r="H162" s="199" t="s">
        <v>1971</v>
      </c>
      <c r="I162" s="199" t="s">
        <v>1972</v>
      </c>
      <c r="J162" s="199" t="s">
        <v>1973</v>
      </c>
      <c r="L162" s="199" t="s">
        <v>1974</v>
      </c>
      <c r="M162" s="199" t="s">
        <v>1971</v>
      </c>
      <c r="N162" s="199" t="s">
        <v>1972</v>
      </c>
      <c r="O162" s="199" t="s">
        <v>1973</v>
      </c>
    </row>
    <row r="163" spans="2:15" ht="15.75" hidden="1" customHeight="1">
      <c r="B163" s="199" t="s">
        <v>1980</v>
      </c>
      <c r="C163" s="199" t="s">
        <v>1977</v>
      </c>
      <c r="D163" s="199" t="s">
        <v>1978</v>
      </c>
      <c r="E163" s="199" t="s">
        <v>1979</v>
      </c>
      <c r="G163" s="199" t="s">
        <v>1980</v>
      </c>
      <c r="H163" s="199" t="s">
        <v>1977</v>
      </c>
      <c r="I163" s="199" t="s">
        <v>1978</v>
      </c>
      <c r="J163" s="199" t="s">
        <v>1979</v>
      </c>
      <c r="L163" s="199" t="s">
        <v>1980</v>
      </c>
      <c r="M163" s="199" t="s">
        <v>1977</v>
      </c>
      <c r="N163" s="199" t="s">
        <v>1978</v>
      </c>
      <c r="O163" s="199" t="s">
        <v>1979</v>
      </c>
    </row>
    <row r="164" spans="2:15" ht="15.75" customHeight="1">
      <c r="B164" s="190" t="s">
        <v>1982</v>
      </c>
      <c r="C164" s="190" t="s">
        <v>1983</v>
      </c>
      <c r="D164" s="190" t="s">
        <v>1984</v>
      </c>
      <c r="E164" s="190" t="s">
        <v>1985</v>
      </c>
      <c r="G164" s="190" t="s">
        <v>1982</v>
      </c>
      <c r="H164" s="190" t="s">
        <v>1983</v>
      </c>
      <c r="I164" s="190" t="s">
        <v>1984</v>
      </c>
      <c r="J164" s="190" t="s">
        <v>1985</v>
      </c>
      <c r="L164" s="190" t="s">
        <v>1982</v>
      </c>
      <c r="M164" s="190" t="s">
        <v>1983</v>
      </c>
      <c r="N164" s="190" t="s">
        <v>1984</v>
      </c>
      <c r="O164" s="190" t="s">
        <v>1985</v>
      </c>
    </row>
    <row r="165" spans="2:15" ht="30" customHeight="1">
      <c r="B165" s="362" t="s">
        <v>1736</v>
      </c>
      <c r="C165" s="363"/>
      <c r="D165" s="363"/>
      <c r="E165" s="364"/>
      <c r="G165" s="362" t="s">
        <v>1738</v>
      </c>
      <c r="H165" s="363"/>
      <c r="I165" s="363"/>
      <c r="J165" s="364"/>
      <c r="L165" s="362" t="s">
        <v>1740</v>
      </c>
      <c r="M165" s="363"/>
      <c r="N165" s="363"/>
      <c r="O165" s="364"/>
    </row>
    <row r="166" spans="2:15" ht="15.75" customHeight="1">
      <c r="B166" s="200" t="str">
        <f ca="1">'WEEK 1'!D16</f>
        <v>Mid Shin Block/Rack Pull</v>
      </c>
      <c r="C166" s="201">
        <f ca="1">'WEEK 1'!I16</f>
        <v>0</v>
      </c>
      <c r="D166" s="201">
        <f>'WEEK 1'!F16</f>
        <v>0</v>
      </c>
      <c r="E166" s="202">
        <f>'WEEK 1'!H16</f>
        <v>0</v>
      </c>
      <c r="G166" s="166" t="str">
        <f ca="1">'WEEK 1'!D17</f>
        <v>Slingshot Bench</v>
      </c>
      <c r="H166" s="167">
        <f ca="1">'WEEK 1'!I17</f>
        <v>0</v>
      </c>
      <c r="I166" s="167">
        <f>'WEEK 1'!F17</f>
        <v>0</v>
      </c>
      <c r="J166" s="169">
        <f>'WEEK 1'!H17</f>
        <v>0</v>
      </c>
      <c r="L166" s="203" t="str">
        <f ca="1">'WEEK 1'!D18</f>
        <v>Hip Thrusts</v>
      </c>
      <c r="M166" s="204">
        <f ca="1">'WEEK 1'!I18</f>
        <v>0</v>
      </c>
      <c r="N166" s="204">
        <f>'WEEK 1'!F18</f>
        <v>0</v>
      </c>
      <c r="O166" s="205">
        <f>'WEEK 1'!H18</f>
        <v>0</v>
      </c>
    </row>
    <row r="167" spans="2:15" ht="15.75" customHeight="1">
      <c r="B167" s="171" t="str">
        <f ca="1">'WEEK 2'!D16</f>
        <v>Mid Shin Block/Rack Pull</v>
      </c>
      <c r="C167" s="172">
        <f ca="1">'WEEK 2'!I16</f>
        <v>0</v>
      </c>
      <c r="D167" s="172">
        <f>'WEEK 2'!F16</f>
        <v>0</v>
      </c>
      <c r="E167" s="174">
        <f>'WEEK 2'!H16</f>
        <v>0</v>
      </c>
      <c r="G167" s="171" t="str">
        <f ca="1">'WEEK 2'!D17</f>
        <v>Slingshot Bench</v>
      </c>
      <c r="H167" s="172">
        <f ca="1">'WEEK 2'!I17</f>
        <v>0</v>
      </c>
      <c r="I167" s="172">
        <f>'WEEK 2'!F17</f>
        <v>0</v>
      </c>
      <c r="J167" s="174">
        <f>'WEEK 2'!H17</f>
        <v>0</v>
      </c>
      <c r="L167" s="206" t="str">
        <f ca="1">'WEEK 2'!D18</f>
        <v>Hip Thrusts</v>
      </c>
      <c r="M167" s="207">
        <f ca="1">'WEEK 2'!I18</f>
        <v>0</v>
      </c>
      <c r="N167" s="207">
        <f>'WEEK 2'!F18</f>
        <v>0</v>
      </c>
      <c r="O167" s="208">
        <f>'WEEK 2'!H18</f>
        <v>0</v>
      </c>
    </row>
    <row r="168" spans="2:15" ht="15.75" customHeight="1">
      <c r="B168" s="166" t="str">
        <f ca="1">'WEEK 3'!D16</f>
        <v>Mid Shin Block/Rack Pull</v>
      </c>
      <c r="C168" s="167">
        <f ca="1">'WEEK 3'!I16</f>
        <v>0</v>
      </c>
      <c r="D168" s="167">
        <f>'WEEK 3'!F16</f>
        <v>0</v>
      </c>
      <c r="E168" s="169">
        <f>'WEEK 3'!H16</f>
        <v>0</v>
      </c>
      <c r="G168" s="166" t="str">
        <f ca="1">'WEEK 3'!D17</f>
        <v>Slingshot Bench</v>
      </c>
      <c r="H168" s="167">
        <f ca="1">'WEEK 3'!I17</f>
        <v>0</v>
      </c>
      <c r="I168" s="167">
        <f>'WEEK 3'!F17</f>
        <v>0</v>
      </c>
      <c r="J168" s="169">
        <f>'WEEK 3'!H17</f>
        <v>0</v>
      </c>
      <c r="L168" s="203" t="str">
        <f ca="1">'WEEK 3'!D18</f>
        <v>Hip Thrusts</v>
      </c>
      <c r="M168" s="204">
        <f ca="1">'WEEK 3'!I18</f>
        <v>0</v>
      </c>
      <c r="N168" s="204">
        <f>'WEEK 3'!F18</f>
        <v>0</v>
      </c>
      <c r="O168" s="205">
        <f>'WEEK 3'!H18</f>
        <v>0</v>
      </c>
    </row>
    <row r="169" spans="2:15" ht="15.75" customHeight="1">
      <c r="B169" s="171" t="str">
        <f ca="1">'WEEK 4'!D16</f>
        <v>Mid Shin Block/Rack Pull</v>
      </c>
      <c r="C169" s="172">
        <f ca="1">'WEEK 4'!I16</f>
        <v>0</v>
      </c>
      <c r="D169" s="172">
        <f>'WEEK 4'!F16</f>
        <v>0</v>
      </c>
      <c r="E169" s="174">
        <f>'WEEK 4'!H16</f>
        <v>0</v>
      </c>
      <c r="G169" s="171" t="str">
        <f ca="1">'WEEK 4'!D17</f>
        <v>Slingshot Bench</v>
      </c>
      <c r="H169" s="172">
        <f ca="1">'WEEK 4'!I17</f>
        <v>0</v>
      </c>
      <c r="I169" s="172">
        <f>'WEEK 4'!F17</f>
        <v>0</v>
      </c>
      <c r="J169" s="174">
        <f>'WEEK 4'!H17</f>
        <v>0</v>
      </c>
      <c r="L169" s="206" t="str">
        <f ca="1">'WEEK 4'!D18</f>
        <v>Hip Thrusts</v>
      </c>
      <c r="M169" s="207">
        <f ca="1">'WEEK 4'!I18</f>
        <v>0</v>
      </c>
      <c r="N169" s="207">
        <f>'WEEK 4'!F18</f>
        <v>0</v>
      </c>
      <c r="O169" s="208">
        <f>'WEEK 4'!H18</f>
        <v>0</v>
      </c>
    </row>
    <row r="170" spans="2:15" ht="15.75" customHeight="1">
      <c r="B170" s="166" t="str">
        <f ca="1">'WEEK 5'!D16</f>
        <v>2 Count Paused Deadlift</v>
      </c>
      <c r="C170" s="167">
        <f ca="1">'WEEK 5'!I16</f>
        <v>0</v>
      </c>
      <c r="D170" s="167">
        <f>'WEEK 5'!F16</f>
        <v>0</v>
      </c>
      <c r="E170" s="169">
        <f>'WEEK 5'!H16</f>
        <v>0</v>
      </c>
      <c r="G170" s="166" t="str">
        <f ca="1">'WEEK 5'!D17</f>
        <v>2 Board Bench, Paused</v>
      </c>
      <c r="H170" s="167">
        <f ca="1">'WEEK 5'!I17</f>
        <v>0</v>
      </c>
      <c r="I170" s="167">
        <f>'WEEK 5'!F17</f>
        <v>0</v>
      </c>
      <c r="J170" s="169">
        <f>'WEEK 5'!H17</f>
        <v>0</v>
      </c>
      <c r="L170" s="203" t="str">
        <f ca="1">'WEEK 5'!D18</f>
        <v>Romanian Deadlift</v>
      </c>
      <c r="M170" s="204">
        <f ca="1">'WEEK 5'!I18</f>
        <v>0</v>
      </c>
      <c r="N170" s="204">
        <f>'WEEK 5'!F18</f>
        <v>0</v>
      </c>
      <c r="O170" s="205">
        <f>'WEEK 5'!H18</f>
        <v>0</v>
      </c>
    </row>
    <row r="171" spans="2:15" ht="15.75" customHeight="1">
      <c r="B171" s="171" t="str">
        <f ca="1">'WEEK 6'!D16</f>
        <v>2 Count Paused Deadlift</v>
      </c>
      <c r="C171" s="172">
        <f ca="1">'WEEK 6'!I16</f>
        <v>0</v>
      </c>
      <c r="D171" s="172">
        <f>'WEEK 6'!F16</f>
        <v>0</v>
      </c>
      <c r="E171" s="174">
        <f>'WEEK 6'!H16</f>
        <v>0</v>
      </c>
      <c r="G171" s="171" t="str">
        <f ca="1">'WEEK 6'!D17</f>
        <v>2 Board Bench, Paused</v>
      </c>
      <c r="H171" s="172">
        <f ca="1">'WEEK 6'!I17</f>
        <v>0</v>
      </c>
      <c r="I171" s="172">
        <f>'WEEK 6'!F17</f>
        <v>0</v>
      </c>
      <c r="J171" s="174">
        <f>'WEEK 6'!H17</f>
        <v>0</v>
      </c>
      <c r="L171" s="206" t="str">
        <f ca="1">'WEEK 6'!D18</f>
        <v>Romanian Deadlift</v>
      </c>
      <c r="M171" s="207">
        <f ca="1">'WEEK 6'!I18</f>
        <v>0</v>
      </c>
      <c r="N171" s="207">
        <f>'WEEK 6'!F18</f>
        <v>0</v>
      </c>
      <c r="O171" s="208">
        <f>'WEEK 6'!H18</f>
        <v>0</v>
      </c>
    </row>
    <row r="172" spans="2:15" ht="15.75" customHeight="1">
      <c r="B172" s="166" t="str">
        <f ca="1">'WEEK 7'!D16</f>
        <v>2 Count Paused Deadlift</v>
      </c>
      <c r="C172" s="167">
        <f ca="1">'WEEK 7'!I16</f>
        <v>0</v>
      </c>
      <c r="D172" s="167">
        <f>'WEEK 7'!F16</f>
        <v>0</v>
      </c>
      <c r="E172" s="169">
        <f>'WEEK 7'!H16</f>
        <v>0</v>
      </c>
      <c r="G172" s="166" t="str">
        <f ca="1">'WEEK 7'!D17</f>
        <v>2 Board Bench, Paused</v>
      </c>
      <c r="H172" s="167">
        <f ca="1">'WEEK 7'!I17</f>
        <v>0</v>
      </c>
      <c r="I172" s="167">
        <f>'WEEK 7'!F17</f>
        <v>0</v>
      </c>
      <c r="J172" s="169">
        <f>'WEEK 7'!H17</f>
        <v>0</v>
      </c>
      <c r="L172" s="203" t="str">
        <f ca="1">'WEEK 7'!D18</f>
        <v>Romanian Deadlift</v>
      </c>
      <c r="M172" s="204">
        <f ca="1">'WEEK 7'!I18</f>
        <v>0</v>
      </c>
      <c r="N172" s="204">
        <f>'WEEK 7'!F18</f>
        <v>0</v>
      </c>
      <c r="O172" s="205">
        <f>'WEEK 7'!H18</f>
        <v>0</v>
      </c>
    </row>
    <row r="173" spans="2:15" ht="15.75" customHeight="1">
      <c r="B173" s="171" t="str">
        <f ca="1">'WEEK 8'!D16</f>
        <v>2 Count Paused Deadlift</v>
      </c>
      <c r="C173" s="172">
        <f ca="1">'WEEK 8'!I16</f>
        <v>0</v>
      </c>
      <c r="D173" s="172">
        <f>'WEEK 8'!F16</f>
        <v>0</v>
      </c>
      <c r="E173" s="174">
        <f>'WEEK 8'!H16</f>
        <v>0</v>
      </c>
      <c r="G173" s="171" t="str">
        <f ca="1">'WEEK 8'!D17</f>
        <v>2 Board Bench, Paused</v>
      </c>
      <c r="H173" s="172">
        <f ca="1">'WEEK 8'!I17</f>
        <v>0</v>
      </c>
      <c r="I173" s="172">
        <f>'WEEK 8'!F17</f>
        <v>0</v>
      </c>
      <c r="J173" s="174">
        <f>'WEEK 8'!H17</f>
        <v>0</v>
      </c>
      <c r="L173" s="206" t="str">
        <f ca="1">'WEEK 8'!D18</f>
        <v>Romanian Deadlift</v>
      </c>
      <c r="M173" s="207">
        <f ca="1">'WEEK 8'!I18</f>
        <v>0</v>
      </c>
      <c r="N173" s="207">
        <f>'WEEK 8'!F18</f>
        <v>0</v>
      </c>
      <c r="O173" s="208">
        <f>'WEEK 8'!H18</f>
        <v>0</v>
      </c>
    </row>
    <row r="174" spans="2:15" ht="15.75" customHeight="1">
      <c r="B174" s="166" t="str">
        <f ca="1">'WEEK 9'!D16</f>
        <v>2" deficit deadlift</v>
      </c>
      <c r="C174" s="167">
        <f ca="1">'WEEK 9'!I16</f>
        <v>0</v>
      </c>
      <c r="D174" s="167">
        <f>'WEEK 9'!F16</f>
        <v>0</v>
      </c>
      <c r="E174" s="169">
        <f>'WEEK 9'!H16</f>
        <v>0</v>
      </c>
      <c r="G174" s="166" t="str">
        <f ca="1">'WEEK 9'!D17</f>
        <v>Close Grip Bench Press</v>
      </c>
      <c r="H174" s="167">
        <f ca="1">'WEEK 9'!I17</f>
        <v>0</v>
      </c>
      <c r="I174" s="167">
        <f>'WEEK 9'!F17</f>
        <v>0</v>
      </c>
      <c r="J174" s="169">
        <f>'WEEK 9'!H17</f>
        <v>0</v>
      </c>
      <c r="L174" s="203" t="str">
        <f ca="1">'WEEK 9'!D18</f>
        <v>Stiff Legged Deadlift off 2" deficit</v>
      </c>
      <c r="M174" s="204">
        <f ca="1">'WEEK 9'!I18</f>
        <v>0</v>
      </c>
      <c r="N174" s="204">
        <f>'WEEK 9'!F18</f>
        <v>0</v>
      </c>
      <c r="O174" s="205">
        <f>'WEEK 9'!H18</f>
        <v>0</v>
      </c>
    </row>
    <row r="175" spans="2:15" ht="15.75" customHeight="1">
      <c r="B175" s="171" t="str">
        <f ca="1">'WEEK 10'!D16</f>
        <v>2" deficit deadlift</v>
      </c>
      <c r="C175" s="172">
        <f ca="1">'WEEK 10'!I16</f>
        <v>0</v>
      </c>
      <c r="D175" s="172">
        <f>'WEEK 10'!F16</f>
        <v>0</v>
      </c>
      <c r="E175" s="174">
        <f>'WEEK 10'!H16</f>
        <v>0</v>
      </c>
      <c r="G175" s="171" t="str">
        <f ca="1">'WEEK 10'!D17</f>
        <v>Close Grip Bench Press</v>
      </c>
      <c r="H175" s="172">
        <f ca="1">'WEEK 10'!I17</f>
        <v>0</v>
      </c>
      <c r="I175" s="172">
        <f>'WEEK 10'!F17</f>
        <v>0</v>
      </c>
      <c r="J175" s="174">
        <f>'WEEK 10'!H17</f>
        <v>0</v>
      </c>
      <c r="L175" s="206" t="str">
        <f ca="1">'WEEK 10'!D18</f>
        <v>Stiff Legged Deadlift off 2" deficit</v>
      </c>
      <c r="M175" s="207">
        <f ca="1">'WEEK 10'!I18</f>
        <v>0</v>
      </c>
      <c r="N175" s="207">
        <f>'WEEK 10'!F18</f>
        <v>0</v>
      </c>
      <c r="O175" s="208">
        <f>'WEEK 10'!H18</f>
        <v>0</v>
      </c>
    </row>
    <row r="176" spans="2:15" ht="15.75" customHeight="1">
      <c r="B176" s="166" t="str">
        <f ca="1">'WEEK 11'!D16</f>
        <v>2" deficit deadlift</v>
      </c>
      <c r="C176" s="167">
        <f ca="1">'WEEK 11'!I16</f>
        <v>0</v>
      </c>
      <c r="D176" s="167">
        <f>'WEEK 11'!F16</f>
        <v>0</v>
      </c>
      <c r="E176" s="169">
        <f>'WEEK 11'!H16</f>
        <v>0</v>
      </c>
      <c r="G176" s="166" t="str">
        <f ca="1">'WEEK 11'!D17</f>
        <v>Close Grip Bench Press</v>
      </c>
      <c r="H176" s="167">
        <f ca="1">'WEEK 11'!I17</f>
        <v>0</v>
      </c>
      <c r="I176" s="167">
        <f>'WEEK 11'!F17</f>
        <v>0</v>
      </c>
      <c r="J176" s="169">
        <f>'WEEK 11'!H17</f>
        <v>0</v>
      </c>
      <c r="L176" s="203" t="str">
        <f ca="1">'WEEK 11'!D18</f>
        <v>Stiff Legged Deadlift off 2" deficit</v>
      </c>
      <c r="M176" s="204">
        <f ca="1">'WEEK 11'!I18</f>
        <v>0</v>
      </c>
      <c r="N176" s="204">
        <f>'WEEK 11'!F18</f>
        <v>0</v>
      </c>
      <c r="O176" s="205">
        <f>'WEEK 11'!H18</f>
        <v>0</v>
      </c>
    </row>
    <row r="177" spans="2:15" ht="15.75" customHeight="1">
      <c r="B177" s="171" t="str">
        <f ca="1">'WEEK 12'!D16</f>
        <v>2" deficit deadlift</v>
      </c>
      <c r="C177" s="172">
        <f ca="1">'WEEK 12'!I16</f>
        <v>0</v>
      </c>
      <c r="D177" s="172">
        <f>'WEEK 12'!F16</f>
        <v>0</v>
      </c>
      <c r="E177" s="174">
        <f>'WEEK 12'!H16</f>
        <v>0</v>
      </c>
      <c r="G177" s="171" t="str">
        <f ca="1">'WEEK 12'!D17</f>
        <v>Close Grip Bench Press</v>
      </c>
      <c r="H177" s="172">
        <f ca="1">'WEEK 12'!I17</f>
        <v>0</v>
      </c>
      <c r="I177" s="172">
        <f>'WEEK 12'!F17</f>
        <v>0</v>
      </c>
      <c r="J177" s="174">
        <f>'WEEK 12'!H17</f>
        <v>0</v>
      </c>
      <c r="L177" s="206" t="str">
        <f ca="1">'WEEK 12'!D18</f>
        <v>Stiff Legged Deadlift off 2" deficit</v>
      </c>
      <c r="M177" s="207">
        <f ca="1">'WEEK 12'!I18</f>
        <v>0</v>
      </c>
      <c r="N177" s="207">
        <f>'WEEK 12'!F18</f>
        <v>0</v>
      </c>
      <c r="O177" s="208">
        <f>'WEEK 12'!H18</f>
        <v>0</v>
      </c>
    </row>
    <row r="178" spans="2:15" ht="15.75" customHeight="1">
      <c r="B178" s="166" t="str">
        <f ca="1">'WEEK 13'!D16</f>
        <v>Competition Style Low Bar Back Squat (w/ belt)</v>
      </c>
      <c r="C178" s="167">
        <f ca="1">'WEEK 13'!I16</f>
        <v>0</v>
      </c>
      <c r="D178" s="167">
        <f>'WEEK 13'!F16</f>
        <v>0</v>
      </c>
      <c r="E178" s="169">
        <f>'WEEK 13'!H16</f>
        <v>0</v>
      </c>
      <c r="G178" s="166" t="str">
        <f ca="1">'WEEK 13'!D17</f>
        <v>Competition-Style Bench Press</v>
      </c>
      <c r="H178" s="167">
        <f ca="1">'WEEK 13'!I17</f>
        <v>0</v>
      </c>
      <c r="I178" s="167">
        <f>'WEEK 13'!F17</f>
        <v>0</v>
      </c>
      <c r="J178" s="169">
        <f>'WEEK 13'!H17</f>
        <v>0</v>
      </c>
      <c r="L178" s="203" t="str">
        <f ca="1">'WEEK 13'!D18</f>
        <v>Competition-Style Conventional deadlift w/ belt</v>
      </c>
      <c r="M178" s="204">
        <f ca="1">'WEEK 13'!I18</f>
        <v>0</v>
      </c>
      <c r="N178" s="204">
        <f>'WEEK 13'!F18</f>
        <v>0</v>
      </c>
      <c r="O178" s="205">
        <f>'WEEK 13'!H18</f>
        <v>0</v>
      </c>
    </row>
    <row r="179" spans="2:15" ht="15.75" customHeight="1">
      <c r="B179" s="171" t="str">
        <f ca="1">'WEEK 14'!D16</f>
        <v>None</v>
      </c>
      <c r="C179" s="172">
        <f ca="1">'WEEK 14'!I16</f>
        <v>0</v>
      </c>
      <c r="D179" s="172">
        <f>'WEEK 14'!F16</f>
        <v>0</v>
      </c>
      <c r="E179" s="174">
        <f>'WEEK 14'!H16</f>
        <v>0</v>
      </c>
      <c r="G179" s="171" t="str">
        <f ca="1">'WEEK 14'!D17</f>
        <v>None</v>
      </c>
      <c r="H179" s="172">
        <f ca="1">'WEEK 14'!I17</f>
        <v>0</v>
      </c>
      <c r="I179" s="172">
        <f>'WEEK 14'!F17</f>
        <v>0</v>
      </c>
      <c r="J179" s="174">
        <f>'WEEK 14'!H17</f>
        <v>0</v>
      </c>
      <c r="L179" s="206" t="str">
        <f ca="1">'WEEK 14'!D18</f>
        <v>None</v>
      </c>
      <c r="M179" s="207">
        <f ca="1">'WEEK 14'!I18</f>
        <v>0</v>
      </c>
      <c r="N179" s="207">
        <f>'WEEK 14'!F18</f>
        <v>0</v>
      </c>
      <c r="O179" s="208">
        <f>'WEEK 14'!H18</f>
        <v>0</v>
      </c>
    </row>
    <row r="180" spans="2:15" ht="15.75" customHeight="1">
      <c r="B180" s="166" t="str">
        <f ca="1">'WEEK 15'!D16</f>
        <v>None</v>
      </c>
      <c r="C180" s="167">
        <f ca="1">'WEEK 15'!I16</f>
        <v>0</v>
      </c>
      <c r="D180" s="167">
        <f>'WEEK 15'!F16</f>
        <v>0</v>
      </c>
      <c r="E180" s="169">
        <f>'WEEK 15'!H16</f>
        <v>0</v>
      </c>
      <c r="G180" s="166" t="str">
        <f ca="1">'WEEK 15'!D17</f>
        <v>None</v>
      </c>
      <c r="H180" s="167">
        <f ca="1">'WEEK 15'!I17</f>
        <v>0</v>
      </c>
      <c r="I180" s="167">
        <f>'WEEK 15'!F17</f>
        <v>0</v>
      </c>
      <c r="J180" s="169">
        <f>'WEEK 15'!H17</f>
        <v>0</v>
      </c>
      <c r="L180" s="203" t="str">
        <f ca="1">'WEEK 15'!D18</f>
        <v>None</v>
      </c>
      <c r="M180" s="204">
        <f ca="1">'WEEK 15'!I18</f>
        <v>0</v>
      </c>
      <c r="N180" s="204">
        <f>'WEEK 15'!F18</f>
        <v>0</v>
      </c>
      <c r="O180" s="205">
        <f>'WEEK 15'!H18</f>
        <v>0</v>
      </c>
    </row>
    <row r="181" spans="2:15" ht="15.75" customHeight="1">
      <c r="B181" s="183" t="str">
        <f ca="1">'WEEK 16'!D16</f>
        <v>None</v>
      </c>
      <c r="C181" s="184">
        <f ca="1">'WEEK 16'!I16</f>
        <v>0</v>
      </c>
      <c r="D181" s="184">
        <f>'WEEK 16'!F16</f>
        <v>0</v>
      </c>
      <c r="E181" s="186">
        <f>'WEEK 16'!H16</f>
        <v>0</v>
      </c>
      <c r="G181" s="183" t="str">
        <f ca="1">'WEEK 16'!D17</f>
        <v>None</v>
      </c>
      <c r="H181" s="184">
        <f ca="1">'WEEK 16'!I17</f>
        <v>0</v>
      </c>
      <c r="I181" s="184">
        <f>'WEEK 16'!F17</f>
        <v>0</v>
      </c>
      <c r="J181" s="186">
        <f>'WEEK 16'!H17</f>
        <v>0</v>
      </c>
      <c r="L181" s="209" t="str">
        <f ca="1">'WEEK 16'!D18</f>
        <v>None</v>
      </c>
      <c r="M181" s="210">
        <f ca="1">'WEEK 16'!I18</f>
        <v>0</v>
      </c>
      <c r="N181" s="210">
        <f>'WEEK 16'!F18</f>
        <v>0</v>
      </c>
      <c r="O181" s="211">
        <f>'WEEK 16'!H18</f>
        <v>0</v>
      </c>
    </row>
    <row r="182" spans="2:15" ht="15.75" hidden="1" customHeight="1">
      <c r="B182" s="66" t="s">
        <v>1771</v>
      </c>
      <c r="C182" s="66" t="s">
        <v>1768</v>
      </c>
      <c r="D182" s="66" t="s">
        <v>1769</v>
      </c>
      <c r="E182" s="66" t="s">
        <v>1770</v>
      </c>
      <c r="G182" s="66" t="s">
        <v>1771</v>
      </c>
      <c r="H182" s="66" t="s">
        <v>1768</v>
      </c>
      <c r="I182" s="66" t="s">
        <v>1769</v>
      </c>
      <c r="J182" s="66" t="s">
        <v>1770</v>
      </c>
      <c r="L182" s="66" t="s">
        <v>1771</v>
      </c>
      <c r="M182" s="66" t="s">
        <v>1768</v>
      </c>
      <c r="N182" s="66" t="s">
        <v>1769</v>
      </c>
      <c r="O182" s="66" t="s">
        <v>1770</v>
      </c>
    </row>
    <row r="183" spans="2:15" ht="15.75" hidden="1" customHeight="1">
      <c r="B183" s="66" t="s">
        <v>1776</v>
      </c>
      <c r="C183" s="66" t="s">
        <v>1773</v>
      </c>
      <c r="D183" s="66" t="s">
        <v>1774</v>
      </c>
      <c r="E183" s="66" t="s">
        <v>1775</v>
      </c>
      <c r="G183" s="66" t="s">
        <v>1776</v>
      </c>
      <c r="H183" s="66" t="s">
        <v>1773</v>
      </c>
      <c r="I183" s="66" t="s">
        <v>1774</v>
      </c>
      <c r="J183" s="66" t="s">
        <v>1775</v>
      </c>
      <c r="L183" s="66" t="s">
        <v>1776</v>
      </c>
      <c r="M183" s="66" t="s">
        <v>1773</v>
      </c>
      <c r="N183" s="66" t="s">
        <v>1774</v>
      </c>
      <c r="O183" s="66" t="s">
        <v>1775</v>
      </c>
    </row>
    <row r="184" spans="2:15" ht="15.75" hidden="1" customHeight="1">
      <c r="B184" s="66" t="s">
        <v>1782</v>
      </c>
      <c r="C184" s="66" t="s">
        <v>1779</v>
      </c>
      <c r="D184" s="66" t="s">
        <v>1780</v>
      </c>
      <c r="E184" s="66" t="s">
        <v>1781</v>
      </c>
      <c r="G184" s="66" t="s">
        <v>1782</v>
      </c>
      <c r="H184" s="66" t="s">
        <v>1779</v>
      </c>
      <c r="I184" s="66" t="s">
        <v>1780</v>
      </c>
      <c r="J184" s="66" t="s">
        <v>1781</v>
      </c>
      <c r="L184" s="66" t="s">
        <v>1782</v>
      </c>
      <c r="M184" s="66" t="s">
        <v>1779</v>
      </c>
      <c r="N184" s="66" t="s">
        <v>1780</v>
      </c>
      <c r="O184" s="66" t="s">
        <v>1781</v>
      </c>
    </row>
    <row r="185" spans="2:15" ht="15.75" hidden="1" customHeight="1">
      <c r="B185" s="66" t="s">
        <v>1788</v>
      </c>
      <c r="C185" s="66" t="s">
        <v>1785</v>
      </c>
      <c r="D185" s="66" t="s">
        <v>1786</v>
      </c>
      <c r="E185" s="66" t="s">
        <v>1787</v>
      </c>
      <c r="G185" s="66" t="s">
        <v>1788</v>
      </c>
      <c r="H185" s="66" t="s">
        <v>1785</v>
      </c>
      <c r="I185" s="66" t="s">
        <v>1786</v>
      </c>
      <c r="J185" s="66" t="s">
        <v>1787</v>
      </c>
      <c r="L185" s="66" t="s">
        <v>1788</v>
      </c>
      <c r="M185" s="66" t="s">
        <v>1785</v>
      </c>
      <c r="N185" s="66" t="s">
        <v>1786</v>
      </c>
      <c r="O185" s="66" t="s">
        <v>1787</v>
      </c>
    </row>
    <row r="186" spans="2:15" ht="15.75" hidden="1" customHeight="1">
      <c r="B186" s="66" t="s">
        <v>1794</v>
      </c>
      <c r="C186" s="66" t="s">
        <v>1791</v>
      </c>
      <c r="D186" s="66" t="s">
        <v>1792</v>
      </c>
      <c r="E186" s="66" t="s">
        <v>1793</v>
      </c>
      <c r="G186" s="66" t="s">
        <v>1794</v>
      </c>
      <c r="H186" s="66" t="s">
        <v>1791</v>
      </c>
      <c r="I186" s="66" t="s">
        <v>1792</v>
      </c>
      <c r="J186" s="66" t="s">
        <v>1793</v>
      </c>
      <c r="L186" s="66" t="s">
        <v>1794</v>
      </c>
      <c r="M186" s="66" t="s">
        <v>1791</v>
      </c>
      <c r="N186" s="66" t="s">
        <v>1792</v>
      </c>
      <c r="O186" s="66" t="s">
        <v>1793</v>
      </c>
    </row>
    <row r="187" spans="2:15" ht="15.75" hidden="1" customHeight="1">
      <c r="B187" s="66" t="s">
        <v>1800</v>
      </c>
      <c r="C187" s="66" t="s">
        <v>1797</v>
      </c>
      <c r="D187" s="66" t="s">
        <v>1798</v>
      </c>
      <c r="E187" s="66" t="s">
        <v>1799</v>
      </c>
      <c r="G187" s="66" t="s">
        <v>1800</v>
      </c>
      <c r="H187" s="66" t="s">
        <v>1797</v>
      </c>
      <c r="I187" s="66" t="s">
        <v>1798</v>
      </c>
      <c r="J187" s="66" t="s">
        <v>1799</v>
      </c>
      <c r="L187" s="66" t="s">
        <v>1800</v>
      </c>
      <c r="M187" s="66" t="s">
        <v>1797</v>
      </c>
      <c r="N187" s="66" t="s">
        <v>1798</v>
      </c>
      <c r="O187" s="66" t="s">
        <v>1799</v>
      </c>
    </row>
    <row r="188" spans="2:15" ht="15.75" hidden="1" customHeight="1">
      <c r="B188" s="66" t="s">
        <v>1806</v>
      </c>
      <c r="C188" s="66" t="s">
        <v>1803</v>
      </c>
      <c r="D188" s="66" t="s">
        <v>1804</v>
      </c>
      <c r="E188" s="66" t="s">
        <v>1805</v>
      </c>
      <c r="G188" s="66" t="s">
        <v>1806</v>
      </c>
      <c r="H188" s="66" t="s">
        <v>1803</v>
      </c>
      <c r="I188" s="66" t="s">
        <v>1804</v>
      </c>
      <c r="J188" s="66" t="s">
        <v>1805</v>
      </c>
      <c r="L188" s="66" t="s">
        <v>1806</v>
      </c>
      <c r="M188" s="66" t="s">
        <v>1803</v>
      </c>
      <c r="N188" s="66" t="s">
        <v>1804</v>
      </c>
      <c r="O188" s="66" t="s">
        <v>1805</v>
      </c>
    </row>
    <row r="189" spans="2:15" ht="15.75" hidden="1" customHeight="1">
      <c r="B189" s="66" t="s">
        <v>1812</v>
      </c>
      <c r="C189" s="66" t="s">
        <v>1809</v>
      </c>
      <c r="D189" s="66" t="s">
        <v>1810</v>
      </c>
      <c r="E189" s="66" t="s">
        <v>1811</v>
      </c>
      <c r="G189" s="66" t="s">
        <v>1812</v>
      </c>
      <c r="H189" s="66" t="s">
        <v>1809</v>
      </c>
      <c r="I189" s="66" t="s">
        <v>1810</v>
      </c>
      <c r="J189" s="66" t="s">
        <v>1811</v>
      </c>
      <c r="L189" s="66" t="s">
        <v>1812</v>
      </c>
      <c r="M189" s="66" t="s">
        <v>1809</v>
      </c>
      <c r="N189" s="66" t="s">
        <v>1810</v>
      </c>
      <c r="O189" s="66" t="s">
        <v>1811</v>
      </c>
    </row>
    <row r="190" spans="2:15" ht="15.75" hidden="1" customHeight="1">
      <c r="B190" s="66" t="s">
        <v>1818</v>
      </c>
      <c r="C190" s="66" t="s">
        <v>1815</v>
      </c>
      <c r="D190" s="66" t="s">
        <v>1816</v>
      </c>
      <c r="E190" s="66" t="s">
        <v>1817</v>
      </c>
      <c r="G190" s="66" t="s">
        <v>1818</v>
      </c>
      <c r="H190" s="66" t="s">
        <v>1815</v>
      </c>
      <c r="I190" s="66" t="s">
        <v>1816</v>
      </c>
      <c r="J190" s="66" t="s">
        <v>1817</v>
      </c>
      <c r="L190" s="66" t="s">
        <v>1818</v>
      </c>
      <c r="M190" s="66" t="s">
        <v>1815</v>
      </c>
      <c r="N190" s="66" t="s">
        <v>1816</v>
      </c>
      <c r="O190" s="66" t="s">
        <v>1817</v>
      </c>
    </row>
    <row r="191" spans="2:15" ht="15.75" hidden="1" customHeight="1">
      <c r="B191" s="66" t="s">
        <v>1824</v>
      </c>
      <c r="C191" s="66" t="s">
        <v>1821</v>
      </c>
      <c r="D191" s="66" t="s">
        <v>1822</v>
      </c>
      <c r="E191" s="66" t="s">
        <v>1823</v>
      </c>
      <c r="G191" s="66" t="s">
        <v>1824</v>
      </c>
      <c r="H191" s="66" t="s">
        <v>1821</v>
      </c>
      <c r="I191" s="66" t="s">
        <v>1822</v>
      </c>
      <c r="J191" s="66" t="s">
        <v>1823</v>
      </c>
      <c r="L191" s="66" t="s">
        <v>1824</v>
      </c>
      <c r="M191" s="66" t="s">
        <v>1821</v>
      </c>
      <c r="N191" s="66" t="s">
        <v>1822</v>
      </c>
      <c r="O191" s="66" t="s">
        <v>1823</v>
      </c>
    </row>
    <row r="192" spans="2:15" ht="15.75" hidden="1" customHeight="1">
      <c r="B192" s="66" t="s">
        <v>1830</v>
      </c>
      <c r="C192" s="66" t="s">
        <v>1827</v>
      </c>
      <c r="D192" s="66" t="s">
        <v>1828</v>
      </c>
      <c r="E192" s="66" t="s">
        <v>1829</v>
      </c>
      <c r="G192" s="66" t="s">
        <v>1830</v>
      </c>
      <c r="H192" s="66" t="s">
        <v>1827</v>
      </c>
      <c r="I192" s="66" t="s">
        <v>1828</v>
      </c>
      <c r="J192" s="66" t="s">
        <v>1829</v>
      </c>
      <c r="L192" s="66" t="s">
        <v>1830</v>
      </c>
      <c r="M192" s="66" t="s">
        <v>1827</v>
      </c>
      <c r="N192" s="66" t="s">
        <v>1828</v>
      </c>
      <c r="O192" s="66" t="s">
        <v>1829</v>
      </c>
    </row>
    <row r="193" spans="2:15" ht="15.75" hidden="1" customHeight="1">
      <c r="B193" s="66" t="s">
        <v>1836</v>
      </c>
      <c r="C193" s="66" t="s">
        <v>1833</v>
      </c>
      <c r="D193" s="66" t="s">
        <v>1834</v>
      </c>
      <c r="E193" s="66" t="s">
        <v>1835</v>
      </c>
      <c r="G193" s="66" t="s">
        <v>1836</v>
      </c>
      <c r="H193" s="66" t="s">
        <v>1833</v>
      </c>
      <c r="I193" s="66" t="s">
        <v>1834</v>
      </c>
      <c r="J193" s="66" t="s">
        <v>1835</v>
      </c>
      <c r="L193" s="66" t="s">
        <v>1836</v>
      </c>
      <c r="M193" s="66" t="s">
        <v>1833</v>
      </c>
      <c r="N193" s="66" t="s">
        <v>1834</v>
      </c>
      <c r="O193" s="66" t="s">
        <v>1835</v>
      </c>
    </row>
    <row r="194" spans="2:15" ht="15.75" hidden="1" customHeight="1">
      <c r="B194" s="66" t="s">
        <v>1842</v>
      </c>
      <c r="C194" s="66" t="s">
        <v>1839</v>
      </c>
      <c r="D194" s="66" t="s">
        <v>1840</v>
      </c>
      <c r="E194" s="66" t="s">
        <v>1841</v>
      </c>
      <c r="G194" s="66" t="s">
        <v>1842</v>
      </c>
      <c r="H194" s="66" t="s">
        <v>1839</v>
      </c>
      <c r="I194" s="66" t="s">
        <v>1840</v>
      </c>
      <c r="J194" s="66" t="s">
        <v>1841</v>
      </c>
      <c r="L194" s="66" t="s">
        <v>1842</v>
      </c>
      <c r="M194" s="66" t="s">
        <v>1839</v>
      </c>
      <c r="N194" s="66" t="s">
        <v>1840</v>
      </c>
      <c r="O194" s="66" t="s">
        <v>1841</v>
      </c>
    </row>
    <row r="195" spans="2:15" ht="15.75" hidden="1" customHeight="1">
      <c r="B195" s="66" t="s">
        <v>1848</v>
      </c>
      <c r="C195" s="66" t="s">
        <v>1845</v>
      </c>
      <c r="D195" s="66" t="s">
        <v>1846</v>
      </c>
      <c r="E195" s="66" t="s">
        <v>1847</v>
      </c>
      <c r="G195" s="66" t="s">
        <v>1848</v>
      </c>
      <c r="H195" s="66" t="s">
        <v>1845</v>
      </c>
      <c r="I195" s="66" t="s">
        <v>1846</v>
      </c>
      <c r="J195" s="66" t="s">
        <v>1847</v>
      </c>
      <c r="L195" s="66" t="s">
        <v>1848</v>
      </c>
      <c r="M195" s="66" t="s">
        <v>1845</v>
      </c>
      <c r="N195" s="66" t="s">
        <v>1846</v>
      </c>
      <c r="O195" s="66" t="s">
        <v>1847</v>
      </c>
    </row>
    <row r="196" spans="2:15" ht="15.75" hidden="1" customHeight="1">
      <c r="B196" s="66" t="s">
        <v>1854</v>
      </c>
      <c r="C196" s="66" t="s">
        <v>1851</v>
      </c>
      <c r="D196" s="66" t="s">
        <v>1852</v>
      </c>
      <c r="E196" s="66" t="s">
        <v>1853</v>
      </c>
      <c r="G196" s="66" t="s">
        <v>1854</v>
      </c>
      <c r="H196" s="66" t="s">
        <v>1851</v>
      </c>
      <c r="I196" s="66" t="s">
        <v>1852</v>
      </c>
      <c r="J196" s="66" t="s">
        <v>1853</v>
      </c>
      <c r="L196" s="66" t="s">
        <v>1854</v>
      </c>
      <c r="M196" s="66" t="s">
        <v>1851</v>
      </c>
      <c r="N196" s="66" t="s">
        <v>1852</v>
      </c>
      <c r="O196" s="66" t="s">
        <v>1853</v>
      </c>
    </row>
    <row r="197" spans="2:15" ht="15.75" hidden="1" customHeight="1">
      <c r="B197" s="66" t="s">
        <v>1860</v>
      </c>
      <c r="C197" s="66" t="s">
        <v>1857</v>
      </c>
      <c r="D197" s="66" t="s">
        <v>1858</v>
      </c>
      <c r="E197" s="66" t="s">
        <v>1859</v>
      </c>
      <c r="G197" s="66" t="s">
        <v>1860</v>
      </c>
      <c r="H197" s="66" t="s">
        <v>1857</v>
      </c>
      <c r="I197" s="66" t="s">
        <v>1858</v>
      </c>
      <c r="J197" s="66" t="s">
        <v>1859</v>
      </c>
      <c r="L197" s="66" t="s">
        <v>1860</v>
      </c>
      <c r="M197" s="66" t="s">
        <v>1857</v>
      </c>
      <c r="N197" s="66" t="s">
        <v>1858</v>
      </c>
      <c r="O197" s="66" t="s">
        <v>1859</v>
      </c>
    </row>
    <row r="198" spans="2:15" ht="15.75" hidden="1" customHeight="1">
      <c r="B198" s="66" t="s">
        <v>1866</v>
      </c>
      <c r="C198" s="66" t="s">
        <v>1863</v>
      </c>
      <c r="D198" s="66" t="s">
        <v>1864</v>
      </c>
      <c r="E198" s="66" t="s">
        <v>1865</v>
      </c>
      <c r="G198" s="66" t="s">
        <v>1866</v>
      </c>
      <c r="H198" s="66" t="s">
        <v>1863</v>
      </c>
      <c r="I198" s="66" t="s">
        <v>1864</v>
      </c>
      <c r="J198" s="66" t="s">
        <v>1865</v>
      </c>
      <c r="L198" s="66" t="s">
        <v>1866</v>
      </c>
      <c r="M198" s="66" t="s">
        <v>1863</v>
      </c>
      <c r="N198" s="66" t="s">
        <v>1864</v>
      </c>
      <c r="O198" s="66" t="s">
        <v>1865</v>
      </c>
    </row>
    <row r="199" spans="2:15" ht="15.75" hidden="1" customHeight="1">
      <c r="B199" s="66" t="s">
        <v>1872</v>
      </c>
      <c r="C199" s="66" t="s">
        <v>1869</v>
      </c>
      <c r="D199" s="66" t="s">
        <v>1870</v>
      </c>
      <c r="E199" s="66" t="s">
        <v>1871</v>
      </c>
      <c r="G199" s="66" t="s">
        <v>1872</v>
      </c>
      <c r="H199" s="66" t="s">
        <v>1869</v>
      </c>
      <c r="I199" s="66" t="s">
        <v>1870</v>
      </c>
      <c r="J199" s="66" t="s">
        <v>1871</v>
      </c>
      <c r="L199" s="66" t="s">
        <v>1872</v>
      </c>
      <c r="M199" s="66" t="s">
        <v>1869</v>
      </c>
      <c r="N199" s="66" t="s">
        <v>1870</v>
      </c>
      <c r="O199" s="66" t="s">
        <v>1871</v>
      </c>
    </row>
    <row r="200" spans="2:15" ht="15.75" hidden="1" customHeight="1">
      <c r="B200" s="66" t="s">
        <v>1878</v>
      </c>
      <c r="C200" s="66" t="s">
        <v>1875</v>
      </c>
      <c r="D200" s="66" t="s">
        <v>1876</v>
      </c>
      <c r="E200" s="66" t="s">
        <v>1877</v>
      </c>
      <c r="G200" s="66" t="s">
        <v>1878</v>
      </c>
      <c r="H200" s="66" t="s">
        <v>1875</v>
      </c>
      <c r="I200" s="66" t="s">
        <v>1876</v>
      </c>
      <c r="J200" s="66" t="s">
        <v>1877</v>
      </c>
      <c r="L200" s="66" t="s">
        <v>1878</v>
      </c>
      <c r="M200" s="66" t="s">
        <v>1875</v>
      </c>
      <c r="N200" s="66" t="s">
        <v>1876</v>
      </c>
      <c r="O200" s="66" t="s">
        <v>1877</v>
      </c>
    </row>
    <row r="201" spans="2:15" ht="15.75" hidden="1" customHeight="1">
      <c r="B201" s="66" t="s">
        <v>1884</v>
      </c>
      <c r="C201" s="66" t="s">
        <v>1881</v>
      </c>
      <c r="D201" s="66" t="s">
        <v>1882</v>
      </c>
      <c r="E201" s="66" t="s">
        <v>1883</v>
      </c>
      <c r="G201" s="66" t="s">
        <v>1884</v>
      </c>
      <c r="H201" s="66" t="s">
        <v>1881</v>
      </c>
      <c r="I201" s="66" t="s">
        <v>1882</v>
      </c>
      <c r="J201" s="66" t="s">
        <v>1883</v>
      </c>
      <c r="L201" s="66" t="s">
        <v>1884</v>
      </c>
      <c r="M201" s="66" t="s">
        <v>1881</v>
      </c>
      <c r="N201" s="66" t="s">
        <v>1882</v>
      </c>
      <c r="O201" s="66" t="s">
        <v>1883</v>
      </c>
    </row>
    <row r="202" spans="2:15" ht="15.75" hidden="1" customHeight="1">
      <c r="B202" s="66" t="s">
        <v>1890</v>
      </c>
      <c r="C202" s="66" t="s">
        <v>1887</v>
      </c>
      <c r="D202" s="66" t="s">
        <v>1888</v>
      </c>
      <c r="E202" s="66" t="s">
        <v>1889</v>
      </c>
      <c r="G202" s="66" t="s">
        <v>1890</v>
      </c>
      <c r="H202" s="66" t="s">
        <v>1887</v>
      </c>
      <c r="I202" s="66" t="s">
        <v>1888</v>
      </c>
      <c r="J202" s="66" t="s">
        <v>1889</v>
      </c>
      <c r="L202" s="66" t="s">
        <v>1890</v>
      </c>
      <c r="M202" s="66" t="s">
        <v>1887</v>
      </c>
      <c r="N202" s="66" t="s">
        <v>1888</v>
      </c>
      <c r="O202" s="66" t="s">
        <v>1889</v>
      </c>
    </row>
    <row r="203" spans="2:15" ht="15.75" hidden="1" customHeight="1">
      <c r="B203" s="66" t="s">
        <v>1896</v>
      </c>
      <c r="C203" s="66" t="s">
        <v>1893</v>
      </c>
      <c r="D203" s="66" t="s">
        <v>1894</v>
      </c>
      <c r="E203" s="66" t="s">
        <v>1895</v>
      </c>
      <c r="G203" s="66" t="s">
        <v>1896</v>
      </c>
      <c r="H203" s="66" t="s">
        <v>1893</v>
      </c>
      <c r="I203" s="66" t="s">
        <v>1894</v>
      </c>
      <c r="J203" s="66" t="s">
        <v>1895</v>
      </c>
      <c r="L203" s="66" t="s">
        <v>1896</v>
      </c>
      <c r="M203" s="66" t="s">
        <v>1893</v>
      </c>
      <c r="N203" s="66" t="s">
        <v>1894</v>
      </c>
      <c r="O203" s="66" t="s">
        <v>1895</v>
      </c>
    </row>
    <row r="204" spans="2:15" ht="15.75" hidden="1" customHeight="1">
      <c r="B204" s="66" t="s">
        <v>1902</v>
      </c>
      <c r="C204" s="66" t="s">
        <v>1899</v>
      </c>
      <c r="D204" s="66" t="s">
        <v>1900</v>
      </c>
      <c r="E204" s="66" t="s">
        <v>1901</v>
      </c>
      <c r="G204" s="66" t="s">
        <v>1902</v>
      </c>
      <c r="H204" s="66" t="s">
        <v>1899</v>
      </c>
      <c r="I204" s="66" t="s">
        <v>1900</v>
      </c>
      <c r="J204" s="66" t="s">
        <v>1901</v>
      </c>
      <c r="L204" s="66" t="s">
        <v>1902</v>
      </c>
      <c r="M204" s="66" t="s">
        <v>1899</v>
      </c>
      <c r="N204" s="66" t="s">
        <v>1900</v>
      </c>
      <c r="O204" s="66" t="s">
        <v>1901</v>
      </c>
    </row>
    <row r="205" spans="2:15" ht="15.75" hidden="1" customHeight="1">
      <c r="B205" s="66" t="s">
        <v>1908</v>
      </c>
      <c r="C205" s="66" t="s">
        <v>1905</v>
      </c>
      <c r="D205" s="66" t="s">
        <v>1906</v>
      </c>
      <c r="E205" s="66" t="s">
        <v>1907</v>
      </c>
      <c r="G205" s="66" t="s">
        <v>1908</v>
      </c>
      <c r="H205" s="66" t="s">
        <v>1905</v>
      </c>
      <c r="I205" s="66" t="s">
        <v>1906</v>
      </c>
      <c r="J205" s="66" t="s">
        <v>1907</v>
      </c>
      <c r="L205" s="66" t="s">
        <v>1908</v>
      </c>
      <c r="M205" s="66" t="s">
        <v>1905</v>
      </c>
      <c r="N205" s="66" t="s">
        <v>1906</v>
      </c>
      <c r="O205" s="66" t="s">
        <v>1907</v>
      </c>
    </row>
    <row r="206" spans="2:15" ht="15.75" hidden="1" customHeight="1">
      <c r="B206" s="66" t="s">
        <v>1914</v>
      </c>
      <c r="C206" s="66" t="s">
        <v>1911</v>
      </c>
      <c r="D206" s="66" t="s">
        <v>1912</v>
      </c>
      <c r="E206" s="66" t="s">
        <v>1913</v>
      </c>
      <c r="G206" s="66" t="s">
        <v>1914</v>
      </c>
      <c r="H206" s="66" t="s">
        <v>1911</v>
      </c>
      <c r="I206" s="66" t="s">
        <v>1912</v>
      </c>
      <c r="J206" s="66" t="s">
        <v>1913</v>
      </c>
      <c r="L206" s="66" t="s">
        <v>1914</v>
      </c>
      <c r="M206" s="66" t="s">
        <v>1911</v>
      </c>
      <c r="N206" s="66" t="s">
        <v>1912</v>
      </c>
      <c r="O206" s="66" t="s">
        <v>1913</v>
      </c>
    </row>
    <row r="207" spans="2:15" ht="15.75" hidden="1" customHeight="1">
      <c r="B207" s="66" t="s">
        <v>1920</v>
      </c>
      <c r="C207" s="66" t="s">
        <v>1917</v>
      </c>
      <c r="D207" s="66" t="s">
        <v>1918</v>
      </c>
      <c r="E207" s="66" t="s">
        <v>1919</v>
      </c>
      <c r="G207" s="66" t="s">
        <v>1920</v>
      </c>
      <c r="H207" s="66" t="s">
        <v>1917</v>
      </c>
      <c r="I207" s="66" t="s">
        <v>1918</v>
      </c>
      <c r="J207" s="66" t="s">
        <v>1919</v>
      </c>
      <c r="L207" s="66" t="s">
        <v>1920</v>
      </c>
      <c r="M207" s="66" t="s">
        <v>1917</v>
      </c>
      <c r="N207" s="66" t="s">
        <v>1918</v>
      </c>
      <c r="O207" s="66" t="s">
        <v>1919</v>
      </c>
    </row>
    <row r="208" spans="2:15" ht="15.75" hidden="1" customHeight="1">
      <c r="B208" s="66" t="s">
        <v>1926</v>
      </c>
      <c r="C208" s="66" t="s">
        <v>1923</v>
      </c>
      <c r="D208" s="66" t="s">
        <v>1924</v>
      </c>
      <c r="E208" s="66" t="s">
        <v>1925</v>
      </c>
      <c r="G208" s="66" t="s">
        <v>1926</v>
      </c>
      <c r="H208" s="66" t="s">
        <v>1923</v>
      </c>
      <c r="I208" s="66" t="s">
        <v>1924</v>
      </c>
      <c r="J208" s="66" t="s">
        <v>1925</v>
      </c>
      <c r="L208" s="66" t="s">
        <v>1926</v>
      </c>
      <c r="M208" s="66" t="s">
        <v>1923</v>
      </c>
      <c r="N208" s="66" t="s">
        <v>1924</v>
      </c>
      <c r="O208" s="66" t="s">
        <v>1925</v>
      </c>
    </row>
    <row r="209" spans="2:15" ht="15.75" hidden="1" customHeight="1">
      <c r="B209" s="66" t="s">
        <v>1932</v>
      </c>
      <c r="C209" s="66" t="s">
        <v>1929</v>
      </c>
      <c r="D209" s="66" t="s">
        <v>1930</v>
      </c>
      <c r="E209" s="66" t="s">
        <v>1931</v>
      </c>
      <c r="G209" s="66" t="s">
        <v>1932</v>
      </c>
      <c r="H209" s="66" t="s">
        <v>1929</v>
      </c>
      <c r="I209" s="66" t="s">
        <v>1930</v>
      </c>
      <c r="J209" s="66" t="s">
        <v>1931</v>
      </c>
      <c r="L209" s="66" t="s">
        <v>1932</v>
      </c>
      <c r="M209" s="66" t="s">
        <v>1929</v>
      </c>
      <c r="N209" s="66" t="s">
        <v>1930</v>
      </c>
      <c r="O209" s="66" t="s">
        <v>1931</v>
      </c>
    </row>
    <row r="210" spans="2:15" ht="15.75" hidden="1" customHeight="1">
      <c r="B210" s="66" t="s">
        <v>1938</v>
      </c>
      <c r="C210" s="66" t="s">
        <v>1935</v>
      </c>
      <c r="D210" s="66" t="s">
        <v>1936</v>
      </c>
      <c r="E210" s="66" t="s">
        <v>1937</v>
      </c>
      <c r="G210" s="66" t="s">
        <v>1938</v>
      </c>
      <c r="H210" s="66" t="s">
        <v>1935</v>
      </c>
      <c r="I210" s="66" t="s">
        <v>1936</v>
      </c>
      <c r="J210" s="66" t="s">
        <v>1937</v>
      </c>
      <c r="L210" s="66" t="s">
        <v>1938</v>
      </c>
      <c r="M210" s="66" t="s">
        <v>1935</v>
      </c>
      <c r="N210" s="66" t="s">
        <v>1936</v>
      </c>
      <c r="O210" s="66" t="s">
        <v>1937</v>
      </c>
    </row>
    <row r="211" spans="2:15" ht="15.75" hidden="1" customHeight="1">
      <c r="B211" s="66" t="s">
        <v>1944</v>
      </c>
      <c r="C211" s="66" t="s">
        <v>1941</v>
      </c>
      <c r="D211" s="66" t="s">
        <v>1942</v>
      </c>
      <c r="E211" s="66" t="s">
        <v>1943</v>
      </c>
      <c r="G211" s="66" t="s">
        <v>1944</v>
      </c>
      <c r="H211" s="66" t="s">
        <v>1941</v>
      </c>
      <c r="I211" s="66" t="s">
        <v>1942</v>
      </c>
      <c r="J211" s="66" t="s">
        <v>1943</v>
      </c>
      <c r="L211" s="66" t="s">
        <v>1944</v>
      </c>
      <c r="M211" s="66" t="s">
        <v>1941</v>
      </c>
      <c r="N211" s="66" t="s">
        <v>1942</v>
      </c>
      <c r="O211" s="66" t="s">
        <v>1943</v>
      </c>
    </row>
    <row r="212" spans="2:15" ht="15.75" hidden="1" customHeight="1">
      <c r="B212" s="66" t="s">
        <v>1950</v>
      </c>
      <c r="C212" s="66" t="s">
        <v>1947</v>
      </c>
      <c r="D212" s="66" t="s">
        <v>1948</v>
      </c>
      <c r="E212" s="66" t="s">
        <v>1949</v>
      </c>
      <c r="G212" s="66" t="s">
        <v>1950</v>
      </c>
      <c r="H212" s="66" t="s">
        <v>1947</v>
      </c>
      <c r="I212" s="66" t="s">
        <v>1948</v>
      </c>
      <c r="J212" s="66" t="s">
        <v>1949</v>
      </c>
      <c r="L212" s="66" t="s">
        <v>1950</v>
      </c>
      <c r="M212" s="66" t="s">
        <v>1947</v>
      </c>
      <c r="N212" s="66" t="s">
        <v>1948</v>
      </c>
      <c r="O212" s="66" t="s">
        <v>1949</v>
      </c>
    </row>
    <row r="213" spans="2:15" ht="15.75" hidden="1" customHeight="1">
      <c r="B213" s="66" t="s">
        <v>1956</v>
      </c>
      <c r="C213" s="66" t="s">
        <v>1953</v>
      </c>
      <c r="D213" s="66" t="s">
        <v>1954</v>
      </c>
      <c r="E213" s="66" t="s">
        <v>1955</v>
      </c>
      <c r="G213" s="66" t="s">
        <v>1956</v>
      </c>
      <c r="H213" s="66" t="s">
        <v>1953</v>
      </c>
      <c r="I213" s="66" t="s">
        <v>1954</v>
      </c>
      <c r="J213" s="66" t="s">
        <v>1955</v>
      </c>
      <c r="L213" s="66" t="s">
        <v>1956</v>
      </c>
      <c r="M213" s="66" t="s">
        <v>1953</v>
      </c>
      <c r="N213" s="66" t="s">
        <v>1954</v>
      </c>
      <c r="O213" s="66" t="s">
        <v>1955</v>
      </c>
    </row>
    <row r="214" spans="2:15" ht="15.75" hidden="1" customHeight="1">
      <c r="B214" s="66" t="s">
        <v>1962</v>
      </c>
      <c r="C214" s="66" t="s">
        <v>1959</v>
      </c>
      <c r="D214" s="66" t="s">
        <v>1960</v>
      </c>
      <c r="E214" s="66" t="s">
        <v>1961</v>
      </c>
      <c r="G214" s="66" t="s">
        <v>1962</v>
      </c>
      <c r="H214" s="66" t="s">
        <v>1959</v>
      </c>
      <c r="I214" s="66" t="s">
        <v>1960</v>
      </c>
      <c r="J214" s="66" t="s">
        <v>1961</v>
      </c>
      <c r="L214" s="66" t="s">
        <v>1962</v>
      </c>
      <c r="M214" s="66" t="s">
        <v>1959</v>
      </c>
      <c r="N214" s="66" t="s">
        <v>1960</v>
      </c>
      <c r="O214" s="66" t="s">
        <v>1961</v>
      </c>
    </row>
    <row r="215" spans="2:15" ht="15.75" hidden="1" customHeight="1">
      <c r="B215" s="66" t="s">
        <v>1968</v>
      </c>
      <c r="C215" s="66" t="s">
        <v>1965</v>
      </c>
      <c r="D215" s="66" t="s">
        <v>1966</v>
      </c>
      <c r="E215" s="66" t="s">
        <v>1967</v>
      </c>
      <c r="G215" s="66" t="s">
        <v>1968</v>
      </c>
      <c r="H215" s="66" t="s">
        <v>1965</v>
      </c>
      <c r="I215" s="66" t="s">
        <v>1966</v>
      </c>
      <c r="J215" s="66" t="s">
        <v>1967</v>
      </c>
      <c r="L215" s="66" t="s">
        <v>1968</v>
      </c>
      <c r="M215" s="66" t="s">
        <v>1965</v>
      </c>
      <c r="N215" s="66" t="s">
        <v>1966</v>
      </c>
      <c r="O215" s="66" t="s">
        <v>1967</v>
      </c>
    </row>
    <row r="216" spans="2:15" ht="15.75" hidden="1" customHeight="1">
      <c r="B216" s="66" t="s">
        <v>1974</v>
      </c>
      <c r="C216" s="66" t="s">
        <v>1971</v>
      </c>
      <c r="D216" s="66" t="s">
        <v>1972</v>
      </c>
      <c r="E216" s="66" t="s">
        <v>1973</v>
      </c>
      <c r="G216" s="66" t="s">
        <v>1974</v>
      </c>
      <c r="H216" s="66" t="s">
        <v>1971</v>
      </c>
      <c r="I216" s="66" t="s">
        <v>1972</v>
      </c>
      <c r="J216" s="66" t="s">
        <v>1973</v>
      </c>
      <c r="L216" s="66" t="s">
        <v>1974</v>
      </c>
      <c r="M216" s="66" t="s">
        <v>1971</v>
      </c>
      <c r="N216" s="66" t="s">
        <v>1972</v>
      </c>
      <c r="O216" s="66" t="s">
        <v>1973</v>
      </c>
    </row>
    <row r="217" spans="2:15" ht="15.75" hidden="1" customHeight="1">
      <c r="B217" s="66" t="s">
        <v>1980</v>
      </c>
      <c r="C217" s="66" t="s">
        <v>1977</v>
      </c>
      <c r="D217" s="66" t="s">
        <v>1978</v>
      </c>
      <c r="E217" s="66" t="s">
        <v>1979</v>
      </c>
      <c r="G217" s="66" t="s">
        <v>1980</v>
      </c>
      <c r="H217" s="66" t="s">
        <v>1977</v>
      </c>
      <c r="I217" s="66" t="s">
        <v>1978</v>
      </c>
      <c r="J217" s="66" t="s">
        <v>1979</v>
      </c>
      <c r="L217" s="66" t="s">
        <v>1980</v>
      </c>
      <c r="M217" s="66" t="s">
        <v>1977</v>
      </c>
      <c r="N217" s="66" t="s">
        <v>1978</v>
      </c>
      <c r="O217" s="66" t="s">
        <v>1979</v>
      </c>
    </row>
    <row r="218" spans="2:15" ht="15.75" customHeight="1">
      <c r="B218" s="190" t="s">
        <v>1982</v>
      </c>
      <c r="C218" s="190" t="s">
        <v>1983</v>
      </c>
      <c r="D218" s="190" t="s">
        <v>1984</v>
      </c>
      <c r="E218" s="190" t="s">
        <v>1985</v>
      </c>
      <c r="G218" s="190" t="s">
        <v>1982</v>
      </c>
      <c r="H218" s="190" t="s">
        <v>1983</v>
      </c>
      <c r="I218" s="190" t="s">
        <v>1984</v>
      </c>
      <c r="J218" s="190" t="s">
        <v>1985</v>
      </c>
      <c r="L218" s="190" t="s">
        <v>1982</v>
      </c>
      <c r="M218" s="190" t="s">
        <v>1983</v>
      </c>
      <c r="N218" s="190" t="s">
        <v>1984</v>
      </c>
      <c r="O218" s="190" t="s">
        <v>1985</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Q3:S3"/>
    <mergeCell ref="L3:O3"/>
    <mergeCell ref="G111:J111"/>
    <mergeCell ref="L111:O111"/>
    <mergeCell ref="B111:E111"/>
    <mergeCell ref="B165:E165"/>
    <mergeCell ref="G165:J165"/>
    <mergeCell ref="L165:O165"/>
    <mergeCell ref="B3:E3"/>
    <mergeCell ref="G3:J3"/>
    <mergeCell ref="B57:E57"/>
    <mergeCell ref="G57:J57"/>
    <mergeCell ref="L57:O57"/>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Q1000"/>
  <sheetViews>
    <sheetView showGridLines="0" workbookViewId="0">
      <pane ySplit="1" topLeftCell="A23" activePane="bottomLeft" state="frozen"/>
      <selection pane="bottomLeft" activeCell="A31" sqref="A31:O69"/>
    </sheetView>
  </sheetViews>
  <sheetFormatPr baseColWidth="10" defaultColWidth="11.1640625" defaultRowHeight="15" customHeight="1" outlineLevelRow="1"/>
  <cols>
    <col min="1" max="1" width="25.83203125" customWidth="1"/>
    <col min="2" max="2" width="21" customWidth="1"/>
    <col min="3" max="3" width="22.33203125" customWidth="1"/>
    <col min="4" max="4" width="22" customWidth="1"/>
    <col min="5" max="5" width="21.83203125" customWidth="1"/>
    <col min="6" max="6" width="27" customWidth="1"/>
    <col min="7" max="7" width="26.83203125" customWidth="1"/>
    <col min="8" max="8" width="26.5" customWidth="1"/>
    <col min="9" max="9" width="35.33203125" customWidth="1"/>
    <col min="10" max="10" width="24" customWidth="1"/>
    <col min="11" max="11" width="24.83203125" customWidth="1"/>
    <col min="12" max="12" width="24.33203125" customWidth="1"/>
    <col min="13" max="13" width="26.5" customWidth="1"/>
    <col min="14" max="14" width="27.5" customWidth="1"/>
    <col min="15" max="15" width="27.83203125" customWidth="1"/>
    <col min="16" max="26" width="11" customWidth="1"/>
  </cols>
  <sheetData>
    <row r="1" spans="1:11" ht="99.75" customHeight="1">
      <c r="A1" s="2" t="s">
        <v>0</v>
      </c>
    </row>
    <row r="2" spans="1:11" ht="30" customHeight="1">
      <c r="A2" s="369" t="s">
        <v>1</v>
      </c>
      <c r="B2" s="370"/>
      <c r="C2" s="370"/>
      <c r="D2" s="370"/>
      <c r="E2" s="370"/>
      <c r="F2" s="370"/>
      <c r="G2" s="370"/>
      <c r="H2" s="370"/>
      <c r="I2" s="370"/>
      <c r="J2" s="370"/>
      <c r="K2" s="371"/>
    </row>
    <row r="3" spans="1:11" ht="30" customHeight="1" outlineLevel="1">
      <c r="A3" s="3" t="s">
        <v>2</v>
      </c>
      <c r="B3" s="372" t="s">
        <v>3</v>
      </c>
      <c r="C3" s="367"/>
      <c r="D3" s="367"/>
      <c r="E3" s="367"/>
      <c r="F3" s="367"/>
      <c r="G3" s="367"/>
      <c r="H3" s="367"/>
      <c r="I3" s="367"/>
      <c r="J3" s="367"/>
      <c r="K3" s="368"/>
    </row>
    <row r="4" spans="1:11" ht="408.75" customHeight="1" outlineLevel="1">
      <c r="A4" s="4" t="s">
        <v>4</v>
      </c>
      <c r="B4" s="373" t="s">
        <v>5</v>
      </c>
      <c r="C4" s="367"/>
      <c r="D4" s="367"/>
      <c r="E4" s="367"/>
      <c r="F4" s="367"/>
      <c r="G4" s="367"/>
      <c r="H4" s="367"/>
      <c r="I4" s="367"/>
      <c r="J4" s="367"/>
      <c r="K4" s="368"/>
    </row>
    <row r="5" spans="1:11" ht="408.75" customHeight="1" outlineLevel="1">
      <c r="A5" s="4" t="s">
        <v>6</v>
      </c>
      <c r="B5" s="373" t="s">
        <v>7</v>
      </c>
      <c r="C5" s="367"/>
      <c r="D5" s="367"/>
      <c r="E5" s="367"/>
      <c r="F5" s="367"/>
      <c r="G5" s="367"/>
      <c r="H5" s="367"/>
      <c r="I5" s="367"/>
      <c r="J5" s="367"/>
      <c r="K5" s="368"/>
    </row>
    <row r="6" spans="1:11" ht="408.75" customHeight="1" outlineLevel="1">
      <c r="A6" s="4" t="s">
        <v>8</v>
      </c>
      <c r="B6" s="373" t="s">
        <v>9</v>
      </c>
      <c r="C6" s="367"/>
      <c r="D6" s="367"/>
      <c r="E6" s="367"/>
      <c r="F6" s="367"/>
      <c r="G6" s="367"/>
      <c r="H6" s="367"/>
      <c r="I6" s="367"/>
      <c r="J6" s="367"/>
      <c r="K6" s="368"/>
    </row>
    <row r="7" spans="1:11" ht="408.75" customHeight="1" outlineLevel="1">
      <c r="A7" s="4" t="s">
        <v>10</v>
      </c>
      <c r="B7" s="373" t="s">
        <v>11</v>
      </c>
      <c r="C7" s="367"/>
      <c r="D7" s="367"/>
      <c r="E7" s="367"/>
      <c r="F7" s="367"/>
      <c r="G7" s="367"/>
      <c r="H7" s="367"/>
      <c r="I7" s="367"/>
      <c r="J7" s="367"/>
      <c r="K7" s="368"/>
    </row>
    <row r="8" spans="1:11" ht="408.75" customHeight="1" outlineLevel="1">
      <c r="A8" s="4" t="s">
        <v>12</v>
      </c>
      <c r="B8" s="373" t="s">
        <v>13</v>
      </c>
      <c r="C8" s="367"/>
      <c r="D8" s="367"/>
      <c r="E8" s="367"/>
      <c r="F8" s="367"/>
      <c r="G8" s="367"/>
      <c r="H8" s="367"/>
      <c r="I8" s="367"/>
      <c r="J8" s="367"/>
      <c r="K8" s="368"/>
    </row>
    <row r="9" spans="1:11" ht="408.75" customHeight="1" outlineLevel="1">
      <c r="A9" s="4" t="s">
        <v>14</v>
      </c>
      <c r="B9" s="373" t="s">
        <v>15</v>
      </c>
      <c r="C9" s="367"/>
      <c r="D9" s="367"/>
      <c r="E9" s="367"/>
      <c r="F9" s="367"/>
      <c r="G9" s="367"/>
      <c r="H9" s="367"/>
      <c r="I9" s="367"/>
      <c r="J9" s="367"/>
      <c r="K9" s="368"/>
    </row>
    <row r="10" spans="1:11" ht="408.75" customHeight="1" outlineLevel="1">
      <c r="A10" s="4" t="s">
        <v>16</v>
      </c>
      <c r="B10" s="373" t="s">
        <v>17</v>
      </c>
      <c r="C10" s="367"/>
      <c r="D10" s="367"/>
      <c r="E10" s="367"/>
      <c r="F10" s="367"/>
      <c r="G10" s="367"/>
      <c r="H10" s="367"/>
      <c r="I10" s="367"/>
      <c r="J10" s="367"/>
      <c r="K10" s="368"/>
    </row>
    <row r="11" spans="1:11" ht="408.75" customHeight="1" outlineLevel="1">
      <c r="A11" s="4" t="s">
        <v>18</v>
      </c>
      <c r="B11" s="373" t="s">
        <v>19</v>
      </c>
      <c r="C11" s="367"/>
      <c r="D11" s="367"/>
      <c r="E11" s="367"/>
      <c r="F11" s="367"/>
      <c r="G11" s="367"/>
      <c r="H11" s="367"/>
      <c r="I11" s="367"/>
      <c r="J11" s="367"/>
      <c r="K11" s="368"/>
    </row>
    <row r="12" spans="1:11" ht="34.5" customHeight="1" outlineLevel="1">
      <c r="A12" s="11"/>
      <c r="B12" s="12" t="s">
        <v>21</v>
      </c>
      <c r="C12" s="12"/>
      <c r="D12" s="12"/>
      <c r="E12" s="12"/>
      <c r="F12" s="12"/>
      <c r="G12" s="12"/>
      <c r="H12" s="12"/>
      <c r="I12" s="12"/>
      <c r="J12" s="12"/>
      <c r="K12" s="16"/>
    </row>
    <row r="13" spans="1:11" ht="15.75" customHeight="1"/>
    <row r="14" spans="1:11" ht="30" customHeight="1">
      <c r="A14" s="18" t="s">
        <v>23</v>
      </c>
      <c r="B14" s="19"/>
    </row>
    <row r="15" spans="1:11" ht="30" customHeight="1" outlineLevel="1">
      <c r="A15" s="20" t="s">
        <v>24</v>
      </c>
      <c r="B15" s="20" t="s">
        <v>25</v>
      </c>
    </row>
    <row r="16" spans="1:11" ht="30" customHeight="1" outlineLevel="1">
      <c r="A16" s="21">
        <v>1</v>
      </c>
      <c r="B16" s="22">
        <v>5.0000000000000001E-4</v>
      </c>
    </row>
    <row r="17" spans="1:17" ht="30" customHeight="1" outlineLevel="1">
      <c r="A17" s="23">
        <v>2</v>
      </c>
      <c r="B17" s="24">
        <v>-3.4200000000000001E-2</v>
      </c>
    </row>
    <row r="18" spans="1:17" ht="30" customHeight="1" outlineLevel="1">
      <c r="A18" s="25">
        <v>3</v>
      </c>
      <c r="B18" s="26">
        <v>1.0249999999999999</v>
      </c>
    </row>
    <row r="19" spans="1:17" ht="15.75" customHeight="1"/>
    <row r="20" spans="1:17" ht="30" customHeight="1">
      <c r="A20" s="366" t="s">
        <v>26</v>
      </c>
      <c r="B20" s="367"/>
      <c r="C20" s="367"/>
      <c r="D20" s="367"/>
      <c r="E20" s="367"/>
      <c r="F20" s="367"/>
      <c r="G20" s="367"/>
      <c r="H20" s="367"/>
      <c r="I20" s="367"/>
      <c r="J20" s="367"/>
      <c r="K20" s="368"/>
    </row>
    <row r="21" spans="1:17" ht="30" customHeight="1" outlineLevel="1">
      <c r="A21" s="20"/>
      <c r="B21" s="20" t="s">
        <v>27</v>
      </c>
      <c r="C21" s="20" t="s">
        <v>28</v>
      </c>
      <c r="D21" s="20" t="s">
        <v>29</v>
      </c>
      <c r="E21" s="20" t="s">
        <v>30</v>
      </c>
      <c r="F21" s="20" t="s">
        <v>31</v>
      </c>
      <c r="G21" s="20" t="s">
        <v>32</v>
      </c>
      <c r="H21" s="20" t="s">
        <v>33</v>
      </c>
      <c r="I21" s="20" t="s">
        <v>34</v>
      </c>
      <c r="J21" s="20" t="s">
        <v>35</v>
      </c>
      <c r="K21" s="20" t="s">
        <v>36</v>
      </c>
    </row>
    <row r="22" spans="1:17" ht="30" customHeight="1" outlineLevel="1">
      <c r="A22" s="21" t="s">
        <v>37</v>
      </c>
      <c r="B22" s="27">
        <v>1</v>
      </c>
      <c r="C22" s="27">
        <v>0.95499999999999996</v>
      </c>
      <c r="D22" s="27">
        <v>0.92200000000000004</v>
      </c>
      <c r="E22" s="27">
        <v>0.89200000000000002</v>
      </c>
      <c r="F22" s="27">
        <v>0.86299999999999999</v>
      </c>
      <c r="G22" s="27">
        <v>0.83699999999999997</v>
      </c>
      <c r="H22" s="27">
        <v>0.81100000000000005</v>
      </c>
      <c r="I22" s="27">
        <v>0.78600000000000003</v>
      </c>
      <c r="J22" s="27">
        <v>0.76200000000000001</v>
      </c>
      <c r="K22" s="27">
        <v>0.73899999999999999</v>
      </c>
    </row>
    <row r="23" spans="1:17" ht="30" customHeight="1" outlineLevel="1">
      <c r="A23" s="28" t="s">
        <v>38</v>
      </c>
      <c r="B23" s="29">
        <v>0.97799999999999998</v>
      </c>
      <c r="C23" s="29">
        <v>0.93899999999999995</v>
      </c>
      <c r="D23" s="29">
        <v>0.90700000000000003</v>
      </c>
      <c r="E23" s="29">
        <v>0.878</v>
      </c>
      <c r="F23" s="29">
        <v>0.85</v>
      </c>
      <c r="G23" s="29">
        <v>0.82399999999999995</v>
      </c>
      <c r="H23" s="29">
        <v>0.79900000000000004</v>
      </c>
      <c r="I23" s="29">
        <v>0.77400000000000002</v>
      </c>
      <c r="J23" s="29">
        <v>0.751</v>
      </c>
      <c r="K23" s="29">
        <v>0.72299999999999998</v>
      </c>
    </row>
    <row r="24" spans="1:17" ht="30" customHeight="1" outlineLevel="1">
      <c r="A24" s="28" t="s">
        <v>39</v>
      </c>
      <c r="B24" s="29">
        <v>0.95499999999999996</v>
      </c>
      <c r="C24" s="29">
        <v>0.92200000000000004</v>
      </c>
      <c r="D24" s="29">
        <v>0.89200000000000002</v>
      </c>
      <c r="E24" s="29">
        <v>0.86299999999999999</v>
      </c>
      <c r="F24" s="29">
        <v>0.83699999999999997</v>
      </c>
      <c r="G24" s="29">
        <v>0.81100000000000005</v>
      </c>
      <c r="H24" s="29">
        <v>0.78600000000000003</v>
      </c>
      <c r="I24" s="29">
        <v>0.76200000000000001</v>
      </c>
      <c r="J24" s="29">
        <v>0.73899999999999999</v>
      </c>
      <c r="K24" s="29">
        <v>0.70699999999999996</v>
      </c>
    </row>
    <row r="25" spans="1:17" ht="30" customHeight="1" outlineLevel="1">
      <c r="A25" s="28" t="s">
        <v>40</v>
      </c>
      <c r="B25" s="29">
        <v>0.93899999999999995</v>
      </c>
      <c r="C25" s="29">
        <v>0.90700000000000003</v>
      </c>
      <c r="D25" s="29">
        <v>0.878</v>
      </c>
      <c r="E25" s="29">
        <v>0.85</v>
      </c>
      <c r="F25" s="29">
        <v>0.82399999999999995</v>
      </c>
      <c r="G25" s="29">
        <v>0.79900000000000004</v>
      </c>
      <c r="H25" s="29">
        <v>0.77400000000000002</v>
      </c>
      <c r="I25" s="29">
        <v>0.751</v>
      </c>
      <c r="J25" s="29">
        <v>0.72299999999999998</v>
      </c>
      <c r="K25" s="29">
        <v>0.69399999999999995</v>
      </c>
    </row>
    <row r="26" spans="1:17" ht="30" customHeight="1" outlineLevel="1">
      <c r="A26" s="28" t="s">
        <v>41</v>
      </c>
      <c r="B26" s="29">
        <v>0.92200000000000004</v>
      </c>
      <c r="C26" s="29">
        <v>0.89200000000000002</v>
      </c>
      <c r="D26" s="29">
        <v>0.86299999999999999</v>
      </c>
      <c r="E26" s="29">
        <v>0.83699999999999997</v>
      </c>
      <c r="F26" s="29">
        <v>0.81100000000000005</v>
      </c>
      <c r="G26" s="29">
        <v>0.78600000000000003</v>
      </c>
      <c r="H26" s="29">
        <v>0.76200000000000001</v>
      </c>
      <c r="I26" s="29">
        <v>0.73899999999999999</v>
      </c>
      <c r="J26" s="29">
        <v>0.70699999999999996</v>
      </c>
      <c r="K26" s="29">
        <v>0.68</v>
      </c>
    </row>
    <row r="27" spans="1:17" ht="30" customHeight="1" outlineLevel="1">
      <c r="A27" s="28" t="s">
        <v>42</v>
      </c>
      <c r="B27" s="29">
        <v>0.90700000000000003</v>
      </c>
      <c r="C27" s="29">
        <v>0.878</v>
      </c>
      <c r="D27" s="29">
        <v>0.85</v>
      </c>
      <c r="E27" s="29">
        <v>0.82399999999999995</v>
      </c>
      <c r="F27" s="29">
        <v>0.79900000000000004</v>
      </c>
      <c r="G27" s="29">
        <v>0.77400000000000002</v>
      </c>
      <c r="H27" s="29">
        <v>0.751</v>
      </c>
      <c r="I27" s="29">
        <v>0.72299999999999998</v>
      </c>
      <c r="J27" s="29">
        <v>0.69399999999999995</v>
      </c>
      <c r="K27" s="29">
        <v>0.66700000000000004</v>
      </c>
    </row>
    <row r="28" spans="1:17" ht="30" customHeight="1" outlineLevel="1">
      <c r="A28" s="28" t="s">
        <v>43</v>
      </c>
      <c r="B28" s="29">
        <v>0.89200000000000002</v>
      </c>
      <c r="C28" s="29">
        <v>0.86299999999999999</v>
      </c>
      <c r="D28" s="29">
        <v>0.83699999999999997</v>
      </c>
      <c r="E28" s="29">
        <v>0.81100000000000005</v>
      </c>
      <c r="F28" s="29">
        <v>0.78600000000000003</v>
      </c>
      <c r="G28" s="29">
        <v>0.76200000000000001</v>
      </c>
      <c r="H28" s="29">
        <v>0.73899999999999999</v>
      </c>
      <c r="I28" s="29">
        <v>0.70699999999999996</v>
      </c>
      <c r="J28" s="29">
        <v>0.68</v>
      </c>
      <c r="K28" s="29">
        <v>0.65300000000000002</v>
      </c>
    </row>
    <row r="29" spans="1:17" ht="30" customHeight="1" outlineLevel="1">
      <c r="A29" s="25" t="s">
        <v>44</v>
      </c>
      <c r="B29" s="30">
        <v>0.878</v>
      </c>
      <c r="C29" s="30">
        <v>0.85</v>
      </c>
      <c r="D29" s="30">
        <v>0.82399999999999995</v>
      </c>
      <c r="E29" s="30">
        <v>0.79900000000000004</v>
      </c>
      <c r="F29" s="30">
        <v>0.77400000000000002</v>
      </c>
      <c r="G29" s="30">
        <v>0.751</v>
      </c>
      <c r="H29" s="30">
        <v>0.72299999999999998</v>
      </c>
      <c r="I29" s="30">
        <v>0.69399999999999995</v>
      </c>
      <c r="J29" s="30">
        <v>0.66700000000000004</v>
      </c>
      <c r="K29" s="30">
        <v>0.64</v>
      </c>
    </row>
    <row r="30" spans="1:17" ht="15.75" customHeight="1" thickBot="1"/>
    <row r="31" spans="1:17" ht="15.75" customHeight="1" thickBot="1">
      <c r="A31" s="285" t="s">
        <v>2009</v>
      </c>
      <c r="B31" s="299" t="s">
        <v>2102</v>
      </c>
      <c r="C31" s="286" t="s">
        <v>2103</v>
      </c>
      <c r="D31" s="286" t="s">
        <v>2073</v>
      </c>
      <c r="E31" s="286" t="s">
        <v>2074</v>
      </c>
      <c r="F31" s="286" t="s">
        <v>2104</v>
      </c>
      <c r="G31" s="286" t="s">
        <v>2105</v>
      </c>
      <c r="H31" s="287" t="s">
        <v>2106</v>
      </c>
      <c r="I31" s="297"/>
      <c r="J31" s="297"/>
      <c r="K31" s="297"/>
      <c r="L31" s="297"/>
      <c r="M31" s="297"/>
      <c r="N31" s="297"/>
      <c r="O31" s="297"/>
      <c r="P31" s="297"/>
      <c r="Q31" s="297"/>
    </row>
    <row r="32" spans="1:17" ht="15.75" customHeight="1">
      <c r="A32" s="285" t="s">
        <v>2010</v>
      </c>
      <c r="B32" s="288" t="s">
        <v>2110</v>
      </c>
      <c r="C32" s="298" t="s">
        <v>2112</v>
      </c>
      <c r="D32" s="298" t="s">
        <v>2112</v>
      </c>
      <c r="E32" s="298" t="s">
        <v>2112</v>
      </c>
      <c r="F32" s="288" t="s">
        <v>2013</v>
      </c>
      <c r="G32" s="288" t="s">
        <v>2013</v>
      </c>
      <c r="H32" s="288" t="s">
        <v>2013</v>
      </c>
      <c r="I32" s="297"/>
      <c r="J32" s="297"/>
      <c r="K32" s="297"/>
      <c r="L32" s="297"/>
      <c r="M32" s="297"/>
      <c r="N32" s="297"/>
      <c r="O32" s="297"/>
      <c r="P32" s="297"/>
      <c r="Q32" s="297"/>
    </row>
    <row r="33" spans="2:17" ht="15.75" customHeight="1">
      <c r="B33" s="288" t="s">
        <v>2111</v>
      </c>
      <c r="C33" s="298" t="s">
        <v>2113</v>
      </c>
      <c r="D33" s="298" t="s">
        <v>2126</v>
      </c>
      <c r="E33" s="298" t="s">
        <v>2138</v>
      </c>
      <c r="F33" s="288" t="s">
        <v>2014</v>
      </c>
      <c r="G33" s="288" t="s">
        <v>2014</v>
      </c>
      <c r="H33" s="289" t="s">
        <v>2015</v>
      </c>
      <c r="I33" s="297"/>
      <c r="J33" s="297"/>
      <c r="K33" s="297"/>
      <c r="L33" s="297"/>
      <c r="M33" s="297"/>
      <c r="N33" s="297"/>
      <c r="O33" s="297"/>
      <c r="P33" s="297"/>
      <c r="Q33" s="297"/>
    </row>
    <row r="34" spans="2:17" ht="15.75" customHeight="1">
      <c r="B34" s="289"/>
      <c r="C34" s="300" t="s">
        <v>2114</v>
      </c>
      <c r="D34" s="298" t="s">
        <v>2127</v>
      </c>
      <c r="E34" s="300" t="s">
        <v>2139</v>
      </c>
      <c r="F34" s="289" t="s">
        <v>2015</v>
      </c>
      <c r="G34" s="289" t="s">
        <v>2015</v>
      </c>
      <c r="H34" s="289" t="s">
        <v>2016</v>
      </c>
      <c r="I34" s="297"/>
      <c r="J34" s="297"/>
      <c r="K34" s="297"/>
      <c r="L34" s="297"/>
      <c r="M34" s="297"/>
      <c r="N34" s="297"/>
      <c r="O34" s="297"/>
      <c r="P34" s="297"/>
      <c r="Q34" s="297"/>
    </row>
    <row r="35" spans="2:17" ht="15.75" customHeight="1">
      <c r="B35" s="289"/>
      <c r="C35" s="300" t="s">
        <v>2115</v>
      </c>
      <c r="D35" s="298" t="s">
        <v>2128</v>
      </c>
      <c r="E35" s="300" t="s">
        <v>2140</v>
      </c>
      <c r="F35" s="289" t="s">
        <v>2016</v>
      </c>
      <c r="G35" s="289" t="s">
        <v>2016</v>
      </c>
      <c r="H35" s="288" t="s">
        <v>2021</v>
      </c>
      <c r="I35" s="297"/>
      <c r="J35" s="297"/>
      <c r="K35" s="297"/>
      <c r="L35" s="297"/>
      <c r="M35" s="297"/>
      <c r="N35" s="297"/>
      <c r="O35" s="297"/>
      <c r="P35" s="297"/>
      <c r="Q35" s="297"/>
    </row>
    <row r="36" spans="2:17" ht="15.75" customHeight="1">
      <c r="B36" s="289"/>
      <c r="C36" s="300" t="s">
        <v>45</v>
      </c>
      <c r="D36" s="288" t="s">
        <v>2129</v>
      </c>
      <c r="E36" s="300" t="s">
        <v>2141</v>
      </c>
      <c r="F36" s="289" t="s">
        <v>2145</v>
      </c>
      <c r="G36" s="289" t="s">
        <v>2145</v>
      </c>
      <c r="H36" s="288" t="s">
        <v>2021</v>
      </c>
      <c r="I36" s="297"/>
      <c r="J36" s="297"/>
      <c r="K36" s="297"/>
      <c r="L36" s="297"/>
      <c r="M36" s="297"/>
      <c r="N36" s="297"/>
      <c r="O36" s="297"/>
      <c r="P36" s="297"/>
      <c r="Q36" s="297"/>
    </row>
    <row r="37" spans="2:17" ht="15.75" customHeight="1">
      <c r="B37" s="289"/>
      <c r="C37" s="288" t="s">
        <v>2020</v>
      </c>
      <c r="D37" s="288" t="s">
        <v>2130</v>
      </c>
      <c r="E37" s="300" t="s">
        <v>2116</v>
      </c>
      <c r="F37" s="288" t="s">
        <v>2021</v>
      </c>
      <c r="G37" s="288" t="s">
        <v>2021</v>
      </c>
      <c r="H37" s="288" t="s">
        <v>2018</v>
      </c>
      <c r="I37" s="297"/>
      <c r="J37" s="297"/>
      <c r="K37" s="297"/>
      <c r="L37" s="297"/>
      <c r="M37" s="297"/>
      <c r="N37" s="297"/>
      <c r="O37" s="297"/>
      <c r="P37" s="297"/>
      <c r="Q37" s="297"/>
    </row>
    <row r="38" spans="2:17" ht="15.75" customHeight="1">
      <c r="C38" s="288" t="s">
        <v>2021</v>
      </c>
      <c r="D38" s="300" t="s">
        <v>2116</v>
      </c>
      <c r="E38" s="300" t="s">
        <v>2142</v>
      </c>
      <c r="F38" s="288" t="s">
        <v>2022</v>
      </c>
      <c r="G38" s="288" t="s">
        <v>2022</v>
      </c>
      <c r="H38" s="288" t="s">
        <v>2143</v>
      </c>
      <c r="I38" s="297"/>
      <c r="J38" s="297"/>
      <c r="K38" s="297"/>
      <c r="L38" s="297"/>
      <c r="M38" s="297"/>
      <c r="N38" s="297"/>
      <c r="O38" s="297"/>
      <c r="P38" s="297"/>
      <c r="Q38" s="297"/>
    </row>
    <row r="39" spans="2:17" ht="15.75" customHeight="1">
      <c r="C39" s="300" t="s">
        <v>2116</v>
      </c>
      <c r="D39" s="300" t="s">
        <v>2131</v>
      </c>
      <c r="E39" s="300" t="s">
        <v>2121</v>
      </c>
      <c r="F39" s="288" t="s">
        <v>2017</v>
      </c>
      <c r="G39" s="288" t="s">
        <v>2017</v>
      </c>
      <c r="H39" s="288" t="s">
        <v>47</v>
      </c>
      <c r="I39" s="297"/>
      <c r="J39" s="297"/>
      <c r="K39" s="297"/>
      <c r="L39" s="297"/>
      <c r="M39" s="297"/>
      <c r="N39" s="297"/>
      <c r="O39" s="297"/>
      <c r="P39" s="297"/>
      <c r="Q39" s="297"/>
    </row>
    <row r="40" spans="2:17" ht="15.75" customHeight="1">
      <c r="C40" s="300" t="s">
        <v>2117</v>
      </c>
      <c r="D40" s="300" t="s">
        <v>2132</v>
      </c>
      <c r="E40" s="300" t="s">
        <v>2124</v>
      </c>
      <c r="F40" s="288" t="s">
        <v>2018</v>
      </c>
      <c r="G40" s="288" t="s">
        <v>2018</v>
      </c>
      <c r="H40" s="288"/>
      <c r="I40" s="297"/>
      <c r="J40" s="297"/>
      <c r="K40" s="297"/>
      <c r="L40" s="297"/>
      <c r="M40" s="297"/>
      <c r="N40" s="297"/>
      <c r="O40" s="297"/>
      <c r="P40" s="297"/>
      <c r="Q40" s="297"/>
    </row>
    <row r="41" spans="2:17" ht="15.75" customHeight="1">
      <c r="C41" s="300" t="s">
        <v>2118</v>
      </c>
      <c r="D41" s="300" t="s">
        <v>2133</v>
      </c>
      <c r="E41" s="300" t="s">
        <v>46</v>
      </c>
      <c r="F41" s="288" t="s">
        <v>2143</v>
      </c>
      <c r="G41" s="288" t="s">
        <v>2143</v>
      </c>
      <c r="H41" s="288"/>
      <c r="I41" s="297"/>
      <c r="J41" s="297"/>
      <c r="K41" s="297"/>
      <c r="L41" s="297"/>
      <c r="M41" s="297"/>
      <c r="N41" s="297"/>
      <c r="O41" s="297"/>
      <c r="P41" s="297"/>
      <c r="Q41" s="297"/>
    </row>
    <row r="42" spans="2:17" ht="15.75" customHeight="1">
      <c r="C42" s="300" t="s">
        <v>2119</v>
      </c>
      <c r="D42" s="300" t="s">
        <v>2134</v>
      </c>
      <c r="E42" s="300" t="s">
        <v>2183</v>
      </c>
      <c r="F42" s="288" t="s">
        <v>47</v>
      </c>
      <c r="G42" s="288" t="s">
        <v>47</v>
      </c>
      <c r="H42" s="288"/>
      <c r="I42" s="297"/>
      <c r="J42" s="297"/>
      <c r="K42" s="297"/>
      <c r="L42" s="297"/>
      <c r="M42" s="297"/>
      <c r="N42" s="297"/>
      <c r="O42" s="297"/>
      <c r="P42" s="297"/>
      <c r="Q42" s="297"/>
    </row>
    <row r="43" spans="2:17" ht="15.75" customHeight="1">
      <c r="C43" s="300" t="s">
        <v>2120</v>
      </c>
      <c r="D43" s="300" t="s">
        <v>2135</v>
      </c>
      <c r="F43" s="288" t="s">
        <v>2144</v>
      </c>
      <c r="G43" s="288" t="s">
        <v>2144</v>
      </c>
      <c r="H43" s="297"/>
      <c r="I43" s="297"/>
      <c r="J43" s="297"/>
      <c r="K43" s="297"/>
      <c r="L43" s="297"/>
      <c r="M43" s="297"/>
      <c r="N43" s="297"/>
      <c r="O43" s="297"/>
      <c r="P43" s="297"/>
      <c r="Q43" s="297"/>
    </row>
    <row r="44" spans="2:17" ht="15.75" customHeight="1">
      <c r="C44" s="300" t="s">
        <v>46</v>
      </c>
      <c r="D44" s="300" t="s">
        <v>2136</v>
      </c>
      <c r="G44" s="290"/>
      <c r="H44" s="290"/>
      <c r="I44" s="297"/>
      <c r="J44" s="297"/>
      <c r="K44" s="297"/>
      <c r="L44" s="297"/>
      <c r="M44" s="297"/>
      <c r="N44" s="297"/>
      <c r="O44" s="297"/>
      <c r="P44" s="297"/>
      <c r="Q44" s="297"/>
    </row>
    <row r="45" spans="2:17" ht="15.75" customHeight="1">
      <c r="C45" s="300" t="s">
        <v>2121</v>
      </c>
      <c r="D45" s="300" t="s">
        <v>2137</v>
      </c>
      <c r="G45" s="290"/>
      <c r="H45" s="297"/>
      <c r="I45" s="297"/>
      <c r="J45" s="297"/>
      <c r="K45" s="297"/>
      <c r="L45" s="297"/>
      <c r="M45" s="297"/>
      <c r="N45" s="297"/>
      <c r="O45" s="297"/>
      <c r="P45" s="297"/>
      <c r="Q45" s="297"/>
    </row>
    <row r="46" spans="2:17" ht="15.75" customHeight="1">
      <c r="C46" s="300" t="s">
        <v>2122</v>
      </c>
      <c r="D46" s="300" t="s">
        <v>46</v>
      </c>
      <c r="G46" s="290"/>
      <c r="H46" s="288"/>
      <c r="I46" s="297"/>
      <c r="J46" s="297"/>
      <c r="K46" s="297"/>
      <c r="L46" s="297"/>
      <c r="M46" s="297"/>
      <c r="N46" s="297"/>
      <c r="O46" s="297"/>
      <c r="P46" s="297"/>
      <c r="Q46" s="297"/>
    </row>
    <row r="47" spans="2:17" ht="15.75" customHeight="1">
      <c r="C47" s="300" t="s">
        <v>2123</v>
      </c>
      <c r="G47" s="288"/>
      <c r="H47" s="288"/>
      <c r="I47" s="297"/>
      <c r="J47" s="297"/>
      <c r="K47" s="297"/>
      <c r="L47" s="297"/>
      <c r="M47" s="297"/>
      <c r="N47" s="297"/>
      <c r="O47" s="297"/>
      <c r="P47" s="297"/>
      <c r="Q47" s="297"/>
    </row>
    <row r="48" spans="2:17" ht="15.75" customHeight="1">
      <c r="C48" s="300" t="s">
        <v>2124</v>
      </c>
      <c r="G48" s="288"/>
      <c r="H48" s="288"/>
      <c r="I48" s="297"/>
      <c r="J48" s="297"/>
      <c r="K48" s="297"/>
      <c r="L48" s="297"/>
      <c r="M48" s="297"/>
      <c r="N48" s="297"/>
      <c r="O48" s="297"/>
      <c r="P48" s="297"/>
      <c r="Q48" s="297"/>
    </row>
    <row r="49" spans="1:17" ht="15.75" customHeight="1" thickBot="1">
      <c r="C49" s="300" t="s">
        <v>2125</v>
      </c>
      <c r="G49" s="288"/>
      <c r="H49" s="288"/>
      <c r="I49" s="297"/>
      <c r="J49" s="297"/>
      <c r="K49" s="297"/>
      <c r="L49" s="297"/>
      <c r="M49" s="297"/>
      <c r="N49" s="297"/>
      <c r="O49" s="297"/>
      <c r="P49" s="297"/>
      <c r="Q49" s="297"/>
    </row>
    <row r="50" spans="1:17" ht="15.75" customHeight="1" thickBot="1">
      <c r="A50" s="285" t="s">
        <v>2009</v>
      </c>
      <c r="B50" s="299" t="s">
        <v>2100</v>
      </c>
      <c r="C50" s="286" t="s">
        <v>2099</v>
      </c>
      <c r="D50" s="286" t="s">
        <v>2087</v>
      </c>
      <c r="E50" s="286" t="s">
        <v>2088</v>
      </c>
      <c r="F50" s="286" t="s">
        <v>2101</v>
      </c>
      <c r="G50" s="286" t="s">
        <v>2090</v>
      </c>
      <c r="H50" s="287" t="s">
        <v>2091</v>
      </c>
      <c r="I50" s="299" t="s">
        <v>2107</v>
      </c>
      <c r="J50" s="286" t="s">
        <v>2108</v>
      </c>
      <c r="K50" s="286" t="s">
        <v>2094</v>
      </c>
      <c r="L50" s="286" t="s">
        <v>2095</v>
      </c>
      <c r="M50" s="286" t="s">
        <v>2109</v>
      </c>
      <c r="N50" s="286" t="s">
        <v>2097</v>
      </c>
      <c r="O50" s="287" t="s">
        <v>2098</v>
      </c>
      <c r="P50" s="297"/>
      <c r="Q50" s="297"/>
    </row>
    <row r="51" spans="1:17" ht="15.75" customHeight="1">
      <c r="A51" s="285" t="s">
        <v>2010</v>
      </c>
      <c r="B51" s="298" t="s">
        <v>2165</v>
      </c>
      <c r="C51" s="288" t="s">
        <v>2167</v>
      </c>
      <c r="D51" s="288" t="s">
        <v>2167</v>
      </c>
      <c r="E51" s="288" t="s">
        <v>2167</v>
      </c>
      <c r="F51" s="288" t="s">
        <v>2167</v>
      </c>
      <c r="G51" s="288" t="s">
        <v>2167</v>
      </c>
      <c r="H51" s="288" t="s">
        <v>2167</v>
      </c>
      <c r="I51" s="288" t="s">
        <v>2146</v>
      </c>
      <c r="J51" s="288" t="s">
        <v>2156</v>
      </c>
      <c r="K51" s="288" t="s">
        <v>2156</v>
      </c>
      <c r="L51" s="288" t="s">
        <v>2156</v>
      </c>
      <c r="M51" s="288" t="s">
        <v>2157</v>
      </c>
      <c r="N51" s="288" t="s">
        <v>2157</v>
      </c>
      <c r="O51" s="288" t="s">
        <v>2037</v>
      </c>
      <c r="P51" s="297"/>
      <c r="Q51" s="297"/>
    </row>
    <row r="52" spans="1:17" ht="15.75" customHeight="1">
      <c r="B52" s="298" t="s">
        <v>2166</v>
      </c>
      <c r="C52" s="288" t="s">
        <v>2168</v>
      </c>
      <c r="D52" s="288" t="s">
        <v>2168</v>
      </c>
      <c r="E52" s="288" t="s">
        <v>2168</v>
      </c>
      <c r="F52" s="288" t="s">
        <v>2168</v>
      </c>
      <c r="G52" s="288" t="s">
        <v>2168</v>
      </c>
      <c r="H52" s="288" t="s">
        <v>2168</v>
      </c>
      <c r="I52" s="288" t="s">
        <v>2147</v>
      </c>
      <c r="J52" s="288" t="s">
        <v>2148</v>
      </c>
      <c r="K52" s="288" t="s">
        <v>2153</v>
      </c>
      <c r="L52" s="288" t="s">
        <v>2155</v>
      </c>
      <c r="M52" s="288" t="s">
        <v>2158</v>
      </c>
      <c r="N52" s="288" t="s">
        <v>2158</v>
      </c>
      <c r="O52" s="288" t="s">
        <v>2161</v>
      </c>
    </row>
    <row r="53" spans="1:17" ht="15.75" customHeight="1">
      <c r="C53" s="289" t="s">
        <v>2029</v>
      </c>
      <c r="D53" s="289" t="s">
        <v>2029</v>
      </c>
      <c r="E53" s="289" t="s">
        <v>2177</v>
      </c>
      <c r="F53" s="289" t="s">
        <v>49</v>
      </c>
      <c r="G53" s="289" t="s">
        <v>49</v>
      </c>
      <c r="H53" s="288" t="s">
        <v>2019</v>
      </c>
      <c r="J53" s="288" t="s">
        <v>2152</v>
      </c>
      <c r="K53" s="288" t="s">
        <v>2154</v>
      </c>
      <c r="L53" s="288" t="s">
        <v>2149</v>
      </c>
      <c r="M53" s="288" t="s">
        <v>2037</v>
      </c>
      <c r="N53" s="288" t="s">
        <v>2037</v>
      </c>
      <c r="O53" s="288" t="s">
        <v>2163</v>
      </c>
    </row>
    <row r="54" spans="1:17" ht="15.75" customHeight="1">
      <c r="C54" s="289" t="s">
        <v>2030</v>
      </c>
      <c r="D54" s="289" t="s">
        <v>2175</v>
      </c>
      <c r="E54" s="289" t="s">
        <v>2178</v>
      </c>
      <c r="F54" s="289" t="s">
        <v>2029</v>
      </c>
      <c r="G54" s="289" t="s">
        <v>2182</v>
      </c>
      <c r="H54" s="288" t="s">
        <v>2176</v>
      </c>
      <c r="J54" s="288" t="s">
        <v>2149</v>
      </c>
      <c r="K54" s="288" t="s">
        <v>2155</v>
      </c>
      <c r="L54" s="289" t="s">
        <v>2150</v>
      </c>
      <c r="M54" s="288" t="s">
        <v>2159</v>
      </c>
      <c r="N54" s="288" t="s">
        <v>2160</v>
      </c>
      <c r="O54" s="288" t="s">
        <v>2164</v>
      </c>
    </row>
    <row r="55" spans="1:17" ht="15.75" customHeight="1">
      <c r="C55" s="289" t="s">
        <v>2031</v>
      </c>
      <c r="D55" s="289" t="s">
        <v>2030</v>
      </c>
      <c r="E55" s="289"/>
      <c r="F55" s="288" t="s">
        <v>2032</v>
      </c>
      <c r="G55" s="289" t="s">
        <v>2180</v>
      </c>
      <c r="H55" s="288" t="s">
        <v>2012</v>
      </c>
      <c r="J55" s="289" t="s">
        <v>2150</v>
      </c>
      <c r="K55" s="288" t="s">
        <v>2148</v>
      </c>
      <c r="M55" s="288" t="s">
        <v>2160</v>
      </c>
      <c r="N55" s="288" t="s">
        <v>2161</v>
      </c>
    </row>
    <row r="56" spans="1:17" ht="15.75" customHeight="1">
      <c r="C56" s="289" t="s">
        <v>2169</v>
      </c>
      <c r="D56" s="289" t="s">
        <v>2174</v>
      </c>
      <c r="E56" s="289"/>
      <c r="F56" s="288" t="s">
        <v>2179</v>
      </c>
      <c r="G56" s="288" t="s">
        <v>2181</v>
      </c>
      <c r="H56" s="288"/>
      <c r="J56" s="289" t="s">
        <v>2151</v>
      </c>
      <c r="K56" s="288" t="s">
        <v>2149</v>
      </c>
      <c r="M56" s="288" t="s">
        <v>2161</v>
      </c>
      <c r="N56" s="288" t="s">
        <v>2163</v>
      </c>
    </row>
    <row r="57" spans="1:17" ht="15.75" customHeight="1">
      <c r="C57" s="288" t="s">
        <v>2170</v>
      </c>
      <c r="D57" s="288" t="s">
        <v>2176</v>
      </c>
      <c r="E57" s="288"/>
      <c r="F57" s="289" t="s">
        <v>2023</v>
      </c>
      <c r="G57" s="289" t="s">
        <v>2033</v>
      </c>
      <c r="H57" s="288"/>
      <c r="J57" s="289" t="s">
        <v>2038</v>
      </c>
      <c r="K57" s="289" t="s">
        <v>2150</v>
      </c>
      <c r="M57" s="288" t="s">
        <v>2162</v>
      </c>
      <c r="N57" s="288" t="s">
        <v>2164</v>
      </c>
    </row>
    <row r="58" spans="1:17" ht="15.75" customHeight="1">
      <c r="C58" s="288" t="s">
        <v>2171</v>
      </c>
      <c r="D58" s="289" t="s">
        <v>2169</v>
      </c>
      <c r="E58" s="288"/>
      <c r="F58" s="289" t="s">
        <v>2033</v>
      </c>
      <c r="G58" s="288" t="s">
        <v>2032</v>
      </c>
      <c r="H58" s="288"/>
      <c r="M58" s="288" t="s">
        <v>2163</v>
      </c>
      <c r="N58" s="288"/>
    </row>
    <row r="59" spans="1:17" ht="15.75" customHeight="1">
      <c r="C59" s="289" t="s">
        <v>2172</v>
      </c>
      <c r="D59" s="288"/>
      <c r="E59" s="289"/>
      <c r="F59" s="289" t="s">
        <v>2034</v>
      </c>
      <c r="G59" s="289" t="s">
        <v>2019</v>
      </c>
      <c r="H59" s="289"/>
      <c r="M59" s="288" t="s">
        <v>2164</v>
      </c>
      <c r="N59" s="288"/>
    </row>
    <row r="60" spans="1:17" ht="15.75" customHeight="1">
      <c r="C60" s="289" t="s">
        <v>2011</v>
      </c>
      <c r="D60" s="289"/>
      <c r="E60" s="289"/>
      <c r="F60" s="289" t="s">
        <v>2035</v>
      </c>
      <c r="G60" s="289"/>
      <c r="H60" s="289"/>
    </row>
    <row r="61" spans="1:17" ht="15.75" customHeight="1">
      <c r="C61" s="289" t="s">
        <v>2173</v>
      </c>
      <c r="D61" s="289"/>
      <c r="E61" s="289"/>
      <c r="F61" s="289" t="s">
        <v>2036</v>
      </c>
      <c r="G61" s="289"/>
      <c r="H61" s="289"/>
    </row>
    <row r="62" spans="1:17" ht="15.75" customHeight="1">
      <c r="C62" s="289"/>
      <c r="D62" s="289"/>
      <c r="E62" s="289"/>
      <c r="F62" s="289" t="s">
        <v>2037</v>
      </c>
      <c r="G62" s="289"/>
      <c r="H62" s="289"/>
    </row>
    <row r="63" spans="1:17" ht="15.75" customHeight="1">
      <c r="C63" s="289"/>
      <c r="D63" s="289"/>
      <c r="E63" s="289"/>
      <c r="F63" s="289" t="s">
        <v>2180</v>
      </c>
      <c r="G63" s="289"/>
      <c r="H63" s="289"/>
    </row>
    <row r="64" spans="1:17" ht="15.75" customHeight="1">
      <c r="C64" s="289"/>
      <c r="D64" s="289"/>
      <c r="E64" s="289"/>
      <c r="F64" s="289" t="s">
        <v>2019</v>
      </c>
      <c r="G64" s="289"/>
      <c r="H64" s="289"/>
    </row>
    <row r="65" spans="3:8" ht="15.75" customHeight="1">
      <c r="C65" s="289"/>
      <c r="D65" s="289"/>
      <c r="E65" s="289"/>
      <c r="F65" s="289"/>
      <c r="G65" s="289"/>
      <c r="H65" s="289"/>
    </row>
    <row r="66" spans="3:8" ht="15.75" customHeight="1">
      <c r="C66" s="289"/>
      <c r="D66" s="289"/>
      <c r="E66" s="289"/>
      <c r="F66" s="289"/>
      <c r="G66" s="289"/>
      <c r="H66" s="289"/>
    </row>
    <row r="67" spans="3:8" ht="15.75" customHeight="1">
      <c r="C67" s="289"/>
      <c r="D67" s="289"/>
      <c r="E67" s="289"/>
    </row>
    <row r="68" spans="3:8" ht="15.75" customHeight="1">
      <c r="C68" s="289"/>
      <c r="D68" s="289"/>
      <c r="E68" s="289"/>
    </row>
    <row r="69" spans="3:8" ht="15.75" customHeight="1">
      <c r="D69" s="289"/>
    </row>
    <row r="70" spans="3:8" ht="15.75" customHeight="1"/>
    <row r="71" spans="3:8" ht="15.75" customHeight="1"/>
    <row r="72" spans="3:8" ht="15.75" customHeight="1"/>
    <row r="73" spans="3:8" ht="15.75" customHeight="1"/>
    <row r="74" spans="3:8" ht="15.75" customHeight="1"/>
    <row r="75" spans="3:8" ht="15.75" customHeight="1"/>
    <row r="76" spans="3:8" ht="15.75" customHeight="1"/>
    <row r="77" spans="3:8" ht="15.75" customHeight="1"/>
    <row r="78" spans="3:8" ht="15.75" customHeight="1"/>
    <row r="79" spans="3:8" ht="15.75" customHeight="1"/>
    <row r="80" spans="3: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goIQletqavDLGrV2Nhlui71Z35H0DOiTSKKt8T72zXelBN7ANXY4jXRr2XC+jO4o54HVOvpBkpRvWy1A0rfAGA==" saltValue="0IUlVcmZPdZXJRfZ2torug==" spinCount="100000" sheet="1" objects="1" scenarios="1"/>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63BA-4479-6649-933B-F44EE49A926C}">
  <sheetPr>
    <tabColor rgb="FFC00000"/>
  </sheetPr>
  <dimension ref="A1:T33"/>
  <sheetViews>
    <sheetView showGridLines="0" workbookViewId="0">
      <selection activeCell="N18" sqref="N18"/>
    </sheetView>
  </sheetViews>
  <sheetFormatPr baseColWidth="10" defaultRowHeight="16"/>
  <cols>
    <col min="2" max="2" width="32" customWidth="1"/>
    <col min="3" max="6" width="15.83203125" customWidth="1"/>
    <col min="8" max="8" width="37.5" style="246" customWidth="1"/>
    <col min="9" max="12" width="15.83203125" style="246" customWidth="1"/>
    <col min="14" max="14" width="34" style="246" customWidth="1"/>
    <col min="15" max="18" width="15.83203125" style="246" customWidth="1"/>
  </cols>
  <sheetData>
    <row r="1" spans="1:20" ht="17" thickBot="1"/>
    <row r="2" spans="1:20" ht="45" customHeight="1" thickBot="1">
      <c r="B2" s="380" t="s">
        <v>2006</v>
      </c>
      <c r="C2" s="381"/>
      <c r="D2" s="381"/>
      <c r="E2" s="381"/>
      <c r="F2" s="382"/>
      <c r="G2" s="214"/>
      <c r="H2" s="380" t="s">
        <v>2007</v>
      </c>
      <c r="I2" s="381"/>
      <c r="J2" s="381"/>
      <c r="K2" s="381"/>
      <c r="L2" s="382"/>
      <c r="M2" s="214"/>
      <c r="N2" s="380" t="s">
        <v>2008</v>
      </c>
      <c r="O2" s="381"/>
      <c r="P2" s="381"/>
      <c r="Q2" s="381"/>
      <c r="R2" s="382"/>
    </row>
    <row r="3" spans="1:20" ht="20" customHeight="1" thickBot="1">
      <c r="B3" s="216"/>
      <c r="C3" s="216"/>
      <c r="D3" s="216"/>
      <c r="E3" s="216"/>
      <c r="F3" s="216"/>
      <c r="G3" s="214"/>
      <c r="H3" s="216"/>
      <c r="I3" s="216"/>
      <c r="J3" s="216"/>
      <c r="K3" s="216"/>
      <c r="L3" s="216"/>
      <c r="M3" s="214"/>
      <c r="N3" s="216"/>
      <c r="O3" s="216"/>
      <c r="P3" s="216"/>
      <c r="Q3" s="216"/>
      <c r="R3" s="216"/>
    </row>
    <row r="4" spans="1:20" ht="45" customHeight="1">
      <c r="B4" s="282" t="s">
        <v>2085</v>
      </c>
      <c r="C4" s="378" t="s">
        <v>2165</v>
      </c>
      <c r="D4" s="378"/>
      <c r="E4" s="378"/>
      <c r="F4" s="379"/>
      <c r="G4" s="232"/>
      <c r="H4" s="282" t="s">
        <v>2084</v>
      </c>
      <c r="I4" s="378" t="s">
        <v>2110</v>
      </c>
      <c r="J4" s="378"/>
      <c r="K4" s="378"/>
      <c r="L4" s="379"/>
      <c r="M4" s="232"/>
      <c r="N4" s="282" t="s">
        <v>2092</v>
      </c>
      <c r="O4" s="378" t="s">
        <v>2146</v>
      </c>
      <c r="P4" s="378"/>
      <c r="Q4" s="378"/>
      <c r="R4" s="379"/>
    </row>
    <row r="5" spans="1:20" ht="45" customHeight="1">
      <c r="B5" s="283" t="s">
        <v>2086</v>
      </c>
      <c r="C5" s="376" t="s">
        <v>2171</v>
      </c>
      <c r="D5" s="376"/>
      <c r="E5" s="376"/>
      <c r="F5" s="377"/>
      <c r="G5" s="232"/>
      <c r="H5" s="283" t="s">
        <v>2075</v>
      </c>
      <c r="I5" s="376" t="s">
        <v>2021</v>
      </c>
      <c r="J5" s="376"/>
      <c r="K5" s="376"/>
      <c r="L5" s="377"/>
      <c r="M5" s="232"/>
      <c r="N5" s="283" t="s">
        <v>2093</v>
      </c>
      <c r="O5" s="376" t="s">
        <v>2148</v>
      </c>
      <c r="P5" s="376"/>
      <c r="Q5" s="376"/>
      <c r="R5" s="377"/>
    </row>
    <row r="6" spans="1:20" ht="45" customHeight="1">
      <c r="B6" s="283" t="s">
        <v>2087</v>
      </c>
      <c r="C6" s="376" t="s">
        <v>2176</v>
      </c>
      <c r="D6" s="376"/>
      <c r="E6" s="376"/>
      <c r="F6" s="377"/>
      <c r="G6" s="232"/>
      <c r="H6" s="283" t="s">
        <v>2078</v>
      </c>
      <c r="I6" s="376" t="s">
        <v>2131</v>
      </c>
      <c r="J6" s="376"/>
      <c r="K6" s="376"/>
      <c r="L6" s="377"/>
      <c r="M6" s="232"/>
      <c r="N6" s="283" t="s">
        <v>2094</v>
      </c>
      <c r="O6" s="376" t="s">
        <v>2153</v>
      </c>
      <c r="P6" s="376"/>
      <c r="Q6" s="376"/>
      <c r="R6" s="377"/>
    </row>
    <row r="7" spans="1:20" ht="45" customHeight="1">
      <c r="B7" s="283" t="s">
        <v>2088</v>
      </c>
      <c r="C7" s="376" t="s">
        <v>2177</v>
      </c>
      <c r="D7" s="376"/>
      <c r="E7" s="376"/>
      <c r="F7" s="377"/>
      <c r="G7" s="236"/>
      <c r="H7" s="283" t="s">
        <v>2077</v>
      </c>
      <c r="I7" s="376" t="s">
        <v>2142</v>
      </c>
      <c r="J7" s="376"/>
      <c r="K7" s="376"/>
      <c r="L7" s="377"/>
      <c r="M7" s="236"/>
      <c r="N7" s="283" t="s">
        <v>2095</v>
      </c>
      <c r="O7" s="376" t="s">
        <v>2155</v>
      </c>
      <c r="P7" s="376"/>
      <c r="Q7" s="376"/>
      <c r="R7" s="377"/>
    </row>
    <row r="8" spans="1:20" ht="45" customHeight="1">
      <c r="B8" s="283" t="s">
        <v>2089</v>
      </c>
      <c r="C8" s="376" t="s">
        <v>2019</v>
      </c>
      <c r="D8" s="376"/>
      <c r="E8" s="376"/>
      <c r="F8" s="377"/>
      <c r="G8" s="236"/>
      <c r="H8" s="283" t="s">
        <v>2080</v>
      </c>
      <c r="I8" s="376" t="s">
        <v>2116</v>
      </c>
      <c r="J8" s="376"/>
      <c r="K8" s="376"/>
      <c r="L8" s="377"/>
      <c r="M8" s="236"/>
      <c r="N8" s="283" t="s">
        <v>2096</v>
      </c>
      <c r="O8" s="376" t="s">
        <v>2160</v>
      </c>
      <c r="P8" s="376"/>
      <c r="Q8" s="376"/>
      <c r="R8" s="377"/>
    </row>
    <row r="9" spans="1:20" ht="45" customHeight="1">
      <c r="B9" s="283" t="s">
        <v>2090</v>
      </c>
      <c r="C9" s="376" t="s">
        <v>2180</v>
      </c>
      <c r="D9" s="376"/>
      <c r="E9" s="376"/>
      <c r="F9" s="377"/>
      <c r="G9" s="236"/>
      <c r="H9" s="283" t="s">
        <v>2076</v>
      </c>
      <c r="I9" s="376" t="s">
        <v>2116</v>
      </c>
      <c r="J9" s="376"/>
      <c r="K9" s="376"/>
      <c r="L9" s="377"/>
      <c r="M9" s="236"/>
      <c r="N9" s="283" t="s">
        <v>2097</v>
      </c>
      <c r="O9" s="376" t="s">
        <v>2161</v>
      </c>
      <c r="P9" s="376"/>
      <c r="Q9" s="376"/>
      <c r="R9" s="377"/>
    </row>
    <row r="10" spans="1:20" ht="45" customHeight="1" thickBot="1">
      <c r="A10" s="246"/>
      <c r="B10" s="284" t="s">
        <v>2091</v>
      </c>
      <c r="C10" s="374" t="s">
        <v>2167</v>
      </c>
      <c r="D10" s="374"/>
      <c r="E10" s="374"/>
      <c r="F10" s="375"/>
      <c r="G10" s="217"/>
      <c r="H10" s="283" t="s">
        <v>2081</v>
      </c>
      <c r="I10" s="376" t="s">
        <v>2116</v>
      </c>
      <c r="J10" s="376"/>
      <c r="K10" s="376"/>
      <c r="L10" s="377"/>
      <c r="M10" s="217"/>
      <c r="N10" s="284" t="s">
        <v>2098</v>
      </c>
      <c r="O10" s="374" t="s">
        <v>2164</v>
      </c>
      <c r="P10" s="374"/>
      <c r="Q10" s="374"/>
      <c r="R10" s="375"/>
      <c r="S10" s="246"/>
      <c r="T10" s="246"/>
    </row>
    <row r="11" spans="1:20" ht="45" customHeight="1">
      <c r="A11" s="246"/>
      <c r="B11" s="297"/>
      <c r="C11" s="297"/>
      <c r="D11" s="297"/>
      <c r="E11" s="297"/>
      <c r="F11" s="297"/>
      <c r="G11" s="217"/>
      <c r="H11" s="283" t="s">
        <v>2079</v>
      </c>
      <c r="I11" s="376" t="s">
        <v>2124</v>
      </c>
      <c r="J11" s="376"/>
      <c r="K11" s="376"/>
      <c r="L11" s="377"/>
      <c r="M11" s="217"/>
      <c r="N11" s="217"/>
      <c r="O11" s="217"/>
      <c r="P11" s="217"/>
      <c r="Q11" s="217"/>
      <c r="R11" s="217"/>
      <c r="S11" s="246"/>
      <c r="T11" s="246"/>
    </row>
    <row r="12" spans="1:20" ht="45" customHeight="1">
      <c r="A12" s="246"/>
      <c r="B12" s="217"/>
      <c r="C12" s="217"/>
      <c r="D12" s="217"/>
      <c r="E12" s="217"/>
      <c r="F12" s="217"/>
      <c r="G12" s="217"/>
      <c r="H12" s="283" t="s">
        <v>2082</v>
      </c>
      <c r="I12" s="376" t="s">
        <v>2136</v>
      </c>
      <c r="J12" s="376"/>
      <c r="K12" s="376"/>
      <c r="L12" s="377"/>
      <c r="M12" s="217"/>
      <c r="N12" s="217"/>
      <c r="O12" s="217"/>
      <c r="P12" s="217"/>
      <c r="Q12" s="217"/>
      <c r="R12" s="217"/>
      <c r="S12" s="246"/>
      <c r="T12" s="246"/>
    </row>
    <row r="13" spans="1:20" ht="45" customHeight="1">
      <c r="A13" s="246"/>
      <c r="B13" s="217"/>
      <c r="C13" s="217"/>
      <c r="D13" s="217"/>
      <c r="E13" s="217"/>
      <c r="F13" s="217"/>
      <c r="G13" s="217"/>
      <c r="H13" s="283" t="s">
        <v>2083</v>
      </c>
      <c r="I13" s="376" t="s">
        <v>2183</v>
      </c>
      <c r="J13" s="376"/>
      <c r="K13" s="376"/>
      <c r="L13" s="377"/>
      <c r="M13" s="217"/>
      <c r="N13" s="217"/>
      <c r="O13" s="217"/>
      <c r="P13" s="217"/>
      <c r="Q13" s="217"/>
      <c r="R13" s="217"/>
      <c r="S13" s="246"/>
      <c r="T13" s="246"/>
    </row>
    <row r="14" spans="1:20" ht="45" customHeight="1">
      <c r="A14" s="246"/>
      <c r="B14" s="217"/>
      <c r="C14" s="217"/>
      <c r="D14" s="217"/>
      <c r="E14" s="217"/>
      <c r="F14" s="217"/>
      <c r="G14" s="217"/>
      <c r="H14" s="283" t="s">
        <v>2185</v>
      </c>
      <c r="I14" s="376" t="s">
        <v>2013</v>
      </c>
      <c r="J14" s="376"/>
      <c r="K14" s="376"/>
      <c r="L14" s="377"/>
      <c r="M14" s="217"/>
      <c r="N14" s="217"/>
      <c r="O14" s="217"/>
      <c r="P14" s="217"/>
      <c r="Q14" s="217"/>
      <c r="R14" s="217"/>
      <c r="S14" s="246"/>
      <c r="T14" s="246"/>
    </row>
    <row r="15" spans="1:20" ht="45" customHeight="1">
      <c r="A15" s="246"/>
      <c r="B15" s="217"/>
      <c r="C15" s="217"/>
      <c r="D15" s="217"/>
      <c r="E15" s="217"/>
      <c r="F15" s="217"/>
      <c r="G15" s="217"/>
      <c r="H15" s="283" t="s">
        <v>2187</v>
      </c>
      <c r="I15" s="376" t="s">
        <v>47</v>
      </c>
      <c r="J15" s="376"/>
      <c r="K15" s="376"/>
      <c r="L15" s="377"/>
      <c r="M15" s="217"/>
      <c r="N15" s="217"/>
      <c r="O15" s="217"/>
      <c r="P15" s="217"/>
      <c r="Q15" s="217"/>
      <c r="R15" s="217"/>
      <c r="S15" s="246"/>
      <c r="T15" s="246"/>
    </row>
    <row r="16" spans="1:20" ht="45" customHeight="1">
      <c r="A16" s="246"/>
      <c r="B16" s="217"/>
      <c r="C16" s="217"/>
      <c r="D16" s="217"/>
      <c r="E16" s="217"/>
      <c r="F16" s="217"/>
      <c r="G16" s="217"/>
      <c r="H16" s="283" t="s">
        <v>2188</v>
      </c>
      <c r="I16" s="376" t="s">
        <v>2018</v>
      </c>
      <c r="J16" s="376"/>
      <c r="K16" s="376"/>
      <c r="L16" s="377"/>
      <c r="M16" s="217"/>
      <c r="N16" s="217"/>
      <c r="O16" s="217"/>
      <c r="P16" s="217"/>
      <c r="Q16" s="217"/>
      <c r="R16" s="217"/>
      <c r="S16" s="246"/>
      <c r="T16" s="246"/>
    </row>
    <row r="17" spans="1:20" ht="45" customHeight="1">
      <c r="A17" s="246"/>
      <c r="B17" s="217"/>
      <c r="C17" s="217"/>
      <c r="D17" s="217"/>
      <c r="E17" s="217"/>
      <c r="F17" s="217"/>
      <c r="G17" s="217"/>
      <c r="H17" s="283" t="s">
        <v>2189</v>
      </c>
      <c r="I17" s="376" t="s">
        <v>2145</v>
      </c>
      <c r="J17" s="376"/>
      <c r="K17" s="376"/>
      <c r="L17" s="377"/>
      <c r="M17" s="217"/>
      <c r="N17" s="217"/>
      <c r="O17" s="217"/>
      <c r="P17" s="217"/>
      <c r="Q17" s="217"/>
      <c r="R17" s="217"/>
      <c r="S17" s="246"/>
      <c r="T17" s="246"/>
    </row>
    <row r="18" spans="1:20" ht="45" customHeight="1">
      <c r="A18" s="246"/>
      <c r="B18" s="217"/>
      <c r="C18" s="217"/>
      <c r="D18" s="217"/>
      <c r="E18" s="217"/>
      <c r="F18" s="217"/>
      <c r="G18" s="217"/>
      <c r="H18" s="283" t="s">
        <v>2186</v>
      </c>
      <c r="I18" s="376" t="s">
        <v>2013</v>
      </c>
      <c r="J18" s="376"/>
      <c r="K18" s="376"/>
      <c r="L18" s="377"/>
      <c r="M18" s="217"/>
      <c r="N18" s="217"/>
      <c r="O18" s="217"/>
      <c r="P18" s="217"/>
      <c r="Q18" s="217"/>
      <c r="R18" s="217"/>
      <c r="S18" s="246"/>
      <c r="T18" s="246"/>
    </row>
    <row r="19" spans="1:20" ht="45" customHeight="1" thickBot="1">
      <c r="A19" s="246"/>
      <c r="B19" s="217"/>
      <c r="C19" s="217"/>
      <c r="D19" s="217"/>
      <c r="E19" s="217"/>
      <c r="F19" s="217"/>
      <c r="G19" s="217"/>
      <c r="H19" s="284" t="s">
        <v>2190</v>
      </c>
      <c r="I19" s="374" t="s">
        <v>2143</v>
      </c>
      <c r="J19" s="374"/>
      <c r="K19" s="374"/>
      <c r="L19" s="375"/>
      <c r="M19" s="217"/>
      <c r="N19" s="217"/>
      <c r="O19" s="217"/>
      <c r="P19" s="217"/>
      <c r="Q19" s="217"/>
      <c r="R19" s="217"/>
      <c r="S19" s="246"/>
      <c r="T19" s="246"/>
    </row>
    <row r="20" spans="1:20" ht="20" customHeight="1">
      <c r="A20" s="246"/>
      <c r="B20" s="217"/>
      <c r="C20" s="217"/>
      <c r="D20" s="217"/>
      <c r="E20" s="217"/>
      <c r="F20" s="217"/>
      <c r="G20" s="217"/>
      <c r="H20" s="217"/>
      <c r="I20" s="217"/>
      <c r="J20" s="217"/>
      <c r="K20" s="217"/>
      <c r="L20" s="217"/>
      <c r="M20" s="217"/>
      <c r="N20" s="217"/>
      <c r="O20" s="217"/>
      <c r="P20" s="217"/>
      <c r="Q20" s="217"/>
      <c r="R20" s="217"/>
      <c r="S20" s="246"/>
    </row>
    <row r="21" spans="1:20" ht="20" customHeight="1">
      <c r="A21" s="246"/>
      <c r="B21" s="217"/>
      <c r="C21" s="217"/>
      <c r="D21" s="217"/>
      <c r="E21" s="217"/>
      <c r="F21" s="217"/>
      <c r="G21" s="217"/>
      <c r="H21" s="217"/>
      <c r="I21" s="217"/>
      <c r="J21" s="217"/>
      <c r="K21" s="217"/>
      <c r="L21" s="217"/>
      <c r="M21" s="217"/>
      <c r="N21" s="217"/>
      <c r="O21" s="217"/>
      <c r="P21" s="217"/>
      <c r="Q21" s="217"/>
      <c r="R21" s="217"/>
      <c r="S21" s="246"/>
    </row>
    <row r="22" spans="1:20" ht="20" customHeight="1">
      <c r="A22" s="246"/>
      <c r="B22" s="217"/>
      <c r="C22" s="217"/>
      <c r="D22" s="217"/>
      <c r="E22" s="217"/>
      <c r="F22" s="217"/>
      <c r="G22" s="217"/>
      <c r="H22" s="217"/>
      <c r="I22" s="217"/>
      <c r="J22" s="217"/>
      <c r="K22" s="217"/>
      <c r="L22" s="217"/>
      <c r="M22" s="217"/>
      <c r="N22" s="217"/>
      <c r="O22" s="217"/>
      <c r="P22" s="217"/>
      <c r="Q22" s="217"/>
      <c r="R22" s="217"/>
      <c r="S22" s="246"/>
    </row>
    <row r="23" spans="1:20" ht="20" customHeight="1">
      <c r="A23" s="246"/>
      <c r="B23" s="217"/>
      <c r="C23" s="217"/>
      <c r="D23" s="217"/>
      <c r="E23" s="217"/>
      <c r="F23" s="217"/>
      <c r="G23" s="217"/>
      <c r="H23" s="217"/>
      <c r="I23" s="217"/>
      <c r="J23" s="217"/>
      <c r="K23" s="217"/>
      <c r="L23" s="217"/>
      <c r="M23" s="217"/>
      <c r="N23" s="217"/>
      <c r="O23" s="217"/>
      <c r="P23" s="217"/>
      <c r="Q23" s="217"/>
      <c r="R23" s="217"/>
      <c r="S23" s="246"/>
    </row>
    <row r="24" spans="1:20" ht="20" customHeight="1">
      <c r="A24" s="246"/>
      <c r="B24" s="217"/>
      <c r="C24" s="217"/>
      <c r="D24" s="217"/>
      <c r="E24" s="217"/>
      <c r="F24" s="217"/>
      <c r="G24" s="217"/>
      <c r="H24" s="217"/>
      <c r="I24" s="217"/>
      <c r="J24" s="217"/>
      <c r="K24" s="217"/>
      <c r="L24" s="217"/>
      <c r="M24" s="217"/>
      <c r="N24" s="217"/>
      <c r="O24" s="217"/>
      <c r="P24" s="217"/>
      <c r="Q24" s="217"/>
      <c r="R24" s="217"/>
      <c r="S24" s="246"/>
    </row>
    <row r="25" spans="1:20" ht="20" customHeight="1">
      <c r="B25" s="217"/>
      <c r="C25" s="217"/>
      <c r="D25" s="217"/>
      <c r="E25" s="217"/>
      <c r="F25" s="217"/>
      <c r="H25" s="217"/>
      <c r="I25" s="217"/>
      <c r="J25" s="217"/>
      <c r="K25" s="217"/>
      <c r="L25" s="217"/>
      <c r="N25" s="217"/>
      <c r="O25" s="217"/>
      <c r="P25" s="217"/>
      <c r="Q25" s="217"/>
      <c r="R25" s="217"/>
    </row>
    <row r="26" spans="1:20" ht="20" customHeight="1">
      <c r="B26" s="217"/>
      <c r="C26" s="217"/>
      <c r="D26" s="217"/>
      <c r="E26" s="217"/>
      <c r="F26" s="217"/>
      <c r="H26" s="217"/>
      <c r="I26" s="217"/>
      <c r="J26" s="217"/>
      <c r="K26" s="217"/>
      <c r="L26" s="217"/>
      <c r="N26" s="217"/>
      <c r="O26" s="217"/>
      <c r="P26" s="217"/>
      <c r="Q26" s="217"/>
      <c r="R26" s="217"/>
    </row>
    <row r="27" spans="1:20" ht="20" customHeight="1">
      <c r="H27" s="217"/>
      <c r="I27" s="217"/>
      <c r="J27" s="217"/>
      <c r="K27" s="217"/>
      <c r="L27" s="217"/>
    </row>
    <row r="28" spans="1:20" ht="20" customHeight="1">
      <c r="H28" s="217"/>
      <c r="I28" s="217"/>
      <c r="J28" s="217"/>
      <c r="K28" s="217"/>
      <c r="L28" s="217"/>
    </row>
    <row r="29" spans="1:20" ht="20" customHeight="1">
      <c r="H29" s="217"/>
      <c r="I29" s="217"/>
      <c r="J29" s="217"/>
      <c r="K29" s="217"/>
      <c r="L29" s="217"/>
    </row>
    <row r="30" spans="1:20" ht="20" customHeight="1">
      <c r="H30" s="217"/>
      <c r="I30" s="217"/>
      <c r="J30" s="217"/>
      <c r="K30" s="217"/>
      <c r="L30" s="217"/>
    </row>
    <row r="31" spans="1:20">
      <c r="H31" s="217"/>
      <c r="I31" s="217"/>
      <c r="J31" s="217"/>
      <c r="K31" s="217"/>
      <c r="L31" s="217"/>
    </row>
    <row r="32" spans="1:20">
      <c r="H32" s="217"/>
      <c r="I32" s="217"/>
      <c r="J32" s="217"/>
      <c r="K32" s="217"/>
      <c r="L32" s="217"/>
    </row>
    <row r="33" spans="8:12">
      <c r="H33" s="217"/>
      <c r="I33" s="217"/>
      <c r="J33" s="217"/>
      <c r="K33" s="217"/>
      <c r="L33" s="217"/>
    </row>
  </sheetData>
  <dataConsolidate/>
  <mergeCells count="33">
    <mergeCell ref="B2:F2"/>
    <mergeCell ref="H2:L2"/>
    <mergeCell ref="C10:F10"/>
    <mergeCell ref="C8:F8"/>
    <mergeCell ref="N2:R2"/>
    <mergeCell ref="O4:R4"/>
    <mergeCell ref="O10:R10"/>
    <mergeCell ref="O5:R5"/>
    <mergeCell ref="I8:L8"/>
    <mergeCell ref="O6:R6"/>
    <mergeCell ref="O7:R7"/>
    <mergeCell ref="O8:R8"/>
    <mergeCell ref="O9:R9"/>
    <mergeCell ref="C4:F4"/>
    <mergeCell ref="C5:F5"/>
    <mergeCell ref="C6:F6"/>
    <mergeCell ref="I4:L4"/>
    <mergeCell ref="I5:L5"/>
    <mergeCell ref="I6:L6"/>
    <mergeCell ref="I18:L18"/>
    <mergeCell ref="I17:L17"/>
    <mergeCell ref="I14:L14"/>
    <mergeCell ref="I15:L15"/>
    <mergeCell ref="I16:L16"/>
    <mergeCell ref="I10:L10"/>
    <mergeCell ref="I11:L11"/>
    <mergeCell ref="I19:L19"/>
    <mergeCell ref="C7:F7"/>
    <mergeCell ref="I7:L7"/>
    <mergeCell ref="I9:L9"/>
    <mergeCell ref="I12:L12"/>
    <mergeCell ref="I13:L13"/>
    <mergeCell ref="C9:F9"/>
  </mergeCells>
  <conditionalFormatting sqref="I18:I19 C5:C9 O5 O10 I10:I16">
    <cfRule type="cellIs" dxfId="1039" priority="40" operator="equal">
      <formula>0</formula>
    </cfRule>
  </conditionalFormatting>
  <conditionalFormatting sqref="C4">
    <cfRule type="cellIs" dxfId="1038" priority="39" operator="equal">
      <formula>0</formula>
    </cfRule>
  </conditionalFormatting>
  <conditionalFormatting sqref="C10">
    <cfRule type="cellIs" dxfId="1037" priority="33" operator="equal">
      <formula>0</formula>
    </cfRule>
  </conditionalFormatting>
  <conditionalFormatting sqref="I5:I7">
    <cfRule type="cellIs" dxfId="1036" priority="16" operator="equal">
      <formula>0</formula>
    </cfRule>
  </conditionalFormatting>
  <conditionalFormatting sqref="I4">
    <cfRule type="cellIs" dxfId="1035" priority="15" operator="equal">
      <formula>0</formula>
    </cfRule>
  </conditionalFormatting>
  <conditionalFormatting sqref="I17">
    <cfRule type="cellIs" dxfId="1034" priority="3" operator="equal">
      <formula>0</formula>
    </cfRule>
  </conditionalFormatting>
  <conditionalFormatting sqref="I9">
    <cfRule type="cellIs" dxfId="1033" priority="14" operator="equal">
      <formula>0</formula>
    </cfRule>
  </conditionalFormatting>
  <conditionalFormatting sqref="I8">
    <cfRule type="cellIs" dxfId="1032" priority="13" operator="equal">
      <formula>0</formula>
    </cfRule>
  </conditionalFormatting>
  <conditionalFormatting sqref="O4">
    <cfRule type="cellIs" dxfId="1031" priority="7" operator="equal">
      <formula>0</formula>
    </cfRule>
  </conditionalFormatting>
  <conditionalFormatting sqref="O6:O7">
    <cfRule type="cellIs" dxfId="1030" priority="2" operator="equal">
      <formula>0</formula>
    </cfRule>
  </conditionalFormatting>
  <conditionalFormatting sqref="O8:O9">
    <cfRule type="cellIs" dxfId="1029" priority="1"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0">
        <x14:dataValidation type="list" allowBlank="1" showInputMessage="1" showErrorMessage="1" promptTitle="Primary Squat" prompt="Pick a different squat for 1* and 2* based on your preferences, equipment availability, and trainability. See attachment titled &quot;Instructions&quot; for more detail on picking variations." xr:uid="{9704E6D5-26F1-494A-948A-18726B95BDA4}">
          <x14:formula1>
            <xm:f>TABLES!$C$51:$C$61</xm:f>
          </x14:formula1>
          <xm:sqref>C5:F5</xm:sqref>
        </x14:dataValidation>
        <x14:dataValidation type="list" allowBlank="1" showInputMessage="1" showErrorMessage="1" promptTitle="Leg Accessory" prompt="Pick a different leg accessory movement based on your preferences, equipment availability, and trainability. See attachment titled &quot;Instructions&quot; for more detail on picking variations." xr:uid="{4BFCFC07-EFB7-B143-AC9E-0E801C570DF4}">
          <x14:formula1>
            <xm:f>TABLES!$H$51:$H$55</xm:f>
          </x14:formula1>
          <xm:sqref>C10:F10</xm:sqref>
        </x14:dataValidation>
        <x14:dataValidation type="list" allowBlank="1" showInputMessage="1" showErrorMessage="1" promptTitle="Primary Bench" prompt="Pick a diffferent 1* and 3* benching variation based on your preferences, equipment availability, and trainability. See the attachment titled &quot;Instructions&quot; for more information." xr:uid="{C0E6AD1E-EDC7-C643-B55A-30D0113852F0}">
          <x14:formula1>
            <xm:f>TABLES!$E$32:$E$42</xm:f>
          </x14:formula1>
          <xm:sqref>I7:L7</xm:sqref>
        </x14:dataValidation>
        <x14:dataValidation type="list" allowBlank="1" showInputMessage="1" showErrorMessage="1" promptTitle="Primary Press" prompt="Pick a diffferent 1*, 2*, and 3* pressing variation based on your preferences, equipment availability, and trainability. See the attachment titled &quot;Instructions&quot; for more information." xr:uid="{5706F254-3397-9B48-96FB-EE8AAFAB3B97}">
          <x14:formula1>
            <xm:f>TABLES!$C$32:$C$49</xm:f>
          </x14:formula1>
          <xm:sqref>I5:L5</xm:sqref>
        </x14:dataValidation>
        <x14:dataValidation type="list" allowBlank="1" showInputMessage="1" showErrorMessage="1" promptTitle="Primary Pull" prompt="Pick a diffferent 1* and 2* pulling variation based on your preferences, equipment availability, and trainability. See the attachment titled &quot;Instructions&quot; for more information." xr:uid="{EDDB7C99-2E89-5D41-826F-C86C840AB6A8}">
          <x14:formula1>
            <xm:f>TABLES!$J$51:$J$57</xm:f>
          </x14:formula1>
          <xm:sqref>O5:R5</xm:sqref>
        </x14:dataValidation>
        <x14:dataValidation type="list" allowBlank="1" showInputMessage="1" showErrorMessage="1" promptTitle="Shoulder Accessory" prompt="Pick a variation  based on preferences, equipment availability, and trainability. See the attachment titled &quot;Instructions&quot; for more information." xr:uid="{22CB3C03-D08F-D34C-B5A5-C6E0EDC8095D}">
          <x14:formula1>
            <xm:f>TABLES!$H$32:$H$39</xm:f>
          </x14:formula1>
          <xm:sqref>I19:L19</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8D38753C-40F6-E141-999C-82D2051DEBBB}">
          <x14:formula1>
            <xm:f>TABLES!$E$32:$E$42</xm:f>
          </x14:formula1>
          <xm:sqref>J13:L13 I13</xm:sqref>
        </x14:dataValidation>
        <x14:dataValidation type="list" allowBlank="1" showInputMessage="1" showErrorMessage="1" promptTitle="3* Horizontal Press" prompt="Pick a diffferent 1* and 3* benching variation based on your preferences, equipment availability, and trainability. See the attachment titled &quot;Instructions&quot; for more information." xr:uid="{143C196B-600A-1148-9D29-2DBF0D731918}">
          <x14:formula1>
            <xm:f>TABLES!$G$32:$G$43</xm:f>
          </x14:formula1>
          <xm:sqref>I18:L18</xm:sqref>
        </x14:dataValidation>
        <x14:dataValidation type="list" allowBlank="1" showInputMessage="1" showErrorMessage="1" promptTitle="Secondary Pull" prompt="Pick two different 2* pull variations of based on your preferences, goals, and equipment availabilty.  See the attachment titled &quot;Instructions&quot; for more information." xr:uid="{D2836775-47FE-D946-A2F6-1D553D392181}">
          <x14:formula1>
            <xm:f>TABLES!$L$51:$L$54</xm:f>
          </x14:formula1>
          <xm:sqref>O7:R7</xm:sqref>
        </x14:dataValidation>
        <x14:dataValidation type="list" allowBlank="1" showInputMessage="1" showErrorMessage="1" promptTitle="Secondary Squat" prompt="Pick a different squat for both 2* squat variations based on your preferences, equipment availability, and trainability. See attachment titled &quot;Instructions&quot; for more detail on picking variations." xr:uid="{5D95B48E-D9DC-434F-907E-F025C65529F4}">
          <x14:formula1>
            <xm:f>TABLES!$E$51:$E$54</xm:f>
          </x14:formula1>
          <xm:sqref>C7:F7</xm:sqref>
        </x14:dataValidation>
        <x14:dataValidation type="list" allowBlank="1" showInputMessage="1" showErrorMessage="1" promptTitle="Tertiary Squat" prompt="Pick a different squat for both 3* squat variations based on your preferences, equipment availability, and trainability. See attachment titled &quot;Instructions&quot; for more detail on picking variations." xr:uid="{81E56B34-8D67-774E-AC6C-C55DA3CCE792}">
          <x14:formula1>
            <xm:f>TABLES!$G$51:$G$59</xm:f>
          </x14:formula1>
          <xm:sqref>C9:F9</xm:sqref>
        </x14:dataValidation>
        <x14:dataValidation type="list" allowBlank="1" showInputMessage="1" showErrorMessage="1" promptTitle="Secondary Horizontal Press" prompt="Pick a variation different from your 1* bench, 1* Press, and 3* selections based on preferences, equipment availability, and trainability. See the attachment titled &quot;Instructions&quot; for more information." xr:uid="{ED23FB1A-BF5E-424B-B2EA-39BCCF6BDF92}">
          <x14:formula1>
            <xm:f>TABLES!$C$32:$C$49</xm:f>
          </x14:formula1>
          <xm:sqref>I11:L11</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129987C4-3FBC-414A-B7D9-3D778F2D3D77}">
          <x14:formula1>
            <xm:f>TABLES!$D$32:$D$46</xm:f>
          </x14:formula1>
          <xm:sqref>I12:L12</xm:sqref>
        </x14:dataValidation>
        <x14:dataValidation type="list" allowBlank="1" showInputMessage="1" showErrorMessage="1" promptTitle="Back Accessory" prompt="Pick two different back accessory variations of based on your preferences, goals, and equipment availabilty.  See the attachment titled &quot;Instructions&quot; for more information." xr:uid="{FD48F7B9-6931-E445-A24B-F50B642A6B72}">
          <x14:formula1>
            <xm:f>TABLES!$O$51:$O$54</xm:f>
          </x14:formula1>
          <xm:sqref>O10:R10</xm:sqref>
        </x14:dataValidation>
        <x14:dataValidation type="list" allowBlank="1" showInputMessage="1" showErrorMessage="1" promptTitle="Tertiary Pull" prompt="Pick two different 3* pull variations of based on your preferences, goals, and equipment availabilty.  See the attachment titled &quot;Instructions&quot; for more information." xr:uid="{16FBAA4C-5321-C141-8435-A3B882460803}">
          <x14:formula1>
            <xm:f>TABLES!$N$51:$N$57</xm:f>
          </x14:formula1>
          <xm:sqref>O9:R9</xm:sqref>
        </x14:dataValidation>
        <x14:dataValidation type="list" allowBlank="1" showInputMessage="1" showErrorMessage="1" promptTitle="Secondary Vertical Press" prompt="Pick a variation different from your 1* press , 1* bench, and 3* press movements based on preferences, equipment availability, and trainability. See the attachment titled &quot;Instructions&quot; for more information." xr:uid="{9FFFBE7B-70D2-0D48-82BB-7E6DD619C92F}">
          <x14:formula1>
            <xm:f>TABLES!$D$32:$D$46</xm:f>
          </x14:formula1>
          <xm:sqref>I9:L9</xm:sqref>
        </x14:dataValidation>
        <x14:dataValidation type="list" allowBlank="1" showInputMessage="1" showErrorMessage="1" promptTitle="Primary Squat" prompt="Pick a different squat for 1* and 2* based on your preferences, equipment availability, and trainability. See attachment titled &quot;Instructions&quot; for more detail on picking variations." xr:uid="{181069B0-996A-F24B-A7DF-1B94243B1623}">
          <x14:formula1>
            <xm:f>TABLES!$B$51:$B$52</xm:f>
          </x14:formula1>
          <xm:sqref>C4:F4</xm:sqref>
        </x14:dataValidation>
        <x14:dataValidation type="list" allowBlank="1" showInputMessage="1" showErrorMessage="1" promptTitle="Secondary Squat" prompt="Pick a different squat for both 2* squat variations based on your preferences, equipment availability, and trainability. See attachment titled &quot;Instructions&quot; for more detail on picking variations." xr:uid="{D8F8BD08-D933-0E4A-84E9-EA6C5C87A726}">
          <x14:formula1>
            <xm:f>TABLES!$D$51:$D$58</xm:f>
          </x14:formula1>
          <xm:sqref>C6:F6</xm:sqref>
        </x14:dataValidation>
        <x14:dataValidation type="list" allowBlank="1" showInputMessage="1" showErrorMessage="1" promptTitle="Tertiary Squat" prompt="Pick a different squat for both 3* squat variations based on your preferences, equipment availability, and trainability. See attachment titled &quot;Instructions&quot; for more detail on picking variations." xr:uid="{365F8E96-70AD-334A-9EB2-D958C33C2845}">
          <x14:formula1>
            <xm:f>TABLES!$F$51:$F$64</xm:f>
          </x14:formula1>
          <xm:sqref>C8:F8</xm:sqref>
        </x14:dataValidation>
        <x14:dataValidation type="list" allowBlank="1" showInputMessage="1" showErrorMessage="1" promptTitle="Primary Press" prompt="Pick a diffferent 1*, 2*, and 3* pressing variation based on your preferences, equipment availability, and trainability. See the attachment titled &quot;Instructions&quot; for more information." xr:uid="{09ED2EA1-661B-D44F-8847-E1EE5CF8E40C}">
          <x14:formula1>
            <xm:f>TABLES!$B$32:$B$33</xm:f>
          </x14:formula1>
          <xm:sqref>I4:L4</xm:sqref>
        </x14:dataValidation>
        <x14:dataValidation type="list" allowBlank="1" showInputMessage="1" showErrorMessage="1" promptTitle="Primary Bench" prompt="Pick a diffferent 1* and 3* benching variation based on your preferences, equipment availability, and trainability. See the attachment titled &quot;Instructions&quot; for more information." xr:uid="{B472FFE6-AAD1-CE4F-97C3-8A8F5C93B1CD}">
          <x14:formula1>
            <xm:f>TABLES!$D$32:$D$46</xm:f>
          </x14:formula1>
          <xm:sqref>I6:L6</xm:sqref>
        </x14:dataValidation>
        <x14:dataValidation type="list" allowBlank="1" showInputMessage="1" showErrorMessage="1" promptTitle="Secondary Vertical Press" prompt="Pick a variation different from your 1* press , 1* bench, and 3* press movements based on preferences, equipment availability, and trainability. See the attachment titled &quot;Instructions&quot; for more information." xr:uid="{25284A31-BF32-A24B-9266-44784FB7B253}">
          <x14:formula1>
            <xm:f>TABLES!$C$32:$C$49</xm:f>
          </x14:formula1>
          <xm:sqref>I8:L8</xm:sqref>
        </x14:dataValidation>
        <x14:dataValidation type="list" allowBlank="1" showInputMessage="1" showErrorMessage="1" promptTitle="Secondary Horizontal Press" prompt="Pick a variation different from your 1* bench, 1* Press, and 3* selections based on preferences, equipment availability, and trainability. See the attachment titled &quot;Instructions&quot; for more information." xr:uid="{1C38EAB4-FAA1-7B49-BBD2-278E5F204B3F}">
          <x14:formula1>
            <xm:f>TABLES!$E$32:$E$42</xm:f>
          </x14:formula1>
          <xm:sqref>I10:L10</xm:sqref>
        </x14:dataValidation>
        <x14:dataValidation type="list" allowBlank="1" showInputMessage="1" showErrorMessage="1" promptTitle="3* Horizontal Press" prompt="Pick a diffferent 1* and 3* benching variation based on your preferences, equipment availability, and trainability. See the attachment titled &quot;Instructions&quot; for more information." xr:uid="{C9314237-293D-984E-B9A8-BAFD8756E673}">
          <x14:formula1>
            <xm:f>TABLES!$F$32:$F$43</xm:f>
          </x14:formula1>
          <xm:sqref>I17:L17</xm:sqref>
        </x14:dataValidation>
        <x14:dataValidation type="list" allowBlank="1" showInputMessage="1" showErrorMessage="1" promptTitle="Primary Pull" prompt="Pick a diffferent 1* and 2* pulling variation based on your preferences, equipment availability, and trainability. See the attachment titled &quot;Instructions&quot; for more information." xr:uid="{D41F4CA1-21C3-D94A-9FAC-68BC6DDF4583}">
          <x14:formula1>
            <xm:f>TABLES!$I$51:$I$52</xm:f>
          </x14:formula1>
          <xm:sqref>O4:R4</xm:sqref>
        </x14:dataValidation>
        <x14:dataValidation type="list" allowBlank="1" showInputMessage="1" showErrorMessage="1" promptTitle="Secondary Pull" prompt="Pick two different 2* pull variations of based on your preferences, goals, and equipment availabilty.  See the attachment titled &quot;Instructions&quot; for more information." xr:uid="{6A7DB163-958B-B840-8600-2D7C17920E90}">
          <x14:formula1>
            <xm:f>TABLES!$K$51:$K$57</xm:f>
          </x14:formula1>
          <xm:sqref>O6:R6</xm:sqref>
        </x14:dataValidation>
        <x14:dataValidation type="list" allowBlank="1" showInputMessage="1" showErrorMessage="1" promptTitle="Tertiary Pull" prompt="Pick two different 3* pull variations of based on your preferences, goals, and equipment availabilty.  See the attachment titled &quot;Instructions&quot; for more information." xr:uid="{8B6474C7-C2A5-564B-9AC9-47F0C9B845F6}">
          <x14:formula1>
            <xm:f>TABLES!$M$51:$M$59</xm:f>
          </x14:formula1>
          <xm:sqref>O8:R8</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96CF1901-A0AA-6D4B-8988-03EAB48C90D8}">
          <x14:formula1>
            <xm:f>TABLES!$F$32:$F$43</xm:f>
          </x14:formula1>
          <xm:sqref>I14:L14</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FC089633-D782-0644-AF94-A5BA8F2E0C85}">
          <x14:formula1>
            <xm:f>TABLES!$G$32:$G$43</xm:f>
          </x14:formula1>
          <xm:sqref>I15:L15</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F7184F64-D8B6-A549-948B-F182E773BE62}">
          <x14:formula1>
            <xm:f>TABLES!$H$32:$H$39</xm:f>
          </x14:formula1>
          <xm:sqref>I16:L16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A10" workbookViewId="0">
      <selection activeCell="E69" sqref="E69"/>
    </sheetView>
  </sheetViews>
  <sheetFormatPr baseColWidth="10" defaultColWidth="11.1640625" defaultRowHeight="15" customHeight="1"/>
  <cols>
    <col min="1" max="1" width="12.33203125" customWidth="1"/>
    <col min="2" max="2" width="17.33203125" customWidth="1"/>
    <col min="3" max="3" width="30.83203125" customWidth="1"/>
    <col min="4" max="4" width="48.33203125" customWidth="1"/>
    <col min="5" max="5" width="43.6640625" customWidth="1"/>
    <col min="6" max="6" width="37.6640625" customWidth="1"/>
    <col min="7" max="7" width="46.5" customWidth="1"/>
    <col min="8" max="9" width="39.1640625" customWidth="1"/>
    <col min="10" max="10" width="41.83203125" customWidth="1"/>
    <col min="11" max="11" width="48.6640625" customWidth="1"/>
    <col min="12" max="34" width="30.83203125" customWidth="1"/>
  </cols>
  <sheetData>
    <row r="1" spans="1:33" ht="15" customHeight="1">
      <c r="B1" s="2"/>
      <c r="C1" s="2"/>
      <c r="J1" s="66"/>
      <c r="K1" s="66"/>
      <c r="L1" s="66"/>
      <c r="M1" s="66"/>
      <c r="N1" s="66"/>
      <c r="O1" s="66"/>
      <c r="P1" s="66"/>
      <c r="Q1" s="66"/>
      <c r="R1" s="66"/>
      <c r="S1" s="66"/>
      <c r="T1" s="66"/>
      <c r="U1" s="66"/>
      <c r="V1" s="66"/>
      <c r="W1" s="66"/>
      <c r="X1" s="66"/>
      <c r="Y1" s="66"/>
      <c r="Z1" s="66"/>
      <c r="AA1" s="66"/>
      <c r="AB1" s="66"/>
      <c r="AC1" s="66"/>
      <c r="AD1" s="66"/>
      <c r="AE1" s="66"/>
      <c r="AF1" s="66"/>
      <c r="AG1" s="66"/>
    </row>
    <row r="2" spans="1:33" ht="15" customHeight="1" thickBot="1">
      <c r="A2" s="67" t="s">
        <v>22</v>
      </c>
      <c r="B2" s="68" t="s">
        <v>70</v>
      </c>
      <c r="C2" s="69" t="s">
        <v>71</v>
      </c>
      <c r="D2" s="69" t="s">
        <v>72</v>
      </c>
      <c r="E2" s="69" t="s">
        <v>73</v>
      </c>
      <c r="F2" s="69" t="s">
        <v>74</v>
      </c>
      <c r="G2" s="69" t="s">
        <v>75</v>
      </c>
      <c r="H2" s="69" t="s">
        <v>76</v>
      </c>
      <c r="I2" s="69" t="s">
        <v>77</v>
      </c>
      <c r="J2" s="70" t="s">
        <v>78</v>
      </c>
      <c r="K2" s="70" t="s">
        <v>79</v>
      </c>
      <c r="L2" s="70" t="s">
        <v>80</v>
      </c>
      <c r="M2" s="69" t="s">
        <v>81</v>
      </c>
      <c r="N2" s="66"/>
      <c r="O2" s="66"/>
      <c r="P2" s="66"/>
      <c r="Q2" s="66"/>
      <c r="R2" s="66"/>
      <c r="S2" s="66"/>
      <c r="T2" s="66"/>
      <c r="U2" s="66"/>
      <c r="V2" s="66"/>
      <c r="W2" s="66"/>
      <c r="X2" s="66"/>
      <c r="Y2" s="66"/>
      <c r="Z2" s="66"/>
      <c r="AA2" s="66"/>
      <c r="AB2" s="66"/>
      <c r="AC2" s="66"/>
      <c r="AD2" s="66"/>
      <c r="AE2" s="66"/>
      <c r="AF2" s="66"/>
      <c r="AG2" s="66"/>
    </row>
    <row r="3" spans="1:33" ht="15.75" customHeight="1">
      <c r="A3" s="71">
        <f>WELCOME!F5</f>
        <v>43569</v>
      </c>
      <c r="B3" s="72">
        <v>1</v>
      </c>
      <c r="C3" s="293" t="s">
        <v>2040</v>
      </c>
      <c r="D3" s="281" t="s">
        <v>2041</v>
      </c>
      <c r="E3" s="281" t="s">
        <v>2042</v>
      </c>
      <c r="F3" s="281" t="s">
        <v>2043</v>
      </c>
      <c r="G3" s="281" t="s">
        <v>2041</v>
      </c>
      <c r="H3" s="281" t="s">
        <v>2041</v>
      </c>
      <c r="I3" s="281" t="s">
        <v>2043</v>
      </c>
      <c r="J3" s="293" t="s">
        <v>2044</v>
      </c>
      <c r="K3" s="293" t="s">
        <v>2026</v>
      </c>
      <c r="L3" s="293" t="s">
        <v>2045</v>
      </c>
      <c r="M3" s="281" t="s">
        <v>2004</v>
      </c>
      <c r="N3" s="66"/>
      <c r="O3" s="66"/>
      <c r="P3" s="66"/>
      <c r="Q3" s="66"/>
      <c r="R3" s="66"/>
      <c r="S3" s="66"/>
      <c r="T3" s="66"/>
      <c r="U3" s="66"/>
      <c r="V3" s="66"/>
      <c r="W3" s="66"/>
      <c r="X3" s="66"/>
      <c r="Y3" s="66"/>
      <c r="Z3" s="66"/>
      <c r="AA3" s="66"/>
      <c r="AB3" s="66"/>
      <c r="AC3" s="66"/>
      <c r="AD3" s="66"/>
      <c r="AE3" s="66"/>
      <c r="AF3" s="66"/>
      <c r="AG3" s="66"/>
    </row>
    <row r="4" spans="1:33" ht="15.75" customHeight="1">
      <c r="A4" s="71">
        <f t="shared" ref="A4:A54" si="0">A3+7</f>
        <v>43576</v>
      </c>
      <c r="B4" s="72">
        <v>2</v>
      </c>
      <c r="C4" s="293" t="s">
        <v>2046</v>
      </c>
      <c r="D4" s="281" t="s">
        <v>2192</v>
      </c>
      <c r="E4" s="281" t="s">
        <v>2196</v>
      </c>
      <c r="F4" s="281" t="s">
        <v>2047</v>
      </c>
      <c r="G4" s="281" t="s">
        <v>2192</v>
      </c>
      <c r="H4" s="281" t="s">
        <v>2069</v>
      </c>
      <c r="I4" s="281" t="s">
        <v>2217</v>
      </c>
      <c r="J4" s="293" t="s">
        <v>2003</v>
      </c>
      <c r="K4" s="293" t="s">
        <v>2026</v>
      </c>
      <c r="L4" s="293" t="s">
        <v>2005</v>
      </c>
      <c r="M4" s="281" t="s">
        <v>2004</v>
      </c>
      <c r="N4" s="66"/>
      <c r="O4" s="66"/>
      <c r="P4" s="66"/>
      <c r="Q4" s="66"/>
      <c r="R4" s="66"/>
      <c r="S4" s="66"/>
      <c r="T4" s="66"/>
      <c r="U4" s="66"/>
      <c r="V4" s="66"/>
      <c r="W4" s="66"/>
      <c r="X4" s="66"/>
      <c r="Y4" s="66"/>
      <c r="Z4" s="66"/>
      <c r="AA4" s="66"/>
      <c r="AB4" s="66"/>
      <c r="AC4" s="66"/>
      <c r="AD4" s="66"/>
      <c r="AE4" s="66"/>
      <c r="AF4" s="66"/>
      <c r="AG4" s="66"/>
    </row>
    <row r="5" spans="1:33" ht="15.75" customHeight="1">
      <c r="A5" s="71">
        <f t="shared" si="0"/>
        <v>43583</v>
      </c>
      <c r="B5" s="72">
        <v>3</v>
      </c>
      <c r="C5" s="293" t="s">
        <v>2046</v>
      </c>
      <c r="D5" s="281" t="s">
        <v>2193</v>
      </c>
      <c r="E5" s="281" t="s">
        <v>2197</v>
      </c>
      <c r="F5" s="281" t="s">
        <v>2047</v>
      </c>
      <c r="G5" s="281" t="s">
        <v>2193</v>
      </c>
      <c r="H5" s="281" t="s">
        <v>2069</v>
      </c>
      <c r="I5" s="281" t="s">
        <v>2217</v>
      </c>
      <c r="J5" s="293" t="s">
        <v>2003</v>
      </c>
      <c r="K5" s="293" t="s">
        <v>2026</v>
      </c>
      <c r="L5" s="293" t="s">
        <v>2005</v>
      </c>
      <c r="M5" s="281" t="s">
        <v>2004</v>
      </c>
      <c r="N5" s="66"/>
      <c r="O5" s="66"/>
      <c r="P5" s="66"/>
      <c r="Q5" s="66"/>
      <c r="R5" s="66"/>
      <c r="S5" s="66"/>
      <c r="T5" s="66"/>
      <c r="U5" s="66"/>
      <c r="V5" s="66"/>
      <c r="W5" s="66"/>
      <c r="X5" s="66"/>
      <c r="Y5" s="66"/>
      <c r="Z5" s="66"/>
      <c r="AA5" s="66"/>
      <c r="AB5" s="66"/>
      <c r="AC5" s="66"/>
      <c r="AD5" s="66"/>
      <c r="AE5" s="66"/>
      <c r="AF5" s="66"/>
      <c r="AG5" s="66"/>
    </row>
    <row r="6" spans="1:33" ht="15.75" customHeight="1">
      <c r="A6" s="71">
        <f t="shared" si="0"/>
        <v>43590</v>
      </c>
      <c r="B6" s="72">
        <v>4</v>
      </c>
      <c r="C6" s="293" t="s">
        <v>2046</v>
      </c>
      <c r="D6" s="281" t="s">
        <v>2194</v>
      </c>
      <c r="E6" s="281" t="s">
        <v>2198</v>
      </c>
      <c r="F6" s="281" t="s">
        <v>2049</v>
      </c>
      <c r="G6" s="281" t="s">
        <v>2194</v>
      </c>
      <c r="H6" s="281" t="s">
        <v>2211</v>
      </c>
      <c r="I6" s="281" t="s">
        <v>2218</v>
      </c>
      <c r="J6" s="293" t="s">
        <v>2050</v>
      </c>
      <c r="K6" s="293" t="s">
        <v>2027</v>
      </c>
      <c r="L6" s="293" t="s">
        <v>2005</v>
      </c>
      <c r="M6" s="293" t="s">
        <v>2052</v>
      </c>
      <c r="N6" s="66"/>
      <c r="O6" s="66"/>
      <c r="P6" s="66"/>
      <c r="Q6" s="66"/>
      <c r="R6" s="66"/>
      <c r="S6" s="66"/>
      <c r="T6" s="66"/>
      <c r="U6" s="66"/>
      <c r="V6" s="66"/>
      <c r="W6" s="66"/>
      <c r="X6" s="66"/>
      <c r="Y6" s="66"/>
      <c r="Z6" s="66"/>
      <c r="AA6" s="66"/>
      <c r="AB6" s="66"/>
      <c r="AC6" s="66"/>
      <c r="AD6" s="66"/>
      <c r="AE6" s="66"/>
      <c r="AF6" s="66"/>
      <c r="AG6" s="66"/>
    </row>
    <row r="7" spans="1:33" ht="15.75" customHeight="1">
      <c r="A7" s="71">
        <f t="shared" si="0"/>
        <v>43597</v>
      </c>
      <c r="B7" s="72">
        <v>5</v>
      </c>
      <c r="C7" s="293" t="s">
        <v>2046</v>
      </c>
      <c r="D7" s="281" t="s">
        <v>2194</v>
      </c>
      <c r="E7" s="281" t="s">
        <v>2198</v>
      </c>
      <c r="F7" s="281" t="s">
        <v>2206</v>
      </c>
      <c r="G7" s="281" t="s">
        <v>2194</v>
      </c>
      <c r="H7" s="281" t="s">
        <v>2212</v>
      </c>
      <c r="I7" s="281" t="s">
        <v>2206</v>
      </c>
      <c r="J7" s="293" t="s">
        <v>2050</v>
      </c>
      <c r="K7" s="293" t="s">
        <v>2027</v>
      </c>
      <c r="L7" s="293" t="s">
        <v>2051</v>
      </c>
      <c r="M7" s="293" t="s">
        <v>2052</v>
      </c>
      <c r="N7" s="66"/>
      <c r="O7" s="66"/>
      <c r="P7" s="66"/>
      <c r="Q7" s="66"/>
      <c r="R7" s="66"/>
      <c r="S7" s="66"/>
      <c r="T7" s="66"/>
      <c r="U7" s="66"/>
      <c r="V7" s="66"/>
      <c r="W7" s="66"/>
      <c r="X7" s="66"/>
      <c r="Y7" s="66"/>
      <c r="Z7" s="66"/>
      <c r="AA7" s="66"/>
      <c r="AB7" s="66"/>
      <c r="AC7" s="66"/>
      <c r="AD7" s="66"/>
      <c r="AE7" s="66"/>
      <c r="AF7" s="66"/>
      <c r="AG7" s="66"/>
    </row>
    <row r="8" spans="1:33" ht="15.75" customHeight="1">
      <c r="A8" s="71">
        <f t="shared" si="0"/>
        <v>43604</v>
      </c>
      <c r="B8" s="72">
        <v>6</v>
      </c>
      <c r="C8" s="293" t="s">
        <v>2046</v>
      </c>
      <c r="D8" s="281" t="s">
        <v>2194</v>
      </c>
      <c r="E8" s="281" t="s">
        <v>2198</v>
      </c>
      <c r="F8" s="281" t="s">
        <v>2207</v>
      </c>
      <c r="G8" s="281" t="s">
        <v>2194</v>
      </c>
      <c r="H8" s="281" t="s">
        <v>2213</v>
      </c>
      <c r="I8" s="281" t="s">
        <v>2207</v>
      </c>
      <c r="J8" s="293" t="s">
        <v>2050</v>
      </c>
      <c r="K8" s="293" t="s">
        <v>2027</v>
      </c>
      <c r="L8" s="293" t="s">
        <v>2051</v>
      </c>
      <c r="M8" s="293" t="s">
        <v>2052</v>
      </c>
      <c r="N8" s="66"/>
      <c r="O8" s="66"/>
      <c r="P8" s="66"/>
      <c r="Q8" s="66"/>
      <c r="R8" s="66"/>
      <c r="S8" s="66"/>
      <c r="T8" s="66"/>
      <c r="U8" s="66"/>
      <c r="V8" s="66"/>
      <c r="W8" s="66"/>
      <c r="X8" s="66"/>
      <c r="Y8" s="66"/>
      <c r="Z8" s="66"/>
      <c r="AA8" s="66"/>
      <c r="AB8" s="66"/>
      <c r="AC8" s="66"/>
      <c r="AD8" s="66"/>
      <c r="AE8" s="66"/>
      <c r="AF8" s="66"/>
      <c r="AG8" s="66"/>
    </row>
    <row r="9" spans="1:33" ht="15.75" customHeight="1">
      <c r="A9" s="71">
        <f t="shared" si="0"/>
        <v>43611</v>
      </c>
      <c r="B9" s="72">
        <v>7</v>
      </c>
      <c r="C9" s="293" t="s">
        <v>2040</v>
      </c>
      <c r="D9" s="281" t="s">
        <v>2195</v>
      </c>
      <c r="E9" s="281" t="s">
        <v>2195</v>
      </c>
      <c r="F9" s="281" t="s">
        <v>2208</v>
      </c>
      <c r="G9" s="281" t="s">
        <v>2195</v>
      </c>
      <c r="H9" s="281" t="s">
        <v>2042</v>
      </c>
      <c r="I9" s="281" t="s">
        <v>2219</v>
      </c>
      <c r="J9" s="293" t="s">
        <v>2050</v>
      </c>
      <c r="K9" s="293" t="s">
        <v>2027</v>
      </c>
      <c r="L9" s="293" t="s">
        <v>2054</v>
      </c>
      <c r="M9" s="293" t="s">
        <v>2052</v>
      </c>
      <c r="N9" s="66"/>
      <c r="O9" s="66"/>
      <c r="P9" s="66"/>
      <c r="Q9" s="66"/>
      <c r="R9" s="66"/>
      <c r="S9" s="66"/>
      <c r="T9" s="66"/>
      <c r="U9" s="66"/>
      <c r="V9" s="66"/>
      <c r="W9" s="66"/>
      <c r="X9" s="66"/>
      <c r="Y9" s="66"/>
      <c r="Z9" s="66"/>
      <c r="AA9" s="66"/>
      <c r="AB9" s="66"/>
      <c r="AC9" s="66"/>
      <c r="AD9" s="66"/>
      <c r="AE9" s="66"/>
      <c r="AF9" s="66"/>
      <c r="AG9" s="66"/>
    </row>
    <row r="10" spans="1:33" ht="15.75" customHeight="1">
      <c r="A10" s="71">
        <f t="shared" si="0"/>
        <v>43618</v>
      </c>
      <c r="B10" s="72">
        <v>8</v>
      </c>
      <c r="C10" s="293" t="s">
        <v>2055</v>
      </c>
      <c r="D10" s="281" t="s">
        <v>2056</v>
      </c>
      <c r="E10" s="281" t="s">
        <v>2201</v>
      </c>
      <c r="F10" s="281" t="s">
        <v>2207</v>
      </c>
      <c r="G10" s="281" t="s">
        <v>2056</v>
      </c>
      <c r="H10" s="281" t="s">
        <v>2214</v>
      </c>
      <c r="I10" s="281" t="s">
        <v>2220</v>
      </c>
      <c r="J10" s="293" t="s">
        <v>2057</v>
      </c>
      <c r="K10" s="293" t="s">
        <v>2053</v>
      </c>
      <c r="L10" s="293" t="s">
        <v>2238</v>
      </c>
      <c r="M10" s="293" t="s">
        <v>2239</v>
      </c>
      <c r="N10" s="66"/>
      <c r="O10" s="66"/>
      <c r="P10" s="66"/>
      <c r="Q10" s="66"/>
      <c r="R10" s="66"/>
      <c r="S10" s="66"/>
      <c r="T10" s="66"/>
      <c r="U10" s="66"/>
      <c r="V10" s="66"/>
      <c r="W10" s="66"/>
      <c r="X10" s="66"/>
      <c r="Y10" s="66"/>
      <c r="Z10" s="66"/>
      <c r="AA10" s="66"/>
      <c r="AB10" s="66"/>
      <c r="AC10" s="66"/>
      <c r="AD10" s="66"/>
      <c r="AE10" s="66"/>
      <c r="AF10" s="66"/>
      <c r="AG10" s="66"/>
    </row>
    <row r="11" spans="1:33" ht="15.75" customHeight="1">
      <c r="A11" s="71">
        <f t="shared" si="0"/>
        <v>43625</v>
      </c>
      <c r="B11" s="72">
        <v>9</v>
      </c>
      <c r="C11" s="293" t="s">
        <v>2055</v>
      </c>
      <c r="D11" s="281" t="s">
        <v>2058</v>
      </c>
      <c r="E11" s="281" t="s">
        <v>2202</v>
      </c>
      <c r="F11" s="281" t="s">
        <v>2209</v>
      </c>
      <c r="G11" s="281" t="s">
        <v>2058</v>
      </c>
      <c r="H11" s="281" t="s">
        <v>2215</v>
      </c>
      <c r="I11" s="281" t="s">
        <v>2222</v>
      </c>
      <c r="J11" s="293" t="s">
        <v>2003</v>
      </c>
      <c r="K11" s="293" t="s">
        <v>2048</v>
      </c>
      <c r="L11" s="293" t="s">
        <v>2238</v>
      </c>
      <c r="M11" s="293" t="s">
        <v>2239</v>
      </c>
      <c r="N11" s="66"/>
      <c r="O11" s="66"/>
      <c r="P11" s="66"/>
      <c r="Q11" s="66"/>
      <c r="R11" s="66"/>
      <c r="S11" s="66"/>
      <c r="T11" s="66"/>
      <c r="U11" s="66"/>
      <c r="V11" s="66"/>
      <c r="W11" s="66"/>
      <c r="X11" s="66"/>
      <c r="Y11" s="66"/>
      <c r="Z11" s="66"/>
      <c r="AA11" s="66"/>
      <c r="AB11" s="66"/>
      <c r="AC11" s="66"/>
      <c r="AD11" s="66"/>
      <c r="AE11" s="66"/>
      <c r="AF11" s="66"/>
      <c r="AG11" s="66"/>
    </row>
    <row r="12" spans="1:33" ht="15.75" customHeight="1">
      <c r="A12" s="71">
        <f t="shared" si="0"/>
        <v>43632</v>
      </c>
      <c r="B12" s="72">
        <v>10</v>
      </c>
      <c r="C12" s="293" t="s">
        <v>2055</v>
      </c>
      <c r="D12" s="281" t="s">
        <v>2199</v>
      </c>
      <c r="E12" s="281" t="s">
        <v>2204</v>
      </c>
      <c r="F12" s="281" t="s">
        <v>2209</v>
      </c>
      <c r="G12" s="281" t="s">
        <v>2199</v>
      </c>
      <c r="H12" s="281" t="s">
        <v>2215</v>
      </c>
      <c r="I12" s="281" t="s">
        <v>2221</v>
      </c>
      <c r="J12" s="293" t="s">
        <v>2044</v>
      </c>
      <c r="K12" s="293" t="s">
        <v>2048</v>
      </c>
      <c r="L12" s="293" t="s">
        <v>2059</v>
      </c>
      <c r="M12" s="293" t="s">
        <v>2239</v>
      </c>
      <c r="N12" s="66"/>
      <c r="O12" s="66"/>
      <c r="P12" s="66"/>
      <c r="Q12" s="66"/>
      <c r="R12" s="66"/>
      <c r="S12" s="66"/>
      <c r="T12" s="66"/>
      <c r="U12" s="66"/>
      <c r="V12" s="66"/>
      <c r="W12" s="66"/>
      <c r="X12" s="66"/>
      <c r="Y12" s="66"/>
      <c r="Z12" s="66"/>
      <c r="AA12" s="66"/>
      <c r="AB12" s="66"/>
      <c r="AC12" s="66"/>
      <c r="AD12" s="66"/>
      <c r="AE12" s="66"/>
      <c r="AF12" s="66"/>
      <c r="AG12" s="66"/>
    </row>
    <row r="13" spans="1:33" ht="15.75" customHeight="1">
      <c r="A13" s="71">
        <f t="shared" si="0"/>
        <v>43639</v>
      </c>
      <c r="B13" s="72">
        <v>11</v>
      </c>
      <c r="C13" s="293" t="s">
        <v>2060</v>
      </c>
      <c r="D13" s="281" t="s">
        <v>2200</v>
      </c>
      <c r="E13" s="281" t="s">
        <v>2203</v>
      </c>
      <c r="F13" s="281" t="s">
        <v>2210</v>
      </c>
      <c r="G13" s="281" t="s">
        <v>2200</v>
      </c>
      <c r="H13" s="281" t="s">
        <v>2216</v>
      </c>
      <c r="I13" s="281" t="s">
        <v>2221</v>
      </c>
      <c r="J13" s="293" t="s">
        <v>2044</v>
      </c>
      <c r="K13" s="293" t="s">
        <v>2061</v>
      </c>
      <c r="L13" s="293" t="s">
        <v>2059</v>
      </c>
      <c r="M13" s="293" t="s">
        <v>2239</v>
      </c>
      <c r="N13" s="66"/>
      <c r="O13" s="66"/>
      <c r="P13" s="66"/>
      <c r="Q13" s="66"/>
      <c r="R13" s="66"/>
      <c r="S13" s="66"/>
      <c r="T13" s="66"/>
      <c r="U13" s="66"/>
      <c r="V13" s="66"/>
      <c r="W13" s="66"/>
      <c r="X13" s="66"/>
      <c r="Y13" s="66"/>
      <c r="Z13" s="66"/>
      <c r="AA13" s="66"/>
      <c r="AB13" s="66"/>
      <c r="AC13" s="66"/>
      <c r="AD13" s="66"/>
      <c r="AE13" s="66"/>
      <c r="AF13" s="66"/>
      <c r="AG13" s="66"/>
    </row>
    <row r="14" spans="1:33" ht="15.75" customHeight="1">
      <c r="A14" s="71">
        <f t="shared" si="0"/>
        <v>43646</v>
      </c>
      <c r="B14" s="72">
        <v>12</v>
      </c>
      <c r="C14" s="293" t="s">
        <v>2060</v>
      </c>
      <c r="D14" s="281" t="s">
        <v>2062</v>
      </c>
      <c r="E14" s="281" t="s">
        <v>2205</v>
      </c>
      <c r="F14" s="281" t="s">
        <v>2209</v>
      </c>
      <c r="G14" s="281" t="s">
        <v>2062</v>
      </c>
      <c r="H14" s="281" t="s">
        <v>2216</v>
      </c>
      <c r="I14" s="281" t="s">
        <v>2221</v>
      </c>
      <c r="J14" s="293" t="s">
        <v>2044</v>
      </c>
      <c r="K14" s="293" t="s">
        <v>2061</v>
      </c>
      <c r="L14" s="293" t="s">
        <v>2002</v>
      </c>
      <c r="M14" s="293" t="s">
        <v>2002</v>
      </c>
      <c r="N14" s="66"/>
      <c r="O14" s="66"/>
      <c r="P14" s="66"/>
      <c r="Q14" s="66"/>
      <c r="R14" s="66"/>
      <c r="S14" s="66"/>
      <c r="T14" s="66"/>
      <c r="U14" s="66"/>
      <c r="V14" s="66"/>
      <c r="W14" s="66"/>
      <c r="X14" s="66"/>
      <c r="Y14" s="66"/>
      <c r="Z14" s="66"/>
      <c r="AA14" s="66"/>
      <c r="AB14" s="66"/>
      <c r="AC14" s="66"/>
      <c r="AD14" s="66"/>
      <c r="AE14" s="66"/>
      <c r="AF14" s="66"/>
      <c r="AG14" s="66"/>
    </row>
    <row r="15" spans="1:33" ht="15.75" customHeight="1">
      <c r="A15" s="71">
        <f t="shared" si="0"/>
        <v>43653</v>
      </c>
      <c r="B15" s="72">
        <v>13</v>
      </c>
      <c r="C15" s="293" t="s">
        <v>2063</v>
      </c>
      <c r="D15" s="293" t="s">
        <v>2064</v>
      </c>
      <c r="E15" s="293" t="s">
        <v>2065</v>
      </c>
      <c r="F15" s="281" t="s">
        <v>2066</v>
      </c>
      <c r="G15" s="293" t="s">
        <v>2067</v>
      </c>
      <c r="H15" s="293" t="s">
        <v>2067</v>
      </c>
      <c r="I15" s="293" t="s">
        <v>2002</v>
      </c>
      <c r="J15" s="293" t="s">
        <v>2002</v>
      </c>
      <c r="K15" s="293" t="s">
        <v>2002</v>
      </c>
      <c r="L15" s="293" t="s">
        <v>2002</v>
      </c>
      <c r="M15" s="293" t="s">
        <v>2002</v>
      </c>
      <c r="N15" s="66"/>
      <c r="O15" s="66"/>
      <c r="P15" s="66"/>
      <c r="Q15" s="66"/>
      <c r="R15" s="66"/>
      <c r="S15" s="66"/>
      <c r="T15" s="66"/>
      <c r="U15" s="66"/>
      <c r="V15" s="66"/>
      <c r="W15" s="66"/>
      <c r="X15" s="66"/>
      <c r="Y15" s="66"/>
      <c r="Z15" s="66"/>
      <c r="AA15" s="66"/>
      <c r="AB15" s="66"/>
      <c r="AC15" s="66"/>
      <c r="AD15" s="66"/>
      <c r="AE15" s="66"/>
      <c r="AF15" s="66"/>
      <c r="AG15" s="66"/>
    </row>
    <row r="16" spans="1:33" ht="15.75" hidden="1" customHeight="1">
      <c r="A16" s="71">
        <f t="shared" si="0"/>
        <v>43660</v>
      </c>
      <c r="B16" s="72">
        <v>14</v>
      </c>
      <c r="C16" s="72" t="s">
        <v>83</v>
      </c>
      <c r="D16" s="72" t="s">
        <v>84</v>
      </c>
      <c r="E16" s="72" t="s">
        <v>85</v>
      </c>
      <c r="F16" s="72" t="s">
        <v>86</v>
      </c>
      <c r="G16" s="72" t="s">
        <v>87</v>
      </c>
      <c r="H16" s="72" t="s">
        <v>88</v>
      </c>
      <c r="I16" s="72" t="s">
        <v>89</v>
      </c>
      <c r="J16" s="72" t="s">
        <v>90</v>
      </c>
      <c r="K16" s="72" t="s">
        <v>91</v>
      </c>
      <c r="L16" s="72" t="s">
        <v>92</v>
      </c>
      <c r="M16" s="72" t="s">
        <v>93</v>
      </c>
      <c r="N16" s="66"/>
      <c r="O16" s="66"/>
      <c r="P16" s="66"/>
      <c r="Q16" s="66"/>
      <c r="R16" s="66"/>
      <c r="S16" s="66"/>
      <c r="T16" s="66"/>
      <c r="U16" s="66"/>
      <c r="V16" s="66"/>
      <c r="W16" s="66"/>
      <c r="X16" s="66"/>
      <c r="Y16" s="66"/>
      <c r="Z16" s="66"/>
      <c r="AA16" s="66"/>
      <c r="AB16" s="66"/>
      <c r="AC16" s="66"/>
      <c r="AD16" s="66"/>
      <c r="AE16" s="66"/>
      <c r="AF16" s="66"/>
      <c r="AG16" s="66"/>
    </row>
    <row r="17" spans="1:33" ht="15.75" hidden="1" customHeight="1">
      <c r="A17" s="71">
        <f t="shared" si="0"/>
        <v>43667</v>
      </c>
      <c r="B17" s="72">
        <v>15</v>
      </c>
      <c r="C17" s="72" t="s">
        <v>94</v>
      </c>
      <c r="D17" s="72" t="s">
        <v>95</v>
      </c>
      <c r="E17" s="72" t="s">
        <v>96</v>
      </c>
      <c r="F17" s="72" t="s">
        <v>97</v>
      </c>
      <c r="G17" s="72" t="s">
        <v>98</v>
      </c>
      <c r="H17" s="72" t="s">
        <v>99</v>
      </c>
      <c r="I17" s="72" t="s">
        <v>100</v>
      </c>
      <c r="J17" s="72" t="s">
        <v>101</v>
      </c>
      <c r="K17" s="72" t="s">
        <v>102</v>
      </c>
      <c r="L17" s="72" t="s">
        <v>103</v>
      </c>
      <c r="M17" s="72" t="s">
        <v>104</v>
      </c>
      <c r="N17" s="66"/>
      <c r="O17" s="66"/>
      <c r="P17" s="66"/>
      <c r="Q17" s="66"/>
      <c r="R17" s="66"/>
      <c r="S17" s="66"/>
      <c r="T17" s="66"/>
      <c r="U17" s="66"/>
      <c r="V17" s="66"/>
      <c r="W17" s="66"/>
      <c r="X17" s="66"/>
      <c r="Y17" s="66"/>
      <c r="Z17" s="66"/>
      <c r="AA17" s="66"/>
      <c r="AB17" s="66"/>
      <c r="AC17" s="66"/>
      <c r="AD17" s="66"/>
      <c r="AE17" s="66"/>
      <c r="AF17" s="66"/>
      <c r="AG17" s="66"/>
    </row>
    <row r="18" spans="1:33" ht="15.75" hidden="1" customHeight="1">
      <c r="A18" s="71">
        <f t="shared" si="0"/>
        <v>43674</v>
      </c>
      <c r="B18" s="72">
        <v>16</v>
      </c>
      <c r="C18" s="72" t="s">
        <v>105</v>
      </c>
      <c r="D18" s="72" t="s">
        <v>106</v>
      </c>
      <c r="E18" s="72" t="s">
        <v>107</v>
      </c>
      <c r="F18" s="72" t="s">
        <v>108</v>
      </c>
      <c r="G18" s="72" t="s">
        <v>109</v>
      </c>
      <c r="H18" s="72" t="s">
        <v>110</v>
      </c>
      <c r="I18" s="72" t="s">
        <v>111</v>
      </c>
      <c r="J18" s="72" t="s">
        <v>112</v>
      </c>
      <c r="K18" s="72" t="s">
        <v>113</v>
      </c>
      <c r="L18" s="72" t="s">
        <v>114</v>
      </c>
      <c r="M18" s="72" t="s">
        <v>115</v>
      </c>
      <c r="N18" s="66"/>
      <c r="O18" s="66"/>
      <c r="P18" s="66"/>
      <c r="Q18" s="66"/>
      <c r="R18" s="66"/>
      <c r="S18" s="66"/>
      <c r="T18" s="66"/>
      <c r="U18" s="66"/>
      <c r="V18" s="66"/>
      <c r="W18" s="66"/>
      <c r="X18" s="66"/>
      <c r="Y18" s="66"/>
      <c r="Z18" s="66"/>
      <c r="AA18" s="66"/>
      <c r="AB18" s="66"/>
      <c r="AC18" s="66"/>
      <c r="AD18" s="66"/>
      <c r="AE18" s="66"/>
      <c r="AF18" s="66"/>
      <c r="AG18" s="66"/>
    </row>
    <row r="19" spans="1:33" ht="15.75" hidden="1" customHeight="1">
      <c r="A19" s="71">
        <f t="shared" si="0"/>
        <v>43681</v>
      </c>
      <c r="B19" s="72">
        <v>17</v>
      </c>
      <c r="C19" s="72" t="s">
        <v>116</v>
      </c>
      <c r="D19" s="72" t="s">
        <v>117</v>
      </c>
      <c r="E19" s="72" t="s">
        <v>118</v>
      </c>
      <c r="F19" s="72" t="s">
        <v>119</v>
      </c>
      <c r="G19" s="72" t="s">
        <v>120</v>
      </c>
      <c r="H19" s="72" t="s">
        <v>121</v>
      </c>
      <c r="I19" s="72" t="s">
        <v>122</v>
      </c>
      <c r="J19" s="72" t="s">
        <v>123</v>
      </c>
      <c r="K19" s="72" t="s">
        <v>124</v>
      </c>
      <c r="L19" s="72" t="s">
        <v>125</v>
      </c>
      <c r="M19" s="72" t="s">
        <v>126</v>
      </c>
      <c r="N19" s="66"/>
      <c r="O19" s="66"/>
      <c r="P19" s="66"/>
      <c r="Q19" s="66"/>
      <c r="R19" s="66"/>
      <c r="S19" s="66"/>
      <c r="T19" s="66"/>
      <c r="U19" s="66"/>
      <c r="V19" s="66"/>
      <c r="W19" s="66"/>
      <c r="X19" s="66"/>
      <c r="Y19" s="66"/>
      <c r="Z19" s="66"/>
      <c r="AA19" s="66"/>
      <c r="AB19" s="66"/>
      <c r="AC19" s="66"/>
      <c r="AD19" s="66"/>
      <c r="AE19" s="66"/>
      <c r="AF19" s="66"/>
      <c r="AG19" s="66"/>
    </row>
    <row r="20" spans="1:33" ht="15.75" hidden="1" customHeight="1">
      <c r="A20" s="71">
        <f t="shared" si="0"/>
        <v>43688</v>
      </c>
      <c r="B20" s="72">
        <v>18</v>
      </c>
      <c r="C20" s="72" t="s">
        <v>127</v>
      </c>
      <c r="D20" s="72" t="s">
        <v>128</v>
      </c>
      <c r="E20" s="72" t="s">
        <v>129</v>
      </c>
      <c r="F20" s="72" t="s">
        <v>130</v>
      </c>
      <c r="G20" s="72" t="s">
        <v>131</v>
      </c>
      <c r="H20" s="72" t="s">
        <v>132</v>
      </c>
      <c r="I20" s="72" t="s">
        <v>133</v>
      </c>
      <c r="J20" s="72" t="s">
        <v>134</v>
      </c>
      <c r="K20" s="72" t="s">
        <v>135</v>
      </c>
      <c r="L20" s="72" t="s">
        <v>136</v>
      </c>
      <c r="M20" s="72" t="s">
        <v>137</v>
      </c>
      <c r="N20" s="66"/>
      <c r="O20" s="66"/>
      <c r="P20" s="66"/>
      <c r="Q20" s="66"/>
      <c r="R20" s="66"/>
      <c r="S20" s="66"/>
      <c r="T20" s="66"/>
      <c r="U20" s="66"/>
      <c r="V20" s="66"/>
      <c r="W20" s="66"/>
      <c r="X20" s="66"/>
      <c r="Y20" s="66"/>
      <c r="Z20" s="66"/>
      <c r="AA20" s="66"/>
      <c r="AB20" s="66"/>
      <c r="AC20" s="66"/>
      <c r="AD20" s="66"/>
      <c r="AE20" s="66"/>
      <c r="AF20" s="66"/>
      <c r="AG20" s="66"/>
    </row>
    <row r="21" spans="1:33" ht="15.75" hidden="1" customHeight="1">
      <c r="A21" s="71">
        <f t="shared" si="0"/>
        <v>43695</v>
      </c>
      <c r="B21" s="72">
        <v>19</v>
      </c>
      <c r="C21" s="72" t="s">
        <v>138</v>
      </c>
      <c r="D21" s="72" t="s">
        <v>139</v>
      </c>
      <c r="E21" s="72" t="s">
        <v>140</v>
      </c>
      <c r="F21" s="72" t="s">
        <v>141</v>
      </c>
      <c r="G21" s="72" t="s">
        <v>142</v>
      </c>
      <c r="H21" s="72" t="s">
        <v>143</v>
      </c>
      <c r="I21" s="72" t="s">
        <v>144</v>
      </c>
      <c r="J21" s="72" t="s">
        <v>145</v>
      </c>
      <c r="K21" s="72" t="s">
        <v>146</v>
      </c>
      <c r="L21" s="72" t="s">
        <v>147</v>
      </c>
      <c r="M21" s="72" t="s">
        <v>148</v>
      </c>
      <c r="N21" s="66"/>
      <c r="O21" s="66"/>
      <c r="P21" s="66"/>
      <c r="Q21" s="66"/>
      <c r="R21" s="66"/>
      <c r="S21" s="66"/>
      <c r="T21" s="66"/>
      <c r="U21" s="66"/>
      <c r="V21" s="66"/>
      <c r="W21" s="66"/>
      <c r="X21" s="66"/>
      <c r="Y21" s="66"/>
      <c r="Z21" s="66"/>
      <c r="AA21" s="66"/>
      <c r="AB21" s="66"/>
      <c r="AC21" s="66"/>
      <c r="AD21" s="66"/>
      <c r="AE21" s="66"/>
      <c r="AF21" s="66"/>
      <c r="AG21" s="66"/>
    </row>
    <row r="22" spans="1:33" ht="15.75" hidden="1" customHeight="1">
      <c r="A22" s="71">
        <f t="shared" si="0"/>
        <v>43702</v>
      </c>
      <c r="B22" s="72">
        <v>20</v>
      </c>
      <c r="C22" s="72" t="s">
        <v>149</v>
      </c>
      <c r="D22" s="72" t="s">
        <v>150</v>
      </c>
      <c r="E22" s="72" t="s">
        <v>151</v>
      </c>
      <c r="F22" s="72" t="s">
        <v>152</v>
      </c>
      <c r="G22" s="72" t="s">
        <v>153</v>
      </c>
      <c r="H22" s="72" t="s">
        <v>154</v>
      </c>
      <c r="I22" s="72" t="s">
        <v>155</v>
      </c>
      <c r="J22" s="72" t="s">
        <v>156</v>
      </c>
      <c r="K22" s="72" t="s">
        <v>157</v>
      </c>
      <c r="L22" s="72" t="s">
        <v>158</v>
      </c>
      <c r="M22" s="72" t="s">
        <v>159</v>
      </c>
      <c r="N22" s="66"/>
      <c r="O22" s="66"/>
      <c r="P22" s="66"/>
      <c r="Q22" s="66"/>
      <c r="R22" s="66"/>
      <c r="S22" s="66"/>
      <c r="T22" s="66"/>
      <c r="U22" s="66"/>
      <c r="V22" s="66"/>
      <c r="W22" s="66"/>
      <c r="X22" s="66"/>
      <c r="Y22" s="66"/>
      <c r="Z22" s="66"/>
      <c r="AA22" s="66"/>
      <c r="AB22" s="66"/>
      <c r="AC22" s="66"/>
      <c r="AD22" s="66"/>
      <c r="AE22" s="66"/>
      <c r="AF22" s="66"/>
      <c r="AG22" s="66"/>
    </row>
    <row r="23" spans="1:33" ht="15.75" hidden="1" customHeight="1">
      <c r="A23" s="71">
        <f t="shared" si="0"/>
        <v>43709</v>
      </c>
      <c r="B23" s="72">
        <v>21</v>
      </c>
      <c r="C23" s="72" t="s">
        <v>160</v>
      </c>
      <c r="D23" s="72" t="s">
        <v>161</v>
      </c>
      <c r="E23" s="72" t="s">
        <v>162</v>
      </c>
      <c r="F23" s="72" t="s">
        <v>163</v>
      </c>
      <c r="G23" s="72" t="s">
        <v>164</v>
      </c>
      <c r="H23" s="72" t="s">
        <v>165</v>
      </c>
      <c r="I23" s="72" t="s">
        <v>166</v>
      </c>
      <c r="J23" s="72" t="s">
        <v>167</v>
      </c>
      <c r="K23" s="72" t="s">
        <v>168</v>
      </c>
      <c r="L23" s="72" t="s">
        <v>169</v>
      </c>
      <c r="M23" s="72" t="s">
        <v>170</v>
      </c>
      <c r="N23" s="66"/>
      <c r="O23" s="66"/>
      <c r="P23" s="66"/>
      <c r="Q23" s="66"/>
      <c r="R23" s="66"/>
      <c r="S23" s="66"/>
      <c r="T23" s="66"/>
      <c r="U23" s="66"/>
      <c r="V23" s="66"/>
      <c r="W23" s="66"/>
      <c r="X23" s="66"/>
      <c r="Y23" s="66"/>
      <c r="Z23" s="66"/>
      <c r="AA23" s="66"/>
      <c r="AB23" s="66"/>
      <c r="AC23" s="66"/>
      <c r="AD23" s="66"/>
      <c r="AE23" s="66"/>
      <c r="AF23" s="66"/>
      <c r="AG23" s="66"/>
    </row>
    <row r="24" spans="1:33" ht="15.75" hidden="1" customHeight="1">
      <c r="A24" s="71">
        <f t="shared" si="0"/>
        <v>43716</v>
      </c>
      <c r="B24" s="72">
        <v>22</v>
      </c>
      <c r="C24" s="72" t="s">
        <v>171</v>
      </c>
      <c r="D24" s="72" t="s">
        <v>172</v>
      </c>
      <c r="E24" s="72" t="s">
        <v>173</v>
      </c>
      <c r="F24" s="72" t="s">
        <v>174</v>
      </c>
      <c r="G24" s="72" t="s">
        <v>175</v>
      </c>
      <c r="H24" s="72" t="s">
        <v>176</v>
      </c>
      <c r="I24" s="72" t="s">
        <v>177</v>
      </c>
      <c r="J24" s="72" t="s">
        <v>178</v>
      </c>
      <c r="K24" s="72" t="s">
        <v>179</v>
      </c>
      <c r="L24" s="72" t="s">
        <v>180</v>
      </c>
      <c r="M24" s="72" t="s">
        <v>181</v>
      </c>
      <c r="N24" s="66"/>
      <c r="O24" s="66"/>
      <c r="P24" s="66"/>
      <c r="Q24" s="66"/>
      <c r="R24" s="66"/>
      <c r="S24" s="66"/>
      <c r="T24" s="66"/>
      <c r="U24" s="66"/>
      <c r="V24" s="66"/>
      <c r="W24" s="66"/>
      <c r="X24" s="66"/>
      <c r="Y24" s="66"/>
      <c r="Z24" s="66"/>
      <c r="AA24" s="66"/>
      <c r="AB24" s="66"/>
      <c r="AC24" s="66"/>
      <c r="AD24" s="66"/>
      <c r="AE24" s="66"/>
      <c r="AF24" s="66"/>
      <c r="AG24" s="66"/>
    </row>
    <row r="25" spans="1:33" ht="15.75" hidden="1" customHeight="1">
      <c r="A25" s="71">
        <f t="shared" si="0"/>
        <v>43723</v>
      </c>
      <c r="B25" s="72">
        <v>23</v>
      </c>
      <c r="C25" s="72" t="s">
        <v>182</v>
      </c>
      <c r="D25" s="72" t="s">
        <v>183</v>
      </c>
      <c r="E25" s="72" t="s">
        <v>184</v>
      </c>
      <c r="F25" s="72" t="s">
        <v>185</v>
      </c>
      <c r="G25" s="72" t="s">
        <v>186</v>
      </c>
      <c r="H25" s="72" t="s">
        <v>187</v>
      </c>
      <c r="I25" s="72" t="s">
        <v>188</v>
      </c>
      <c r="J25" s="72" t="s">
        <v>189</v>
      </c>
      <c r="K25" s="72" t="s">
        <v>190</v>
      </c>
      <c r="L25" s="72" t="s">
        <v>191</v>
      </c>
      <c r="M25" s="72" t="s">
        <v>192</v>
      </c>
      <c r="N25" s="66"/>
      <c r="O25" s="66"/>
      <c r="P25" s="66"/>
      <c r="Q25" s="66"/>
      <c r="R25" s="66"/>
      <c r="S25" s="66"/>
      <c r="T25" s="66"/>
      <c r="U25" s="66"/>
      <c r="V25" s="66"/>
      <c r="W25" s="66"/>
      <c r="X25" s="66"/>
      <c r="Y25" s="66"/>
      <c r="Z25" s="66"/>
      <c r="AA25" s="66"/>
      <c r="AB25" s="66"/>
      <c r="AC25" s="66"/>
      <c r="AD25" s="66"/>
      <c r="AE25" s="66"/>
      <c r="AF25" s="66"/>
      <c r="AG25" s="66"/>
    </row>
    <row r="26" spans="1:33" ht="15.75" hidden="1" customHeight="1">
      <c r="A26" s="71">
        <f t="shared" si="0"/>
        <v>43730</v>
      </c>
      <c r="B26" s="72">
        <v>24</v>
      </c>
      <c r="C26" s="72" t="s">
        <v>193</v>
      </c>
      <c r="D26" s="72" t="s">
        <v>194</v>
      </c>
      <c r="E26" s="72" t="s">
        <v>195</v>
      </c>
      <c r="F26" s="72" t="s">
        <v>196</v>
      </c>
      <c r="G26" s="72" t="s">
        <v>197</v>
      </c>
      <c r="H26" s="72" t="s">
        <v>198</v>
      </c>
      <c r="I26" s="72" t="s">
        <v>199</v>
      </c>
      <c r="J26" s="72" t="s">
        <v>200</v>
      </c>
      <c r="K26" s="72" t="s">
        <v>201</v>
      </c>
      <c r="L26" s="72" t="s">
        <v>202</v>
      </c>
      <c r="M26" s="72" t="s">
        <v>203</v>
      </c>
      <c r="N26" s="66"/>
      <c r="O26" s="66"/>
      <c r="P26" s="66"/>
      <c r="Q26" s="66"/>
      <c r="R26" s="66"/>
      <c r="S26" s="66"/>
      <c r="T26" s="66"/>
      <c r="U26" s="66"/>
      <c r="V26" s="66"/>
      <c r="W26" s="66"/>
      <c r="X26" s="66"/>
      <c r="Y26" s="66"/>
      <c r="Z26" s="66"/>
      <c r="AA26" s="66"/>
      <c r="AB26" s="66"/>
      <c r="AC26" s="66"/>
      <c r="AD26" s="66"/>
      <c r="AE26" s="66"/>
      <c r="AF26" s="66"/>
      <c r="AG26" s="66"/>
    </row>
    <row r="27" spans="1:33" ht="15.75" hidden="1" customHeight="1">
      <c r="A27" s="71">
        <f t="shared" si="0"/>
        <v>43737</v>
      </c>
      <c r="B27" s="72">
        <v>25</v>
      </c>
      <c r="C27" s="72" t="s">
        <v>204</v>
      </c>
      <c r="D27" s="72" t="s">
        <v>205</v>
      </c>
      <c r="E27" s="72" t="s">
        <v>206</v>
      </c>
      <c r="F27" s="72" t="s">
        <v>207</v>
      </c>
      <c r="G27" s="72" t="s">
        <v>208</v>
      </c>
      <c r="H27" s="72" t="s">
        <v>209</v>
      </c>
      <c r="I27" s="72" t="s">
        <v>210</v>
      </c>
      <c r="J27" s="72" t="s">
        <v>211</v>
      </c>
      <c r="K27" s="72" t="s">
        <v>212</v>
      </c>
      <c r="L27" s="72" t="s">
        <v>213</v>
      </c>
      <c r="M27" s="72" t="s">
        <v>214</v>
      </c>
      <c r="N27" s="66"/>
      <c r="O27" s="66"/>
      <c r="P27" s="66"/>
      <c r="Q27" s="66"/>
      <c r="R27" s="66"/>
      <c r="S27" s="66"/>
      <c r="T27" s="66"/>
      <c r="U27" s="66"/>
      <c r="V27" s="66"/>
      <c r="W27" s="66"/>
      <c r="X27" s="66"/>
      <c r="Y27" s="66"/>
      <c r="Z27" s="66"/>
      <c r="AA27" s="66"/>
      <c r="AB27" s="66"/>
      <c r="AC27" s="66"/>
      <c r="AD27" s="66"/>
      <c r="AE27" s="66"/>
      <c r="AF27" s="66"/>
      <c r="AG27" s="66"/>
    </row>
    <row r="28" spans="1:33" ht="15.75" hidden="1" customHeight="1">
      <c r="A28" s="71">
        <f t="shared" si="0"/>
        <v>43744</v>
      </c>
      <c r="B28" s="72">
        <v>26</v>
      </c>
      <c r="C28" s="72" t="s">
        <v>215</v>
      </c>
      <c r="D28" s="72" t="s">
        <v>216</v>
      </c>
      <c r="E28" s="72" t="s">
        <v>217</v>
      </c>
      <c r="F28" s="72" t="s">
        <v>218</v>
      </c>
      <c r="G28" s="72" t="s">
        <v>219</v>
      </c>
      <c r="H28" s="72" t="s">
        <v>220</v>
      </c>
      <c r="I28" s="72" t="s">
        <v>221</v>
      </c>
      <c r="J28" s="72" t="s">
        <v>222</v>
      </c>
      <c r="K28" s="72" t="s">
        <v>223</v>
      </c>
      <c r="L28" s="72" t="s">
        <v>224</v>
      </c>
      <c r="M28" s="72" t="s">
        <v>225</v>
      </c>
      <c r="N28" s="66"/>
      <c r="O28" s="66"/>
      <c r="P28" s="66"/>
      <c r="Q28" s="66"/>
      <c r="R28" s="66"/>
      <c r="S28" s="66"/>
      <c r="T28" s="66"/>
      <c r="U28" s="66"/>
      <c r="V28" s="66"/>
      <c r="W28" s="66"/>
      <c r="X28" s="66"/>
      <c r="Y28" s="66"/>
      <c r="Z28" s="66"/>
      <c r="AA28" s="66"/>
      <c r="AB28" s="66"/>
      <c r="AC28" s="66"/>
      <c r="AD28" s="66"/>
      <c r="AE28" s="66"/>
      <c r="AF28" s="66"/>
      <c r="AG28" s="66"/>
    </row>
    <row r="29" spans="1:33" ht="15.75" hidden="1" customHeight="1">
      <c r="A29" s="71">
        <f t="shared" si="0"/>
        <v>43751</v>
      </c>
      <c r="B29" s="72">
        <v>27</v>
      </c>
      <c r="C29" s="72" t="s">
        <v>226</v>
      </c>
      <c r="D29" s="72" t="s">
        <v>227</v>
      </c>
      <c r="E29" s="72" t="s">
        <v>228</v>
      </c>
      <c r="F29" s="72" t="s">
        <v>229</v>
      </c>
      <c r="G29" s="72" t="s">
        <v>230</v>
      </c>
      <c r="H29" s="72" t="s">
        <v>231</v>
      </c>
      <c r="I29" s="72" t="s">
        <v>232</v>
      </c>
      <c r="J29" s="72" t="s">
        <v>233</v>
      </c>
      <c r="K29" s="72" t="s">
        <v>234</v>
      </c>
      <c r="L29" s="72" t="s">
        <v>235</v>
      </c>
      <c r="M29" s="72" t="s">
        <v>236</v>
      </c>
      <c r="N29" s="66"/>
      <c r="O29" s="66"/>
      <c r="P29" s="66"/>
      <c r="Q29" s="66"/>
      <c r="R29" s="66"/>
      <c r="S29" s="66"/>
      <c r="T29" s="66"/>
      <c r="U29" s="66"/>
      <c r="V29" s="66"/>
      <c r="W29" s="66"/>
      <c r="X29" s="66"/>
      <c r="Y29" s="66"/>
      <c r="Z29" s="66"/>
      <c r="AA29" s="66"/>
      <c r="AB29" s="66"/>
      <c r="AC29" s="66"/>
      <c r="AD29" s="66"/>
      <c r="AE29" s="66"/>
      <c r="AF29" s="66"/>
      <c r="AG29" s="66"/>
    </row>
    <row r="30" spans="1:33" ht="15.75" hidden="1" customHeight="1">
      <c r="A30" s="71">
        <f t="shared" si="0"/>
        <v>43758</v>
      </c>
      <c r="B30" s="72">
        <v>28</v>
      </c>
      <c r="C30" s="72" t="s">
        <v>237</v>
      </c>
      <c r="D30" s="72" t="s">
        <v>238</v>
      </c>
      <c r="E30" s="72" t="s">
        <v>239</v>
      </c>
      <c r="F30" s="72" t="s">
        <v>240</v>
      </c>
      <c r="G30" s="72" t="s">
        <v>241</v>
      </c>
      <c r="H30" s="72" t="s">
        <v>242</v>
      </c>
      <c r="I30" s="72" t="s">
        <v>243</v>
      </c>
      <c r="J30" s="72" t="s">
        <v>244</v>
      </c>
      <c r="K30" s="72" t="s">
        <v>245</v>
      </c>
      <c r="L30" s="72" t="s">
        <v>246</v>
      </c>
      <c r="M30" s="72" t="s">
        <v>247</v>
      </c>
      <c r="N30" s="66"/>
      <c r="O30" s="66"/>
      <c r="P30" s="66"/>
      <c r="Q30" s="66"/>
      <c r="R30" s="66"/>
      <c r="S30" s="66"/>
      <c r="T30" s="66"/>
      <c r="U30" s="66"/>
      <c r="V30" s="66"/>
      <c r="W30" s="66"/>
      <c r="X30" s="66"/>
      <c r="Y30" s="66"/>
      <c r="Z30" s="66"/>
      <c r="AA30" s="66"/>
      <c r="AB30" s="66"/>
      <c r="AC30" s="66"/>
      <c r="AD30" s="66"/>
      <c r="AE30" s="66"/>
      <c r="AF30" s="66"/>
      <c r="AG30" s="66"/>
    </row>
    <row r="31" spans="1:33" ht="15.75" hidden="1" customHeight="1">
      <c r="A31" s="71">
        <f t="shared" si="0"/>
        <v>43765</v>
      </c>
      <c r="B31" s="72">
        <v>29</v>
      </c>
      <c r="C31" s="72" t="s">
        <v>248</v>
      </c>
      <c r="D31" s="72" t="s">
        <v>249</v>
      </c>
      <c r="E31" s="72" t="s">
        <v>250</v>
      </c>
      <c r="F31" s="72" t="s">
        <v>251</v>
      </c>
      <c r="G31" s="72" t="s">
        <v>252</v>
      </c>
      <c r="H31" s="72" t="s">
        <v>253</v>
      </c>
      <c r="I31" s="72" t="s">
        <v>254</v>
      </c>
      <c r="J31" s="72" t="s">
        <v>255</v>
      </c>
      <c r="K31" s="72" t="s">
        <v>256</v>
      </c>
      <c r="L31" s="72" t="s">
        <v>257</v>
      </c>
      <c r="M31" s="72" t="s">
        <v>258</v>
      </c>
      <c r="N31" s="66"/>
      <c r="O31" s="66"/>
      <c r="P31" s="66"/>
      <c r="Q31" s="66"/>
      <c r="R31" s="66"/>
      <c r="S31" s="66"/>
      <c r="T31" s="66"/>
      <c r="U31" s="66"/>
      <c r="V31" s="66"/>
      <c r="W31" s="66"/>
      <c r="X31" s="66"/>
      <c r="Y31" s="66"/>
      <c r="Z31" s="66"/>
      <c r="AA31" s="66"/>
      <c r="AB31" s="66"/>
      <c r="AC31" s="66"/>
      <c r="AD31" s="66"/>
      <c r="AE31" s="66"/>
      <c r="AF31" s="66"/>
      <c r="AG31" s="66"/>
    </row>
    <row r="32" spans="1:33" ht="15.75" hidden="1" customHeight="1">
      <c r="A32" s="71">
        <f t="shared" si="0"/>
        <v>43772</v>
      </c>
      <c r="B32" s="72">
        <v>30</v>
      </c>
      <c r="C32" s="72" t="s">
        <v>259</v>
      </c>
      <c r="D32" s="72" t="s">
        <v>260</v>
      </c>
      <c r="E32" s="72" t="s">
        <v>261</v>
      </c>
      <c r="F32" s="72" t="s">
        <v>262</v>
      </c>
      <c r="G32" s="72" t="s">
        <v>263</v>
      </c>
      <c r="H32" s="72" t="s">
        <v>264</v>
      </c>
      <c r="I32" s="72" t="s">
        <v>265</v>
      </c>
      <c r="J32" s="72" t="s">
        <v>266</v>
      </c>
      <c r="K32" s="72" t="s">
        <v>267</v>
      </c>
      <c r="L32" s="72" t="s">
        <v>268</v>
      </c>
      <c r="M32" s="72" t="s">
        <v>269</v>
      </c>
      <c r="N32" s="66"/>
      <c r="O32" s="66"/>
      <c r="P32" s="66"/>
      <c r="Q32" s="66"/>
      <c r="R32" s="66"/>
      <c r="S32" s="66"/>
      <c r="T32" s="66"/>
      <c r="U32" s="66"/>
      <c r="V32" s="66"/>
      <c r="W32" s="66"/>
      <c r="X32" s="66"/>
      <c r="Y32" s="66"/>
      <c r="Z32" s="66"/>
      <c r="AA32" s="66"/>
      <c r="AB32" s="66"/>
      <c r="AC32" s="66"/>
      <c r="AD32" s="66"/>
      <c r="AE32" s="66"/>
      <c r="AF32" s="66"/>
      <c r="AG32" s="66"/>
    </row>
    <row r="33" spans="1:33" ht="15.75" hidden="1" customHeight="1">
      <c r="A33" s="71">
        <f t="shared" si="0"/>
        <v>43779</v>
      </c>
      <c r="B33" s="72">
        <v>31</v>
      </c>
      <c r="C33" s="72" t="s">
        <v>270</v>
      </c>
      <c r="D33" s="72" t="s">
        <v>271</v>
      </c>
      <c r="E33" s="72" t="s">
        <v>272</v>
      </c>
      <c r="F33" s="72" t="s">
        <v>273</v>
      </c>
      <c r="G33" s="72" t="s">
        <v>274</v>
      </c>
      <c r="H33" s="72" t="s">
        <v>275</v>
      </c>
      <c r="I33" s="72" t="s">
        <v>276</v>
      </c>
      <c r="J33" s="72" t="s">
        <v>277</v>
      </c>
      <c r="K33" s="72" t="s">
        <v>278</v>
      </c>
      <c r="L33" s="72" t="s">
        <v>279</v>
      </c>
      <c r="M33" s="72" t="s">
        <v>280</v>
      </c>
      <c r="N33" s="66"/>
      <c r="O33" s="66"/>
      <c r="P33" s="66"/>
      <c r="Q33" s="66"/>
      <c r="R33" s="66"/>
      <c r="S33" s="66"/>
      <c r="T33" s="66"/>
      <c r="U33" s="66"/>
      <c r="V33" s="66"/>
      <c r="W33" s="66"/>
      <c r="X33" s="66"/>
      <c r="Y33" s="66"/>
      <c r="Z33" s="66"/>
      <c r="AA33" s="66"/>
      <c r="AB33" s="66"/>
      <c r="AC33" s="66"/>
      <c r="AD33" s="66"/>
      <c r="AE33" s="66"/>
      <c r="AF33" s="66"/>
      <c r="AG33" s="66"/>
    </row>
    <row r="34" spans="1:33" ht="15.75" hidden="1" customHeight="1">
      <c r="A34" s="71">
        <f t="shared" si="0"/>
        <v>43786</v>
      </c>
      <c r="B34" s="72">
        <v>32</v>
      </c>
      <c r="C34" s="72" t="s">
        <v>281</v>
      </c>
      <c r="D34" s="72" t="s">
        <v>282</v>
      </c>
      <c r="E34" s="72" t="s">
        <v>283</v>
      </c>
      <c r="F34" s="72" t="s">
        <v>284</v>
      </c>
      <c r="G34" s="72" t="s">
        <v>285</v>
      </c>
      <c r="H34" s="72" t="s">
        <v>286</v>
      </c>
      <c r="I34" s="72" t="s">
        <v>287</v>
      </c>
      <c r="J34" s="72" t="s">
        <v>288</v>
      </c>
      <c r="K34" s="72" t="s">
        <v>289</v>
      </c>
      <c r="L34" s="72" t="s">
        <v>290</v>
      </c>
      <c r="M34" s="72" t="s">
        <v>291</v>
      </c>
      <c r="N34" s="66"/>
      <c r="O34" s="66"/>
      <c r="P34" s="66"/>
      <c r="Q34" s="66"/>
      <c r="R34" s="66"/>
      <c r="S34" s="66"/>
      <c r="T34" s="66"/>
      <c r="U34" s="66"/>
      <c r="V34" s="66"/>
      <c r="W34" s="66"/>
      <c r="X34" s="66"/>
      <c r="Y34" s="66"/>
      <c r="Z34" s="66"/>
      <c r="AA34" s="66"/>
      <c r="AB34" s="66"/>
      <c r="AC34" s="66"/>
      <c r="AD34" s="66"/>
      <c r="AE34" s="66"/>
      <c r="AF34" s="66"/>
      <c r="AG34" s="66"/>
    </row>
    <row r="35" spans="1:33" ht="15.75" hidden="1" customHeight="1">
      <c r="A35" s="71">
        <f t="shared" si="0"/>
        <v>43793</v>
      </c>
      <c r="B35" s="72">
        <v>33</v>
      </c>
      <c r="C35" s="72" t="s">
        <v>292</v>
      </c>
      <c r="D35" s="72" t="s">
        <v>293</v>
      </c>
      <c r="E35" s="72" t="s">
        <v>294</v>
      </c>
      <c r="F35" s="72" t="s">
        <v>295</v>
      </c>
      <c r="G35" s="72" t="s">
        <v>296</v>
      </c>
      <c r="H35" s="72" t="s">
        <v>297</v>
      </c>
      <c r="I35" s="72" t="s">
        <v>298</v>
      </c>
      <c r="J35" s="72" t="s">
        <v>299</v>
      </c>
      <c r="K35" s="72" t="s">
        <v>300</v>
      </c>
      <c r="L35" s="72" t="s">
        <v>301</v>
      </c>
      <c r="M35" s="72" t="s">
        <v>302</v>
      </c>
      <c r="N35" s="66"/>
      <c r="O35" s="66"/>
      <c r="P35" s="66"/>
      <c r="Q35" s="66"/>
      <c r="R35" s="66"/>
      <c r="S35" s="66"/>
      <c r="T35" s="66"/>
      <c r="U35" s="66"/>
      <c r="V35" s="66"/>
      <c r="W35" s="66"/>
      <c r="X35" s="66"/>
      <c r="Y35" s="66"/>
      <c r="Z35" s="66"/>
      <c r="AA35" s="66"/>
      <c r="AB35" s="66"/>
      <c r="AC35" s="66"/>
      <c r="AD35" s="66"/>
      <c r="AE35" s="66"/>
      <c r="AF35" s="66"/>
      <c r="AG35" s="66"/>
    </row>
    <row r="36" spans="1:33" ht="15.75" hidden="1" customHeight="1">
      <c r="A36" s="71">
        <f t="shared" si="0"/>
        <v>43800</v>
      </c>
      <c r="B36" s="72">
        <v>34</v>
      </c>
      <c r="C36" s="72" t="s">
        <v>303</v>
      </c>
      <c r="D36" s="72" t="s">
        <v>304</v>
      </c>
      <c r="E36" s="72" t="s">
        <v>305</v>
      </c>
      <c r="F36" s="72" t="s">
        <v>306</v>
      </c>
      <c r="G36" s="72" t="s">
        <v>307</v>
      </c>
      <c r="H36" s="72" t="s">
        <v>308</v>
      </c>
      <c r="I36" s="72" t="s">
        <v>309</v>
      </c>
      <c r="J36" s="72" t="s">
        <v>310</v>
      </c>
      <c r="K36" s="72" t="s">
        <v>311</v>
      </c>
      <c r="L36" s="72" t="s">
        <v>312</v>
      </c>
      <c r="M36" s="72" t="s">
        <v>313</v>
      </c>
      <c r="N36" s="66"/>
      <c r="O36" s="66"/>
      <c r="P36" s="66"/>
      <c r="Q36" s="66"/>
      <c r="R36" s="66"/>
      <c r="S36" s="66"/>
      <c r="T36" s="66"/>
      <c r="U36" s="66"/>
      <c r="V36" s="66"/>
      <c r="W36" s="66"/>
      <c r="X36" s="66"/>
      <c r="Y36" s="66"/>
      <c r="Z36" s="66"/>
      <c r="AA36" s="66"/>
      <c r="AB36" s="66"/>
      <c r="AC36" s="66"/>
      <c r="AD36" s="66"/>
      <c r="AE36" s="66"/>
      <c r="AF36" s="66"/>
      <c r="AG36" s="66"/>
    </row>
    <row r="37" spans="1:33" ht="15.75" hidden="1" customHeight="1">
      <c r="A37" s="71">
        <f t="shared" si="0"/>
        <v>43807</v>
      </c>
      <c r="B37" s="72">
        <v>35</v>
      </c>
      <c r="C37" s="72" t="s">
        <v>314</v>
      </c>
      <c r="D37" s="72" t="s">
        <v>315</v>
      </c>
      <c r="E37" s="72" t="s">
        <v>316</v>
      </c>
      <c r="F37" s="72" t="s">
        <v>317</v>
      </c>
      <c r="G37" s="72" t="s">
        <v>318</v>
      </c>
      <c r="H37" s="72" t="s">
        <v>319</v>
      </c>
      <c r="I37" s="72" t="s">
        <v>320</v>
      </c>
      <c r="J37" s="72" t="s">
        <v>321</v>
      </c>
      <c r="K37" s="72" t="s">
        <v>322</v>
      </c>
      <c r="L37" s="72" t="s">
        <v>323</v>
      </c>
      <c r="M37" s="72" t="s">
        <v>324</v>
      </c>
      <c r="N37" s="66"/>
      <c r="O37" s="66"/>
      <c r="P37" s="66"/>
      <c r="Q37" s="66"/>
      <c r="R37" s="66"/>
      <c r="S37" s="66"/>
      <c r="T37" s="66"/>
      <c r="U37" s="66"/>
      <c r="V37" s="66"/>
      <c r="W37" s="66"/>
      <c r="X37" s="66"/>
      <c r="Y37" s="66"/>
      <c r="Z37" s="66"/>
      <c r="AA37" s="66"/>
      <c r="AB37" s="66"/>
      <c r="AC37" s="66"/>
      <c r="AD37" s="66"/>
      <c r="AE37" s="66"/>
      <c r="AF37" s="66"/>
      <c r="AG37" s="66"/>
    </row>
    <row r="38" spans="1:33" ht="15.75" hidden="1" customHeight="1">
      <c r="A38" s="71">
        <f t="shared" si="0"/>
        <v>43814</v>
      </c>
      <c r="B38" s="72">
        <v>36</v>
      </c>
      <c r="C38" s="72" t="s">
        <v>325</v>
      </c>
      <c r="D38" s="72" t="s">
        <v>326</v>
      </c>
      <c r="E38" s="72" t="s">
        <v>327</v>
      </c>
      <c r="F38" s="72" t="s">
        <v>328</v>
      </c>
      <c r="G38" s="72" t="s">
        <v>329</v>
      </c>
      <c r="H38" s="72" t="s">
        <v>330</v>
      </c>
      <c r="I38" s="72" t="s">
        <v>331</v>
      </c>
      <c r="J38" s="72" t="s">
        <v>332</v>
      </c>
      <c r="K38" s="72" t="s">
        <v>333</v>
      </c>
      <c r="L38" s="72" t="s">
        <v>334</v>
      </c>
      <c r="M38" s="72" t="s">
        <v>335</v>
      </c>
      <c r="N38" s="66"/>
      <c r="O38" s="66"/>
      <c r="P38" s="66"/>
      <c r="Q38" s="66"/>
      <c r="R38" s="66"/>
      <c r="S38" s="66"/>
      <c r="T38" s="66"/>
      <c r="U38" s="66"/>
      <c r="V38" s="66"/>
      <c r="W38" s="66"/>
      <c r="X38" s="66"/>
      <c r="Y38" s="66"/>
      <c r="Z38" s="66"/>
      <c r="AA38" s="66"/>
      <c r="AB38" s="66"/>
      <c r="AC38" s="66"/>
      <c r="AD38" s="66"/>
      <c r="AE38" s="66"/>
      <c r="AF38" s="66"/>
      <c r="AG38" s="66"/>
    </row>
    <row r="39" spans="1:33" ht="15.75" hidden="1" customHeight="1">
      <c r="A39" s="71">
        <f t="shared" si="0"/>
        <v>43821</v>
      </c>
      <c r="B39" s="72">
        <v>37</v>
      </c>
      <c r="C39" s="72" t="s">
        <v>336</v>
      </c>
      <c r="D39" s="72" t="s">
        <v>337</v>
      </c>
      <c r="E39" s="72" t="s">
        <v>338</v>
      </c>
      <c r="F39" s="72" t="s">
        <v>339</v>
      </c>
      <c r="G39" s="72" t="s">
        <v>340</v>
      </c>
      <c r="H39" s="72" t="s">
        <v>341</v>
      </c>
      <c r="I39" s="72" t="s">
        <v>342</v>
      </c>
      <c r="J39" s="72" t="s">
        <v>343</v>
      </c>
      <c r="K39" s="72" t="s">
        <v>344</v>
      </c>
      <c r="L39" s="72" t="s">
        <v>345</v>
      </c>
      <c r="M39" s="72" t="s">
        <v>346</v>
      </c>
      <c r="N39" s="66"/>
      <c r="O39" s="66"/>
      <c r="P39" s="66"/>
      <c r="Q39" s="66"/>
      <c r="R39" s="66"/>
      <c r="S39" s="66"/>
      <c r="T39" s="66"/>
      <c r="U39" s="66"/>
      <c r="V39" s="66"/>
      <c r="W39" s="66"/>
      <c r="X39" s="66"/>
      <c r="Y39" s="66"/>
      <c r="Z39" s="66"/>
      <c r="AA39" s="66"/>
      <c r="AB39" s="66"/>
      <c r="AC39" s="66"/>
      <c r="AD39" s="66"/>
      <c r="AE39" s="66"/>
      <c r="AF39" s="66"/>
      <c r="AG39" s="66"/>
    </row>
    <row r="40" spans="1:33" ht="15.75" hidden="1" customHeight="1">
      <c r="A40" s="71">
        <f t="shared" si="0"/>
        <v>43828</v>
      </c>
      <c r="B40" s="72">
        <v>38</v>
      </c>
      <c r="C40" s="72" t="s">
        <v>347</v>
      </c>
      <c r="D40" s="72" t="s">
        <v>348</v>
      </c>
      <c r="E40" s="72" t="s">
        <v>349</v>
      </c>
      <c r="F40" s="72" t="s">
        <v>350</v>
      </c>
      <c r="G40" s="72" t="s">
        <v>351</v>
      </c>
      <c r="H40" s="72" t="s">
        <v>352</v>
      </c>
      <c r="I40" s="72" t="s">
        <v>353</v>
      </c>
      <c r="J40" s="72" t="s">
        <v>354</v>
      </c>
      <c r="K40" s="72" t="s">
        <v>355</v>
      </c>
      <c r="L40" s="72" t="s">
        <v>356</v>
      </c>
      <c r="M40" s="72" t="s">
        <v>357</v>
      </c>
      <c r="N40" s="66"/>
      <c r="O40" s="66"/>
      <c r="P40" s="66"/>
      <c r="Q40" s="66"/>
      <c r="R40" s="66"/>
      <c r="S40" s="66"/>
      <c r="T40" s="66"/>
      <c r="U40" s="66"/>
      <c r="V40" s="66"/>
      <c r="W40" s="66"/>
      <c r="X40" s="66"/>
      <c r="Y40" s="66"/>
      <c r="Z40" s="66"/>
      <c r="AA40" s="66"/>
      <c r="AB40" s="66"/>
      <c r="AC40" s="66"/>
      <c r="AD40" s="66"/>
      <c r="AE40" s="66"/>
      <c r="AF40" s="66"/>
      <c r="AG40" s="66"/>
    </row>
    <row r="41" spans="1:33" ht="15.75" hidden="1" customHeight="1">
      <c r="A41" s="71">
        <f t="shared" si="0"/>
        <v>43835</v>
      </c>
      <c r="B41" s="72">
        <v>39</v>
      </c>
      <c r="C41" s="72" t="s">
        <v>358</v>
      </c>
      <c r="D41" s="72" t="s">
        <v>359</v>
      </c>
      <c r="E41" s="72" t="s">
        <v>360</v>
      </c>
      <c r="F41" s="72" t="s">
        <v>361</v>
      </c>
      <c r="G41" s="72" t="s">
        <v>362</v>
      </c>
      <c r="H41" s="72" t="s">
        <v>363</v>
      </c>
      <c r="I41" s="72" t="s">
        <v>364</v>
      </c>
      <c r="J41" s="72" t="s">
        <v>365</v>
      </c>
      <c r="K41" s="72" t="s">
        <v>366</v>
      </c>
      <c r="L41" s="72" t="s">
        <v>367</v>
      </c>
      <c r="M41" s="72" t="s">
        <v>368</v>
      </c>
      <c r="N41" s="66"/>
      <c r="O41" s="66"/>
      <c r="P41" s="66"/>
      <c r="Q41" s="66"/>
      <c r="R41" s="66"/>
      <c r="S41" s="66"/>
      <c r="T41" s="66"/>
      <c r="U41" s="66"/>
      <c r="V41" s="66"/>
      <c r="W41" s="66"/>
      <c r="X41" s="66"/>
      <c r="Y41" s="66"/>
      <c r="Z41" s="66"/>
      <c r="AA41" s="66"/>
      <c r="AB41" s="66"/>
      <c r="AC41" s="66"/>
      <c r="AD41" s="66"/>
      <c r="AE41" s="66"/>
      <c r="AF41" s="66"/>
      <c r="AG41" s="66"/>
    </row>
    <row r="42" spans="1:33" ht="15.75" hidden="1" customHeight="1">
      <c r="A42" s="71">
        <f t="shared" si="0"/>
        <v>43842</v>
      </c>
      <c r="B42" s="72">
        <v>40</v>
      </c>
      <c r="C42" s="72" t="s">
        <v>369</v>
      </c>
      <c r="D42" s="72" t="s">
        <v>370</v>
      </c>
      <c r="E42" s="72" t="s">
        <v>371</v>
      </c>
      <c r="F42" s="72" t="s">
        <v>372</v>
      </c>
      <c r="G42" s="72" t="s">
        <v>373</v>
      </c>
      <c r="H42" s="72" t="s">
        <v>374</v>
      </c>
      <c r="I42" s="72" t="s">
        <v>375</v>
      </c>
      <c r="J42" s="72" t="s">
        <v>376</v>
      </c>
      <c r="K42" s="72" t="s">
        <v>377</v>
      </c>
      <c r="L42" s="72" t="s">
        <v>378</v>
      </c>
      <c r="M42" s="72" t="s">
        <v>379</v>
      </c>
      <c r="N42" s="66"/>
      <c r="O42" s="66"/>
      <c r="P42" s="66"/>
      <c r="Q42" s="66"/>
      <c r="R42" s="66"/>
      <c r="S42" s="66"/>
      <c r="T42" s="66"/>
      <c r="U42" s="66"/>
      <c r="V42" s="66"/>
      <c r="W42" s="66"/>
      <c r="X42" s="66"/>
      <c r="Y42" s="66"/>
      <c r="Z42" s="66"/>
      <c r="AA42" s="66"/>
      <c r="AB42" s="66"/>
      <c r="AC42" s="66"/>
      <c r="AD42" s="66"/>
      <c r="AE42" s="66"/>
      <c r="AF42" s="66"/>
      <c r="AG42" s="66"/>
    </row>
    <row r="43" spans="1:33" ht="15.75" hidden="1" customHeight="1">
      <c r="A43" s="71">
        <f t="shared" si="0"/>
        <v>43849</v>
      </c>
      <c r="B43" s="72">
        <v>41</v>
      </c>
      <c r="C43" s="72" t="s">
        <v>380</v>
      </c>
      <c r="D43" s="72" t="s">
        <v>381</v>
      </c>
      <c r="E43" s="72" t="s">
        <v>382</v>
      </c>
      <c r="F43" s="72" t="s">
        <v>383</v>
      </c>
      <c r="G43" s="72" t="s">
        <v>384</v>
      </c>
      <c r="H43" s="72" t="s">
        <v>385</v>
      </c>
      <c r="I43" s="72" t="s">
        <v>386</v>
      </c>
      <c r="J43" s="72" t="s">
        <v>387</v>
      </c>
      <c r="K43" s="72" t="s">
        <v>388</v>
      </c>
      <c r="L43" s="72" t="s">
        <v>389</v>
      </c>
      <c r="M43" s="72" t="s">
        <v>390</v>
      </c>
      <c r="N43" s="66"/>
      <c r="O43" s="66"/>
      <c r="P43" s="66"/>
      <c r="Q43" s="66"/>
      <c r="R43" s="66"/>
      <c r="S43" s="66"/>
      <c r="T43" s="66"/>
      <c r="U43" s="66"/>
      <c r="V43" s="66"/>
      <c r="W43" s="66"/>
      <c r="X43" s="66"/>
      <c r="Y43" s="66"/>
      <c r="Z43" s="66"/>
      <c r="AA43" s="66"/>
      <c r="AB43" s="66"/>
      <c r="AC43" s="66"/>
      <c r="AD43" s="66"/>
      <c r="AE43" s="66"/>
      <c r="AF43" s="66"/>
      <c r="AG43" s="66"/>
    </row>
    <row r="44" spans="1:33" ht="15.75" hidden="1" customHeight="1">
      <c r="A44" s="71">
        <f t="shared" si="0"/>
        <v>43856</v>
      </c>
      <c r="B44" s="72">
        <v>42</v>
      </c>
      <c r="C44" s="72" t="s">
        <v>391</v>
      </c>
      <c r="D44" s="72" t="s">
        <v>392</v>
      </c>
      <c r="E44" s="72" t="s">
        <v>393</v>
      </c>
      <c r="F44" s="72" t="s">
        <v>394</v>
      </c>
      <c r="G44" s="72" t="s">
        <v>395</v>
      </c>
      <c r="H44" s="72" t="s">
        <v>396</v>
      </c>
      <c r="I44" s="72" t="s">
        <v>397</v>
      </c>
      <c r="J44" s="72" t="s">
        <v>398</v>
      </c>
      <c r="K44" s="72" t="s">
        <v>399</v>
      </c>
      <c r="L44" s="72" t="s">
        <v>400</v>
      </c>
      <c r="M44" s="72" t="s">
        <v>401</v>
      </c>
      <c r="N44" s="66"/>
      <c r="O44" s="66"/>
      <c r="P44" s="66"/>
      <c r="Q44" s="66"/>
      <c r="R44" s="66"/>
      <c r="S44" s="66"/>
      <c r="T44" s="66"/>
      <c r="U44" s="66"/>
      <c r="V44" s="66"/>
      <c r="W44" s="66"/>
      <c r="X44" s="66"/>
      <c r="Y44" s="66"/>
      <c r="Z44" s="66"/>
      <c r="AA44" s="66"/>
      <c r="AB44" s="66"/>
      <c r="AC44" s="66"/>
      <c r="AD44" s="66"/>
      <c r="AE44" s="66"/>
      <c r="AF44" s="66"/>
      <c r="AG44" s="66"/>
    </row>
    <row r="45" spans="1:33" ht="15.75" hidden="1" customHeight="1">
      <c r="A45" s="71">
        <f t="shared" si="0"/>
        <v>43863</v>
      </c>
      <c r="B45" s="72">
        <v>43</v>
      </c>
      <c r="C45" s="72" t="s">
        <v>402</v>
      </c>
      <c r="D45" s="72" t="s">
        <v>403</v>
      </c>
      <c r="E45" s="72" t="s">
        <v>404</v>
      </c>
      <c r="F45" s="72" t="s">
        <v>405</v>
      </c>
      <c r="G45" s="72" t="s">
        <v>406</v>
      </c>
      <c r="H45" s="72" t="s">
        <v>407</v>
      </c>
      <c r="I45" s="72" t="s">
        <v>408</v>
      </c>
      <c r="J45" s="72" t="s">
        <v>409</v>
      </c>
      <c r="K45" s="72" t="s">
        <v>410</v>
      </c>
      <c r="L45" s="72" t="s">
        <v>411</v>
      </c>
      <c r="M45" s="72" t="s">
        <v>412</v>
      </c>
      <c r="N45" s="66"/>
      <c r="O45" s="66"/>
      <c r="P45" s="66"/>
      <c r="Q45" s="66"/>
      <c r="R45" s="66"/>
      <c r="S45" s="66"/>
      <c r="T45" s="66"/>
      <c r="U45" s="66"/>
      <c r="V45" s="66"/>
      <c r="W45" s="66"/>
      <c r="X45" s="66"/>
      <c r="Y45" s="66"/>
      <c r="Z45" s="66"/>
      <c r="AA45" s="66"/>
      <c r="AB45" s="66"/>
      <c r="AC45" s="66"/>
      <c r="AD45" s="66"/>
      <c r="AE45" s="66"/>
      <c r="AF45" s="66"/>
      <c r="AG45" s="66"/>
    </row>
    <row r="46" spans="1:33" ht="15.75" hidden="1" customHeight="1">
      <c r="A46" s="71">
        <f t="shared" si="0"/>
        <v>43870</v>
      </c>
      <c r="B46" s="72">
        <v>44</v>
      </c>
      <c r="C46" s="72" t="s">
        <v>413</v>
      </c>
      <c r="D46" s="72" t="s">
        <v>414</v>
      </c>
      <c r="E46" s="72" t="s">
        <v>415</v>
      </c>
      <c r="F46" s="72" t="s">
        <v>416</v>
      </c>
      <c r="G46" s="72" t="s">
        <v>417</v>
      </c>
      <c r="H46" s="72" t="s">
        <v>418</v>
      </c>
      <c r="I46" s="72" t="s">
        <v>419</v>
      </c>
      <c r="J46" s="72" t="s">
        <v>420</v>
      </c>
      <c r="K46" s="72" t="s">
        <v>421</v>
      </c>
      <c r="L46" s="72" t="s">
        <v>422</v>
      </c>
      <c r="M46" s="72" t="s">
        <v>423</v>
      </c>
      <c r="N46" s="66"/>
      <c r="O46" s="66"/>
      <c r="P46" s="66"/>
      <c r="Q46" s="66"/>
      <c r="R46" s="66"/>
      <c r="S46" s="66"/>
      <c r="T46" s="66"/>
      <c r="U46" s="66"/>
      <c r="V46" s="66"/>
      <c r="W46" s="66"/>
      <c r="X46" s="66"/>
      <c r="Y46" s="66"/>
      <c r="Z46" s="66"/>
      <c r="AA46" s="66"/>
      <c r="AB46" s="66"/>
      <c r="AC46" s="66"/>
      <c r="AD46" s="66"/>
      <c r="AE46" s="66"/>
      <c r="AF46" s="66"/>
      <c r="AG46" s="66"/>
    </row>
    <row r="47" spans="1:33" ht="15.75" hidden="1" customHeight="1">
      <c r="A47" s="71">
        <f t="shared" si="0"/>
        <v>43877</v>
      </c>
      <c r="B47" s="72">
        <v>45</v>
      </c>
      <c r="C47" s="72" t="s">
        <v>424</v>
      </c>
      <c r="D47" s="72" t="s">
        <v>425</v>
      </c>
      <c r="E47" s="72" t="s">
        <v>426</v>
      </c>
      <c r="F47" s="72" t="s">
        <v>427</v>
      </c>
      <c r="G47" s="72" t="s">
        <v>428</v>
      </c>
      <c r="H47" s="72" t="s">
        <v>429</v>
      </c>
      <c r="I47" s="72" t="s">
        <v>430</v>
      </c>
      <c r="J47" s="72" t="s">
        <v>431</v>
      </c>
      <c r="K47" s="72" t="s">
        <v>432</v>
      </c>
      <c r="L47" s="72" t="s">
        <v>433</v>
      </c>
      <c r="M47" s="72" t="s">
        <v>434</v>
      </c>
      <c r="N47" s="66"/>
      <c r="O47" s="66"/>
      <c r="P47" s="66"/>
      <c r="Q47" s="66"/>
      <c r="R47" s="66"/>
      <c r="S47" s="66"/>
      <c r="T47" s="66"/>
      <c r="U47" s="66"/>
      <c r="V47" s="66"/>
      <c r="W47" s="66"/>
      <c r="X47" s="66"/>
      <c r="Y47" s="66"/>
      <c r="Z47" s="66"/>
      <c r="AA47" s="66"/>
      <c r="AB47" s="66"/>
      <c r="AC47" s="66"/>
      <c r="AD47" s="66"/>
      <c r="AE47" s="66"/>
      <c r="AF47" s="66"/>
      <c r="AG47" s="66"/>
    </row>
    <row r="48" spans="1:33" ht="15.75" hidden="1" customHeight="1">
      <c r="A48" s="71">
        <f t="shared" si="0"/>
        <v>43884</v>
      </c>
      <c r="B48" s="72">
        <v>46</v>
      </c>
      <c r="C48" s="72" t="s">
        <v>435</v>
      </c>
      <c r="D48" s="72" t="s">
        <v>436</v>
      </c>
      <c r="E48" s="72" t="s">
        <v>437</v>
      </c>
      <c r="F48" s="72" t="s">
        <v>438</v>
      </c>
      <c r="G48" s="72" t="s">
        <v>439</v>
      </c>
      <c r="H48" s="72" t="s">
        <v>440</v>
      </c>
      <c r="I48" s="72" t="s">
        <v>441</v>
      </c>
      <c r="J48" s="72" t="s">
        <v>442</v>
      </c>
      <c r="K48" s="72" t="s">
        <v>443</v>
      </c>
      <c r="L48" s="72" t="s">
        <v>444</v>
      </c>
      <c r="M48" s="72" t="s">
        <v>445</v>
      </c>
      <c r="N48" s="66"/>
      <c r="O48" s="66"/>
      <c r="P48" s="66"/>
      <c r="Q48" s="66"/>
      <c r="R48" s="66"/>
      <c r="S48" s="66"/>
      <c r="T48" s="66"/>
      <c r="U48" s="66"/>
      <c r="V48" s="66"/>
      <c r="W48" s="66"/>
      <c r="X48" s="66"/>
      <c r="Y48" s="66"/>
      <c r="Z48" s="66"/>
      <c r="AA48" s="66"/>
      <c r="AB48" s="66"/>
      <c r="AC48" s="66"/>
      <c r="AD48" s="66"/>
      <c r="AE48" s="66"/>
      <c r="AF48" s="66"/>
      <c r="AG48" s="66"/>
    </row>
    <row r="49" spans="1:33" ht="15.75" hidden="1" customHeight="1">
      <c r="A49" s="71">
        <f t="shared" si="0"/>
        <v>43891</v>
      </c>
      <c r="B49" s="72">
        <v>47</v>
      </c>
      <c r="C49" s="72" t="s">
        <v>446</v>
      </c>
      <c r="D49" s="72" t="s">
        <v>447</v>
      </c>
      <c r="E49" s="72" t="s">
        <v>448</v>
      </c>
      <c r="F49" s="72" t="s">
        <v>449</v>
      </c>
      <c r="G49" s="72" t="s">
        <v>450</v>
      </c>
      <c r="H49" s="72" t="s">
        <v>451</v>
      </c>
      <c r="I49" s="72" t="s">
        <v>452</v>
      </c>
      <c r="J49" s="72" t="s">
        <v>453</v>
      </c>
      <c r="K49" s="72" t="s">
        <v>454</v>
      </c>
      <c r="L49" s="72" t="s">
        <v>455</v>
      </c>
      <c r="M49" s="72" t="s">
        <v>456</v>
      </c>
      <c r="N49" s="66"/>
      <c r="O49" s="66"/>
      <c r="P49" s="66"/>
      <c r="Q49" s="66"/>
      <c r="R49" s="66"/>
      <c r="S49" s="66"/>
      <c r="T49" s="66"/>
      <c r="U49" s="66"/>
      <c r="V49" s="66"/>
      <c r="W49" s="66"/>
      <c r="X49" s="66"/>
      <c r="Y49" s="66"/>
      <c r="Z49" s="66"/>
      <c r="AA49" s="66"/>
      <c r="AB49" s="66"/>
      <c r="AC49" s="66"/>
      <c r="AD49" s="66"/>
      <c r="AE49" s="66"/>
      <c r="AF49" s="66"/>
      <c r="AG49" s="66"/>
    </row>
    <row r="50" spans="1:33" ht="15.75" hidden="1" customHeight="1">
      <c r="A50" s="71">
        <f t="shared" si="0"/>
        <v>43898</v>
      </c>
      <c r="B50" s="72">
        <v>48</v>
      </c>
      <c r="C50" s="72" t="s">
        <v>457</v>
      </c>
      <c r="D50" s="72" t="s">
        <v>458</v>
      </c>
      <c r="E50" s="72" t="s">
        <v>459</v>
      </c>
      <c r="F50" s="72" t="s">
        <v>460</v>
      </c>
      <c r="G50" s="72" t="s">
        <v>461</v>
      </c>
      <c r="H50" s="72" t="s">
        <v>462</v>
      </c>
      <c r="I50" s="72" t="s">
        <v>463</v>
      </c>
      <c r="J50" s="72" t="s">
        <v>464</v>
      </c>
      <c r="K50" s="72" t="s">
        <v>465</v>
      </c>
      <c r="L50" s="72" t="s">
        <v>466</v>
      </c>
      <c r="M50" s="72" t="s">
        <v>467</v>
      </c>
      <c r="N50" s="66"/>
      <c r="O50" s="66"/>
      <c r="P50" s="66"/>
      <c r="Q50" s="66"/>
      <c r="R50" s="66"/>
      <c r="S50" s="66"/>
      <c r="T50" s="66"/>
      <c r="U50" s="66"/>
      <c r="V50" s="66"/>
      <c r="W50" s="66"/>
      <c r="X50" s="66"/>
      <c r="Y50" s="66"/>
      <c r="Z50" s="66"/>
      <c r="AA50" s="66"/>
      <c r="AB50" s="66"/>
      <c r="AC50" s="66"/>
      <c r="AD50" s="66"/>
      <c r="AE50" s="66"/>
      <c r="AF50" s="66"/>
      <c r="AG50" s="66"/>
    </row>
    <row r="51" spans="1:33" ht="15.75" hidden="1" customHeight="1">
      <c r="A51" s="71">
        <f t="shared" si="0"/>
        <v>43905</v>
      </c>
      <c r="B51" s="72">
        <v>49</v>
      </c>
      <c r="C51" s="72" t="s">
        <v>468</v>
      </c>
      <c r="D51" s="72" t="s">
        <v>469</v>
      </c>
      <c r="E51" s="72" t="s">
        <v>470</v>
      </c>
      <c r="F51" s="72" t="s">
        <v>471</v>
      </c>
      <c r="G51" s="72" t="s">
        <v>472</v>
      </c>
      <c r="H51" s="72" t="s">
        <v>473</v>
      </c>
      <c r="I51" s="72" t="s">
        <v>474</v>
      </c>
      <c r="J51" s="72" t="s">
        <v>475</v>
      </c>
      <c r="K51" s="72" t="s">
        <v>476</v>
      </c>
      <c r="L51" s="72" t="s">
        <v>477</v>
      </c>
      <c r="M51" s="72" t="s">
        <v>478</v>
      </c>
      <c r="N51" s="66"/>
      <c r="O51" s="66"/>
      <c r="P51" s="66"/>
      <c r="Q51" s="66"/>
      <c r="R51" s="66"/>
      <c r="S51" s="66"/>
      <c r="T51" s="66"/>
      <c r="U51" s="66"/>
      <c r="V51" s="66"/>
      <c r="W51" s="66"/>
      <c r="X51" s="66"/>
      <c r="Y51" s="66"/>
      <c r="Z51" s="66"/>
      <c r="AA51" s="66"/>
      <c r="AB51" s="66"/>
      <c r="AC51" s="66"/>
      <c r="AD51" s="66"/>
      <c r="AE51" s="66"/>
      <c r="AF51" s="66"/>
      <c r="AG51" s="66"/>
    </row>
    <row r="52" spans="1:33" ht="15.75" hidden="1" customHeight="1">
      <c r="A52" s="71">
        <f t="shared" si="0"/>
        <v>43912</v>
      </c>
      <c r="B52" s="72">
        <v>50</v>
      </c>
      <c r="C52" s="72" t="s">
        <v>479</v>
      </c>
      <c r="D52" s="72" t="s">
        <v>480</v>
      </c>
      <c r="E52" s="72" t="s">
        <v>481</v>
      </c>
      <c r="F52" s="72" t="s">
        <v>482</v>
      </c>
      <c r="G52" s="72" t="s">
        <v>483</v>
      </c>
      <c r="H52" s="72" t="s">
        <v>484</v>
      </c>
      <c r="I52" s="72" t="s">
        <v>485</v>
      </c>
      <c r="J52" s="72" t="s">
        <v>486</v>
      </c>
      <c r="K52" s="72" t="s">
        <v>487</v>
      </c>
      <c r="L52" s="72" t="s">
        <v>488</v>
      </c>
      <c r="M52" s="72" t="s">
        <v>489</v>
      </c>
      <c r="N52" s="66"/>
      <c r="O52" s="66"/>
      <c r="P52" s="66"/>
      <c r="Q52" s="66"/>
      <c r="R52" s="66"/>
      <c r="S52" s="66"/>
      <c r="T52" s="66"/>
      <c r="U52" s="66"/>
      <c r="V52" s="66"/>
      <c r="W52" s="66"/>
      <c r="X52" s="66"/>
      <c r="Y52" s="66"/>
      <c r="Z52" s="66"/>
      <c r="AA52" s="66"/>
      <c r="AB52" s="66"/>
      <c r="AC52" s="66"/>
      <c r="AD52" s="66"/>
      <c r="AE52" s="66"/>
      <c r="AF52" s="66"/>
      <c r="AG52" s="66"/>
    </row>
    <row r="53" spans="1:33" ht="15.75" hidden="1" customHeight="1">
      <c r="A53" s="71">
        <f t="shared" si="0"/>
        <v>43919</v>
      </c>
      <c r="B53" s="72">
        <v>51</v>
      </c>
      <c r="C53" s="72" t="s">
        <v>490</v>
      </c>
      <c r="D53" s="72" t="s">
        <v>491</v>
      </c>
      <c r="E53" s="72" t="s">
        <v>492</v>
      </c>
      <c r="F53" s="72" t="s">
        <v>493</v>
      </c>
      <c r="G53" s="72" t="s">
        <v>494</v>
      </c>
      <c r="H53" s="72" t="s">
        <v>495</v>
      </c>
      <c r="I53" s="72" t="s">
        <v>496</v>
      </c>
      <c r="J53" s="72" t="s">
        <v>497</v>
      </c>
      <c r="K53" s="72" t="s">
        <v>498</v>
      </c>
      <c r="L53" s="72" t="s">
        <v>499</v>
      </c>
      <c r="M53" s="72" t="s">
        <v>500</v>
      </c>
      <c r="N53" s="66"/>
      <c r="O53" s="66"/>
      <c r="P53" s="66"/>
      <c r="Q53" s="66"/>
      <c r="R53" s="66"/>
      <c r="S53" s="66"/>
      <c r="T53" s="66"/>
      <c r="U53" s="66"/>
      <c r="V53" s="66"/>
      <c r="W53" s="66"/>
      <c r="X53" s="66"/>
      <c r="Y53" s="66"/>
      <c r="Z53" s="66"/>
      <c r="AA53" s="66"/>
      <c r="AB53" s="66"/>
      <c r="AC53" s="66"/>
      <c r="AD53" s="66"/>
      <c r="AE53" s="66"/>
      <c r="AF53" s="66"/>
      <c r="AG53" s="66"/>
    </row>
    <row r="54" spans="1:33" ht="15.75" hidden="1" customHeight="1">
      <c r="A54" s="71">
        <f t="shared" si="0"/>
        <v>43926</v>
      </c>
      <c r="B54" s="72">
        <v>52</v>
      </c>
      <c r="C54" s="72" t="s">
        <v>501</v>
      </c>
      <c r="D54" s="72" t="s">
        <v>502</v>
      </c>
      <c r="E54" s="72" t="s">
        <v>503</v>
      </c>
      <c r="F54" s="72" t="s">
        <v>504</v>
      </c>
      <c r="G54" s="72" t="s">
        <v>505</v>
      </c>
      <c r="H54" s="72" t="s">
        <v>506</v>
      </c>
      <c r="I54" s="72" t="s">
        <v>507</v>
      </c>
      <c r="J54" s="72" t="s">
        <v>508</v>
      </c>
      <c r="K54" s="72" t="s">
        <v>509</v>
      </c>
      <c r="L54" s="72" t="s">
        <v>510</v>
      </c>
      <c r="M54" s="72" t="s">
        <v>511</v>
      </c>
      <c r="N54" s="66"/>
      <c r="O54" s="66"/>
      <c r="P54" s="66"/>
      <c r="Q54" s="66"/>
      <c r="R54" s="66"/>
      <c r="S54" s="66"/>
      <c r="T54" s="66"/>
      <c r="U54" s="66"/>
      <c r="V54" s="66"/>
      <c r="W54" s="66"/>
      <c r="X54" s="66"/>
      <c r="Y54" s="66"/>
      <c r="Z54" s="66"/>
      <c r="AA54" s="66"/>
      <c r="AB54" s="66"/>
      <c r="AC54" s="66"/>
      <c r="AD54" s="66"/>
      <c r="AE54" s="66"/>
      <c r="AF54" s="66"/>
      <c r="AG54" s="66"/>
    </row>
    <row r="55" spans="1:33" ht="15.75" customHeight="1" thickBot="1">
      <c r="B55" s="74"/>
      <c r="C55" s="74"/>
      <c r="D55" s="74"/>
      <c r="E55" s="74"/>
      <c r="F55" s="74"/>
      <c r="G55" s="74"/>
      <c r="H55" s="74"/>
      <c r="I55" s="74"/>
      <c r="J55" s="66"/>
      <c r="K55" s="66"/>
      <c r="L55" s="66"/>
      <c r="M55" s="66"/>
      <c r="N55" s="75"/>
      <c r="O55" s="66"/>
      <c r="P55" s="66"/>
      <c r="Q55" s="66"/>
      <c r="R55" s="66"/>
      <c r="S55" s="66"/>
      <c r="T55" s="66"/>
      <c r="U55" s="66"/>
      <c r="V55" s="66"/>
      <c r="W55" s="66"/>
      <c r="X55" s="66"/>
      <c r="Y55" s="66"/>
      <c r="Z55" s="66"/>
      <c r="AA55" s="66"/>
      <c r="AB55" s="66"/>
      <c r="AC55" s="66"/>
      <c r="AD55" s="66"/>
      <c r="AE55" s="66"/>
      <c r="AF55" s="66"/>
      <c r="AG55" s="66"/>
    </row>
    <row r="56" spans="1:33" ht="15.75" customHeight="1" thickBot="1">
      <c r="B56" s="68" t="s">
        <v>70</v>
      </c>
      <c r="C56" s="69" t="s">
        <v>71</v>
      </c>
      <c r="D56" s="69" t="s">
        <v>512</v>
      </c>
      <c r="E56" s="69" t="s">
        <v>513</v>
      </c>
      <c r="F56" s="69" t="s">
        <v>514</v>
      </c>
      <c r="G56" s="69" t="s">
        <v>515</v>
      </c>
      <c r="H56" s="69" t="s">
        <v>516</v>
      </c>
      <c r="I56" s="69" t="s">
        <v>517</v>
      </c>
      <c r="J56" s="66"/>
      <c r="K56" s="66"/>
      <c r="L56" s="66"/>
      <c r="M56" s="66"/>
      <c r="N56" s="75"/>
      <c r="O56" s="66"/>
      <c r="P56" s="66"/>
      <c r="Q56" s="66"/>
      <c r="R56" s="66"/>
      <c r="S56" s="66"/>
      <c r="T56" s="66"/>
      <c r="U56" s="66"/>
      <c r="V56" s="66"/>
      <c r="W56" s="66"/>
      <c r="X56" s="66"/>
      <c r="Y56" s="66"/>
      <c r="Z56" s="66"/>
      <c r="AA56" s="66"/>
      <c r="AB56" s="66"/>
      <c r="AC56" s="66"/>
      <c r="AD56" s="66"/>
      <c r="AE56" s="66"/>
      <c r="AF56" s="66"/>
      <c r="AG56" s="66"/>
    </row>
    <row r="57" spans="1:33" ht="15.75" customHeight="1">
      <c r="A57" s="212">
        <f>A3</f>
        <v>43569</v>
      </c>
      <c r="B57" s="72">
        <v>1</v>
      </c>
      <c r="C57" s="293" t="str">
        <f>C3</f>
        <v>Low Stress</v>
      </c>
      <c r="D57" s="281" t="s">
        <v>2068</v>
      </c>
      <c r="E57" s="281" t="s">
        <v>2041</v>
      </c>
      <c r="F57" s="281" t="s">
        <v>2043</v>
      </c>
      <c r="G57" s="281" t="s">
        <v>2068</v>
      </c>
      <c r="H57" s="281" t="s">
        <v>2068</v>
      </c>
      <c r="I57" s="281" t="s">
        <v>2043</v>
      </c>
      <c r="J57" s="66"/>
      <c r="K57" s="66"/>
      <c r="L57" s="66"/>
      <c r="M57" s="66"/>
      <c r="N57" s="66"/>
      <c r="O57" s="66"/>
      <c r="P57" s="66"/>
      <c r="Q57" s="66"/>
      <c r="R57" s="66"/>
      <c r="S57" s="66"/>
      <c r="T57" s="66"/>
      <c r="U57" s="66"/>
      <c r="V57" s="66"/>
      <c r="W57" s="66"/>
      <c r="X57" s="66"/>
      <c r="Y57" s="66"/>
      <c r="Z57" s="66"/>
      <c r="AA57" s="66"/>
      <c r="AB57" s="66"/>
      <c r="AC57" s="66"/>
      <c r="AD57" s="66"/>
      <c r="AE57" s="66"/>
      <c r="AF57" s="66"/>
      <c r="AG57" s="66"/>
    </row>
    <row r="58" spans="1:33" ht="15.75" customHeight="1">
      <c r="A58" s="212">
        <f>A4</f>
        <v>43576</v>
      </c>
      <c r="B58" s="72">
        <v>2</v>
      </c>
      <c r="C58" s="293" t="str">
        <f>C4</f>
        <v>Developmental</v>
      </c>
      <c r="D58" s="281" t="s">
        <v>2223</v>
      </c>
      <c r="E58" s="281" t="s">
        <v>2069</v>
      </c>
      <c r="F58" s="281" t="s">
        <v>2047</v>
      </c>
      <c r="G58" s="281" t="s">
        <v>2223</v>
      </c>
      <c r="H58" s="281" t="s">
        <v>2070</v>
      </c>
      <c r="I58" s="281" t="s">
        <v>2047</v>
      </c>
      <c r="J58" s="66"/>
      <c r="K58" s="66"/>
      <c r="L58" s="66"/>
      <c r="M58" s="66"/>
      <c r="N58" s="66"/>
      <c r="O58" s="66"/>
      <c r="P58" s="66"/>
      <c r="Q58" s="66"/>
      <c r="R58" s="66"/>
      <c r="S58" s="66"/>
      <c r="T58" s="66"/>
      <c r="U58" s="66"/>
      <c r="V58" s="66"/>
      <c r="W58" s="66"/>
      <c r="X58" s="66"/>
      <c r="Y58" s="66"/>
      <c r="Z58" s="66"/>
      <c r="AA58" s="66"/>
      <c r="AB58" s="66"/>
      <c r="AC58" s="66"/>
      <c r="AD58" s="66"/>
      <c r="AE58" s="66"/>
      <c r="AF58" s="66"/>
      <c r="AG58" s="66"/>
    </row>
    <row r="59" spans="1:33" ht="15.75" customHeight="1">
      <c r="A59" s="212">
        <f t="shared" ref="A59:A108" si="1">A5</f>
        <v>43583</v>
      </c>
      <c r="B59" s="72">
        <v>3</v>
      </c>
      <c r="C59" s="293" t="str">
        <f t="shared" ref="C59:C69" si="2">C5</f>
        <v>Developmental</v>
      </c>
      <c r="D59" s="281" t="s">
        <v>2224</v>
      </c>
      <c r="E59" s="281" t="s">
        <v>2069</v>
      </c>
      <c r="F59" s="281" t="s">
        <v>2047</v>
      </c>
      <c r="G59" s="281" t="s">
        <v>2224</v>
      </c>
      <c r="H59" s="281" t="s">
        <v>2070</v>
      </c>
      <c r="I59" s="281" t="s">
        <v>2047</v>
      </c>
      <c r="J59" s="66"/>
      <c r="K59" s="66"/>
      <c r="L59" s="66"/>
      <c r="M59" s="66"/>
      <c r="N59" s="66"/>
      <c r="O59" s="66"/>
      <c r="P59" s="66"/>
      <c r="Q59" s="66"/>
      <c r="R59" s="66"/>
      <c r="S59" s="66"/>
      <c r="T59" s="66"/>
      <c r="U59" s="66"/>
      <c r="V59" s="66"/>
      <c r="W59" s="66"/>
      <c r="X59" s="66"/>
      <c r="Y59" s="66"/>
      <c r="Z59" s="66"/>
      <c r="AA59" s="66"/>
      <c r="AB59" s="66"/>
      <c r="AC59" s="66"/>
      <c r="AD59" s="66"/>
      <c r="AE59" s="66"/>
      <c r="AF59" s="66"/>
      <c r="AG59" s="66"/>
    </row>
    <row r="60" spans="1:33" ht="15.75" customHeight="1">
      <c r="A60" s="212">
        <f t="shared" si="1"/>
        <v>43590</v>
      </c>
      <c r="B60" s="72">
        <v>4</v>
      </c>
      <c r="C60" s="293" t="str">
        <f t="shared" si="2"/>
        <v>Developmental</v>
      </c>
      <c r="D60" s="281" t="s">
        <v>2224</v>
      </c>
      <c r="E60" s="281" t="s">
        <v>2235</v>
      </c>
      <c r="F60" s="281" t="s">
        <v>2049</v>
      </c>
      <c r="G60" s="281" t="s">
        <v>2224</v>
      </c>
      <c r="H60" s="281" t="s">
        <v>2070</v>
      </c>
      <c r="I60" s="281" t="s">
        <v>2049</v>
      </c>
      <c r="J60" s="66"/>
      <c r="K60" s="66"/>
      <c r="L60" s="66"/>
      <c r="M60" s="66"/>
      <c r="N60" s="66"/>
      <c r="O60" s="66"/>
      <c r="P60" s="66"/>
      <c r="Q60" s="66"/>
      <c r="R60" s="66"/>
      <c r="S60" s="66"/>
      <c r="T60" s="66"/>
      <c r="U60" s="66"/>
      <c r="V60" s="66"/>
      <c r="W60" s="66"/>
      <c r="X60" s="66"/>
      <c r="Y60" s="66"/>
      <c r="Z60" s="66"/>
      <c r="AA60" s="66"/>
      <c r="AB60" s="66"/>
      <c r="AC60" s="66"/>
      <c r="AD60" s="66"/>
      <c r="AE60" s="66"/>
      <c r="AF60" s="66"/>
      <c r="AG60" s="66"/>
    </row>
    <row r="61" spans="1:33" ht="15.75" customHeight="1">
      <c r="A61" s="212">
        <f t="shared" si="1"/>
        <v>43597</v>
      </c>
      <c r="B61" s="72">
        <v>5</v>
      </c>
      <c r="C61" s="293" t="str">
        <f t="shared" si="2"/>
        <v>Developmental</v>
      </c>
      <c r="D61" s="281" t="s">
        <v>2225</v>
      </c>
      <c r="E61" s="281" t="s">
        <v>2235</v>
      </c>
      <c r="F61" s="281" t="s">
        <v>2043</v>
      </c>
      <c r="G61" s="281" t="s">
        <v>2225</v>
      </c>
      <c r="H61" s="281" t="s">
        <v>2070</v>
      </c>
      <c r="I61" s="281" t="s">
        <v>2043</v>
      </c>
      <c r="J61" s="66"/>
      <c r="K61" s="66"/>
      <c r="L61" s="66"/>
      <c r="M61" s="66"/>
      <c r="N61" s="66"/>
      <c r="O61" s="66"/>
      <c r="P61" s="66"/>
      <c r="Q61" s="66"/>
      <c r="R61" s="66"/>
      <c r="S61" s="66"/>
      <c r="T61" s="66"/>
      <c r="U61" s="66"/>
      <c r="V61" s="66"/>
      <c r="W61" s="66"/>
      <c r="X61" s="66"/>
      <c r="Y61" s="66"/>
      <c r="Z61" s="66"/>
      <c r="AA61" s="66"/>
      <c r="AB61" s="66"/>
      <c r="AC61" s="66"/>
      <c r="AD61" s="66"/>
      <c r="AE61" s="66"/>
      <c r="AF61" s="66"/>
      <c r="AG61" s="66"/>
    </row>
    <row r="62" spans="1:33" ht="15.75" customHeight="1">
      <c r="A62" s="212">
        <f t="shared" si="1"/>
        <v>43604</v>
      </c>
      <c r="B62" s="72">
        <v>6</v>
      </c>
      <c r="C62" s="293" t="str">
        <f t="shared" si="2"/>
        <v>Developmental</v>
      </c>
      <c r="D62" s="281" t="s">
        <v>2226</v>
      </c>
      <c r="E62" s="281" t="s">
        <v>2235</v>
      </c>
      <c r="F62" s="281" t="s">
        <v>2047</v>
      </c>
      <c r="G62" s="281" t="s">
        <v>2226</v>
      </c>
      <c r="H62" s="281" t="s">
        <v>2071</v>
      </c>
      <c r="I62" s="281" t="s">
        <v>2047</v>
      </c>
      <c r="J62" s="66"/>
      <c r="K62" s="66"/>
      <c r="L62" s="66"/>
      <c r="M62" s="66"/>
      <c r="N62" s="66"/>
      <c r="O62" s="66"/>
      <c r="P62" s="66"/>
      <c r="Q62" s="66"/>
      <c r="R62" s="66"/>
      <c r="S62" s="66"/>
      <c r="T62" s="66"/>
      <c r="U62" s="66"/>
      <c r="V62" s="66"/>
      <c r="W62" s="66"/>
      <c r="X62" s="66"/>
      <c r="Y62" s="66"/>
      <c r="Z62" s="66"/>
      <c r="AA62" s="66"/>
      <c r="AB62" s="66"/>
      <c r="AC62" s="66"/>
      <c r="AD62" s="66"/>
      <c r="AE62" s="66"/>
      <c r="AF62" s="66"/>
      <c r="AG62" s="66"/>
    </row>
    <row r="63" spans="1:33" ht="15.75" customHeight="1">
      <c r="A63" s="212">
        <f t="shared" si="1"/>
        <v>43611</v>
      </c>
      <c r="B63" s="72">
        <v>7</v>
      </c>
      <c r="C63" s="293" t="str">
        <f t="shared" si="2"/>
        <v>Low Stress</v>
      </c>
      <c r="D63" s="281" t="s">
        <v>2227</v>
      </c>
      <c r="E63" s="281" t="s">
        <v>2195</v>
      </c>
      <c r="F63" s="281" t="s">
        <v>2208</v>
      </c>
      <c r="G63" s="281" t="s">
        <v>2227</v>
      </c>
      <c r="H63" s="281" t="s">
        <v>2236</v>
      </c>
      <c r="I63" s="281" t="s">
        <v>2236</v>
      </c>
      <c r="J63" s="66"/>
      <c r="K63" s="66"/>
      <c r="L63" s="66"/>
      <c r="M63" s="66"/>
      <c r="N63" s="66"/>
      <c r="O63" s="66"/>
      <c r="P63" s="66"/>
      <c r="Q63" s="66"/>
      <c r="R63" s="66"/>
      <c r="S63" s="66"/>
      <c r="T63" s="66"/>
      <c r="U63" s="66"/>
      <c r="V63" s="66"/>
      <c r="W63" s="66"/>
      <c r="X63" s="66"/>
      <c r="Y63" s="66"/>
      <c r="Z63" s="66"/>
      <c r="AA63" s="66"/>
      <c r="AB63" s="66"/>
      <c r="AC63" s="66"/>
      <c r="AD63" s="66"/>
      <c r="AE63" s="66"/>
      <c r="AF63" s="66"/>
      <c r="AG63" s="66"/>
    </row>
    <row r="64" spans="1:33" ht="15.75" customHeight="1">
      <c r="A64" s="212">
        <f t="shared" si="1"/>
        <v>43618</v>
      </c>
      <c r="B64" s="72">
        <v>8</v>
      </c>
      <c r="C64" s="293" t="str">
        <f t="shared" si="2"/>
        <v>Specialization</v>
      </c>
      <c r="D64" s="281" t="s">
        <v>2228</v>
      </c>
      <c r="E64" s="281" t="s">
        <v>2233</v>
      </c>
      <c r="F64" s="281" t="s">
        <v>2049</v>
      </c>
      <c r="G64" s="281" t="s">
        <v>2228</v>
      </c>
      <c r="H64" s="281" t="s">
        <v>2237</v>
      </c>
      <c r="I64" s="281" t="s">
        <v>2049</v>
      </c>
      <c r="J64" s="66"/>
      <c r="K64" s="66"/>
      <c r="L64" s="66"/>
      <c r="M64" s="66"/>
      <c r="N64" s="66"/>
      <c r="O64" s="66"/>
      <c r="P64" s="66"/>
      <c r="Q64" s="66"/>
      <c r="R64" s="66"/>
      <c r="S64" s="66"/>
      <c r="T64" s="66"/>
      <c r="U64" s="66"/>
      <c r="V64" s="66"/>
      <c r="W64" s="66"/>
      <c r="X64" s="66"/>
      <c r="Y64" s="66"/>
      <c r="Z64" s="66"/>
      <c r="AA64" s="66"/>
      <c r="AB64" s="66"/>
      <c r="AC64" s="66"/>
      <c r="AD64" s="66"/>
      <c r="AE64" s="66"/>
      <c r="AF64" s="66"/>
      <c r="AG64" s="66"/>
    </row>
    <row r="65" spans="1:33" ht="15.75" customHeight="1">
      <c r="A65" s="212">
        <f t="shared" si="1"/>
        <v>43625</v>
      </c>
      <c r="B65" s="72">
        <v>9</v>
      </c>
      <c r="C65" s="293" t="str">
        <f t="shared" si="2"/>
        <v>Specialization</v>
      </c>
      <c r="D65" s="281" t="s">
        <v>2230</v>
      </c>
      <c r="E65" s="281" t="s">
        <v>2232</v>
      </c>
      <c r="F65" s="281" t="s">
        <v>2206</v>
      </c>
      <c r="G65" s="281" t="s">
        <v>2230</v>
      </c>
      <c r="H65" s="281" t="s">
        <v>2237</v>
      </c>
      <c r="I65" s="281" t="s">
        <v>2206</v>
      </c>
      <c r="J65" s="66"/>
      <c r="K65" s="66"/>
      <c r="L65" s="66"/>
      <c r="M65" s="66"/>
      <c r="N65" s="66"/>
      <c r="O65" s="66"/>
      <c r="P65" s="66"/>
      <c r="Q65" s="66"/>
      <c r="R65" s="66"/>
      <c r="S65" s="66"/>
      <c r="T65" s="66"/>
      <c r="U65" s="66"/>
      <c r="V65" s="66"/>
      <c r="W65" s="66"/>
      <c r="X65" s="66"/>
      <c r="Y65" s="66"/>
      <c r="Z65" s="66"/>
      <c r="AA65" s="66"/>
      <c r="AB65" s="66"/>
      <c r="AC65" s="66"/>
      <c r="AD65" s="66"/>
      <c r="AE65" s="66"/>
      <c r="AF65" s="66"/>
      <c r="AG65" s="66"/>
    </row>
    <row r="66" spans="1:33" ht="15.75" customHeight="1">
      <c r="A66" s="212">
        <f t="shared" si="1"/>
        <v>43632</v>
      </c>
      <c r="B66" s="72">
        <v>10</v>
      </c>
      <c r="C66" s="293" t="str">
        <f t="shared" si="2"/>
        <v>Specialization</v>
      </c>
      <c r="D66" s="281" t="s">
        <v>2231</v>
      </c>
      <c r="E66" s="281" t="s">
        <v>2234</v>
      </c>
      <c r="F66" s="281" t="s">
        <v>2207</v>
      </c>
      <c r="G66" s="281" t="s">
        <v>2231</v>
      </c>
      <c r="H66" s="281" t="s">
        <v>2234</v>
      </c>
      <c r="I66" s="281" t="s">
        <v>2207</v>
      </c>
      <c r="J66" s="66"/>
      <c r="K66" s="66"/>
      <c r="L66" s="66"/>
      <c r="M66" s="66"/>
      <c r="N66" s="66"/>
      <c r="O66" s="66"/>
      <c r="P66" s="66"/>
      <c r="Q66" s="66"/>
      <c r="R66" s="66"/>
      <c r="S66" s="66"/>
      <c r="T66" s="66"/>
      <c r="U66" s="66"/>
      <c r="V66" s="66"/>
      <c r="W66" s="66"/>
      <c r="X66" s="66"/>
      <c r="Y66" s="66"/>
      <c r="Z66" s="66"/>
      <c r="AA66" s="66"/>
      <c r="AB66" s="66"/>
      <c r="AC66" s="66"/>
      <c r="AD66" s="66"/>
      <c r="AE66" s="66"/>
      <c r="AF66" s="66"/>
      <c r="AG66" s="66"/>
    </row>
    <row r="67" spans="1:33" ht="15.75" customHeight="1">
      <c r="A67" s="212">
        <f t="shared" si="1"/>
        <v>43639</v>
      </c>
      <c r="B67" s="72">
        <v>11</v>
      </c>
      <c r="C67" s="293" t="str">
        <f t="shared" si="2"/>
        <v>Sports Form</v>
      </c>
      <c r="D67" s="281" t="s">
        <v>2229</v>
      </c>
      <c r="E67" s="281" t="s">
        <v>2234</v>
      </c>
      <c r="F67" s="281" t="s">
        <v>2207</v>
      </c>
      <c r="G67" s="281" t="s">
        <v>2229</v>
      </c>
      <c r="H67" s="281" t="s">
        <v>2234</v>
      </c>
      <c r="I67" s="281" t="s">
        <v>2207</v>
      </c>
      <c r="J67" s="66"/>
      <c r="K67" s="66"/>
      <c r="L67" s="66"/>
      <c r="M67" s="66"/>
      <c r="N67" s="66"/>
      <c r="O67" s="66"/>
      <c r="P67" s="66"/>
      <c r="Q67" s="66"/>
      <c r="R67" s="66"/>
      <c r="S67" s="66"/>
      <c r="T67" s="66"/>
      <c r="U67" s="66"/>
      <c r="V67" s="66"/>
      <c r="W67" s="66"/>
      <c r="X67" s="66"/>
      <c r="Y67" s="66"/>
      <c r="Z67" s="66"/>
      <c r="AA67" s="66"/>
      <c r="AB67" s="66"/>
      <c r="AC67" s="66"/>
      <c r="AD67" s="66"/>
      <c r="AE67" s="66"/>
      <c r="AF67" s="66"/>
      <c r="AG67" s="66"/>
    </row>
    <row r="68" spans="1:33" ht="15.75" customHeight="1">
      <c r="A68" s="212">
        <f t="shared" si="1"/>
        <v>43646</v>
      </c>
      <c r="B68" s="72">
        <v>12</v>
      </c>
      <c r="C68" s="293" t="str">
        <f t="shared" si="2"/>
        <v>Sports Form</v>
      </c>
      <c r="D68" s="281" t="s">
        <v>2229</v>
      </c>
      <c r="E68" s="281" t="s">
        <v>2234</v>
      </c>
      <c r="F68" s="281" t="s">
        <v>2207</v>
      </c>
      <c r="G68" s="281" t="s">
        <v>2229</v>
      </c>
      <c r="H68" s="281" t="s">
        <v>2234</v>
      </c>
      <c r="I68" s="281" t="s">
        <v>2207</v>
      </c>
      <c r="J68" s="66"/>
      <c r="K68" s="66"/>
      <c r="L68" s="66"/>
      <c r="M68" s="66"/>
      <c r="N68" s="66"/>
      <c r="O68" s="66"/>
      <c r="P68" s="66"/>
      <c r="Q68" s="66"/>
      <c r="R68" s="66"/>
      <c r="S68" s="66"/>
      <c r="T68" s="66"/>
      <c r="U68" s="66"/>
      <c r="V68" s="66"/>
      <c r="W68" s="66"/>
      <c r="X68" s="66"/>
      <c r="Y68" s="66"/>
      <c r="Z68" s="66"/>
      <c r="AA68" s="66"/>
      <c r="AB68" s="66"/>
      <c r="AC68" s="66"/>
      <c r="AD68" s="66"/>
      <c r="AE68" s="66"/>
      <c r="AF68" s="66"/>
      <c r="AG68" s="66"/>
    </row>
    <row r="69" spans="1:33" ht="15.75" customHeight="1">
      <c r="A69" s="212">
        <f t="shared" si="1"/>
        <v>43653</v>
      </c>
      <c r="B69" s="72">
        <v>13</v>
      </c>
      <c r="C69" s="293" t="str">
        <f t="shared" si="2"/>
        <v>Realization</v>
      </c>
      <c r="D69" s="293" t="s">
        <v>2002</v>
      </c>
      <c r="E69" s="293" t="s">
        <v>2002</v>
      </c>
      <c r="F69" s="293" t="s">
        <v>2002</v>
      </c>
      <c r="G69" s="281" t="s">
        <v>2072</v>
      </c>
      <c r="H69" s="281" t="s">
        <v>2072</v>
      </c>
      <c r="I69" s="293" t="s">
        <v>2072</v>
      </c>
      <c r="J69" s="66"/>
      <c r="K69" s="66"/>
      <c r="L69" s="66"/>
      <c r="M69" s="66"/>
      <c r="N69" s="66"/>
      <c r="O69" s="66"/>
      <c r="P69" s="66"/>
      <c r="Q69" s="66"/>
      <c r="R69" s="66"/>
      <c r="S69" s="66"/>
      <c r="T69" s="66"/>
      <c r="U69" s="66"/>
      <c r="V69" s="66"/>
      <c r="W69" s="66"/>
      <c r="X69" s="66"/>
      <c r="Y69" s="66"/>
      <c r="Z69" s="66"/>
      <c r="AA69" s="66"/>
      <c r="AB69" s="66"/>
      <c r="AC69" s="66"/>
      <c r="AD69" s="66"/>
      <c r="AE69" s="66"/>
      <c r="AF69" s="66"/>
      <c r="AG69" s="66"/>
    </row>
    <row r="70" spans="1:33" ht="15.75" hidden="1" customHeight="1">
      <c r="A70" s="212">
        <f t="shared" si="1"/>
        <v>43660</v>
      </c>
      <c r="B70" s="72">
        <v>14</v>
      </c>
      <c r="C70" s="73" t="str">
        <f t="shared" ref="C70:C108" si="3">C16</f>
        <v>Block Type Week 14</v>
      </c>
      <c r="D70" s="72" t="s">
        <v>518</v>
      </c>
      <c r="E70" s="72" t="s">
        <v>519</v>
      </c>
      <c r="F70" s="72" t="s">
        <v>520</v>
      </c>
      <c r="G70" s="72" t="s">
        <v>521</v>
      </c>
      <c r="H70" s="72" t="s">
        <v>522</v>
      </c>
      <c r="I70" s="72" t="s">
        <v>523</v>
      </c>
      <c r="J70" s="66"/>
      <c r="K70" s="66"/>
      <c r="L70" s="66"/>
      <c r="M70" s="66"/>
      <c r="N70" s="66"/>
      <c r="O70" s="66"/>
      <c r="P70" s="66"/>
      <c r="Q70" s="66"/>
      <c r="R70" s="66"/>
      <c r="S70" s="66"/>
      <c r="T70" s="66"/>
      <c r="U70" s="66"/>
      <c r="V70" s="66"/>
      <c r="W70" s="66"/>
      <c r="X70" s="66"/>
      <c r="Y70" s="66"/>
      <c r="Z70" s="66"/>
      <c r="AA70" s="66"/>
      <c r="AB70" s="66"/>
      <c r="AC70" s="66"/>
      <c r="AD70" s="66"/>
      <c r="AE70" s="66"/>
      <c r="AF70" s="66"/>
      <c r="AG70" s="66"/>
    </row>
    <row r="71" spans="1:33" ht="15.75" hidden="1" customHeight="1">
      <c r="A71" s="212">
        <f t="shared" si="1"/>
        <v>43667</v>
      </c>
      <c r="B71" s="72">
        <v>15</v>
      </c>
      <c r="C71" s="73" t="str">
        <f t="shared" si="3"/>
        <v>Block Type Week 15</v>
      </c>
      <c r="D71" s="72" t="s">
        <v>524</v>
      </c>
      <c r="E71" s="72" t="s">
        <v>525</v>
      </c>
      <c r="F71" s="72" t="s">
        <v>526</v>
      </c>
      <c r="G71" s="72" t="s">
        <v>527</v>
      </c>
      <c r="H71" s="72" t="s">
        <v>528</v>
      </c>
      <c r="I71" s="72" t="s">
        <v>529</v>
      </c>
      <c r="J71" s="66"/>
      <c r="K71" s="66"/>
      <c r="L71" s="66"/>
      <c r="M71" s="66"/>
      <c r="N71" s="66"/>
      <c r="O71" s="66"/>
      <c r="P71" s="66"/>
      <c r="Q71" s="66"/>
      <c r="R71" s="66"/>
      <c r="S71" s="66"/>
      <c r="T71" s="66"/>
      <c r="U71" s="66"/>
      <c r="V71" s="66"/>
      <c r="W71" s="66"/>
      <c r="X71" s="66"/>
      <c r="Y71" s="66"/>
      <c r="Z71" s="66"/>
      <c r="AA71" s="66"/>
      <c r="AB71" s="66"/>
      <c r="AC71" s="66"/>
      <c r="AD71" s="66"/>
      <c r="AE71" s="66"/>
      <c r="AF71" s="66"/>
      <c r="AG71" s="66"/>
    </row>
    <row r="72" spans="1:33" ht="15.75" hidden="1" customHeight="1">
      <c r="A72" s="212">
        <f t="shared" si="1"/>
        <v>43674</v>
      </c>
      <c r="B72" s="72">
        <v>16</v>
      </c>
      <c r="C72" s="73" t="str">
        <f t="shared" si="3"/>
        <v>Block Type Week 16</v>
      </c>
      <c r="D72" s="72" t="s">
        <v>530</v>
      </c>
      <c r="E72" s="72" t="s">
        <v>531</v>
      </c>
      <c r="F72" s="72" t="s">
        <v>532</v>
      </c>
      <c r="G72" s="72" t="s">
        <v>533</v>
      </c>
      <c r="H72" s="72" t="s">
        <v>534</v>
      </c>
      <c r="I72" s="72" t="s">
        <v>535</v>
      </c>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3" ht="15.75" hidden="1" customHeight="1">
      <c r="A73" s="212">
        <f t="shared" si="1"/>
        <v>43681</v>
      </c>
      <c r="B73" s="72">
        <v>17</v>
      </c>
      <c r="C73" s="73" t="str">
        <f t="shared" si="3"/>
        <v>Block Type Week 17</v>
      </c>
      <c r="D73" s="72" t="s">
        <v>536</v>
      </c>
      <c r="E73" s="72" t="s">
        <v>537</v>
      </c>
      <c r="F73" s="72" t="s">
        <v>538</v>
      </c>
      <c r="G73" s="72" t="s">
        <v>539</v>
      </c>
      <c r="H73" s="72" t="s">
        <v>540</v>
      </c>
      <c r="I73" s="72" t="s">
        <v>541</v>
      </c>
      <c r="J73" s="66"/>
      <c r="K73" s="66"/>
      <c r="L73" s="66"/>
      <c r="M73" s="66"/>
      <c r="N73" s="66"/>
      <c r="O73" s="66"/>
      <c r="P73" s="66"/>
      <c r="Q73" s="66"/>
      <c r="R73" s="66"/>
      <c r="S73" s="66"/>
      <c r="T73" s="66"/>
      <c r="U73" s="66"/>
      <c r="V73" s="66"/>
      <c r="W73" s="66"/>
      <c r="X73" s="66"/>
      <c r="Y73" s="66"/>
      <c r="Z73" s="66"/>
      <c r="AA73" s="66"/>
      <c r="AB73" s="66"/>
      <c r="AC73" s="66"/>
      <c r="AD73" s="66"/>
      <c r="AE73" s="66"/>
      <c r="AF73" s="66"/>
      <c r="AG73" s="66"/>
    </row>
    <row r="74" spans="1:33" ht="15.75" hidden="1" customHeight="1">
      <c r="A74" s="212">
        <f t="shared" si="1"/>
        <v>43688</v>
      </c>
      <c r="B74" s="72">
        <v>18</v>
      </c>
      <c r="C74" s="73" t="str">
        <f t="shared" si="3"/>
        <v>Block Type Week 18</v>
      </c>
      <c r="D74" s="72" t="s">
        <v>542</v>
      </c>
      <c r="E74" s="72" t="s">
        <v>543</v>
      </c>
      <c r="F74" s="72" t="s">
        <v>544</v>
      </c>
      <c r="G74" s="72" t="s">
        <v>545</v>
      </c>
      <c r="H74" s="72" t="s">
        <v>546</v>
      </c>
      <c r="I74" s="72" t="s">
        <v>547</v>
      </c>
      <c r="J74" s="66"/>
      <c r="K74" s="66"/>
      <c r="L74" s="66"/>
      <c r="M74" s="66"/>
      <c r="N74" s="66"/>
      <c r="O74" s="66"/>
      <c r="P74" s="66"/>
      <c r="Q74" s="66"/>
      <c r="R74" s="66"/>
      <c r="S74" s="66"/>
      <c r="T74" s="66"/>
      <c r="U74" s="66"/>
      <c r="V74" s="66"/>
      <c r="W74" s="66"/>
      <c r="X74" s="66"/>
      <c r="Y74" s="66"/>
      <c r="Z74" s="66"/>
      <c r="AA74" s="66"/>
      <c r="AB74" s="66"/>
      <c r="AC74" s="66"/>
      <c r="AD74" s="66"/>
      <c r="AE74" s="66"/>
      <c r="AF74" s="66"/>
      <c r="AG74" s="66"/>
    </row>
    <row r="75" spans="1:33" ht="15.75" hidden="1" customHeight="1">
      <c r="A75" s="212">
        <f t="shared" si="1"/>
        <v>43695</v>
      </c>
      <c r="B75" s="72">
        <v>19</v>
      </c>
      <c r="C75" s="73" t="str">
        <f t="shared" si="3"/>
        <v>Block Type Week 19</v>
      </c>
      <c r="D75" s="72" t="s">
        <v>548</v>
      </c>
      <c r="E75" s="72" t="s">
        <v>549</v>
      </c>
      <c r="F75" s="72" t="s">
        <v>550</v>
      </c>
      <c r="G75" s="72" t="s">
        <v>551</v>
      </c>
      <c r="H75" s="72" t="s">
        <v>552</v>
      </c>
      <c r="I75" s="72" t="s">
        <v>553</v>
      </c>
      <c r="J75" s="66"/>
      <c r="K75" s="66"/>
      <c r="L75" s="66"/>
      <c r="M75" s="66"/>
      <c r="N75" s="66"/>
      <c r="O75" s="66"/>
      <c r="P75" s="66"/>
      <c r="Q75" s="66"/>
      <c r="R75" s="66"/>
      <c r="S75" s="66"/>
      <c r="T75" s="66"/>
      <c r="U75" s="66"/>
      <c r="V75" s="66"/>
      <c r="W75" s="66"/>
      <c r="X75" s="66"/>
      <c r="Y75" s="66"/>
      <c r="Z75" s="66"/>
      <c r="AA75" s="66"/>
      <c r="AB75" s="66"/>
      <c r="AC75" s="66"/>
      <c r="AD75" s="66"/>
      <c r="AE75" s="66"/>
      <c r="AF75" s="66"/>
      <c r="AG75" s="66"/>
    </row>
    <row r="76" spans="1:33" ht="15.75" hidden="1" customHeight="1">
      <c r="A76" s="212">
        <f t="shared" si="1"/>
        <v>43702</v>
      </c>
      <c r="B76" s="72">
        <v>20</v>
      </c>
      <c r="C76" s="73" t="str">
        <f t="shared" si="3"/>
        <v>Block Type Week 20</v>
      </c>
      <c r="D76" s="72" t="s">
        <v>554</v>
      </c>
      <c r="E76" s="72" t="s">
        <v>555</v>
      </c>
      <c r="F76" s="72" t="s">
        <v>556</v>
      </c>
      <c r="G76" s="72" t="s">
        <v>557</v>
      </c>
      <c r="H76" s="72" t="s">
        <v>558</v>
      </c>
      <c r="I76" s="72" t="s">
        <v>559</v>
      </c>
      <c r="J76" s="66"/>
      <c r="K76" s="66"/>
      <c r="L76" s="66"/>
      <c r="M76" s="66"/>
      <c r="N76" s="66"/>
      <c r="O76" s="66"/>
      <c r="P76" s="66"/>
      <c r="Q76" s="66"/>
      <c r="R76" s="66"/>
      <c r="S76" s="66"/>
      <c r="T76" s="66"/>
      <c r="U76" s="66"/>
      <c r="V76" s="66"/>
      <c r="W76" s="66"/>
      <c r="X76" s="66"/>
      <c r="Y76" s="66"/>
      <c r="Z76" s="66"/>
      <c r="AA76" s="66"/>
      <c r="AB76" s="66"/>
      <c r="AC76" s="66"/>
      <c r="AD76" s="66"/>
      <c r="AE76" s="66"/>
      <c r="AF76" s="66"/>
      <c r="AG76" s="66"/>
    </row>
    <row r="77" spans="1:33" ht="15.75" hidden="1" customHeight="1">
      <c r="A77" s="212">
        <f t="shared" si="1"/>
        <v>43709</v>
      </c>
      <c r="B77" s="72">
        <v>21</v>
      </c>
      <c r="C77" s="73" t="str">
        <f t="shared" si="3"/>
        <v>Block Type Week 21</v>
      </c>
      <c r="D77" s="72" t="s">
        <v>560</v>
      </c>
      <c r="E77" s="72" t="s">
        <v>561</v>
      </c>
      <c r="F77" s="72" t="s">
        <v>562</v>
      </c>
      <c r="G77" s="72" t="s">
        <v>563</v>
      </c>
      <c r="H77" s="72" t="s">
        <v>564</v>
      </c>
      <c r="I77" s="72" t="s">
        <v>565</v>
      </c>
      <c r="J77" s="66"/>
      <c r="K77" s="66"/>
      <c r="L77" s="66"/>
      <c r="M77" s="66"/>
      <c r="N77" s="66"/>
      <c r="O77" s="66"/>
      <c r="P77" s="66"/>
      <c r="Q77" s="66"/>
      <c r="R77" s="66"/>
      <c r="S77" s="66"/>
      <c r="T77" s="66"/>
      <c r="U77" s="66"/>
      <c r="V77" s="66"/>
      <c r="W77" s="66"/>
      <c r="X77" s="66"/>
      <c r="Y77" s="66"/>
      <c r="Z77" s="66"/>
      <c r="AA77" s="66"/>
      <c r="AB77" s="66"/>
      <c r="AC77" s="66"/>
      <c r="AD77" s="66"/>
      <c r="AE77" s="66"/>
      <c r="AF77" s="66"/>
      <c r="AG77" s="66"/>
    </row>
    <row r="78" spans="1:33" ht="15.75" hidden="1" customHeight="1">
      <c r="A78" s="212">
        <f t="shared" si="1"/>
        <v>43716</v>
      </c>
      <c r="B78" s="72">
        <v>22</v>
      </c>
      <c r="C78" s="73" t="str">
        <f t="shared" si="3"/>
        <v>Block Type Week 22</v>
      </c>
      <c r="D78" s="72" t="s">
        <v>566</v>
      </c>
      <c r="E78" s="72" t="s">
        <v>567</v>
      </c>
      <c r="F78" s="72" t="s">
        <v>568</v>
      </c>
      <c r="G78" s="72" t="s">
        <v>569</v>
      </c>
      <c r="H78" s="72" t="s">
        <v>570</v>
      </c>
      <c r="I78" s="72" t="s">
        <v>571</v>
      </c>
      <c r="J78" s="66"/>
      <c r="K78" s="66"/>
      <c r="L78" s="66"/>
      <c r="M78" s="66"/>
      <c r="N78" s="66"/>
      <c r="O78" s="66"/>
      <c r="P78" s="66"/>
      <c r="Q78" s="66"/>
      <c r="R78" s="66"/>
      <c r="S78" s="66"/>
      <c r="T78" s="66"/>
      <c r="U78" s="66"/>
      <c r="V78" s="66"/>
      <c r="W78" s="66"/>
      <c r="X78" s="66"/>
      <c r="Y78" s="66"/>
      <c r="Z78" s="66"/>
      <c r="AA78" s="66"/>
      <c r="AB78" s="66"/>
      <c r="AC78" s="66"/>
      <c r="AD78" s="66"/>
      <c r="AE78" s="66"/>
      <c r="AF78" s="66"/>
      <c r="AG78" s="66"/>
    </row>
    <row r="79" spans="1:33" ht="15.75" hidden="1" customHeight="1">
      <c r="A79" s="212">
        <f t="shared" si="1"/>
        <v>43723</v>
      </c>
      <c r="B79" s="72">
        <v>23</v>
      </c>
      <c r="C79" s="73" t="str">
        <f t="shared" si="3"/>
        <v>Block Type Week 23</v>
      </c>
      <c r="D79" s="72" t="s">
        <v>572</v>
      </c>
      <c r="E79" s="72" t="s">
        <v>573</v>
      </c>
      <c r="F79" s="72" t="s">
        <v>574</v>
      </c>
      <c r="G79" s="72" t="s">
        <v>575</v>
      </c>
      <c r="H79" s="72" t="s">
        <v>576</v>
      </c>
      <c r="I79" s="72" t="s">
        <v>577</v>
      </c>
      <c r="J79" s="66"/>
      <c r="K79" s="66"/>
      <c r="L79" s="66"/>
      <c r="M79" s="66"/>
      <c r="N79" s="66"/>
      <c r="O79" s="66"/>
      <c r="P79" s="66"/>
      <c r="Q79" s="66"/>
      <c r="R79" s="66"/>
      <c r="S79" s="66"/>
      <c r="T79" s="66"/>
      <c r="U79" s="66"/>
      <c r="V79" s="66"/>
      <c r="W79" s="66"/>
      <c r="X79" s="66"/>
      <c r="Y79" s="66"/>
      <c r="Z79" s="66"/>
      <c r="AA79" s="66"/>
      <c r="AB79" s="66"/>
      <c r="AC79" s="66"/>
      <c r="AD79" s="66"/>
      <c r="AE79" s="66"/>
      <c r="AF79" s="66"/>
      <c r="AG79" s="66"/>
    </row>
    <row r="80" spans="1:33" ht="15.75" hidden="1" customHeight="1">
      <c r="A80" s="212">
        <f t="shared" si="1"/>
        <v>43730</v>
      </c>
      <c r="B80" s="72">
        <v>24</v>
      </c>
      <c r="C80" s="73" t="str">
        <f t="shared" si="3"/>
        <v>Block Type Week 24</v>
      </c>
      <c r="D80" s="72" t="s">
        <v>578</v>
      </c>
      <c r="E80" s="72" t="s">
        <v>579</v>
      </c>
      <c r="F80" s="72" t="s">
        <v>580</v>
      </c>
      <c r="G80" s="72" t="s">
        <v>581</v>
      </c>
      <c r="H80" s="72" t="s">
        <v>582</v>
      </c>
      <c r="I80" s="72" t="s">
        <v>583</v>
      </c>
      <c r="J80" s="66"/>
      <c r="K80" s="66"/>
      <c r="L80" s="66"/>
      <c r="M80" s="66"/>
      <c r="N80" s="66"/>
      <c r="O80" s="66"/>
      <c r="P80" s="66"/>
      <c r="Q80" s="66"/>
      <c r="R80" s="66"/>
      <c r="S80" s="66"/>
      <c r="T80" s="66"/>
      <c r="U80" s="66"/>
      <c r="V80" s="66"/>
      <c r="W80" s="66"/>
      <c r="X80" s="66"/>
      <c r="Y80" s="66"/>
      <c r="Z80" s="66"/>
      <c r="AA80" s="66"/>
      <c r="AB80" s="66"/>
      <c r="AC80" s="66"/>
      <c r="AD80" s="66"/>
      <c r="AE80" s="66"/>
      <c r="AF80" s="66"/>
      <c r="AG80" s="66"/>
    </row>
    <row r="81" spans="1:33" ht="15.75" hidden="1" customHeight="1">
      <c r="A81" s="212">
        <f t="shared" si="1"/>
        <v>43737</v>
      </c>
      <c r="B81" s="72">
        <v>25</v>
      </c>
      <c r="C81" s="73" t="str">
        <f t="shared" si="3"/>
        <v>Block Type Week 25</v>
      </c>
      <c r="D81" s="72" t="s">
        <v>584</v>
      </c>
      <c r="E81" s="72" t="s">
        <v>585</v>
      </c>
      <c r="F81" s="72" t="s">
        <v>586</v>
      </c>
      <c r="G81" s="72" t="s">
        <v>587</v>
      </c>
      <c r="H81" s="72" t="s">
        <v>588</v>
      </c>
      <c r="I81" s="72" t="s">
        <v>589</v>
      </c>
      <c r="J81" s="66"/>
      <c r="K81" s="66"/>
      <c r="L81" s="66"/>
      <c r="M81" s="66"/>
      <c r="N81" s="66"/>
      <c r="O81" s="66"/>
      <c r="P81" s="66"/>
      <c r="Q81" s="66"/>
      <c r="R81" s="66"/>
      <c r="S81" s="66"/>
      <c r="T81" s="66"/>
      <c r="U81" s="66"/>
      <c r="V81" s="66"/>
      <c r="W81" s="66"/>
      <c r="X81" s="66"/>
      <c r="Y81" s="66"/>
      <c r="Z81" s="66"/>
      <c r="AA81" s="66"/>
      <c r="AB81" s="66"/>
      <c r="AC81" s="66"/>
      <c r="AD81" s="66"/>
      <c r="AE81" s="66"/>
      <c r="AF81" s="66"/>
      <c r="AG81" s="66"/>
    </row>
    <row r="82" spans="1:33" ht="15.75" hidden="1" customHeight="1">
      <c r="A82" s="212">
        <f t="shared" si="1"/>
        <v>43744</v>
      </c>
      <c r="B82" s="72">
        <v>26</v>
      </c>
      <c r="C82" s="73" t="str">
        <f t="shared" si="3"/>
        <v>Block Type Week 26</v>
      </c>
      <c r="D82" s="72" t="s">
        <v>590</v>
      </c>
      <c r="E82" s="72" t="s">
        <v>591</v>
      </c>
      <c r="F82" s="72" t="s">
        <v>592</v>
      </c>
      <c r="G82" s="72" t="s">
        <v>593</v>
      </c>
      <c r="H82" s="72" t="s">
        <v>594</v>
      </c>
      <c r="I82" s="72" t="s">
        <v>595</v>
      </c>
      <c r="J82" s="66"/>
      <c r="K82" s="66"/>
      <c r="L82" s="66"/>
      <c r="M82" s="66"/>
      <c r="N82" s="66"/>
      <c r="O82" s="66"/>
      <c r="P82" s="66"/>
      <c r="Q82" s="66"/>
      <c r="R82" s="66"/>
      <c r="S82" s="66"/>
      <c r="T82" s="66"/>
      <c r="U82" s="66"/>
      <c r="V82" s="66"/>
      <c r="W82" s="66"/>
      <c r="X82" s="66"/>
      <c r="Y82" s="66"/>
      <c r="Z82" s="66"/>
      <c r="AA82" s="66"/>
      <c r="AB82" s="66"/>
      <c r="AC82" s="66"/>
      <c r="AD82" s="66"/>
      <c r="AE82" s="66"/>
      <c r="AF82" s="66"/>
      <c r="AG82" s="66"/>
    </row>
    <row r="83" spans="1:33" ht="15.75" hidden="1" customHeight="1">
      <c r="A83" s="212">
        <f t="shared" si="1"/>
        <v>43751</v>
      </c>
      <c r="B83" s="72">
        <v>27</v>
      </c>
      <c r="C83" s="73" t="str">
        <f t="shared" si="3"/>
        <v>Block Type Week 27</v>
      </c>
      <c r="D83" s="72" t="s">
        <v>596</v>
      </c>
      <c r="E83" s="72" t="s">
        <v>597</v>
      </c>
      <c r="F83" s="72" t="s">
        <v>598</v>
      </c>
      <c r="G83" s="72" t="s">
        <v>599</v>
      </c>
      <c r="H83" s="72" t="s">
        <v>600</v>
      </c>
      <c r="I83" s="72" t="s">
        <v>601</v>
      </c>
      <c r="J83" s="66"/>
      <c r="K83" s="66"/>
      <c r="L83" s="66"/>
      <c r="M83" s="66"/>
      <c r="N83" s="66"/>
      <c r="O83" s="66"/>
      <c r="P83" s="66"/>
      <c r="Q83" s="66"/>
      <c r="R83" s="66"/>
      <c r="S83" s="66"/>
      <c r="T83" s="66"/>
      <c r="U83" s="66"/>
      <c r="V83" s="66"/>
      <c r="W83" s="66"/>
      <c r="X83" s="66"/>
      <c r="Y83" s="66"/>
      <c r="Z83" s="66"/>
      <c r="AA83" s="66"/>
      <c r="AB83" s="66"/>
      <c r="AC83" s="66"/>
      <c r="AD83" s="66"/>
      <c r="AE83" s="66"/>
      <c r="AF83" s="66"/>
      <c r="AG83" s="66"/>
    </row>
    <row r="84" spans="1:33" ht="15.75" hidden="1" customHeight="1">
      <c r="A84" s="212">
        <f t="shared" si="1"/>
        <v>43758</v>
      </c>
      <c r="B84" s="72">
        <v>28</v>
      </c>
      <c r="C84" s="73" t="str">
        <f t="shared" si="3"/>
        <v>Block Type Week 28</v>
      </c>
      <c r="D84" s="72" t="s">
        <v>602</v>
      </c>
      <c r="E84" s="72" t="s">
        <v>603</v>
      </c>
      <c r="F84" s="72" t="s">
        <v>604</v>
      </c>
      <c r="G84" s="72" t="s">
        <v>605</v>
      </c>
      <c r="H84" s="72" t="s">
        <v>606</v>
      </c>
      <c r="I84" s="72" t="s">
        <v>607</v>
      </c>
      <c r="J84" s="66"/>
      <c r="K84" s="66"/>
      <c r="L84" s="66"/>
      <c r="M84" s="66"/>
      <c r="N84" s="66"/>
      <c r="O84" s="66"/>
      <c r="P84" s="66"/>
      <c r="Q84" s="66"/>
      <c r="R84" s="66"/>
      <c r="S84" s="66"/>
      <c r="T84" s="66"/>
      <c r="U84" s="66"/>
      <c r="V84" s="66"/>
      <c r="W84" s="66"/>
      <c r="X84" s="66"/>
      <c r="Y84" s="66"/>
      <c r="Z84" s="66"/>
      <c r="AA84" s="66"/>
      <c r="AB84" s="66"/>
      <c r="AC84" s="66"/>
      <c r="AD84" s="66"/>
      <c r="AE84" s="66"/>
      <c r="AF84" s="66"/>
      <c r="AG84" s="66"/>
    </row>
    <row r="85" spans="1:33" ht="15.75" hidden="1" customHeight="1">
      <c r="A85" s="212">
        <f t="shared" si="1"/>
        <v>43765</v>
      </c>
      <c r="B85" s="72">
        <v>29</v>
      </c>
      <c r="C85" s="73" t="str">
        <f t="shared" si="3"/>
        <v>Block Type Week 29</v>
      </c>
      <c r="D85" s="72" t="s">
        <v>608</v>
      </c>
      <c r="E85" s="72" t="s">
        <v>609</v>
      </c>
      <c r="F85" s="72" t="s">
        <v>610</v>
      </c>
      <c r="G85" s="72" t="s">
        <v>611</v>
      </c>
      <c r="H85" s="72" t="s">
        <v>612</v>
      </c>
      <c r="I85" s="72" t="s">
        <v>613</v>
      </c>
      <c r="J85" s="66"/>
      <c r="K85" s="66"/>
      <c r="L85" s="66"/>
      <c r="M85" s="66"/>
      <c r="N85" s="66"/>
      <c r="O85" s="66"/>
      <c r="P85" s="66"/>
      <c r="Q85" s="66"/>
      <c r="R85" s="66"/>
      <c r="S85" s="66"/>
      <c r="T85" s="66"/>
      <c r="U85" s="66"/>
      <c r="V85" s="66"/>
      <c r="W85" s="66"/>
      <c r="X85" s="66"/>
      <c r="Y85" s="66"/>
      <c r="Z85" s="66"/>
      <c r="AA85" s="66"/>
      <c r="AB85" s="66"/>
      <c r="AC85" s="66"/>
      <c r="AD85" s="66"/>
      <c r="AE85" s="66"/>
      <c r="AF85" s="66"/>
      <c r="AG85" s="66"/>
    </row>
    <row r="86" spans="1:33" ht="15.75" hidden="1" customHeight="1">
      <c r="A86" s="212">
        <f t="shared" si="1"/>
        <v>43772</v>
      </c>
      <c r="B86" s="72">
        <v>30</v>
      </c>
      <c r="C86" s="73" t="str">
        <f t="shared" si="3"/>
        <v>Block Type Week 30</v>
      </c>
      <c r="D86" s="72" t="s">
        <v>614</v>
      </c>
      <c r="E86" s="72" t="s">
        <v>615</v>
      </c>
      <c r="F86" s="72" t="s">
        <v>616</v>
      </c>
      <c r="G86" s="72" t="s">
        <v>617</v>
      </c>
      <c r="H86" s="72" t="s">
        <v>618</v>
      </c>
      <c r="I86" s="72" t="s">
        <v>619</v>
      </c>
      <c r="J86" s="66"/>
      <c r="K86" s="66"/>
      <c r="L86" s="66"/>
      <c r="M86" s="66"/>
      <c r="N86" s="66"/>
      <c r="O86" s="66"/>
      <c r="P86" s="66"/>
      <c r="Q86" s="66"/>
      <c r="R86" s="66"/>
      <c r="S86" s="66"/>
      <c r="T86" s="66"/>
      <c r="U86" s="66"/>
      <c r="V86" s="66"/>
      <c r="W86" s="66"/>
      <c r="X86" s="66"/>
      <c r="Y86" s="66"/>
      <c r="Z86" s="66"/>
      <c r="AA86" s="66"/>
      <c r="AB86" s="66"/>
      <c r="AC86" s="66"/>
      <c r="AD86" s="66"/>
      <c r="AE86" s="66"/>
      <c r="AF86" s="66"/>
      <c r="AG86" s="66"/>
    </row>
    <row r="87" spans="1:33" ht="15.75" hidden="1" customHeight="1">
      <c r="A87" s="212">
        <f t="shared" si="1"/>
        <v>43779</v>
      </c>
      <c r="B87" s="72">
        <v>31</v>
      </c>
      <c r="C87" s="73" t="str">
        <f t="shared" si="3"/>
        <v>Block Type Week 31</v>
      </c>
      <c r="D87" s="72" t="s">
        <v>620</v>
      </c>
      <c r="E87" s="72" t="s">
        <v>621</v>
      </c>
      <c r="F87" s="72" t="s">
        <v>622</v>
      </c>
      <c r="G87" s="72" t="s">
        <v>623</v>
      </c>
      <c r="H87" s="72" t="s">
        <v>624</v>
      </c>
      <c r="I87" s="72" t="s">
        <v>625</v>
      </c>
      <c r="J87" s="66"/>
      <c r="K87" s="66"/>
      <c r="L87" s="66"/>
      <c r="M87" s="66"/>
      <c r="N87" s="66"/>
      <c r="O87" s="66"/>
      <c r="P87" s="66"/>
      <c r="Q87" s="66"/>
      <c r="R87" s="66"/>
      <c r="S87" s="66"/>
      <c r="T87" s="66"/>
      <c r="U87" s="66"/>
      <c r="V87" s="66"/>
      <c r="W87" s="66"/>
      <c r="X87" s="66"/>
      <c r="Y87" s="66"/>
      <c r="Z87" s="66"/>
      <c r="AA87" s="66"/>
      <c r="AB87" s="66"/>
      <c r="AC87" s="66"/>
      <c r="AD87" s="66"/>
      <c r="AE87" s="66"/>
      <c r="AF87" s="66"/>
      <c r="AG87" s="66"/>
    </row>
    <row r="88" spans="1:33" ht="15.75" hidden="1" customHeight="1">
      <c r="A88" s="212">
        <f t="shared" si="1"/>
        <v>43786</v>
      </c>
      <c r="B88" s="72">
        <v>32</v>
      </c>
      <c r="C88" s="73" t="str">
        <f t="shared" si="3"/>
        <v>Block Type Week 32</v>
      </c>
      <c r="D88" s="72" t="s">
        <v>626</v>
      </c>
      <c r="E88" s="72" t="s">
        <v>627</v>
      </c>
      <c r="F88" s="72" t="s">
        <v>628</v>
      </c>
      <c r="G88" s="72" t="s">
        <v>629</v>
      </c>
      <c r="H88" s="72" t="s">
        <v>630</v>
      </c>
      <c r="I88" s="72" t="s">
        <v>631</v>
      </c>
      <c r="J88" s="66"/>
      <c r="K88" s="66"/>
      <c r="L88" s="66"/>
      <c r="M88" s="66"/>
      <c r="N88" s="66"/>
      <c r="O88" s="66"/>
      <c r="P88" s="66"/>
      <c r="Q88" s="66"/>
      <c r="R88" s="66"/>
      <c r="S88" s="66"/>
      <c r="T88" s="66"/>
      <c r="U88" s="66"/>
      <c r="V88" s="66"/>
      <c r="W88" s="66"/>
      <c r="X88" s="66"/>
      <c r="Y88" s="66"/>
      <c r="Z88" s="66"/>
      <c r="AA88" s="66"/>
      <c r="AB88" s="66"/>
      <c r="AC88" s="66"/>
      <c r="AD88" s="66"/>
      <c r="AE88" s="66"/>
      <c r="AF88" s="66"/>
      <c r="AG88" s="66"/>
    </row>
    <row r="89" spans="1:33" ht="15.75" hidden="1" customHeight="1">
      <c r="A89" s="212">
        <f t="shared" si="1"/>
        <v>43793</v>
      </c>
      <c r="B89" s="72">
        <v>33</v>
      </c>
      <c r="C89" s="73" t="str">
        <f t="shared" si="3"/>
        <v>Block Type Week 33</v>
      </c>
      <c r="D89" s="72" t="s">
        <v>632</v>
      </c>
      <c r="E89" s="72" t="s">
        <v>633</v>
      </c>
      <c r="F89" s="72" t="s">
        <v>634</v>
      </c>
      <c r="G89" s="72" t="s">
        <v>635</v>
      </c>
      <c r="H89" s="72" t="s">
        <v>636</v>
      </c>
      <c r="I89" s="72" t="s">
        <v>637</v>
      </c>
      <c r="J89" s="66"/>
      <c r="K89" s="66"/>
      <c r="L89" s="66"/>
      <c r="M89" s="66"/>
      <c r="N89" s="66"/>
      <c r="O89" s="66"/>
      <c r="P89" s="66"/>
      <c r="Q89" s="66"/>
      <c r="R89" s="66"/>
      <c r="S89" s="66"/>
      <c r="T89" s="66"/>
      <c r="U89" s="66"/>
      <c r="V89" s="66"/>
      <c r="W89" s="66"/>
      <c r="X89" s="66"/>
      <c r="Y89" s="66"/>
      <c r="Z89" s="66"/>
      <c r="AA89" s="66"/>
      <c r="AB89" s="66"/>
      <c r="AC89" s="66"/>
      <c r="AD89" s="66"/>
      <c r="AE89" s="66"/>
      <c r="AF89" s="66"/>
      <c r="AG89" s="66"/>
    </row>
    <row r="90" spans="1:33" ht="15.75" hidden="1" customHeight="1">
      <c r="A90" s="212">
        <f t="shared" si="1"/>
        <v>43800</v>
      </c>
      <c r="B90" s="72">
        <v>34</v>
      </c>
      <c r="C90" s="73" t="str">
        <f t="shared" si="3"/>
        <v>Block Type Week 34</v>
      </c>
      <c r="D90" s="72" t="s">
        <v>638</v>
      </c>
      <c r="E90" s="72" t="s">
        <v>639</v>
      </c>
      <c r="F90" s="72" t="s">
        <v>640</v>
      </c>
      <c r="G90" s="72" t="s">
        <v>641</v>
      </c>
      <c r="H90" s="72" t="s">
        <v>642</v>
      </c>
      <c r="I90" s="72" t="s">
        <v>643</v>
      </c>
      <c r="J90" s="66"/>
      <c r="K90" s="66"/>
      <c r="L90" s="66"/>
      <c r="M90" s="66"/>
      <c r="N90" s="66"/>
      <c r="O90" s="66"/>
      <c r="P90" s="66"/>
      <c r="Q90" s="66"/>
      <c r="R90" s="66"/>
      <c r="S90" s="66"/>
      <c r="T90" s="66"/>
      <c r="U90" s="66"/>
      <c r="V90" s="66"/>
      <c r="W90" s="66"/>
      <c r="X90" s="66"/>
      <c r="Y90" s="66"/>
      <c r="Z90" s="66"/>
      <c r="AA90" s="66"/>
      <c r="AB90" s="66"/>
      <c r="AC90" s="66"/>
      <c r="AD90" s="66"/>
      <c r="AE90" s="66"/>
      <c r="AF90" s="66"/>
      <c r="AG90" s="66"/>
    </row>
    <row r="91" spans="1:33" ht="15.75" hidden="1" customHeight="1">
      <c r="A91" s="212">
        <f t="shared" si="1"/>
        <v>43807</v>
      </c>
      <c r="B91" s="72">
        <v>35</v>
      </c>
      <c r="C91" s="73" t="str">
        <f t="shared" si="3"/>
        <v>Block Type Week 35</v>
      </c>
      <c r="D91" s="72" t="s">
        <v>644</v>
      </c>
      <c r="E91" s="72" t="s">
        <v>645</v>
      </c>
      <c r="F91" s="72" t="s">
        <v>646</v>
      </c>
      <c r="G91" s="72" t="s">
        <v>647</v>
      </c>
      <c r="H91" s="72" t="s">
        <v>648</v>
      </c>
      <c r="I91" s="72" t="s">
        <v>649</v>
      </c>
      <c r="J91" s="66"/>
      <c r="K91" s="66"/>
      <c r="L91" s="66"/>
      <c r="M91" s="66"/>
      <c r="N91" s="66"/>
      <c r="O91" s="66"/>
      <c r="P91" s="66"/>
      <c r="Q91" s="66"/>
      <c r="R91" s="66"/>
      <c r="S91" s="66"/>
      <c r="T91" s="66"/>
      <c r="U91" s="66"/>
      <c r="V91" s="66"/>
      <c r="W91" s="66"/>
      <c r="X91" s="66"/>
      <c r="Y91" s="66"/>
      <c r="Z91" s="66"/>
      <c r="AA91" s="66"/>
      <c r="AB91" s="66"/>
      <c r="AC91" s="66"/>
      <c r="AD91" s="66"/>
      <c r="AE91" s="66"/>
      <c r="AF91" s="66"/>
      <c r="AG91" s="66"/>
    </row>
    <row r="92" spans="1:33" ht="15.75" hidden="1" customHeight="1">
      <c r="A92" s="212">
        <f t="shared" si="1"/>
        <v>43814</v>
      </c>
      <c r="B92" s="72">
        <v>36</v>
      </c>
      <c r="C92" s="73" t="str">
        <f t="shared" si="3"/>
        <v>Block Type Week 36</v>
      </c>
      <c r="D92" s="72" t="s">
        <v>650</v>
      </c>
      <c r="E92" s="72" t="s">
        <v>651</v>
      </c>
      <c r="F92" s="72" t="s">
        <v>652</v>
      </c>
      <c r="G92" s="72" t="s">
        <v>653</v>
      </c>
      <c r="H92" s="72" t="s">
        <v>654</v>
      </c>
      <c r="I92" s="72" t="s">
        <v>655</v>
      </c>
      <c r="J92" s="66"/>
      <c r="K92" s="66"/>
      <c r="L92" s="66"/>
      <c r="M92" s="66"/>
      <c r="N92" s="66"/>
      <c r="O92" s="66"/>
      <c r="P92" s="66"/>
      <c r="Q92" s="66"/>
      <c r="R92" s="66"/>
      <c r="S92" s="66"/>
      <c r="T92" s="66"/>
      <c r="U92" s="66"/>
      <c r="V92" s="66"/>
      <c r="W92" s="66"/>
      <c r="X92" s="66"/>
      <c r="Y92" s="66"/>
      <c r="Z92" s="66"/>
      <c r="AA92" s="66"/>
      <c r="AB92" s="66"/>
      <c r="AC92" s="66"/>
      <c r="AD92" s="66"/>
      <c r="AE92" s="66"/>
      <c r="AF92" s="66"/>
      <c r="AG92" s="66"/>
    </row>
    <row r="93" spans="1:33" ht="15.75" hidden="1" customHeight="1">
      <c r="A93" s="212">
        <f t="shared" si="1"/>
        <v>43821</v>
      </c>
      <c r="B93" s="72">
        <v>37</v>
      </c>
      <c r="C93" s="73" t="str">
        <f t="shared" si="3"/>
        <v>Block Type Week 37</v>
      </c>
      <c r="D93" s="72" t="s">
        <v>656</v>
      </c>
      <c r="E93" s="72" t="s">
        <v>657</v>
      </c>
      <c r="F93" s="72" t="s">
        <v>658</v>
      </c>
      <c r="G93" s="72" t="s">
        <v>659</v>
      </c>
      <c r="H93" s="72" t="s">
        <v>660</v>
      </c>
      <c r="I93" s="72" t="s">
        <v>661</v>
      </c>
      <c r="J93" s="66"/>
      <c r="K93" s="66"/>
      <c r="L93" s="66"/>
      <c r="M93" s="66"/>
      <c r="N93" s="66"/>
      <c r="O93" s="66"/>
      <c r="P93" s="66"/>
      <c r="Q93" s="66"/>
      <c r="R93" s="66"/>
      <c r="S93" s="66"/>
      <c r="T93" s="66"/>
      <c r="U93" s="66"/>
      <c r="V93" s="66"/>
      <c r="W93" s="66"/>
      <c r="X93" s="66"/>
      <c r="Y93" s="66"/>
      <c r="Z93" s="66"/>
      <c r="AA93" s="66"/>
      <c r="AB93" s="66"/>
      <c r="AC93" s="66"/>
      <c r="AD93" s="66"/>
      <c r="AE93" s="66"/>
      <c r="AF93" s="66"/>
      <c r="AG93" s="66"/>
    </row>
    <row r="94" spans="1:33" ht="15.75" hidden="1" customHeight="1">
      <c r="A94" s="212">
        <f t="shared" si="1"/>
        <v>43828</v>
      </c>
      <c r="B94" s="72">
        <v>38</v>
      </c>
      <c r="C94" s="73" t="str">
        <f t="shared" si="3"/>
        <v>Block Type Week 38</v>
      </c>
      <c r="D94" s="72" t="s">
        <v>662</v>
      </c>
      <c r="E94" s="72" t="s">
        <v>663</v>
      </c>
      <c r="F94" s="72" t="s">
        <v>664</v>
      </c>
      <c r="G94" s="72" t="s">
        <v>665</v>
      </c>
      <c r="H94" s="72" t="s">
        <v>666</v>
      </c>
      <c r="I94" s="72" t="s">
        <v>667</v>
      </c>
      <c r="J94" s="66"/>
      <c r="K94" s="66"/>
      <c r="L94" s="66"/>
      <c r="M94" s="66"/>
      <c r="N94" s="66"/>
      <c r="O94" s="66"/>
      <c r="P94" s="66"/>
      <c r="Q94" s="66"/>
      <c r="R94" s="66"/>
      <c r="S94" s="66"/>
      <c r="T94" s="66"/>
      <c r="U94" s="66"/>
      <c r="V94" s="66"/>
      <c r="W94" s="66"/>
      <c r="X94" s="66"/>
      <c r="Y94" s="66"/>
      <c r="Z94" s="66"/>
      <c r="AA94" s="66"/>
      <c r="AB94" s="66"/>
      <c r="AC94" s="66"/>
      <c r="AD94" s="66"/>
      <c r="AE94" s="66"/>
      <c r="AF94" s="66"/>
      <c r="AG94" s="66"/>
    </row>
    <row r="95" spans="1:33" ht="15.75" hidden="1" customHeight="1">
      <c r="A95" s="212">
        <f t="shared" si="1"/>
        <v>43835</v>
      </c>
      <c r="B95" s="72">
        <v>39</v>
      </c>
      <c r="C95" s="73" t="str">
        <f t="shared" si="3"/>
        <v>Block Type Week 39</v>
      </c>
      <c r="D95" s="72" t="s">
        <v>668</v>
      </c>
      <c r="E95" s="72" t="s">
        <v>669</v>
      </c>
      <c r="F95" s="72" t="s">
        <v>670</v>
      </c>
      <c r="G95" s="72" t="s">
        <v>671</v>
      </c>
      <c r="H95" s="72" t="s">
        <v>672</v>
      </c>
      <c r="I95" s="72" t="s">
        <v>673</v>
      </c>
      <c r="J95" s="66"/>
      <c r="K95" s="66"/>
      <c r="L95" s="66"/>
      <c r="M95" s="66"/>
      <c r="N95" s="66"/>
      <c r="O95" s="66"/>
      <c r="P95" s="66"/>
      <c r="Q95" s="66"/>
      <c r="R95" s="66"/>
      <c r="S95" s="66"/>
      <c r="T95" s="66"/>
      <c r="U95" s="66"/>
      <c r="V95" s="66"/>
      <c r="W95" s="66"/>
      <c r="X95" s="66"/>
      <c r="Y95" s="66"/>
      <c r="Z95" s="66"/>
      <c r="AA95" s="66"/>
      <c r="AB95" s="66"/>
      <c r="AC95" s="66"/>
      <c r="AD95" s="66"/>
      <c r="AE95" s="66"/>
      <c r="AF95" s="66"/>
      <c r="AG95" s="66"/>
    </row>
    <row r="96" spans="1:33" ht="15.75" hidden="1" customHeight="1">
      <c r="A96" s="212">
        <f t="shared" si="1"/>
        <v>43842</v>
      </c>
      <c r="B96" s="72">
        <v>40</v>
      </c>
      <c r="C96" s="73" t="str">
        <f t="shared" si="3"/>
        <v>Block Type Week 40</v>
      </c>
      <c r="D96" s="72" t="s">
        <v>674</v>
      </c>
      <c r="E96" s="72" t="s">
        <v>675</v>
      </c>
      <c r="F96" s="72" t="s">
        <v>676</v>
      </c>
      <c r="G96" s="72" t="s">
        <v>677</v>
      </c>
      <c r="H96" s="72" t="s">
        <v>678</v>
      </c>
      <c r="I96" s="72" t="s">
        <v>679</v>
      </c>
      <c r="J96" s="66"/>
      <c r="K96" s="66"/>
      <c r="L96" s="66"/>
      <c r="M96" s="66"/>
      <c r="N96" s="66"/>
      <c r="O96" s="66"/>
      <c r="P96" s="66"/>
      <c r="Q96" s="66"/>
      <c r="R96" s="66"/>
      <c r="S96" s="66"/>
      <c r="T96" s="66"/>
      <c r="U96" s="66"/>
      <c r="V96" s="66"/>
      <c r="W96" s="66"/>
      <c r="X96" s="66"/>
      <c r="Y96" s="66"/>
      <c r="Z96" s="66"/>
      <c r="AA96" s="66"/>
      <c r="AB96" s="66"/>
      <c r="AC96" s="66"/>
      <c r="AD96" s="66"/>
      <c r="AE96" s="66"/>
      <c r="AF96" s="66"/>
      <c r="AG96" s="66"/>
    </row>
    <row r="97" spans="1:34" ht="15.75" hidden="1" customHeight="1">
      <c r="A97" s="212">
        <f t="shared" si="1"/>
        <v>43849</v>
      </c>
      <c r="B97" s="72">
        <v>41</v>
      </c>
      <c r="C97" s="73" t="str">
        <f t="shared" si="3"/>
        <v>Block Type Week 41</v>
      </c>
      <c r="D97" s="72" t="s">
        <v>680</v>
      </c>
      <c r="E97" s="72" t="s">
        <v>681</v>
      </c>
      <c r="F97" s="72" t="s">
        <v>682</v>
      </c>
      <c r="G97" s="72" t="s">
        <v>683</v>
      </c>
      <c r="H97" s="72" t="s">
        <v>684</v>
      </c>
      <c r="I97" s="72" t="s">
        <v>685</v>
      </c>
      <c r="J97" s="66"/>
      <c r="K97" s="66"/>
      <c r="L97" s="66"/>
      <c r="M97" s="66"/>
      <c r="N97" s="66"/>
      <c r="O97" s="66"/>
      <c r="P97" s="66"/>
      <c r="Q97" s="66"/>
      <c r="R97" s="66"/>
      <c r="S97" s="66"/>
      <c r="T97" s="66"/>
      <c r="U97" s="66"/>
      <c r="V97" s="66"/>
      <c r="W97" s="66"/>
      <c r="X97" s="66"/>
      <c r="Y97" s="66"/>
      <c r="Z97" s="66"/>
      <c r="AA97" s="66"/>
      <c r="AB97" s="66"/>
      <c r="AC97" s="66"/>
      <c r="AD97" s="66"/>
      <c r="AE97" s="66"/>
      <c r="AF97" s="66"/>
      <c r="AG97" s="66"/>
    </row>
    <row r="98" spans="1:34" ht="15.75" hidden="1" customHeight="1">
      <c r="A98" s="212">
        <f t="shared" si="1"/>
        <v>43856</v>
      </c>
      <c r="B98" s="72">
        <v>42</v>
      </c>
      <c r="C98" s="73" t="str">
        <f t="shared" si="3"/>
        <v>Block Type Week 42</v>
      </c>
      <c r="D98" s="72" t="s">
        <v>686</v>
      </c>
      <c r="E98" s="72" t="s">
        <v>687</v>
      </c>
      <c r="F98" s="72" t="s">
        <v>688</v>
      </c>
      <c r="G98" s="72" t="s">
        <v>689</v>
      </c>
      <c r="H98" s="72" t="s">
        <v>690</v>
      </c>
      <c r="I98" s="72" t="s">
        <v>691</v>
      </c>
      <c r="J98" s="66"/>
      <c r="K98" s="66"/>
      <c r="L98" s="66"/>
      <c r="M98" s="66"/>
      <c r="N98" s="66"/>
      <c r="O98" s="66"/>
      <c r="P98" s="66"/>
      <c r="Q98" s="66"/>
      <c r="R98" s="66"/>
      <c r="S98" s="66"/>
      <c r="T98" s="66"/>
      <c r="U98" s="66"/>
      <c r="V98" s="66"/>
      <c r="W98" s="66"/>
      <c r="X98" s="66"/>
      <c r="Y98" s="66"/>
      <c r="Z98" s="66"/>
      <c r="AA98" s="66"/>
      <c r="AB98" s="66"/>
      <c r="AC98" s="66"/>
      <c r="AD98" s="66"/>
      <c r="AE98" s="66"/>
      <c r="AF98" s="66"/>
      <c r="AG98" s="66"/>
    </row>
    <row r="99" spans="1:34" ht="15.75" hidden="1" customHeight="1">
      <c r="A99" s="212">
        <f t="shared" si="1"/>
        <v>43863</v>
      </c>
      <c r="B99" s="72">
        <v>43</v>
      </c>
      <c r="C99" s="73" t="str">
        <f t="shared" si="3"/>
        <v>Block Type Week 43</v>
      </c>
      <c r="D99" s="72" t="s">
        <v>692</v>
      </c>
      <c r="E99" s="72" t="s">
        <v>693</v>
      </c>
      <c r="F99" s="72" t="s">
        <v>694</v>
      </c>
      <c r="G99" s="72" t="s">
        <v>695</v>
      </c>
      <c r="H99" s="72" t="s">
        <v>696</v>
      </c>
      <c r="I99" s="72" t="s">
        <v>697</v>
      </c>
      <c r="J99" s="66"/>
      <c r="K99" s="66"/>
      <c r="L99" s="66"/>
      <c r="M99" s="66"/>
      <c r="N99" s="66"/>
      <c r="O99" s="66"/>
      <c r="P99" s="66"/>
      <c r="Q99" s="66"/>
      <c r="R99" s="66"/>
      <c r="S99" s="66"/>
      <c r="T99" s="66"/>
      <c r="U99" s="66"/>
      <c r="V99" s="66"/>
      <c r="W99" s="66"/>
      <c r="X99" s="66"/>
      <c r="Y99" s="66"/>
      <c r="Z99" s="66"/>
      <c r="AA99" s="66"/>
      <c r="AB99" s="66"/>
      <c r="AC99" s="66"/>
      <c r="AD99" s="66"/>
      <c r="AE99" s="66"/>
      <c r="AF99" s="66"/>
      <c r="AG99" s="66"/>
    </row>
    <row r="100" spans="1:34" ht="15.75" hidden="1" customHeight="1">
      <c r="A100" s="212">
        <f t="shared" si="1"/>
        <v>43870</v>
      </c>
      <c r="B100" s="72">
        <v>44</v>
      </c>
      <c r="C100" s="73" t="str">
        <f t="shared" si="3"/>
        <v>Block Type Week 44</v>
      </c>
      <c r="D100" s="72" t="s">
        <v>698</v>
      </c>
      <c r="E100" s="72" t="s">
        <v>699</v>
      </c>
      <c r="F100" s="72" t="s">
        <v>700</v>
      </c>
      <c r="G100" s="72" t="s">
        <v>701</v>
      </c>
      <c r="H100" s="72" t="s">
        <v>702</v>
      </c>
      <c r="I100" s="72" t="s">
        <v>703</v>
      </c>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row>
    <row r="101" spans="1:34" ht="15.75" hidden="1" customHeight="1">
      <c r="A101" s="212">
        <f t="shared" si="1"/>
        <v>43877</v>
      </c>
      <c r="B101" s="72">
        <v>45</v>
      </c>
      <c r="C101" s="73" t="str">
        <f t="shared" si="3"/>
        <v>Block Type Week 45</v>
      </c>
      <c r="D101" s="72" t="s">
        <v>704</v>
      </c>
      <c r="E101" s="72" t="s">
        <v>705</v>
      </c>
      <c r="F101" s="72" t="s">
        <v>706</v>
      </c>
      <c r="G101" s="72" t="s">
        <v>707</v>
      </c>
      <c r="H101" s="72" t="s">
        <v>708</v>
      </c>
      <c r="I101" s="72" t="s">
        <v>709</v>
      </c>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row>
    <row r="102" spans="1:34" ht="15.75" hidden="1" customHeight="1">
      <c r="A102" s="212">
        <f t="shared" si="1"/>
        <v>43884</v>
      </c>
      <c r="B102" s="72">
        <v>46</v>
      </c>
      <c r="C102" s="73" t="str">
        <f t="shared" si="3"/>
        <v>Block Type Week 46</v>
      </c>
      <c r="D102" s="72" t="s">
        <v>710</v>
      </c>
      <c r="E102" s="72" t="s">
        <v>711</v>
      </c>
      <c r="F102" s="72" t="s">
        <v>712</v>
      </c>
      <c r="G102" s="72" t="s">
        <v>713</v>
      </c>
      <c r="H102" s="72" t="s">
        <v>714</v>
      </c>
      <c r="I102" s="72" t="s">
        <v>715</v>
      </c>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row>
    <row r="103" spans="1:34" ht="15.75" hidden="1" customHeight="1">
      <c r="A103" s="212">
        <f t="shared" si="1"/>
        <v>43891</v>
      </c>
      <c r="B103" s="72">
        <v>47</v>
      </c>
      <c r="C103" s="73" t="str">
        <f t="shared" si="3"/>
        <v>Block Type Week 47</v>
      </c>
      <c r="D103" s="72" t="s">
        <v>716</v>
      </c>
      <c r="E103" s="72" t="s">
        <v>717</v>
      </c>
      <c r="F103" s="72" t="s">
        <v>718</v>
      </c>
      <c r="G103" s="72" t="s">
        <v>719</v>
      </c>
      <c r="H103" s="72" t="s">
        <v>720</v>
      </c>
      <c r="I103" s="72" t="s">
        <v>721</v>
      </c>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row>
    <row r="104" spans="1:34" ht="15.75" hidden="1" customHeight="1">
      <c r="A104" s="212">
        <f t="shared" si="1"/>
        <v>43898</v>
      </c>
      <c r="B104" s="72">
        <v>48</v>
      </c>
      <c r="C104" s="73" t="str">
        <f t="shared" si="3"/>
        <v>Block Type Week 48</v>
      </c>
      <c r="D104" s="72" t="s">
        <v>722</v>
      </c>
      <c r="E104" s="72" t="s">
        <v>723</v>
      </c>
      <c r="F104" s="72" t="s">
        <v>724</v>
      </c>
      <c r="G104" s="72" t="s">
        <v>725</v>
      </c>
      <c r="H104" s="72" t="s">
        <v>726</v>
      </c>
      <c r="I104" s="72" t="s">
        <v>727</v>
      </c>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row>
    <row r="105" spans="1:34" ht="15.75" hidden="1" customHeight="1">
      <c r="A105" s="212">
        <f t="shared" si="1"/>
        <v>43905</v>
      </c>
      <c r="B105" s="72">
        <v>49</v>
      </c>
      <c r="C105" s="73" t="str">
        <f t="shared" si="3"/>
        <v>Block Type Week 49</v>
      </c>
      <c r="D105" s="72" t="s">
        <v>728</v>
      </c>
      <c r="E105" s="72" t="s">
        <v>729</v>
      </c>
      <c r="F105" s="72" t="s">
        <v>730</v>
      </c>
      <c r="G105" s="72" t="s">
        <v>731</v>
      </c>
      <c r="H105" s="72" t="s">
        <v>732</v>
      </c>
      <c r="I105" s="72" t="s">
        <v>733</v>
      </c>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row>
    <row r="106" spans="1:34" ht="15.75" hidden="1" customHeight="1">
      <c r="A106" s="212">
        <f t="shared" si="1"/>
        <v>43912</v>
      </c>
      <c r="B106" s="72">
        <v>50</v>
      </c>
      <c r="C106" s="73" t="str">
        <f t="shared" si="3"/>
        <v>Block Type Week 50</v>
      </c>
      <c r="D106" s="72" t="s">
        <v>734</v>
      </c>
      <c r="E106" s="72" t="s">
        <v>735</v>
      </c>
      <c r="F106" s="72" t="s">
        <v>736</v>
      </c>
      <c r="G106" s="72" t="s">
        <v>737</v>
      </c>
      <c r="H106" s="72" t="s">
        <v>738</v>
      </c>
      <c r="I106" s="72" t="s">
        <v>739</v>
      </c>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row>
    <row r="107" spans="1:34" ht="15.75" hidden="1" customHeight="1">
      <c r="A107" s="212">
        <f t="shared" si="1"/>
        <v>43919</v>
      </c>
      <c r="B107" s="72">
        <v>51</v>
      </c>
      <c r="C107" s="73" t="str">
        <f t="shared" si="3"/>
        <v>Block Type Week 51</v>
      </c>
      <c r="D107" s="72" t="s">
        <v>740</v>
      </c>
      <c r="E107" s="72" t="s">
        <v>741</v>
      </c>
      <c r="F107" s="72" t="s">
        <v>742</v>
      </c>
      <c r="G107" s="72" t="s">
        <v>743</v>
      </c>
      <c r="H107" s="72" t="s">
        <v>744</v>
      </c>
      <c r="I107" s="72" t="s">
        <v>745</v>
      </c>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row>
    <row r="108" spans="1:34" ht="15.75" hidden="1" customHeight="1">
      <c r="A108" s="212">
        <f t="shared" si="1"/>
        <v>43926</v>
      </c>
      <c r="B108" s="72">
        <v>52</v>
      </c>
      <c r="C108" s="73" t="str">
        <f t="shared" si="3"/>
        <v>Block Type Week 52</v>
      </c>
      <c r="D108" s="72" t="s">
        <v>746</v>
      </c>
      <c r="E108" s="72" t="s">
        <v>747</v>
      </c>
      <c r="F108" s="72" t="s">
        <v>748</v>
      </c>
      <c r="G108" s="72" t="s">
        <v>749</v>
      </c>
      <c r="H108" s="72" t="s">
        <v>750</v>
      </c>
      <c r="I108" s="72" t="s">
        <v>751</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row>
    <row r="109" spans="1:34" ht="15.75" customHeight="1">
      <c r="B109" s="76"/>
      <c r="C109" s="77"/>
      <c r="D109" s="78"/>
      <c r="E109" s="66"/>
      <c r="F109" s="66"/>
      <c r="G109" s="66"/>
      <c r="H109" s="79"/>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row>
    <row r="110" spans="1:34" ht="15.75" customHeight="1" thickBot="1">
      <c r="B110" s="80"/>
      <c r="C110" s="81"/>
      <c r="D110" s="66"/>
      <c r="E110" s="78"/>
      <c r="F110" s="82"/>
      <c r="G110" s="79"/>
      <c r="H110" s="79"/>
      <c r="I110" s="79"/>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row>
    <row r="111" spans="1:34" ht="49.5" customHeight="1" thickTop="1">
      <c r="B111" s="83" t="s">
        <v>752</v>
      </c>
      <c r="C111" s="84" t="s">
        <v>753</v>
      </c>
      <c r="D111" s="84" t="s">
        <v>754</v>
      </c>
      <c r="E111" s="84" t="s">
        <v>755</v>
      </c>
      <c r="F111" s="84" t="s">
        <v>756</v>
      </c>
      <c r="G111" s="79"/>
      <c r="H111" s="79"/>
      <c r="I111" s="79"/>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row>
    <row r="112" spans="1:34" ht="49.5" customHeight="1" thickBot="1">
      <c r="B112" s="85" t="s">
        <v>757</v>
      </c>
      <c r="C112" s="86" t="s">
        <v>758</v>
      </c>
      <c r="D112" s="87" t="s">
        <v>759</v>
      </c>
      <c r="E112" s="87" t="s">
        <v>760</v>
      </c>
      <c r="F112" s="87" t="s">
        <v>761</v>
      </c>
      <c r="G112" s="79"/>
      <c r="H112" s="79"/>
      <c r="I112" s="79"/>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row>
    <row r="113" spans="2:34" ht="49.5" customHeight="1" thickBot="1">
      <c r="B113" s="85" t="s">
        <v>762</v>
      </c>
      <c r="C113" s="88" t="s">
        <v>763</v>
      </c>
      <c r="D113" s="88" t="s">
        <v>764</v>
      </c>
      <c r="E113" s="88" t="s">
        <v>765</v>
      </c>
      <c r="F113" s="88" t="s">
        <v>766</v>
      </c>
      <c r="H113" s="79"/>
      <c r="I113" s="79"/>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row>
    <row r="114" spans="2:34" ht="9.75" customHeight="1" thickBot="1">
      <c r="B114" s="89"/>
      <c r="C114" s="89"/>
      <c r="D114" s="89"/>
      <c r="E114" s="89"/>
      <c r="F114" s="89"/>
      <c r="G114" s="89"/>
      <c r="H114" s="89"/>
      <c r="I114" s="89"/>
      <c r="J114" s="89"/>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row>
    <row r="115" spans="2:34" ht="19.5" customHeight="1" thickBot="1">
      <c r="B115" s="385" t="s">
        <v>767</v>
      </c>
      <c r="C115" s="363"/>
      <c r="D115" s="363"/>
      <c r="E115" s="363"/>
      <c r="F115" s="363"/>
      <c r="G115" s="363"/>
      <c r="H115" s="363"/>
      <c r="I115" s="363"/>
      <c r="J115" s="363"/>
      <c r="K115" s="363"/>
      <c r="L115" s="363"/>
      <c r="M115" s="363"/>
      <c r="N115" s="364"/>
      <c r="O115" s="66"/>
      <c r="P115" s="66"/>
      <c r="Q115" s="66"/>
      <c r="R115" s="66"/>
      <c r="S115" s="66"/>
      <c r="T115" s="66"/>
      <c r="U115" s="66"/>
      <c r="V115" s="66"/>
      <c r="W115" s="66"/>
      <c r="X115" s="66"/>
      <c r="Y115" s="66"/>
      <c r="Z115" s="66"/>
      <c r="AA115" s="66"/>
      <c r="AB115" s="66"/>
      <c r="AC115" s="66"/>
      <c r="AD115" s="66"/>
      <c r="AE115" s="66"/>
      <c r="AF115" s="66"/>
      <c r="AG115" s="66"/>
      <c r="AH115" s="66"/>
    </row>
    <row r="116" spans="2:34" ht="9.75" customHeight="1">
      <c r="B116" s="90"/>
      <c r="C116" s="90"/>
      <c r="D116" s="90"/>
      <c r="E116" s="90"/>
      <c r="F116" s="90"/>
      <c r="G116" s="90"/>
      <c r="H116" s="90"/>
      <c r="I116" s="90"/>
      <c r="J116" s="90"/>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row>
    <row r="117" spans="2:34" ht="19.5" customHeight="1" thickBot="1">
      <c r="B117" s="383">
        <v>1</v>
      </c>
      <c r="C117" s="91" t="s">
        <v>70</v>
      </c>
      <c r="D117" s="92" t="s">
        <v>768</v>
      </c>
      <c r="E117" s="93" t="s">
        <v>769</v>
      </c>
      <c r="G117" s="93" t="s">
        <v>770</v>
      </c>
      <c r="H117" s="93" t="s">
        <v>771</v>
      </c>
      <c r="I117" s="94"/>
      <c r="J117" s="93" t="s">
        <v>772</v>
      </c>
      <c r="K117" s="93" t="s">
        <v>773</v>
      </c>
      <c r="L117" s="66"/>
      <c r="M117" s="93" t="s">
        <v>774</v>
      </c>
      <c r="N117" s="93" t="s">
        <v>775</v>
      </c>
      <c r="P117" s="66"/>
      <c r="Q117" s="66"/>
      <c r="R117" s="66"/>
      <c r="S117" s="66"/>
      <c r="T117" s="66"/>
      <c r="U117" s="66"/>
      <c r="V117" s="66"/>
      <c r="W117" s="66"/>
      <c r="X117" s="66"/>
      <c r="Y117" s="66"/>
      <c r="Z117" s="66"/>
      <c r="AA117" s="66"/>
      <c r="AB117" s="66"/>
      <c r="AC117" s="66"/>
      <c r="AD117" s="66"/>
      <c r="AE117" s="66"/>
      <c r="AF117" s="66"/>
      <c r="AG117" s="66"/>
      <c r="AH117" s="66"/>
    </row>
    <row r="118" spans="2:34" ht="15" customHeight="1" thickTop="1">
      <c r="B118" s="384"/>
      <c r="C118" s="95">
        <v>1</v>
      </c>
      <c r="D118" s="96" t="str">
        <f>'EXERCISE SELECTION'!C4</f>
        <v>Competition Style Low Bar Back Squat (w/ belt)</v>
      </c>
      <c r="E118" s="96" t="s">
        <v>776</v>
      </c>
      <c r="G118" s="97" t="str">
        <f>'EXERCISE SELECTION'!I4</f>
        <v>Competition-Style Bench Press</v>
      </c>
      <c r="H118" s="97" t="s">
        <v>776</v>
      </c>
      <c r="I118" s="94"/>
      <c r="J118" s="275" t="str">
        <f>'EXERCISE SELECTION'!I14</f>
        <v>Standing Overhead Press</v>
      </c>
      <c r="K118" s="98" t="s">
        <v>2028</v>
      </c>
      <c r="L118" s="66"/>
      <c r="M118" s="98" t="s">
        <v>2191</v>
      </c>
      <c r="N118" s="98" t="s">
        <v>2191</v>
      </c>
      <c r="P118" s="66"/>
      <c r="Q118" s="66"/>
      <c r="R118" s="66"/>
      <c r="S118" s="66"/>
      <c r="T118" s="66"/>
      <c r="U118" s="66"/>
      <c r="V118" s="66"/>
      <c r="W118" s="66"/>
      <c r="X118" s="66"/>
      <c r="Y118" s="66"/>
      <c r="Z118" s="66"/>
      <c r="AA118" s="66"/>
      <c r="AB118" s="66"/>
      <c r="AC118" s="66"/>
      <c r="AD118" s="66"/>
      <c r="AE118" s="66"/>
      <c r="AF118" s="66"/>
      <c r="AG118" s="66"/>
      <c r="AH118" s="66"/>
    </row>
    <row r="119" spans="2:34" ht="15" customHeight="1">
      <c r="B119" s="384"/>
      <c r="C119" s="95">
        <v>2</v>
      </c>
      <c r="D119" s="96" t="str">
        <f>'EXERCISE SELECTION'!C4</f>
        <v>Competition Style Low Bar Back Squat (w/ belt)</v>
      </c>
      <c r="E119" s="96" t="s">
        <v>776</v>
      </c>
      <c r="G119" s="98" t="str">
        <f>'EXERCISE SELECTION'!I4</f>
        <v>Competition-Style Bench Press</v>
      </c>
      <c r="H119" s="97" t="s">
        <v>776</v>
      </c>
      <c r="I119" s="94"/>
      <c r="J119" s="275" t="str">
        <f>'EXERCISE SELECTION'!I14</f>
        <v>Standing Overhead Press</v>
      </c>
      <c r="K119" s="98" t="s">
        <v>2028</v>
      </c>
      <c r="M119" s="98" t="s">
        <v>2191</v>
      </c>
      <c r="N119" s="98" t="s">
        <v>2191</v>
      </c>
      <c r="P119" s="66"/>
      <c r="Q119" s="66"/>
      <c r="R119" s="66"/>
      <c r="S119" s="66"/>
      <c r="T119" s="66"/>
      <c r="U119" s="66"/>
      <c r="V119" s="66"/>
      <c r="W119" s="66"/>
      <c r="X119" s="66"/>
      <c r="Y119" s="66"/>
      <c r="Z119" s="66"/>
      <c r="AA119" s="66"/>
      <c r="AB119" s="66"/>
      <c r="AC119" s="66"/>
      <c r="AD119" s="66"/>
      <c r="AE119" s="66"/>
      <c r="AF119" s="66"/>
      <c r="AG119" s="66"/>
      <c r="AH119" s="66"/>
    </row>
    <row r="120" spans="2:34" ht="15" customHeight="1">
      <c r="B120" s="384"/>
      <c r="C120" s="95">
        <v>3</v>
      </c>
      <c r="D120" s="96" t="str">
        <f>'EXERCISE SELECTION'!C4</f>
        <v>Competition Style Low Bar Back Squat (w/ belt)</v>
      </c>
      <c r="E120" s="96" t="s">
        <v>776</v>
      </c>
      <c r="G120" s="98" t="str">
        <f>'EXERCISE SELECTION'!I4</f>
        <v>Competition-Style Bench Press</v>
      </c>
      <c r="H120" s="97" t="s">
        <v>776</v>
      </c>
      <c r="I120" s="94"/>
      <c r="J120" s="275" t="str">
        <f>'EXERCISE SELECTION'!I14</f>
        <v>Standing Overhead Press</v>
      </c>
      <c r="K120" s="98" t="s">
        <v>2028</v>
      </c>
      <c r="M120" s="98" t="s">
        <v>2191</v>
      </c>
      <c r="N120" s="98" t="s">
        <v>2191</v>
      </c>
      <c r="P120" s="66"/>
      <c r="Q120" s="66"/>
      <c r="R120" s="66"/>
      <c r="S120" s="66"/>
      <c r="T120" s="66"/>
      <c r="U120" s="66"/>
      <c r="V120" s="66"/>
      <c r="W120" s="66"/>
      <c r="X120" s="66"/>
      <c r="Y120" s="66"/>
      <c r="Z120" s="66"/>
      <c r="AA120" s="66"/>
      <c r="AB120" s="66"/>
      <c r="AC120" s="66"/>
      <c r="AD120" s="66"/>
      <c r="AE120" s="66"/>
      <c r="AF120" s="66"/>
      <c r="AG120" s="66"/>
      <c r="AH120" s="66"/>
    </row>
    <row r="121" spans="2:34" ht="15" customHeight="1">
      <c r="B121" s="384"/>
      <c r="C121" s="95">
        <v>4</v>
      </c>
      <c r="D121" s="96" t="str">
        <f>'EXERCISE SELECTION'!C4</f>
        <v>Competition Style Low Bar Back Squat (w/ belt)</v>
      </c>
      <c r="E121" s="96" t="s">
        <v>776</v>
      </c>
      <c r="G121" s="98" t="str">
        <f>'EXERCISE SELECTION'!I4</f>
        <v>Competition-Style Bench Press</v>
      </c>
      <c r="H121" s="97" t="s">
        <v>776</v>
      </c>
      <c r="I121" s="94"/>
      <c r="J121" s="275" t="str">
        <f>'EXERCISE SELECTION'!I14</f>
        <v>Standing Overhead Press</v>
      </c>
      <c r="K121" s="98" t="s">
        <v>2028</v>
      </c>
      <c r="M121" s="98" t="s">
        <v>2191</v>
      </c>
      <c r="N121" s="98" t="s">
        <v>2191</v>
      </c>
      <c r="P121" s="66"/>
      <c r="Q121" s="66"/>
      <c r="R121" s="66"/>
      <c r="S121" s="66"/>
      <c r="T121" s="66"/>
      <c r="U121" s="66"/>
      <c r="V121" s="66"/>
      <c r="W121" s="66"/>
      <c r="X121" s="66"/>
      <c r="Y121" s="66"/>
      <c r="Z121" s="66"/>
      <c r="AA121" s="66"/>
      <c r="AB121" s="66"/>
      <c r="AC121" s="66"/>
      <c r="AD121" s="66"/>
      <c r="AE121" s="66"/>
      <c r="AF121" s="66"/>
      <c r="AG121" s="66"/>
      <c r="AH121" s="66"/>
    </row>
    <row r="122" spans="2:34" ht="15" customHeight="1">
      <c r="B122" s="384"/>
      <c r="C122" s="95">
        <v>5</v>
      </c>
      <c r="D122" s="96" t="str">
        <f>'EXERCISE SELECTION'!C4</f>
        <v>Competition Style Low Bar Back Squat (w/ belt)</v>
      </c>
      <c r="E122" s="96" t="s">
        <v>776</v>
      </c>
      <c r="G122" s="98" t="str">
        <f>'EXERCISE SELECTION'!I4</f>
        <v>Competition-Style Bench Press</v>
      </c>
      <c r="H122" s="98" t="s">
        <v>776</v>
      </c>
      <c r="I122" s="94"/>
      <c r="J122" s="275" t="str">
        <f>'EXERCISE SELECTION'!I15</f>
        <v>Close Grip Floor Press</v>
      </c>
      <c r="K122" s="98" t="s">
        <v>2028</v>
      </c>
      <c r="M122" s="98" t="s">
        <v>2191</v>
      </c>
      <c r="N122" s="98" t="s">
        <v>2191</v>
      </c>
      <c r="P122" s="66"/>
      <c r="Q122" s="66"/>
      <c r="R122" s="66"/>
      <c r="S122" s="66"/>
      <c r="T122" s="66"/>
      <c r="U122" s="66"/>
      <c r="V122" s="66"/>
      <c r="W122" s="66"/>
      <c r="X122" s="66"/>
      <c r="Y122" s="66"/>
      <c r="Z122" s="66"/>
      <c r="AA122" s="66"/>
      <c r="AB122" s="66"/>
      <c r="AC122" s="66"/>
      <c r="AD122" s="66"/>
      <c r="AE122" s="66"/>
      <c r="AF122" s="66"/>
      <c r="AG122" s="66"/>
      <c r="AH122" s="66"/>
    </row>
    <row r="123" spans="2:34" ht="15" customHeight="1">
      <c r="B123" s="384"/>
      <c r="C123" s="95">
        <v>6</v>
      </c>
      <c r="D123" s="96" t="str">
        <f>'EXERCISE SELECTION'!C4</f>
        <v>Competition Style Low Bar Back Squat (w/ belt)</v>
      </c>
      <c r="E123" s="96" t="s">
        <v>776</v>
      </c>
      <c r="G123" s="98" t="str">
        <f>'EXERCISE SELECTION'!I4</f>
        <v>Competition-Style Bench Press</v>
      </c>
      <c r="H123" s="98" t="s">
        <v>776</v>
      </c>
      <c r="I123" s="94"/>
      <c r="J123" s="275" t="str">
        <f>'EXERCISE SELECTION'!I15</f>
        <v>Close Grip Floor Press</v>
      </c>
      <c r="K123" s="98" t="s">
        <v>2028</v>
      </c>
      <c r="M123" s="98" t="s">
        <v>2191</v>
      </c>
      <c r="N123" s="98" t="s">
        <v>2191</v>
      </c>
      <c r="P123" s="66"/>
      <c r="Q123" s="66"/>
      <c r="R123" s="66"/>
      <c r="S123" s="66"/>
      <c r="T123" s="66"/>
      <c r="U123" s="66"/>
      <c r="V123" s="66"/>
      <c r="W123" s="66"/>
      <c r="X123" s="66"/>
      <c r="Y123" s="66"/>
      <c r="Z123" s="66"/>
      <c r="AA123" s="66"/>
      <c r="AB123" s="66"/>
      <c r="AC123" s="66"/>
      <c r="AD123" s="66"/>
      <c r="AE123" s="66"/>
      <c r="AF123" s="66"/>
      <c r="AG123" s="66"/>
      <c r="AH123" s="66"/>
    </row>
    <row r="124" spans="2:34" ht="15" customHeight="1">
      <c r="B124" s="384"/>
      <c r="C124" s="95">
        <v>7</v>
      </c>
      <c r="D124" s="96" t="str">
        <f>'EXERCISE SELECTION'!C4</f>
        <v>Competition Style Low Bar Back Squat (w/ belt)</v>
      </c>
      <c r="E124" s="96" t="s">
        <v>776</v>
      </c>
      <c r="G124" s="98" t="str">
        <f>'EXERCISE SELECTION'!I4</f>
        <v>Competition-Style Bench Press</v>
      </c>
      <c r="H124" s="98" t="s">
        <v>776</v>
      </c>
      <c r="I124" s="94"/>
      <c r="J124" s="275" t="str">
        <f>'EXERCISE SELECTION'!I15</f>
        <v>Close Grip Floor Press</v>
      </c>
      <c r="K124" s="98" t="s">
        <v>2028</v>
      </c>
      <c r="M124" s="98" t="s">
        <v>2191</v>
      </c>
      <c r="N124" s="98" t="s">
        <v>2191</v>
      </c>
      <c r="P124" s="66"/>
      <c r="Q124" s="66"/>
      <c r="R124" s="66"/>
      <c r="S124" s="66"/>
      <c r="T124" s="66"/>
      <c r="U124" s="66"/>
      <c r="V124" s="66"/>
      <c r="W124" s="66"/>
      <c r="X124" s="66"/>
      <c r="Y124" s="66"/>
      <c r="Z124" s="66"/>
      <c r="AA124" s="66"/>
      <c r="AB124" s="66"/>
      <c r="AC124" s="66"/>
      <c r="AD124" s="66"/>
      <c r="AE124" s="66"/>
      <c r="AF124" s="66"/>
      <c r="AG124" s="66"/>
      <c r="AH124" s="66"/>
    </row>
    <row r="125" spans="2:34" ht="15" customHeight="1">
      <c r="B125" s="384"/>
      <c r="C125" s="95">
        <v>8</v>
      </c>
      <c r="D125" s="96" t="str">
        <f>'EXERCISE SELECTION'!C4</f>
        <v>Competition Style Low Bar Back Squat (w/ belt)</v>
      </c>
      <c r="E125" s="96" t="s">
        <v>776</v>
      </c>
      <c r="G125" s="98" t="str">
        <f>'EXERCISE SELECTION'!I4</f>
        <v>Competition-Style Bench Press</v>
      </c>
      <c r="H125" s="98" t="s">
        <v>776</v>
      </c>
      <c r="I125" s="94"/>
      <c r="J125" s="275" t="str">
        <f>'EXERCISE SELECTION'!I15</f>
        <v>Close Grip Floor Press</v>
      </c>
      <c r="K125" s="98" t="s">
        <v>2028</v>
      </c>
      <c r="M125" s="98" t="s">
        <v>2191</v>
      </c>
      <c r="N125" s="98" t="s">
        <v>2191</v>
      </c>
      <c r="P125" s="66"/>
      <c r="Q125" s="66"/>
      <c r="R125" s="66"/>
      <c r="S125" s="66"/>
      <c r="T125" s="66"/>
      <c r="U125" s="66"/>
      <c r="V125" s="66"/>
      <c r="W125" s="66"/>
      <c r="X125" s="66"/>
      <c r="Y125" s="66"/>
      <c r="Z125" s="66"/>
      <c r="AA125" s="66"/>
      <c r="AB125" s="66"/>
      <c r="AC125" s="66"/>
      <c r="AD125" s="66"/>
      <c r="AE125" s="66"/>
      <c r="AF125" s="66"/>
      <c r="AG125" s="66"/>
      <c r="AH125" s="66"/>
    </row>
    <row r="126" spans="2:34" ht="15" customHeight="1">
      <c r="B126" s="384"/>
      <c r="C126" s="95">
        <v>9</v>
      </c>
      <c r="D126" s="301" t="str">
        <f>'EXERCISE SELECTION'!C4</f>
        <v>Competition Style Low Bar Back Squat (w/ belt)</v>
      </c>
      <c r="E126" s="96" t="s">
        <v>776</v>
      </c>
      <c r="G126" s="98" t="str">
        <f>'EXERCISE SELECTION'!I4</f>
        <v>Competition-Style Bench Press</v>
      </c>
      <c r="H126" s="98" t="s">
        <v>776</v>
      </c>
      <c r="I126" s="94"/>
      <c r="J126" s="98" t="str">
        <f>'EXERCISE SELECTION'!I16</f>
        <v>Feet up bench press</v>
      </c>
      <c r="K126" s="98" t="s">
        <v>2028</v>
      </c>
      <c r="M126" s="98" t="s">
        <v>2191</v>
      </c>
      <c r="N126" s="98" t="s">
        <v>2191</v>
      </c>
      <c r="P126" s="66"/>
      <c r="Q126" s="66"/>
      <c r="R126" s="66"/>
      <c r="S126" s="66"/>
      <c r="T126" s="66"/>
      <c r="U126" s="66"/>
      <c r="V126" s="66"/>
      <c r="W126" s="66"/>
      <c r="X126" s="66"/>
      <c r="Y126" s="66"/>
      <c r="Z126" s="66"/>
      <c r="AA126" s="66"/>
      <c r="AB126" s="66"/>
      <c r="AC126" s="66"/>
      <c r="AD126" s="66"/>
      <c r="AE126" s="66"/>
      <c r="AF126" s="66"/>
      <c r="AG126" s="66"/>
      <c r="AH126" s="66"/>
    </row>
    <row r="127" spans="2:34" ht="15" customHeight="1">
      <c r="B127" s="384"/>
      <c r="C127" s="95">
        <v>10</v>
      </c>
      <c r="D127" s="301" t="str">
        <f>'EXERCISE SELECTION'!C4</f>
        <v>Competition Style Low Bar Back Squat (w/ belt)</v>
      </c>
      <c r="E127" s="96" t="s">
        <v>776</v>
      </c>
      <c r="G127" s="98" t="str">
        <f>'EXERCISE SELECTION'!I4</f>
        <v>Competition-Style Bench Press</v>
      </c>
      <c r="H127" s="98" t="s">
        <v>776</v>
      </c>
      <c r="I127" s="94"/>
      <c r="J127" s="98" t="str">
        <f>'EXERCISE SELECTION'!I16</f>
        <v>Feet up bench press</v>
      </c>
      <c r="K127" s="98" t="s">
        <v>2028</v>
      </c>
      <c r="M127" s="98" t="s">
        <v>2191</v>
      </c>
      <c r="N127" s="98" t="s">
        <v>2191</v>
      </c>
      <c r="P127" s="66"/>
      <c r="Q127" s="66"/>
      <c r="R127" s="66"/>
      <c r="S127" s="66"/>
      <c r="T127" s="66"/>
      <c r="U127" s="66"/>
      <c r="V127" s="66"/>
      <c r="W127" s="66"/>
      <c r="X127" s="66"/>
      <c r="Y127" s="66"/>
      <c r="Z127" s="66"/>
      <c r="AA127" s="66"/>
      <c r="AB127" s="66"/>
      <c r="AC127" s="66"/>
      <c r="AD127" s="66"/>
      <c r="AE127" s="66"/>
      <c r="AF127" s="66"/>
      <c r="AG127" s="66"/>
      <c r="AH127" s="66"/>
    </row>
    <row r="128" spans="2:34" ht="15" customHeight="1">
      <c r="B128" s="384"/>
      <c r="C128" s="95">
        <v>11</v>
      </c>
      <c r="D128" s="301" t="str">
        <f>'EXERCISE SELECTION'!C4</f>
        <v>Competition Style Low Bar Back Squat (w/ belt)</v>
      </c>
      <c r="E128" s="96" t="s">
        <v>776</v>
      </c>
      <c r="G128" s="98" t="str">
        <f>'EXERCISE SELECTION'!I4</f>
        <v>Competition-Style Bench Press</v>
      </c>
      <c r="H128" s="98" t="s">
        <v>776</v>
      </c>
      <c r="I128" s="94"/>
      <c r="J128" s="98" t="str">
        <f>'EXERCISE SELECTION'!I16</f>
        <v>Feet up bench press</v>
      </c>
      <c r="K128" s="98" t="s">
        <v>2028</v>
      </c>
      <c r="M128" s="98" t="s">
        <v>2191</v>
      </c>
      <c r="N128" s="98" t="s">
        <v>2191</v>
      </c>
      <c r="P128" s="66"/>
      <c r="Q128" s="66"/>
      <c r="R128" s="66"/>
      <c r="S128" s="66"/>
      <c r="T128" s="66"/>
      <c r="U128" s="66"/>
      <c r="V128" s="66"/>
      <c r="W128" s="66"/>
      <c r="X128" s="66"/>
      <c r="Y128" s="66"/>
      <c r="Z128" s="66"/>
      <c r="AA128" s="66"/>
      <c r="AB128" s="66"/>
      <c r="AC128" s="66"/>
      <c r="AD128" s="66"/>
      <c r="AE128" s="66"/>
      <c r="AF128" s="66"/>
      <c r="AG128" s="66"/>
      <c r="AH128" s="66"/>
    </row>
    <row r="129" spans="2:34" ht="15" customHeight="1">
      <c r="B129" s="384"/>
      <c r="C129" s="95">
        <v>12</v>
      </c>
      <c r="D129" s="301" t="str">
        <f>'EXERCISE SELECTION'!C4</f>
        <v>Competition Style Low Bar Back Squat (w/ belt)</v>
      </c>
      <c r="E129" s="96" t="s">
        <v>776</v>
      </c>
      <c r="G129" s="98" t="str">
        <f>'EXERCISE SELECTION'!I4</f>
        <v>Competition-Style Bench Press</v>
      </c>
      <c r="H129" s="98" t="s">
        <v>776</v>
      </c>
      <c r="I129" s="94"/>
      <c r="J129" s="98" t="str">
        <f>'EXERCISE SELECTION'!I16</f>
        <v>Feet up bench press</v>
      </c>
      <c r="K129" s="98" t="s">
        <v>2028</v>
      </c>
      <c r="M129" s="98" t="s">
        <v>2191</v>
      </c>
      <c r="N129" s="98" t="s">
        <v>2191</v>
      </c>
      <c r="P129" s="66"/>
      <c r="Q129" s="66"/>
      <c r="R129" s="66"/>
      <c r="S129" s="66"/>
      <c r="T129" s="66"/>
      <c r="U129" s="66"/>
      <c r="V129" s="66"/>
      <c r="W129" s="66"/>
      <c r="X129" s="66"/>
      <c r="Y129" s="66"/>
      <c r="Z129" s="66"/>
      <c r="AA129" s="66"/>
      <c r="AB129" s="66"/>
      <c r="AC129" s="66"/>
      <c r="AD129" s="66"/>
      <c r="AE129" s="66"/>
      <c r="AF129" s="66"/>
      <c r="AG129" s="66"/>
      <c r="AH129" s="66"/>
    </row>
    <row r="130" spans="2:34" ht="15" customHeight="1">
      <c r="B130" s="384"/>
      <c r="C130" s="95">
        <v>13</v>
      </c>
      <c r="D130" s="301" t="str">
        <f>'EXERCISE SELECTION'!C4</f>
        <v>Competition Style Low Bar Back Squat (w/ belt)</v>
      </c>
      <c r="E130" s="96" t="s">
        <v>776</v>
      </c>
      <c r="G130" s="98" t="str">
        <f>'EXERCISE SELECTION'!I4</f>
        <v>Competition-Style Bench Press</v>
      </c>
      <c r="H130" s="98" t="s">
        <v>776</v>
      </c>
      <c r="I130" s="94"/>
      <c r="J130" s="98" t="str">
        <f>'EXERCISE SELECTION'!O4</f>
        <v>Competition-Style Conventional deadlift w/ belt</v>
      </c>
      <c r="K130" s="98" t="s">
        <v>776</v>
      </c>
      <c r="M130" s="98" t="s">
        <v>2002</v>
      </c>
      <c r="N130" s="98" t="s">
        <v>2002</v>
      </c>
      <c r="P130" s="66"/>
      <c r="Q130" s="66"/>
      <c r="R130" s="66"/>
      <c r="S130" s="66"/>
      <c r="T130" s="66"/>
      <c r="U130" s="66"/>
      <c r="V130" s="66"/>
      <c r="W130" s="66"/>
      <c r="X130" s="66"/>
      <c r="Y130" s="66"/>
      <c r="Z130" s="66"/>
      <c r="AA130" s="66"/>
      <c r="AB130" s="66"/>
      <c r="AC130" s="66"/>
      <c r="AD130" s="66"/>
      <c r="AE130" s="66"/>
      <c r="AF130" s="66"/>
      <c r="AG130" s="66"/>
      <c r="AH130" s="66"/>
    </row>
    <row r="131" spans="2:34" ht="15" hidden="1" customHeight="1">
      <c r="B131" s="384"/>
      <c r="C131" s="95">
        <v>14</v>
      </c>
      <c r="D131" s="99" t="s">
        <v>777</v>
      </c>
      <c r="E131" s="98" t="s">
        <v>778</v>
      </c>
      <c r="G131" s="98" t="s">
        <v>779</v>
      </c>
      <c r="H131" s="98" t="s">
        <v>780</v>
      </c>
      <c r="I131" s="94"/>
      <c r="J131" s="98" t="s">
        <v>781</v>
      </c>
      <c r="K131" s="98" t="s">
        <v>782</v>
      </c>
      <c r="M131" s="98" t="s">
        <v>783</v>
      </c>
      <c r="N131" s="98" t="s">
        <v>784</v>
      </c>
      <c r="P131" s="66"/>
      <c r="Q131" s="66"/>
      <c r="R131" s="66"/>
      <c r="S131" s="66"/>
      <c r="T131" s="66"/>
      <c r="U131" s="66"/>
      <c r="V131" s="66"/>
      <c r="W131" s="66"/>
      <c r="X131" s="66"/>
      <c r="Y131" s="66"/>
      <c r="Z131" s="66"/>
      <c r="AA131" s="66"/>
      <c r="AB131" s="66"/>
      <c r="AC131" s="66"/>
      <c r="AD131" s="66"/>
      <c r="AE131" s="66"/>
      <c r="AF131" s="66"/>
      <c r="AG131" s="66"/>
      <c r="AH131" s="66"/>
    </row>
    <row r="132" spans="2:34" ht="15" hidden="1" customHeight="1">
      <c r="B132" s="384"/>
      <c r="C132" s="95">
        <v>15</v>
      </c>
      <c r="D132" s="99" t="s">
        <v>785</v>
      </c>
      <c r="E132" s="98" t="s">
        <v>786</v>
      </c>
      <c r="G132" s="98" t="s">
        <v>787</v>
      </c>
      <c r="H132" s="98" t="s">
        <v>788</v>
      </c>
      <c r="I132" s="94"/>
      <c r="J132" s="98" t="s">
        <v>789</v>
      </c>
      <c r="K132" s="98" t="s">
        <v>790</v>
      </c>
      <c r="M132" s="98" t="s">
        <v>791</v>
      </c>
      <c r="N132" s="98" t="s">
        <v>792</v>
      </c>
      <c r="P132" s="66"/>
      <c r="Q132" s="66"/>
      <c r="R132" s="66"/>
      <c r="S132" s="66"/>
      <c r="T132" s="66"/>
      <c r="U132" s="66"/>
      <c r="V132" s="66"/>
      <c r="W132" s="66"/>
      <c r="X132" s="66"/>
      <c r="Y132" s="66"/>
      <c r="Z132" s="66"/>
      <c r="AA132" s="66"/>
      <c r="AB132" s="66"/>
      <c r="AC132" s="66"/>
      <c r="AD132" s="66"/>
      <c r="AE132" s="66"/>
      <c r="AF132" s="66"/>
      <c r="AG132" s="66"/>
      <c r="AH132" s="66"/>
    </row>
    <row r="133" spans="2:34" ht="15" hidden="1" customHeight="1">
      <c r="B133" s="384"/>
      <c r="C133" s="95">
        <v>16</v>
      </c>
      <c r="D133" s="99" t="s">
        <v>793</v>
      </c>
      <c r="E133" s="98" t="s">
        <v>794</v>
      </c>
      <c r="G133" s="98" t="s">
        <v>795</v>
      </c>
      <c r="H133" s="98" t="s">
        <v>796</v>
      </c>
      <c r="I133" s="94"/>
      <c r="J133" s="98" t="s">
        <v>797</v>
      </c>
      <c r="K133" s="98" t="s">
        <v>798</v>
      </c>
      <c r="M133" s="98" t="s">
        <v>799</v>
      </c>
      <c r="N133" s="98" t="s">
        <v>800</v>
      </c>
      <c r="P133" s="66"/>
      <c r="Q133" s="66"/>
      <c r="R133" s="66"/>
      <c r="S133" s="66"/>
      <c r="T133" s="66"/>
      <c r="U133" s="66"/>
      <c r="V133" s="66"/>
      <c r="W133" s="66"/>
      <c r="X133" s="66"/>
      <c r="Y133" s="66"/>
      <c r="Z133" s="66"/>
      <c r="AA133" s="66"/>
      <c r="AB133" s="66"/>
      <c r="AC133" s="66"/>
      <c r="AD133" s="66"/>
      <c r="AE133" s="66"/>
      <c r="AF133" s="66"/>
      <c r="AG133" s="66"/>
      <c r="AH133" s="66"/>
    </row>
    <row r="134" spans="2:34" ht="15" hidden="1" customHeight="1">
      <c r="B134" s="384"/>
      <c r="C134" s="95">
        <v>17</v>
      </c>
      <c r="D134" s="99" t="s">
        <v>801</v>
      </c>
      <c r="E134" s="98" t="s">
        <v>802</v>
      </c>
      <c r="G134" s="98" t="s">
        <v>803</v>
      </c>
      <c r="H134" s="98" t="s">
        <v>804</v>
      </c>
      <c r="I134" s="94"/>
      <c r="J134" s="98" t="s">
        <v>805</v>
      </c>
      <c r="K134" s="98" t="s">
        <v>806</v>
      </c>
      <c r="M134" s="98" t="s">
        <v>807</v>
      </c>
      <c r="N134" s="98" t="s">
        <v>808</v>
      </c>
      <c r="P134" s="66"/>
      <c r="Q134" s="66"/>
      <c r="R134" s="66"/>
      <c r="S134" s="66"/>
      <c r="T134" s="66"/>
      <c r="U134" s="66"/>
      <c r="V134" s="66"/>
      <c r="W134" s="66"/>
      <c r="X134" s="66"/>
      <c r="Y134" s="66"/>
      <c r="Z134" s="66"/>
      <c r="AA134" s="66"/>
      <c r="AB134" s="66"/>
      <c r="AC134" s="66"/>
      <c r="AD134" s="66"/>
      <c r="AE134" s="66"/>
      <c r="AF134" s="66"/>
      <c r="AG134" s="66"/>
      <c r="AH134" s="66"/>
    </row>
    <row r="135" spans="2:34" ht="15" hidden="1" customHeight="1">
      <c r="B135" s="384"/>
      <c r="C135" s="95">
        <v>18</v>
      </c>
      <c r="D135" s="99" t="s">
        <v>809</v>
      </c>
      <c r="E135" s="98" t="s">
        <v>810</v>
      </c>
      <c r="G135" s="98" t="s">
        <v>811</v>
      </c>
      <c r="H135" s="98" t="s">
        <v>812</v>
      </c>
      <c r="I135" s="94"/>
      <c r="J135" s="98" t="s">
        <v>813</v>
      </c>
      <c r="K135" s="98" t="s">
        <v>814</v>
      </c>
      <c r="M135" s="98" t="s">
        <v>815</v>
      </c>
      <c r="N135" s="98" t="s">
        <v>816</v>
      </c>
      <c r="P135" s="66"/>
      <c r="Q135" s="66"/>
      <c r="R135" s="66"/>
      <c r="S135" s="66"/>
      <c r="T135" s="66"/>
      <c r="U135" s="66"/>
      <c r="V135" s="66"/>
      <c r="W135" s="66"/>
      <c r="X135" s="66"/>
      <c r="Y135" s="66"/>
      <c r="Z135" s="66"/>
      <c r="AA135" s="66"/>
      <c r="AB135" s="66"/>
      <c r="AC135" s="66"/>
      <c r="AD135" s="66"/>
      <c r="AE135" s="66"/>
      <c r="AF135" s="66"/>
      <c r="AG135" s="66"/>
      <c r="AH135" s="66"/>
    </row>
    <row r="136" spans="2:34" ht="15" hidden="1" customHeight="1">
      <c r="B136" s="384"/>
      <c r="C136" s="95">
        <v>19</v>
      </c>
      <c r="D136" s="99" t="s">
        <v>817</v>
      </c>
      <c r="E136" s="98" t="s">
        <v>818</v>
      </c>
      <c r="G136" s="98" t="s">
        <v>819</v>
      </c>
      <c r="H136" s="98" t="s">
        <v>820</v>
      </c>
      <c r="I136" s="94"/>
      <c r="J136" s="98" t="s">
        <v>821</v>
      </c>
      <c r="K136" s="98" t="s">
        <v>822</v>
      </c>
      <c r="M136" s="98" t="s">
        <v>823</v>
      </c>
      <c r="N136" s="98" t="s">
        <v>824</v>
      </c>
      <c r="P136" s="66"/>
      <c r="Q136" s="66"/>
      <c r="R136" s="66"/>
      <c r="S136" s="66"/>
      <c r="T136" s="66"/>
      <c r="U136" s="66"/>
      <c r="V136" s="66"/>
      <c r="W136" s="66"/>
      <c r="X136" s="66"/>
      <c r="Y136" s="66"/>
      <c r="Z136" s="66"/>
      <c r="AA136" s="66"/>
      <c r="AB136" s="66"/>
      <c r="AC136" s="66"/>
      <c r="AD136" s="66"/>
      <c r="AE136" s="66"/>
      <c r="AF136" s="66"/>
      <c r="AG136" s="66"/>
      <c r="AH136" s="66"/>
    </row>
    <row r="137" spans="2:34" ht="15.75" hidden="1" customHeight="1">
      <c r="B137" s="384"/>
      <c r="C137" s="95">
        <v>20</v>
      </c>
      <c r="D137" s="99" t="s">
        <v>825</v>
      </c>
      <c r="E137" s="98" t="s">
        <v>826</v>
      </c>
      <c r="G137" s="98" t="s">
        <v>827</v>
      </c>
      <c r="H137" s="98" t="s">
        <v>828</v>
      </c>
      <c r="I137" s="94"/>
      <c r="J137" s="98" t="s">
        <v>829</v>
      </c>
      <c r="K137" s="98" t="s">
        <v>830</v>
      </c>
      <c r="M137" s="98" t="s">
        <v>831</v>
      </c>
      <c r="N137" s="98" t="s">
        <v>832</v>
      </c>
      <c r="P137" s="66"/>
      <c r="Q137" s="66"/>
      <c r="R137" s="66"/>
      <c r="S137" s="66"/>
      <c r="T137" s="66"/>
      <c r="U137" s="66"/>
      <c r="V137" s="66"/>
      <c r="W137" s="66"/>
      <c r="X137" s="66"/>
      <c r="Y137" s="66"/>
      <c r="Z137" s="66"/>
      <c r="AA137" s="66"/>
      <c r="AB137" s="66"/>
      <c r="AC137" s="66"/>
      <c r="AD137" s="66"/>
      <c r="AE137" s="66"/>
      <c r="AF137" s="66"/>
      <c r="AG137" s="66"/>
      <c r="AH137" s="66"/>
    </row>
    <row r="138" spans="2:34" ht="15.75" hidden="1" customHeight="1">
      <c r="B138" s="384"/>
      <c r="C138" s="95">
        <v>21</v>
      </c>
      <c r="D138" s="99" t="s">
        <v>833</v>
      </c>
      <c r="E138" s="98" t="s">
        <v>834</v>
      </c>
      <c r="G138" s="98" t="s">
        <v>835</v>
      </c>
      <c r="H138" s="98" t="s">
        <v>836</v>
      </c>
      <c r="I138" s="94"/>
      <c r="J138" s="98" t="s">
        <v>837</v>
      </c>
      <c r="K138" s="98" t="s">
        <v>838</v>
      </c>
      <c r="M138" s="98" t="s">
        <v>839</v>
      </c>
      <c r="N138" s="98" t="s">
        <v>840</v>
      </c>
      <c r="P138" s="66"/>
      <c r="Q138" s="66"/>
      <c r="R138" s="66"/>
      <c r="S138" s="66"/>
      <c r="T138" s="66"/>
      <c r="U138" s="66"/>
      <c r="V138" s="66"/>
      <c r="W138" s="66"/>
      <c r="X138" s="66"/>
      <c r="Y138" s="66"/>
      <c r="Z138" s="66"/>
      <c r="AA138" s="66"/>
      <c r="AB138" s="66"/>
      <c r="AC138" s="66"/>
      <c r="AD138" s="66"/>
      <c r="AE138" s="66"/>
      <c r="AF138" s="66"/>
      <c r="AG138" s="66"/>
      <c r="AH138" s="66"/>
    </row>
    <row r="139" spans="2:34" ht="15" hidden="1" customHeight="1">
      <c r="B139" s="384"/>
      <c r="C139" s="95">
        <v>22</v>
      </c>
      <c r="D139" s="99" t="s">
        <v>841</v>
      </c>
      <c r="E139" s="98" t="s">
        <v>842</v>
      </c>
      <c r="G139" s="98" t="s">
        <v>843</v>
      </c>
      <c r="H139" s="98" t="s">
        <v>844</v>
      </c>
      <c r="I139" s="94"/>
      <c r="J139" s="98" t="s">
        <v>845</v>
      </c>
      <c r="K139" s="98" t="s">
        <v>846</v>
      </c>
      <c r="M139" s="98" t="s">
        <v>847</v>
      </c>
      <c r="N139" s="98" t="s">
        <v>848</v>
      </c>
    </row>
    <row r="140" spans="2:34" ht="15" hidden="1" customHeight="1">
      <c r="B140" s="384"/>
      <c r="C140" s="95">
        <v>23</v>
      </c>
      <c r="D140" s="99" t="s">
        <v>849</v>
      </c>
      <c r="E140" s="98" t="s">
        <v>850</v>
      </c>
      <c r="G140" s="98" t="s">
        <v>851</v>
      </c>
      <c r="H140" s="98" t="s">
        <v>852</v>
      </c>
      <c r="I140" s="94"/>
      <c r="J140" s="98" t="s">
        <v>853</v>
      </c>
      <c r="K140" s="98" t="s">
        <v>854</v>
      </c>
      <c r="M140" s="98" t="s">
        <v>855</v>
      </c>
      <c r="N140" s="98" t="s">
        <v>856</v>
      </c>
    </row>
    <row r="141" spans="2:34" ht="15" hidden="1" customHeight="1">
      <c r="B141" s="384"/>
      <c r="C141" s="95">
        <v>24</v>
      </c>
      <c r="D141" s="99" t="s">
        <v>857</v>
      </c>
      <c r="E141" s="98" t="s">
        <v>858</v>
      </c>
      <c r="G141" s="98" t="s">
        <v>859</v>
      </c>
      <c r="H141" s="98" t="s">
        <v>860</v>
      </c>
      <c r="I141" s="94"/>
      <c r="J141" s="98" t="s">
        <v>861</v>
      </c>
      <c r="K141" s="98" t="s">
        <v>862</v>
      </c>
      <c r="M141" s="98" t="s">
        <v>863</v>
      </c>
      <c r="N141" s="98" t="s">
        <v>864</v>
      </c>
    </row>
    <row r="142" spans="2:34" ht="15" hidden="1" customHeight="1">
      <c r="B142" s="384"/>
      <c r="C142" s="95">
        <v>25</v>
      </c>
      <c r="D142" s="99" t="s">
        <v>865</v>
      </c>
      <c r="E142" s="98" t="s">
        <v>866</v>
      </c>
      <c r="G142" s="98" t="s">
        <v>867</v>
      </c>
      <c r="H142" s="98" t="s">
        <v>868</v>
      </c>
      <c r="I142" s="94"/>
      <c r="J142" s="98" t="s">
        <v>869</v>
      </c>
      <c r="K142" s="98" t="s">
        <v>870</v>
      </c>
      <c r="M142" s="98" t="s">
        <v>871</v>
      </c>
      <c r="N142" s="98" t="s">
        <v>872</v>
      </c>
    </row>
    <row r="143" spans="2:34" ht="15" hidden="1" customHeight="1">
      <c r="B143" s="384"/>
      <c r="C143" s="95">
        <v>26</v>
      </c>
      <c r="D143" s="99" t="s">
        <v>873</v>
      </c>
      <c r="E143" s="98" t="s">
        <v>874</v>
      </c>
      <c r="G143" s="98" t="s">
        <v>875</v>
      </c>
      <c r="H143" s="98" t="s">
        <v>876</v>
      </c>
      <c r="I143" s="94"/>
      <c r="J143" s="98" t="s">
        <v>877</v>
      </c>
      <c r="K143" s="98" t="s">
        <v>878</v>
      </c>
      <c r="M143" s="98" t="s">
        <v>879</v>
      </c>
      <c r="N143" s="98" t="s">
        <v>880</v>
      </c>
    </row>
    <row r="144" spans="2:34" ht="15" hidden="1" customHeight="1">
      <c r="B144" s="384"/>
      <c r="C144" s="95">
        <v>27</v>
      </c>
      <c r="D144" s="99" t="s">
        <v>881</v>
      </c>
      <c r="E144" s="98" t="s">
        <v>882</v>
      </c>
      <c r="G144" s="98" t="s">
        <v>883</v>
      </c>
      <c r="H144" s="98" t="s">
        <v>884</v>
      </c>
      <c r="I144" s="94"/>
      <c r="J144" s="98" t="s">
        <v>885</v>
      </c>
      <c r="K144" s="98" t="s">
        <v>886</v>
      </c>
      <c r="M144" s="98" t="s">
        <v>887</v>
      </c>
      <c r="N144" s="98" t="s">
        <v>888</v>
      </c>
    </row>
    <row r="145" spans="2:14" ht="15" hidden="1" customHeight="1">
      <c r="B145" s="384"/>
      <c r="C145" s="95">
        <v>28</v>
      </c>
      <c r="D145" s="99" t="s">
        <v>889</v>
      </c>
      <c r="E145" s="98" t="s">
        <v>890</v>
      </c>
      <c r="G145" s="98" t="s">
        <v>891</v>
      </c>
      <c r="H145" s="98" t="s">
        <v>892</v>
      </c>
      <c r="I145" s="94"/>
      <c r="J145" s="98" t="s">
        <v>893</v>
      </c>
      <c r="K145" s="98" t="s">
        <v>894</v>
      </c>
      <c r="M145" s="98" t="s">
        <v>895</v>
      </c>
      <c r="N145" s="98" t="s">
        <v>896</v>
      </c>
    </row>
    <row r="146" spans="2:14" ht="15" hidden="1" customHeight="1">
      <c r="B146" s="384"/>
      <c r="C146" s="95">
        <v>29</v>
      </c>
      <c r="D146" s="99" t="s">
        <v>897</v>
      </c>
      <c r="E146" s="98" t="s">
        <v>898</v>
      </c>
      <c r="G146" s="98" t="s">
        <v>899</v>
      </c>
      <c r="H146" s="98" t="s">
        <v>900</v>
      </c>
      <c r="I146" s="94"/>
      <c r="J146" s="98" t="s">
        <v>901</v>
      </c>
      <c r="K146" s="98" t="s">
        <v>902</v>
      </c>
      <c r="M146" s="98" t="s">
        <v>903</v>
      </c>
      <c r="N146" s="98" t="s">
        <v>904</v>
      </c>
    </row>
    <row r="147" spans="2:14" ht="15" hidden="1" customHeight="1">
      <c r="B147" s="384"/>
      <c r="C147" s="95">
        <v>30</v>
      </c>
      <c r="D147" s="99" t="s">
        <v>905</v>
      </c>
      <c r="E147" s="98" t="s">
        <v>906</v>
      </c>
      <c r="G147" s="98" t="s">
        <v>907</v>
      </c>
      <c r="H147" s="98" t="s">
        <v>908</v>
      </c>
      <c r="I147" s="94"/>
      <c r="J147" s="98" t="s">
        <v>909</v>
      </c>
      <c r="K147" s="98" t="s">
        <v>910</v>
      </c>
      <c r="M147" s="98" t="s">
        <v>911</v>
      </c>
      <c r="N147" s="98" t="s">
        <v>912</v>
      </c>
    </row>
    <row r="148" spans="2:14" ht="15" hidden="1" customHeight="1">
      <c r="B148" s="384"/>
      <c r="C148" s="95">
        <v>31</v>
      </c>
      <c r="D148" s="99" t="s">
        <v>913</v>
      </c>
      <c r="E148" s="98" t="s">
        <v>914</v>
      </c>
      <c r="G148" s="98" t="s">
        <v>915</v>
      </c>
      <c r="H148" s="98" t="s">
        <v>916</v>
      </c>
      <c r="I148" s="94"/>
      <c r="J148" s="98" t="s">
        <v>917</v>
      </c>
      <c r="K148" s="98" t="s">
        <v>918</v>
      </c>
      <c r="M148" s="98" t="s">
        <v>919</v>
      </c>
      <c r="N148" s="98" t="s">
        <v>920</v>
      </c>
    </row>
    <row r="149" spans="2:14" ht="15" hidden="1" customHeight="1">
      <c r="B149" s="384"/>
      <c r="C149" s="95">
        <v>32</v>
      </c>
      <c r="D149" s="99" t="s">
        <v>921</v>
      </c>
      <c r="E149" s="98" t="s">
        <v>922</v>
      </c>
      <c r="G149" s="98" t="s">
        <v>923</v>
      </c>
      <c r="H149" s="98" t="s">
        <v>924</v>
      </c>
      <c r="I149" s="94"/>
      <c r="J149" s="98" t="s">
        <v>925</v>
      </c>
      <c r="K149" s="98" t="s">
        <v>926</v>
      </c>
      <c r="M149" s="98" t="s">
        <v>927</v>
      </c>
      <c r="N149" s="98" t="s">
        <v>928</v>
      </c>
    </row>
    <row r="150" spans="2:14" ht="15" hidden="1" customHeight="1">
      <c r="B150" s="384"/>
      <c r="C150" s="95">
        <v>33</v>
      </c>
      <c r="D150" s="99" t="s">
        <v>929</v>
      </c>
      <c r="E150" s="98" t="s">
        <v>930</v>
      </c>
      <c r="G150" s="98" t="s">
        <v>931</v>
      </c>
      <c r="H150" s="98" t="s">
        <v>932</v>
      </c>
      <c r="I150" s="94"/>
      <c r="J150" s="98" t="s">
        <v>933</v>
      </c>
      <c r="K150" s="98" t="s">
        <v>934</v>
      </c>
      <c r="M150" s="98" t="s">
        <v>935</v>
      </c>
      <c r="N150" s="98" t="s">
        <v>936</v>
      </c>
    </row>
    <row r="151" spans="2:14" ht="15" hidden="1" customHeight="1">
      <c r="B151" s="384"/>
      <c r="C151" s="95">
        <v>34</v>
      </c>
      <c r="D151" s="99" t="s">
        <v>937</v>
      </c>
      <c r="E151" s="98" t="s">
        <v>938</v>
      </c>
      <c r="G151" s="98" t="s">
        <v>939</v>
      </c>
      <c r="H151" s="98" t="s">
        <v>940</v>
      </c>
      <c r="I151" s="94"/>
      <c r="J151" s="98" t="s">
        <v>941</v>
      </c>
      <c r="K151" s="98" t="s">
        <v>942</v>
      </c>
      <c r="M151" s="98" t="s">
        <v>943</v>
      </c>
      <c r="N151" s="98" t="s">
        <v>944</v>
      </c>
    </row>
    <row r="152" spans="2:14" ht="15" hidden="1" customHeight="1">
      <c r="B152" s="384"/>
      <c r="C152" s="95">
        <v>35</v>
      </c>
      <c r="D152" s="99" t="s">
        <v>945</v>
      </c>
      <c r="E152" s="98" t="s">
        <v>946</v>
      </c>
      <c r="G152" s="98" t="s">
        <v>947</v>
      </c>
      <c r="H152" s="98" t="s">
        <v>948</v>
      </c>
      <c r="I152" s="94"/>
      <c r="J152" s="98" t="s">
        <v>949</v>
      </c>
      <c r="K152" s="98" t="s">
        <v>950</v>
      </c>
      <c r="M152" s="98" t="s">
        <v>951</v>
      </c>
      <c r="N152" s="98" t="s">
        <v>952</v>
      </c>
    </row>
    <row r="153" spans="2:14" ht="15" hidden="1" customHeight="1">
      <c r="B153" s="384"/>
      <c r="C153" s="95">
        <v>36</v>
      </c>
      <c r="D153" s="99" t="s">
        <v>953</v>
      </c>
      <c r="E153" s="98" t="s">
        <v>954</v>
      </c>
      <c r="G153" s="98" t="s">
        <v>955</v>
      </c>
      <c r="H153" s="98" t="s">
        <v>956</v>
      </c>
      <c r="I153" s="94"/>
      <c r="J153" s="98" t="s">
        <v>957</v>
      </c>
      <c r="K153" s="98" t="s">
        <v>958</v>
      </c>
      <c r="M153" s="98" t="s">
        <v>959</v>
      </c>
      <c r="N153" s="98" t="s">
        <v>960</v>
      </c>
    </row>
    <row r="154" spans="2:14" ht="15" hidden="1" customHeight="1">
      <c r="B154" s="384"/>
      <c r="C154" s="95">
        <v>37</v>
      </c>
      <c r="D154" s="99" t="s">
        <v>961</v>
      </c>
      <c r="E154" s="98" t="s">
        <v>962</v>
      </c>
      <c r="G154" s="98" t="s">
        <v>963</v>
      </c>
      <c r="H154" s="98" t="s">
        <v>964</v>
      </c>
      <c r="I154" s="94"/>
      <c r="J154" s="98" t="s">
        <v>965</v>
      </c>
      <c r="K154" s="98" t="s">
        <v>966</v>
      </c>
      <c r="M154" s="98" t="s">
        <v>967</v>
      </c>
      <c r="N154" s="98" t="s">
        <v>968</v>
      </c>
    </row>
    <row r="155" spans="2:14" ht="15" hidden="1" customHeight="1">
      <c r="B155" s="384"/>
      <c r="C155" s="95">
        <v>38</v>
      </c>
      <c r="D155" s="99" t="s">
        <v>969</v>
      </c>
      <c r="E155" s="98" t="s">
        <v>970</v>
      </c>
      <c r="G155" s="98" t="s">
        <v>971</v>
      </c>
      <c r="H155" s="98" t="s">
        <v>972</v>
      </c>
      <c r="I155" s="94"/>
      <c r="J155" s="98" t="s">
        <v>973</v>
      </c>
      <c r="K155" s="98" t="s">
        <v>974</v>
      </c>
      <c r="M155" s="98" t="s">
        <v>975</v>
      </c>
      <c r="N155" s="98" t="s">
        <v>976</v>
      </c>
    </row>
    <row r="156" spans="2:14" ht="15" hidden="1" customHeight="1">
      <c r="B156" s="384"/>
      <c r="C156" s="95">
        <v>39</v>
      </c>
      <c r="D156" s="99" t="s">
        <v>977</v>
      </c>
      <c r="E156" s="98" t="s">
        <v>978</v>
      </c>
      <c r="G156" s="98" t="s">
        <v>979</v>
      </c>
      <c r="H156" s="98" t="s">
        <v>980</v>
      </c>
      <c r="I156" s="94"/>
      <c r="J156" s="98" t="s">
        <v>981</v>
      </c>
      <c r="K156" s="98" t="s">
        <v>982</v>
      </c>
      <c r="M156" s="98" t="s">
        <v>983</v>
      </c>
      <c r="N156" s="98" t="s">
        <v>984</v>
      </c>
    </row>
    <row r="157" spans="2:14" ht="15" hidden="1" customHeight="1">
      <c r="B157" s="384"/>
      <c r="C157" s="95">
        <v>40</v>
      </c>
      <c r="D157" s="99" t="s">
        <v>985</v>
      </c>
      <c r="E157" s="98" t="s">
        <v>986</v>
      </c>
      <c r="G157" s="98" t="s">
        <v>987</v>
      </c>
      <c r="H157" s="98" t="s">
        <v>988</v>
      </c>
      <c r="I157" s="94"/>
      <c r="J157" s="98" t="s">
        <v>989</v>
      </c>
      <c r="K157" s="98" t="s">
        <v>990</v>
      </c>
      <c r="M157" s="98" t="s">
        <v>991</v>
      </c>
      <c r="N157" s="98" t="s">
        <v>992</v>
      </c>
    </row>
    <row r="158" spans="2:14" ht="15" hidden="1" customHeight="1">
      <c r="B158" s="384"/>
      <c r="C158" s="95">
        <v>41</v>
      </c>
      <c r="D158" s="99" t="s">
        <v>993</v>
      </c>
      <c r="E158" s="98" t="s">
        <v>994</v>
      </c>
      <c r="G158" s="98" t="s">
        <v>995</v>
      </c>
      <c r="H158" s="98" t="s">
        <v>996</v>
      </c>
      <c r="I158" s="94"/>
      <c r="J158" s="98" t="s">
        <v>997</v>
      </c>
      <c r="K158" s="98" t="s">
        <v>998</v>
      </c>
      <c r="M158" s="98" t="s">
        <v>999</v>
      </c>
      <c r="N158" s="98" t="s">
        <v>1000</v>
      </c>
    </row>
    <row r="159" spans="2:14" ht="15" hidden="1" customHeight="1">
      <c r="B159" s="384"/>
      <c r="C159" s="95">
        <v>42</v>
      </c>
      <c r="D159" s="99" t="s">
        <v>1001</v>
      </c>
      <c r="E159" s="98" t="s">
        <v>1002</v>
      </c>
      <c r="G159" s="98" t="s">
        <v>1003</v>
      </c>
      <c r="H159" s="98" t="s">
        <v>1004</v>
      </c>
      <c r="I159" s="94"/>
      <c r="J159" s="98" t="s">
        <v>1005</v>
      </c>
      <c r="K159" s="98" t="s">
        <v>1006</v>
      </c>
      <c r="M159" s="98" t="s">
        <v>1007</v>
      </c>
      <c r="N159" s="98" t="s">
        <v>1008</v>
      </c>
    </row>
    <row r="160" spans="2:14" ht="15" hidden="1" customHeight="1">
      <c r="B160" s="384"/>
      <c r="C160" s="95">
        <v>43</v>
      </c>
      <c r="D160" s="99" t="s">
        <v>1009</v>
      </c>
      <c r="E160" s="98" t="s">
        <v>1010</v>
      </c>
      <c r="G160" s="98" t="s">
        <v>1011</v>
      </c>
      <c r="H160" s="98" t="s">
        <v>1012</v>
      </c>
      <c r="I160" s="94"/>
      <c r="J160" s="98" t="s">
        <v>1013</v>
      </c>
      <c r="K160" s="98" t="s">
        <v>1014</v>
      </c>
      <c r="M160" s="98" t="s">
        <v>1015</v>
      </c>
      <c r="N160" s="98" t="s">
        <v>1016</v>
      </c>
    </row>
    <row r="161" spans="2:15" ht="15" hidden="1" customHeight="1">
      <c r="B161" s="384"/>
      <c r="C161" s="95">
        <v>44</v>
      </c>
      <c r="D161" s="99" t="s">
        <v>1017</v>
      </c>
      <c r="E161" s="98" t="s">
        <v>1018</v>
      </c>
      <c r="G161" s="98" t="s">
        <v>1019</v>
      </c>
      <c r="H161" s="98" t="s">
        <v>1020</v>
      </c>
      <c r="I161" s="94"/>
      <c r="J161" s="98" t="s">
        <v>1021</v>
      </c>
      <c r="K161" s="98" t="s">
        <v>1022</v>
      </c>
      <c r="M161" s="98" t="s">
        <v>1023</v>
      </c>
      <c r="N161" s="98" t="s">
        <v>1024</v>
      </c>
    </row>
    <row r="162" spans="2:15" ht="15" hidden="1" customHeight="1">
      <c r="B162" s="384"/>
      <c r="C162" s="95">
        <v>45</v>
      </c>
      <c r="D162" s="99" t="s">
        <v>1025</v>
      </c>
      <c r="E162" s="98" t="s">
        <v>1026</v>
      </c>
      <c r="G162" s="98" t="s">
        <v>1027</v>
      </c>
      <c r="H162" s="98" t="s">
        <v>1028</v>
      </c>
      <c r="I162" s="94"/>
      <c r="J162" s="98" t="s">
        <v>1029</v>
      </c>
      <c r="K162" s="98" t="s">
        <v>1030</v>
      </c>
      <c r="M162" s="98" t="s">
        <v>1031</v>
      </c>
      <c r="N162" s="98" t="s">
        <v>1032</v>
      </c>
    </row>
    <row r="163" spans="2:15" ht="15" hidden="1" customHeight="1">
      <c r="B163" s="384"/>
      <c r="C163" s="95">
        <v>46</v>
      </c>
      <c r="D163" s="99" t="s">
        <v>1033</v>
      </c>
      <c r="E163" s="98" t="s">
        <v>1034</v>
      </c>
      <c r="G163" s="98" t="s">
        <v>1035</v>
      </c>
      <c r="H163" s="98" t="s">
        <v>1036</v>
      </c>
      <c r="I163" s="79"/>
      <c r="J163" s="98" t="s">
        <v>1037</v>
      </c>
      <c r="K163" s="98" t="s">
        <v>1038</v>
      </c>
      <c r="M163" s="98" t="s">
        <v>1039</v>
      </c>
      <c r="N163" s="98" t="s">
        <v>1040</v>
      </c>
    </row>
    <row r="164" spans="2:15" ht="15" hidden="1" customHeight="1">
      <c r="B164" s="384"/>
      <c r="C164" s="95">
        <v>47</v>
      </c>
      <c r="D164" s="99" t="s">
        <v>1041</v>
      </c>
      <c r="E164" s="98" t="s">
        <v>1042</v>
      </c>
      <c r="G164" s="98" t="s">
        <v>1043</v>
      </c>
      <c r="H164" s="98" t="s">
        <v>1044</v>
      </c>
      <c r="I164" s="79"/>
      <c r="J164" s="98" t="s">
        <v>1045</v>
      </c>
      <c r="K164" s="98" t="s">
        <v>1046</v>
      </c>
      <c r="M164" s="98" t="s">
        <v>1047</v>
      </c>
      <c r="N164" s="98" t="s">
        <v>1048</v>
      </c>
    </row>
    <row r="165" spans="2:15" ht="15" hidden="1" customHeight="1">
      <c r="B165" s="384"/>
      <c r="C165" s="95">
        <v>48</v>
      </c>
      <c r="D165" s="99" t="s">
        <v>1049</v>
      </c>
      <c r="E165" s="98" t="s">
        <v>1050</v>
      </c>
      <c r="G165" s="98" t="s">
        <v>1051</v>
      </c>
      <c r="H165" s="98" t="s">
        <v>1052</v>
      </c>
      <c r="I165" s="79"/>
      <c r="J165" s="98" t="s">
        <v>1053</v>
      </c>
      <c r="K165" s="98" t="s">
        <v>1054</v>
      </c>
      <c r="M165" s="98" t="s">
        <v>1055</v>
      </c>
      <c r="N165" s="98" t="s">
        <v>1056</v>
      </c>
    </row>
    <row r="166" spans="2:15" ht="15" hidden="1" customHeight="1">
      <c r="B166" s="384"/>
      <c r="C166" s="95">
        <v>49</v>
      </c>
      <c r="D166" s="99" t="s">
        <v>1057</v>
      </c>
      <c r="E166" s="98" t="s">
        <v>1058</v>
      </c>
      <c r="G166" s="98" t="s">
        <v>1059</v>
      </c>
      <c r="H166" s="98" t="s">
        <v>1060</v>
      </c>
      <c r="I166" s="79"/>
      <c r="J166" s="98" t="s">
        <v>1061</v>
      </c>
      <c r="K166" s="98" t="s">
        <v>1062</v>
      </c>
      <c r="M166" s="98" t="s">
        <v>1063</v>
      </c>
      <c r="N166" s="98" t="s">
        <v>1064</v>
      </c>
    </row>
    <row r="167" spans="2:15" ht="15" hidden="1" customHeight="1">
      <c r="B167" s="384"/>
      <c r="C167" s="95">
        <v>50</v>
      </c>
      <c r="D167" s="99" t="s">
        <v>1065</v>
      </c>
      <c r="E167" s="98" t="s">
        <v>1066</v>
      </c>
      <c r="G167" s="98" t="s">
        <v>1067</v>
      </c>
      <c r="H167" s="98" t="s">
        <v>1068</v>
      </c>
      <c r="I167" s="79"/>
      <c r="J167" s="98" t="s">
        <v>1069</v>
      </c>
      <c r="K167" s="98" t="s">
        <v>1070</v>
      </c>
      <c r="M167" s="98" t="s">
        <v>1071</v>
      </c>
      <c r="N167" s="98" t="s">
        <v>1072</v>
      </c>
    </row>
    <row r="168" spans="2:15" ht="15" hidden="1" customHeight="1">
      <c r="B168" s="384"/>
      <c r="C168" s="95">
        <v>51</v>
      </c>
      <c r="D168" s="99" t="s">
        <v>1073</v>
      </c>
      <c r="E168" s="98" t="s">
        <v>1074</v>
      </c>
      <c r="G168" s="98" t="s">
        <v>1075</v>
      </c>
      <c r="H168" s="98" t="s">
        <v>1076</v>
      </c>
      <c r="I168" s="79"/>
      <c r="J168" s="98" t="s">
        <v>1077</v>
      </c>
      <c r="K168" s="98" t="s">
        <v>1078</v>
      </c>
      <c r="M168" s="98" t="s">
        <v>1079</v>
      </c>
      <c r="N168" s="98" t="s">
        <v>1080</v>
      </c>
    </row>
    <row r="169" spans="2:15" ht="15" hidden="1" customHeight="1">
      <c r="B169" s="384"/>
      <c r="C169" s="95">
        <v>52</v>
      </c>
      <c r="D169" s="99" t="s">
        <v>1081</v>
      </c>
      <c r="E169" s="98" t="s">
        <v>1082</v>
      </c>
      <c r="G169" s="98" t="s">
        <v>1083</v>
      </c>
      <c r="H169" s="98" t="s">
        <v>1084</v>
      </c>
      <c r="I169" s="79"/>
      <c r="J169" s="98" t="s">
        <v>1085</v>
      </c>
      <c r="K169" s="98" t="s">
        <v>1086</v>
      </c>
      <c r="M169" s="98" t="s">
        <v>1087</v>
      </c>
      <c r="N169" s="98" t="s">
        <v>1088</v>
      </c>
    </row>
    <row r="170" spans="2:15" ht="15" customHeight="1">
      <c r="B170" s="79"/>
      <c r="C170" s="79"/>
      <c r="D170" s="79"/>
      <c r="F170" s="79"/>
      <c r="G170" s="79"/>
      <c r="H170" s="79"/>
      <c r="I170" s="79"/>
      <c r="J170" s="79"/>
      <c r="L170" s="291"/>
      <c r="M170" s="291"/>
      <c r="N170" s="291"/>
      <c r="O170" s="291"/>
    </row>
    <row r="171" spans="2:15" ht="15.75" customHeight="1">
      <c r="B171" s="79"/>
      <c r="C171" s="79"/>
      <c r="D171" s="79"/>
      <c r="E171" s="79"/>
      <c r="F171" s="79"/>
      <c r="G171" s="79"/>
      <c r="H171" s="79"/>
      <c r="I171" s="79"/>
    </row>
    <row r="172" spans="2:15" ht="15.75" customHeight="1" thickBot="1">
      <c r="B172" s="383">
        <v>2</v>
      </c>
      <c r="C172" s="91" t="s">
        <v>70</v>
      </c>
      <c r="D172" s="92" t="s">
        <v>1090</v>
      </c>
      <c r="E172" s="93" t="s">
        <v>1091</v>
      </c>
      <c r="G172" s="93" t="s">
        <v>1092</v>
      </c>
      <c r="H172" s="93" t="s">
        <v>1093</v>
      </c>
      <c r="I172" s="94"/>
      <c r="J172" s="93" t="s">
        <v>1094</v>
      </c>
      <c r="K172" s="93" t="s">
        <v>1095</v>
      </c>
      <c r="L172" s="66"/>
      <c r="M172" s="93" t="s">
        <v>1096</v>
      </c>
      <c r="N172" s="93" t="s">
        <v>1097</v>
      </c>
    </row>
    <row r="173" spans="2:15" ht="15.75" customHeight="1" thickTop="1">
      <c r="B173" s="384"/>
      <c r="C173" s="95">
        <v>1</v>
      </c>
      <c r="D173" s="104" t="str">
        <f>'EXERCISE SELECTION'!O4</f>
        <v>Competition-Style Conventional deadlift w/ belt</v>
      </c>
      <c r="E173" s="98" t="s">
        <v>776</v>
      </c>
      <c r="G173" s="98" t="str">
        <f>'EXERCISE SELECTION'!I5</f>
        <v>Low Incline (15*) Bench Press</v>
      </c>
      <c r="H173" s="97" t="s">
        <v>776</v>
      </c>
      <c r="I173" s="94"/>
      <c r="J173" s="275" t="str">
        <f>'EXERCISE SELECTION'!C8</f>
        <v>Belt Squat</v>
      </c>
      <c r="K173" s="98" t="s">
        <v>2028</v>
      </c>
      <c r="L173" s="66"/>
      <c r="M173" s="98" t="s">
        <v>2191</v>
      </c>
      <c r="N173" s="98" t="s">
        <v>2191</v>
      </c>
    </row>
    <row r="174" spans="2:15" ht="15.75" customHeight="1">
      <c r="B174" s="384"/>
      <c r="C174" s="95">
        <v>2</v>
      </c>
      <c r="D174" s="104" t="str">
        <f>'EXERCISE SELECTION'!O4</f>
        <v>Competition-Style Conventional deadlift w/ belt</v>
      </c>
      <c r="E174" s="98" t="s">
        <v>776</v>
      </c>
      <c r="G174" s="98" t="str">
        <f>'EXERCISE SELECTION'!I5</f>
        <v>Low Incline (15*) Bench Press</v>
      </c>
      <c r="H174" s="97" t="s">
        <v>776</v>
      </c>
      <c r="I174" s="94"/>
      <c r="J174" s="275" t="str">
        <f>'EXERCISE SELECTION'!C8</f>
        <v>Belt Squat</v>
      </c>
      <c r="K174" s="98" t="s">
        <v>2028</v>
      </c>
      <c r="M174" s="98" t="s">
        <v>2191</v>
      </c>
      <c r="N174" s="98" t="s">
        <v>2191</v>
      </c>
    </row>
    <row r="175" spans="2:15" ht="15.75" customHeight="1">
      <c r="B175" s="384"/>
      <c r="C175" s="95">
        <v>3</v>
      </c>
      <c r="D175" s="104" t="str">
        <f>'EXERCISE SELECTION'!O4</f>
        <v>Competition-Style Conventional deadlift w/ belt</v>
      </c>
      <c r="E175" s="98" t="s">
        <v>776</v>
      </c>
      <c r="G175" s="98" t="str">
        <f>'EXERCISE SELECTION'!I5</f>
        <v>Low Incline (15*) Bench Press</v>
      </c>
      <c r="H175" s="97" t="s">
        <v>776</v>
      </c>
      <c r="I175" s="94"/>
      <c r="J175" s="275" t="str">
        <f>'EXERCISE SELECTION'!C8</f>
        <v>Belt Squat</v>
      </c>
      <c r="K175" s="98" t="s">
        <v>2028</v>
      </c>
      <c r="M175" s="98" t="s">
        <v>2191</v>
      </c>
      <c r="N175" s="98" t="s">
        <v>2191</v>
      </c>
    </row>
    <row r="176" spans="2:15" ht="15.75" customHeight="1">
      <c r="B176" s="384"/>
      <c r="C176" s="95">
        <v>4</v>
      </c>
      <c r="D176" s="104" t="str">
        <f>'EXERCISE SELECTION'!O4</f>
        <v>Competition-Style Conventional deadlift w/ belt</v>
      </c>
      <c r="E176" s="98" t="s">
        <v>776</v>
      </c>
      <c r="G176" s="98" t="str">
        <f>'EXERCISE SELECTION'!I5</f>
        <v>Low Incline (15*) Bench Press</v>
      </c>
      <c r="H176" s="97" t="s">
        <v>776</v>
      </c>
      <c r="I176" s="94"/>
      <c r="J176" s="275" t="str">
        <f>'EXERCISE SELECTION'!C8</f>
        <v>Belt Squat</v>
      </c>
      <c r="K176" s="98" t="s">
        <v>2028</v>
      </c>
      <c r="M176" s="98" t="s">
        <v>2191</v>
      </c>
      <c r="N176" s="98" t="s">
        <v>2191</v>
      </c>
    </row>
    <row r="177" spans="2:14" ht="15.75" customHeight="1">
      <c r="B177" s="384"/>
      <c r="C177" s="95">
        <v>5</v>
      </c>
      <c r="D177" s="104" t="str">
        <f>'EXERCISE SELECTION'!O4</f>
        <v>Competition-Style Conventional deadlift w/ belt</v>
      </c>
      <c r="E177" s="98" t="s">
        <v>776</v>
      </c>
      <c r="G177" s="98" t="str">
        <f>'EXERCISE SELECTION'!I6</f>
        <v>2 Count Paused Bench Press</v>
      </c>
      <c r="H177" s="98" t="s">
        <v>776</v>
      </c>
      <c r="I177" s="94"/>
      <c r="J177" s="278" t="str">
        <f>'EXERCISE SELECTION'!C9</f>
        <v>3-0-3 Tempo Squat</v>
      </c>
      <c r="K177" s="98" t="s">
        <v>2028</v>
      </c>
      <c r="M177" s="98" t="s">
        <v>2191</v>
      </c>
      <c r="N177" s="98" t="s">
        <v>2191</v>
      </c>
    </row>
    <row r="178" spans="2:14" ht="15.75" customHeight="1">
      <c r="B178" s="384"/>
      <c r="C178" s="95">
        <v>6</v>
      </c>
      <c r="D178" s="104" t="str">
        <f>'EXERCISE SELECTION'!O4</f>
        <v>Competition-Style Conventional deadlift w/ belt</v>
      </c>
      <c r="E178" s="98" t="s">
        <v>776</v>
      </c>
      <c r="G178" s="98" t="str">
        <f>'EXERCISE SELECTION'!I6</f>
        <v>2 Count Paused Bench Press</v>
      </c>
      <c r="H178" s="98" t="s">
        <v>776</v>
      </c>
      <c r="I178" s="94"/>
      <c r="J178" s="278" t="str">
        <f>'EXERCISE SELECTION'!C9</f>
        <v>3-0-3 Tempo Squat</v>
      </c>
      <c r="K178" s="98" t="s">
        <v>2028</v>
      </c>
      <c r="M178" s="98" t="s">
        <v>2191</v>
      </c>
      <c r="N178" s="98" t="s">
        <v>2191</v>
      </c>
    </row>
    <row r="179" spans="2:14" ht="15.75" customHeight="1">
      <c r="B179" s="384"/>
      <c r="C179" s="95">
        <v>7</v>
      </c>
      <c r="D179" s="104" t="str">
        <f>'EXERCISE SELECTION'!O4</f>
        <v>Competition-Style Conventional deadlift w/ belt</v>
      </c>
      <c r="E179" s="98" t="s">
        <v>776</v>
      </c>
      <c r="G179" s="98" t="str">
        <f>'EXERCISE SELECTION'!I6</f>
        <v>2 Count Paused Bench Press</v>
      </c>
      <c r="H179" s="98" t="s">
        <v>776</v>
      </c>
      <c r="I179" s="94"/>
      <c r="J179" s="278" t="str">
        <f>'EXERCISE SELECTION'!C9</f>
        <v>3-0-3 Tempo Squat</v>
      </c>
      <c r="K179" s="98" t="s">
        <v>2028</v>
      </c>
      <c r="M179" s="98" t="s">
        <v>2191</v>
      </c>
      <c r="N179" s="98" t="s">
        <v>2191</v>
      </c>
    </row>
    <row r="180" spans="2:14" ht="15.75" customHeight="1">
      <c r="B180" s="384"/>
      <c r="C180" s="95">
        <v>8</v>
      </c>
      <c r="D180" s="104" t="str">
        <f>'EXERCISE SELECTION'!O4</f>
        <v>Competition-Style Conventional deadlift w/ belt</v>
      </c>
      <c r="E180" s="98" t="s">
        <v>776</v>
      </c>
      <c r="G180" s="98" t="str">
        <f>'EXERCISE SELECTION'!I6</f>
        <v>2 Count Paused Bench Press</v>
      </c>
      <c r="H180" s="98" t="s">
        <v>776</v>
      </c>
      <c r="I180" s="94"/>
      <c r="J180" s="278" t="str">
        <f>'EXERCISE SELECTION'!C9</f>
        <v>3-0-3 Tempo Squat</v>
      </c>
      <c r="K180" s="98" t="s">
        <v>2028</v>
      </c>
      <c r="M180" s="98" t="s">
        <v>2191</v>
      </c>
      <c r="N180" s="98" t="s">
        <v>2191</v>
      </c>
    </row>
    <row r="181" spans="2:14" ht="15.75" customHeight="1">
      <c r="B181" s="384"/>
      <c r="C181" s="95">
        <v>9</v>
      </c>
      <c r="D181" s="104" t="str">
        <f>'EXERCISE SELECTION'!O4</f>
        <v>Competition-Style Conventional deadlift w/ belt</v>
      </c>
      <c r="E181" s="98" t="s">
        <v>776</v>
      </c>
      <c r="G181" s="98" t="str">
        <f>'EXERCISE SELECTION'!I7</f>
        <v>Pin Bench (Chest Level)</v>
      </c>
      <c r="H181" s="98" t="s">
        <v>776</v>
      </c>
      <c r="I181" s="94"/>
      <c r="J181" s="98" t="str">
        <f>'EXERCISE SELECTION'!C10</f>
        <v>Low bar back squat, no belt</v>
      </c>
      <c r="K181" s="98" t="s">
        <v>2028</v>
      </c>
      <c r="M181" s="98" t="s">
        <v>2191</v>
      </c>
      <c r="N181" s="98" t="s">
        <v>2191</v>
      </c>
    </row>
    <row r="182" spans="2:14" ht="15.75" customHeight="1">
      <c r="B182" s="384"/>
      <c r="C182" s="95">
        <v>10</v>
      </c>
      <c r="D182" s="104" t="str">
        <f>'EXERCISE SELECTION'!O4</f>
        <v>Competition-Style Conventional deadlift w/ belt</v>
      </c>
      <c r="E182" s="98" t="s">
        <v>776</v>
      </c>
      <c r="G182" s="98" t="str">
        <f>'EXERCISE SELECTION'!I7</f>
        <v>Pin Bench (Chest Level)</v>
      </c>
      <c r="H182" s="98" t="s">
        <v>776</v>
      </c>
      <c r="I182" s="94"/>
      <c r="J182" s="98" t="str">
        <f>'EXERCISE SELECTION'!C10</f>
        <v>Low bar back squat, no belt</v>
      </c>
      <c r="K182" s="98" t="s">
        <v>2028</v>
      </c>
      <c r="M182" s="98" t="s">
        <v>2191</v>
      </c>
      <c r="N182" s="98" t="s">
        <v>2191</v>
      </c>
    </row>
    <row r="183" spans="2:14" ht="15.75" customHeight="1">
      <c r="B183" s="384"/>
      <c r="C183" s="95">
        <v>11</v>
      </c>
      <c r="D183" s="104" t="str">
        <f>'EXERCISE SELECTION'!O4</f>
        <v>Competition-Style Conventional deadlift w/ belt</v>
      </c>
      <c r="E183" s="98" t="s">
        <v>776</v>
      </c>
      <c r="G183" s="98" t="str">
        <f>'EXERCISE SELECTION'!I7</f>
        <v>Pin Bench (Chest Level)</v>
      </c>
      <c r="H183" s="98" t="s">
        <v>776</v>
      </c>
      <c r="I183" s="94"/>
      <c r="J183" s="98" t="str">
        <f>'EXERCISE SELECTION'!C10</f>
        <v>Low bar back squat, no belt</v>
      </c>
      <c r="K183" s="98" t="s">
        <v>2028</v>
      </c>
      <c r="M183" s="98" t="s">
        <v>2191</v>
      </c>
      <c r="N183" s="98" t="s">
        <v>2191</v>
      </c>
    </row>
    <row r="184" spans="2:14" ht="15.75" customHeight="1">
      <c r="B184" s="384"/>
      <c r="C184" s="95">
        <v>12</v>
      </c>
      <c r="D184" s="104" t="str">
        <f>'EXERCISE SELECTION'!O4</f>
        <v>Competition-Style Conventional deadlift w/ belt</v>
      </c>
      <c r="E184" s="98" t="s">
        <v>776</v>
      </c>
      <c r="G184" s="98" t="str">
        <f>'EXERCISE SELECTION'!I7</f>
        <v>Pin Bench (Chest Level)</v>
      </c>
      <c r="H184" s="98" t="s">
        <v>776</v>
      </c>
      <c r="I184" s="94"/>
      <c r="J184" s="98" t="str">
        <f>'EXERCISE SELECTION'!C10</f>
        <v>Low bar back squat, no belt</v>
      </c>
      <c r="K184" s="98" t="s">
        <v>2028</v>
      </c>
      <c r="M184" s="98" t="s">
        <v>2191</v>
      </c>
      <c r="N184" s="98" t="s">
        <v>2191</v>
      </c>
    </row>
    <row r="185" spans="2:14" ht="15.75" customHeight="1">
      <c r="B185" s="384"/>
      <c r="C185" s="95">
        <v>13</v>
      </c>
      <c r="D185" s="104" t="str">
        <f>'EXERCISE SELECTION'!C4</f>
        <v>Competition Style Low Bar Back Squat (w/ belt)</v>
      </c>
      <c r="E185" s="98" t="s">
        <v>776</v>
      </c>
      <c r="G185" s="98" t="str">
        <f>'EXERCISE SELECTION'!I4</f>
        <v>Competition-Style Bench Press</v>
      </c>
      <c r="H185" s="98" t="s">
        <v>776</v>
      </c>
      <c r="I185" s="94"/>
      <c r="J185" s="98" t="s">
        <v>2002</v>
      </c>
      <c r="K185" s="98" t="s">
        <v>2002</v>
      </c>
      <c r="M185" s="98" t="s">
        <v>2002</v>
      </c>
      <c r="N185" s="98" t="s">
        <v>2002</v>
      </c>
    </row>
    <row r="186" spans="2:14" ht="15.75" hidden="1" customHeight="1">
      <c r="B186" s="384"/>
      <c r="C186" s="95">
        <v>14</v>
      </c>
      <c r="D186" s="99" t="s">
        <v>1098</v>
      </c>
      <c r="E186" s="98" t="s">
        <v>1099</v>
      </c>
      <c r="G186" s="98" t="s">
        <v>1100</v>
      </c>
      <c r="H186" s="98" t="s">
        <v>1101</v>
      </c>
      <c r="I186" s="94"/>
      <c r="J186" s="98" t="s">
        <v>1102</v>
      </c>
      <c r="K186" s="98" t="s">
        <v>1103</v>
      </c>
      <c r="M186" s="98" t="s">
        <v>1104</v>
      </c>
      <c r="N186" s="98" t="s">
        <v>1105</v>
      </c>
    </row>
    <row r="187" spans="2:14" ht="15.75" hidden="1" customHeight="1">
      <c r="B187" s="384"/>
      <c r="C187" s="95">
        <v>15</v>
      </c>
      <c r="D187" s="99" t="s">
        <v>1106</v>
      </c>
      <c r="E187" s="98" t="s">
        <v>1108</v>
      </c>
      <c r="G187" s="98" t="s">
        <v>1109</v>
      </c>
      <c r="H187" s="98" t="s">
        <v>1110</v>
      </c>
      <c r="I187" s="94"/>
      <c r="J187" s="98" t="s">
        <v>1111</v>
      </c>
      <c r="K187" s="98" t="s">
        <v>1112</v>
      </c>
      <c r="M187" s="98" t="s">
        <v>1113</v>
      </c>
      <c r="N187" s="98" t="s">
        <v>1114</v>
      </c>
    </row>
    <row r="188" spans="2:14" ht="15.75" hidden="1" customHeight="1">
      <c r="B188" s="384"/>
      <c r="C188" s="95">
        <v>16</v>
      </c>
      <c r="D188" s="99" t="s">
        <v>1115</v>
      </c>
      <c r="E188" s="98" t="s">
        <v>1116</v>
      </c>
      <c r="G188" s="98" t="s">
        <v>1117</v>
      </c>
      <c r="H188" s="98" t="s">
        <v>1118</v>
      </c>
      <c r="I188" s="94"/>
      <c r="J188" s="98" t="s">
        <v>1119</v>
      </c>
      <c r="K188" s="98" t="s">
        <v>1120</v>
      </c>
      <c r="M188" s="98" t="s">
        <v>1121</v>
      </c>
      <c r="N188" s="98" t="s">
        <v>1122</v>
      </c>
    </row>
    <row r="189" spans="2:14" ht="15.75" hidden="1" customHeight="1">
      <c r="B189" s="384"/>
      <c r="C189" s="95">
        <v>17</v>
      </c>
      <c r="D189" s="99" t="s">
        <v>1123</v>
      </c>
      <c r="E189" s="98" t="s">
        <v>1124</v>
      </c>
      <c r="G189" s="98" t="s">
        <v>1125</v>
      </c>
      <c r="H189" s="98" t="s">
        <v>1126</v>
      </c>
      <c r="I189" s="94"/>
      <c r="J189" s="98" t="s">
        <v>1127</v>
      </c>
      <c r="K189" s="98" t="s">
        <v>1128</v>
      </c>
      <c r="M189" s="98" t="s">
        <v>1129</v>
      </c>
      <c r="N189" s="98" t="s">
        <v>1130</v>
      </c>
    </row>
    <row r="190" spans="2:14" ht="15.75" hidden="1" customHeight="1">
      <c r="B190" s="384"/>
      <c r="C190" s="95">
        <v>18</v>
      </c>
      <c r="D190" s="99" t="s">
        <v>1131</v>
      </c>
      <c r="E190" s="98" t="s">
        <v>1132</v>
      </c>
      <c r="G190" s="98" t="s">
        <v>1133</v>
      </c>
      <c r="H190" s="98" t="s">
        <v>1134</v>
      </c>
      <c r="I190" s="94"/>
      <c r="J190" s="98" t="s">
        <v>1135</v>
      </c>
      <c r="K190" s="98" t="s">
        <v>1136</v>
      </c>
      <c r="M190" s="98" t="s">
        <v>1137</v>
      </c>
      <c r="N190" s="98" t="s">
        <v>1138</v>
      </c>
    </row>
    <row r="191" spans="2:14" ht="15.75" hidden="1" customHeight="1">
      <c r="B191" s="384"/>
      <c r="C191" s="95">
        <v>19</v>
      </c>
      <c r="D191" s="99" t="s">
        <v>1139</v>
      </c>
      <c r="E191" s="98" t="s">
        <v>1140</v>
      </c>
      <c r="G191" s="98" t="s">
        <v>1141</v>
      </c>
      <c r="H191" s="98" t="s">
        <v>1142</v>
      </c>
      <c r="I191" s="94"/>
      <c r="J191" s="98" t="s">
        <v>1143</v>
      </c>
      <c r="K191" s="98" t="s">
        <v>1144</v>
      </c>
      <c r="M191" s="98" t="s">
        <v>1145</v>
      </c>
      <c r="N191" s="98" t="s">
        <v>1147</v>
      </c>
    </row>
    <row r="192" spans="2:14" ht="15.75" hidden="1" customHeight="1">
      <c r="B192" s="384"/>
      <c r="C192" s="95">
        <v>20</v>
      </c>
      <c r="D192" s="99" t="s">
        <v>1148</v>
      </c>
      <c r="E192" s="98" t="s">
        <v>1149</v>
      </c>
      <c r="G192" s="98" t="s">
        <v>1150</v>
      </c>
      <c r="H192" s="98" t="s">
        <v>1151</v>
      </c>
      <c r="I192" s="94"/>
      <c r="J192" s="98" t="s">
        <v>1152</v>
      </c>
      <c r="K192" s="98" t="s">
        <v>1153</v>
      </c>
      <c r="M192" s="98" t="s">
        <v>1154</v>
      </c>
      <c r="N192" s="98" t="s">
        <v>1155</v>
      </c>
    </row>
    <row r="193" spans="2:14" ht="15.75" hidden="1" customHeight="1">
      <c r="B193" s="384"/>
      <c r="C193" s="95">
        <v>21</v>
      </c>
      <c r="D193" s="99" t="s">
        <v>1156</v>
      </c>
      <c r="E193" s="98" t="s">
        <v>1157</v>
      </c>
      <c r="G193" s="98" t="s">
        <v>1158</v>
      </c>
      <c r="H193" s="98" t="s">
        <v>1159</v>
      </c>
      <c r="I193" s="94"/>
      <c r="J193" s="98" t="s">
        <v>1160</v>
      </c>
      <c r="K193" s="98" t="s">
        <v>1161</v>
      </c>
      <c r="M193" s="98" t="s">
        <v>1162</v>
      </c>
      <c r="N193" s="98" t="s">
        <v>1163</v>
      </c>
    </row>
    <row r="194" spans="2:14" ht="15.75" hidden="1" customHeight="1">
      <c r="B194" s="384"/>
      <c r="C194" s="95">
        <v>22</v>
      </c>
      <c r="D194" s="99" t="s">
        <v>1164</v>
      </c>
      <c r="E194" s="98" t="s">
        <v>1165</v>
      </c>
      <c r="G194" s="98" t="s">
        <v>1166</v>
      </c>
      <c r="H194" s="98" t="s">
        <v>1167</v>
      </c>
      <c r="I194" s="94"/>
      <c r="J194" s="98" t="s">
        <v>1168</v>
      </c>
      <c r="K194" s="98" t="s">
        <v>1169</v>
      </c>
      <c r="M194" s="98" t="s">
        <v>1170</v>
      </c>
      <c r="N194" s="98" t="s">
        <v>1171</v>
      </c>
    </row>
    <row r="195" spans="2:14" ht="15.75" hidden="1" customHeight="1">
      <c r="B195" s="384"/>
      <c r="C195" s="95">
        <v>23</v>
      </c>
      <c r="D195" s="99" t="s">
        <v>1173</v>
      </c>
      <c r="E195" s="98" t="s">
        <v>1174</v>
      </c>
      <c r="G195" s="98" t="s">
        <v>1175</v>
      </c>
      <c r="H195" s="98" t="s">
        <v>1176</v>
      </c>
      <c r="I195" s="94"/>
      <c r="J195" s="98" t="s">
        <v>1177</v>
      </c>
      <c r="K195" s="98" t="s">
        <v>1178</v>
      </c>
      <c r="M195" s="98" t="s">
        <v>1179</v>
      </c>
      <c r="N195" s="98" t="s">
        <v>1180</v>
      </c>
    </row>
    <row r="196" spans="2:14" ht="15.75" hidden="1" customHeight="1">
      <c r="B196" s="384"/>
      <c r="C196" s="95">
        <v>24</v>
      </c>
      <c r="D196" s="99" t="s">
        <v>1183</v>
      </c>
      <c r="E196" s="98" t="s">
        <v>1184</v>
      </c>
      <c r="G196" s="98" t="s">
        <v>1185</v>
      </c>
      <c r="H196" s="98" t="s">
        <v>1186</v>
      </c>
      <c r="I196" s="94"/>
      <c r="J196" s="98" t="s">
        <v>1187</v>
      </c>
      <c r="K196" s="98" t="s">
        <v>1188</v>
      </c>
      <c r="M196" s="98" t="s">
        <v>1189</v>
      </c>
      <c r="N196" s="98" t="s">
        <v>1190</v>
      </c>
    </row>
    <row r="197" spans="2:14" ht="15.75" hidden="1" customHeight="1">
      <c r="B197" s="384"/>
      <c r="C197" s="95">
        <v>25</v>
      </c>
      <c r="D197" s="99" t="s">
        <v>1192</v>
      </c>
      <c r="E197" s="98" t="s">
        <v>1193</v>
      </c>
      <c r="G197" s="98" t="s">
        <v>1194</v>
      </c>
      <c r="H197" s="98" t="s">
        <v>1195</v>
      </c>
      <c r="I197" s="94"/>
      <c r="J197" s="98" t="s">
        <v>1196</v>
      </c>
      <c r="K197" s="98" t="s">
        <v>1197</v>
      </c>
      <c r="M197" s="98" t="s">
        <v>1198</v>
      </c>
      <c r="N197" s="98" t="s">
        <v>1199</v>
      </c>
    </row>
    <row r="198" spans="2:14" ht="15.75" hidden="1" customHeight="1">
      <c r="B198" s="384"/>
      <c r="C198" s="95">
        <v>26</v>
      </c>
      <c r="D198" s="99" t="s">
        <v>1200</v>
      </c>
      <c r="E198" s="98" t="s">
        <v>1201</v>
      </c>
      <c r="G198" s="98" t="s">
        <v>1202</v>
      </c>
      <c r="H198" s="98" t="s">
        <v>1203</v>
      </c>
      <c r="I198" s="94"/>
      <c r="J198" s="98" t="s">
        <v>1204</v>
      </c>
      <c r="K198" s="98" t="s">
        <v>1205</v>
      </c>
      <c r="M198" s="98" t="s">
        <v>1206</v>
      </c>
      <c r="N198" s="98" t="s">
        <v>1207</v>
      </c>
    </row>
    <row r="199" spans="2:14" ht="15.75" hidden="1" customHeight="1">
      <c r="B199" s="384"/>
      <c r="C199" s="95">
        <v>27</v>
      </c>
      <c r="D199" s="99" t="s">
        <v>1208</v>
      </c>
      <c r="E199" s="98" t="s">
        <v>1209</v>
      </c>
      <c r="G199" s="98" t="s">
        <v>1210</v>
      </c>
      <c r="H199" s="98" t="s">
        <v>1211</v>
      </c>
      <c r="I199" s="94"/>
      <c r="J199" s="98" t="s">
        <v>1212</v>
      </c>
      <c r="K199" s="98" t="s">
        <v>1213</v>
      </c>
      <c r="M199" s="98" t="s">
        <v>1214</v>
      </c>
      <c r="N199" s="98" t="s">
        <v>1215</v>
      </c>
    </row>
    <row r="200" spans="2:14" ht="15.75" hidden="1" customHeight="1">
      <c r="B200" s="384"/>
      <c r="C200" s="95">
        <v>28</v>
      </c>
      <c r="D200" s="99" t="s">
        <v>1216</v>
      </c>
      <c r="E200" s="98" t="s">
        <v>1217</v>
      </c>
      <c r="G200" s="98" t="s">
        <v>1218</v>
      </c>
      <c r="H200" s="98" t="s">
        <v>1219</v>
      </c>
      <c r="I200" s="94"/>
      <c r="J200" s="98" t="s">
        <v>1220</v>
      </c>
      <c r="K200" s="98" t="s">
        <v>1221</v>
      </c>
      <c r="M200" s="98" t="s">
        <v>1222</v>
      </c>
      <c r="N200" s="98" t="s">
        <v>1223</v>
      </c>
    </row>
    <row r="201" spans="2:14" ht="15.75" hidden="1" customHeight="1">
      <c r="B201" s="384"/>
      <c r="C201" s="95">
        <v>29</v>
      </c>
      <c r="D201" s="99" t="s">
        <v>1224</v>
      </c>
      <c r="E201" s="98" t="s">
        <v>1225</v>
      </c>
      <c r="G201" s="98" t="s">
        <v>1226</v>
      </c>
      <c r="H201" s="98" t="s">
        <v>1227</v>
      </c>
      <c r="I201" s="94"/>
      <c r="J201" s="98" t="s">
        <v>1228</v>
      </c>
      <c r="K201" s="98" t="s">
        <v>1229</v>
      </c>
      <c r="M201" s="98" t="s">
        <v>1230</v>
      </c>
      <c r="N201" s="98" t="s">
        <v>1231</v>
      </c>
    </row>
    <row r="202" spans="2:14" ht="15.75" hidden="1" customHeight="1">
      <c r="B202" s="384"/>
      <c r="C202" s="95">
        <v>30</v>
      </c>
      <c r="D202" s="99" t="s">
        <v>1232</v>
      </c>
      <c r="E202" s="98" t="s">
        <v>1233</v>
      </c>
      <c r="G202" s="98" t="s">
        <v>1234</v>
      </c>
      <c r="H202" s="98" t="s">
        <v>1235</v>
      </c>
      <c r="I202" s="94"/>
      <c r="J202" s="98" t="s">
        <v>1236</v>
      </c>
      <c r="K202" s="98" t="s">
        <v>1237</v>
      </c>
      <c r="M202" s="98" t="s">
        <v>1238</v>
      </c>
      <c r="N202" s="98" t="s">
        <v>1239</v>
      </c>
    </row>
    <row r="203" spans="2:14" ht="15.75" hidden="1" customHeight="1">
      <c r="B203" s="384"/>
      <c r="C203" s="95">
        <v>31</v>
      </c>
      <c r="D203" s="99" t="s">
        <v>1240</v>
      </c>
      <c r="E203" s="98" t="s">
        <v>1241</v>
      </c>
      <c r="G203" s="98" t="s">
        <v>1242</v>
      </c>
      <c r="H203" s="98" t="s">
        <v>1243</v>
      </c>
      <c r="I203" s="94"/>
      <c r="J203" s="98" t="s">
        <v>1244</v>
      </c>
      <c r="K203" s="98" t="s">
        <v>1245</v>
      </c>
      <c r="M203" s="98" t="s">
        <v>1246</v>
      </c>
      <c r="N203" s="98" t="s">
        <v>1247</v>
      </c>
    </row>
    <row r="204" spans="2:14" ht="15.75" hidden="1" customHeight="1">
      <c r="B204" s="384"/>
      <c r="C204" s="95">
        <v>32</v>
      </c>
      <c r="D204" s="99" t="s">
        <v>1248</v>
      </c>
      <c r="E204" s="98" t="s">
        <v>1249</v>
      </c>
      <c r="G204" s="98" t="s">
        <v>1250</v>
      </c>
      <c r="H204" s="98" t="s">
        <v>1251</v>
      </c>
      <c r="I204" s="94"/>
      <c r="J204" s="98" t="s">
        <v>1252</v>
      </c>
      <c r="K204" s="98" t="s">
        <v>1253</v>
      </c>
      <c r="M204" s="98" t="s">
        <v>1254</v>
      </c>
      <c r="N204" s="98" t="s">
        <v>1255</v>
      </c>
    </row>
    <row r="205" spans="2:14" ht="15.75" hidden="1" customHeight="1">
      <c r="B205" s="384"/>
      <c r="C205" s="95">
        <v>33</v>
      </c>
      <c r="D205" s="99" t="s">
        <v>1256</v>
      </c>
      <c r="E205" s="98" t="s">
        <v>1257</v>
      </c>
      <c r="G205" s="98" t="s">
        <v>1258</v>
      </c>
      <c r="H205" s="98" t="s">
        <v>1259</v>
      </c>
      <c r="I205" s="94"/>
      <c r="J205" s="98" t="s">
        <v>1260</v>
      </c>
      <c r="K205" s="98" t="s">
        <v>1261</v>
      </c>
      <c r="M205" s="98" t="s">
        <v>1262</v>
      </c>
      <c r="N205" s="98" t="s">
        <v>1263</v>
      </c>
    </row>
    <row r="206" spans="2:14" ht="15.75" hidden="1" customHeight="1">
      <c r="B206" s="384"/>
      <c r="C206" s="95">
        <v>34</v>
      </c>
      <c r="D206" s="99" t="s">
        <v>1264</v>
      </c>
      <c r="E206" s="98" t="s">
        <v>1265</v>
      </c>
      <c r="G206" s="98" t="s">
        <v>1266</v>
      </c>
      <c r="H206" s="98" t="s">
        <v>1267</v>
      </c>
      <c r="I206" s="94"/>
      <c r="J206" s="98" t="s">
        <v>1268</v>
      </c>
      <c r="K206" s="98" t="s">
        <v>1269</v>
      </c>
      <c r="M206" s="98" t="s">
        <v>1270</v>
      </c>
      <c r="N206" s="98" t="s">
        <v>1271</v>
      </c>
    </row>
    <row r="207" spans="2:14" ht="15.75" hidden="1" customHeight="1">
      <c r="B207" s="384"/>
      <c r="C207" s="95">
        <v>35</v>
      </c>
      <c r="D207" s="99" t="s">
        <v>1272</v>
      </c>
      <c r="E207" s="98" t="s">
        <v>1273</v>
      </c>
      <c r="G207" s="98" t="s">
        <v>1274</v>
      </c>
      <c r="H207" s="98" t="s">
        <v>1275</v>
      </c>
      <c r="I207" s="94"/>
      <c r="J207" s="98" t="s">
        <v>1276</v>
      </c>
      <c r="K207" s="98" t="s">
        <v>1277</v>
      </c>
      <c r="M207" s="98" t="s">
        <v>1278</v>
      </c>
      <c r="N207" s="98" t="s">
        <v>1279</v>
      </c>
    </row>
    <row r="208" spans="2:14" ht="15.75" hidden="1" customHeight="1">
      <c r="B208" s="384"/>
      <c r="C208" s="95">
        <v>36</v>
      </c>
      <c r="D208" s="99" t="s">
        <v>1280</v>
      </c>
      <c r="E208" s="98" t="s">
        <v>1281</v>
      </c>
      <c r="G208" s="98" t="s">
        <v>1282</v>
      </c>
      <c r="H208" s="98" t="s">
        <v>1283</v>
      </c>
      <c r="I208" s="94"/>
      <c r="J208" s="98" t="s">
        <v>1284</v>
      </c>
      <c r="K208" s="98" t="s">
        <v>1285</v>
      </c>
      <c r="M208" s="98" t="s">
        <v>1286</v>
      </c>
      <c r="N208" s="98" t="s">
        <v>1287</v>
      </c>
    </row>
    <row r="209" spans="2:14" ht="15.75" hidden="1" customHeight="1">
      <c r="B209" s="384"/>
      <c r="C209" s="95">
        <v>37</v>
      </c>
      <c r="D209" s="99" t="s">
        <v>1288</v>
      </c>
      <c r="E209" s="98" t="s">
        <v>1289</v>
      </c>
      <c r="G209" s="98" t="s">
        <v>1290</v>
      </c>
      <c r="H209" s="98" t="s">
        <v>1291</v>
      </c>
      <c r="I209" s="94"/>
      <c r="J209" s="98" t="s">
        <v>1292</v>
      </c>
      <c r="K209" s="98" t="s">
        <v>1293</v>
      </c>
      <c r="M209" s="98" t="s">
        <v>1294</v>
      </c>
      <c r="N209" s="98" t="s">
        <v>1295</v>
      </c>
    </row>
    <row r="210" spans="2:14" ht="15.75" hidden="1" customHeight="1">
      <c r="B210" s="384"/>
      <c r="C210" s="95">
        <v>38</v>
      </c>
      <c r="D210" s="99" t="s">
        <v>1296</v>
      </c>
      <c r="E210" s="98" t="s">
        <v>1297</v>
      </c>
      <c r="G210" s="98" t="s">
        <v>1298</v>
      </c>
      <c r="H210" s="98" t="s">
        <v>1299</v>
      </c>
      <c r="I210" s="94"/>
      <c r="J210" s="98" t="s">
        <v>1300</v>
      </c>
      <c r="K210" s="98" t="s">
        <v>1301</v>
      </c>
      <c r="M210" s="98" t="s">
        <v>1302</v>
      </c>
      <c r="N210" s="98" t="s">
        <v>1303</v>
      </c>
    </row>
    <row r="211" spans="2:14" ht="15.75" hidden="1" customHeight="1">
      <c r="B211" s="384"/>
      <c r="C211" s="95">
        <v>39</v>
      </c>
      <c r="D211" s="99" t="s">
        <v>1304</v>
      </c>
      <c r="E211" s="98" t="s">
        <v>1305</v>
      </c>
      <c r="G211" s="98" t="s">
        <v>1306</v>
      </c>
      <c r="H211" s="98" t="s">
        <v>1307</v>
      </c>
      <c r="I211" s="94"/>
      <c r="J211" s="98" t="s">
        <v>1308</v>
      </c>
      <c r="K211" s="98" t="s">
        <v>1309</v>
      </c>
      <c r="M211" s="98" t="s">
        <v>1310</v>
      </c>
      <c r="N211" s="98" t="s">
        <v>1311</v>
      </c>
    </row>
    <row r="212" spans="2:14" ht="15.75" hidden="1" customHeight="1">
      <c r="B212" s="384"/>
      <c r="C212" s="95">
        <v>40</v>
      </c>
      <c r="D212" s="99" t="s">
        <v>1312</v>
      </c>
      <c r="E212" s="98" t="s">
        <v>1313</v>
      </c>
      <c r="G212" s="98" t="s">
        <v>1314</v>
      </c>
      <c r="H212" s="98" t="s">
        <v>1315</v>
      </c>
      <c r="I212" s="94"/>
      <c r="J212" s="98" t="s">
        <v>1316</v>
      </c>
      <c r="K212" s="98" t="s">
        <v>1317</v>
      </c>
      <c r="M212" s="98" t="s">
        <v>1318</v>
      </c>
      <c r="N212" s="98" t="s">
        <v>1319</v>
      </c>
    </row>
    <row r="213" spans="2:14" ht="15.75" hidden="1" customHeight="1">
      <c r="B213" s="384"/>
      <c r="C213" s="95">
        <v>41</v>
      </c>
      <c r="D213" s="99" t="s">
        <v>1320</v>
      </c>
      <c r="E213" s="98" t="s">
        <v>1321</v>
      </c>
      <c r="G213" s="98" t="s">
        <v>1322</v>
      </c>
      <c r="H213" s="98" t="s">
        <v>1323</v>
      </c>
      <c r="I213" s="94"/>
      <c r="J213" s="98" t="s">
        <v>1324</v>
      </c>
      <c r="K213" s="98" t="s">
        <v>1325</v>
      </c>
      <c r="M213" s="98" t="s">
        <v>1326</v>
      </c>
      <c r="N213" s="98" t="s">
        <v>1327</v>
      </c>
    </row>
    <row r="214" spans="2:14" ht="15.75" hidden="1" customHeight="1">
      <c r="B214" s="384"/>
      <c r="C214" s="95">
        <v>42</v>
      </c>
      <c r="D214" s="99" t="s">
        <v>1328</v>
      </c>
      <c r="E214" s="98" t="s">
        <v>1329</v>
      </c>
      <c r="G214" s="98" t="s">
        <v>1330</v>
      </c>
      <c r="H214" s="98" t="s">
        <v>1331</v>
      </c>
      <c r="I214" s="94"/>
      <c r="J214" s="98" t="s">
        <v>1332</v>
      </c>
      <c r="K214" s="98" t="s">
        <v>1333</v>
      </c>
      <c r="M214" s="98" t="s">
        <v>1334</v>
      </c>
      <c r="N214" s="98" t="s">
        <v>1335</v>
      </c>
    </row>
    <row r="215" spans="2:14" ht="15.75" hidden="1" customHeight="1">
      <c r="B215" s="384"/>
      <c r="C215" s="95">
        <v>43</v>
      </c>
      <c r="D215" s="99" t="s">
        <v>1336</v>
      </c>
      <c r="E215" s="98" t="s">
        <v>1337</v>
      </c>
      <c r="G215" s="98" t="s">
        <v>1338</v>
      </c>
      <c r="H215" s="98" t="s">
        <v>1339</v>
      </c>
      <c r="I215" s="94"/>
      <c r="J215" s="98" t="s">
        <v>1340</v>
      </c>
      <c r="K215" s="98" t="s">
        <v>1341</v>
      </c>
      <c r="M215" s="98" t="s">
        <v>1342</v>
      </c>
      <c r="N215" s="98" t="s">
        <v>1343</v>
      </c>
    </row>
    <row r="216" spans="2:14" ht="15.75" hidden="1" customHeight="1">
      <c r="B216" s="384"/>
      <c r="C216" s="95">
        <v>44</v>
      </c>
      <c r="D216" s="99" t="s">
        <v>1344</v>
      </c>
      <c r="E216" s="98" t="s">
        <v>1345</v>
      </c>
      <c r="G216" s="98" t="s">
        <v>1346</v>
      </c>
      <c r="H216" s="98" t="s">
        <v>1347</v>
      </c>
      <c r="I216" s="94"/>
      <c r="J216" s="98" t="s">
        <v>1348</v>
      </c>
      <c r="K216" s="98" t="s">
        <v>1349</v>
      </c>
      <c r="M216" s="98" t="s">
        <v>1350</v>
      </c>
      <c r="N216" s="98" t="s">
        <v>1351</v>
      </c>
    </row>
    <row r="217" spans="2:14" ht="15.75" hidden="1" customHeight="1">
      <c r="B217" s="384"/>
      <c r="C217" s="95">
        <v>45</v>
      </c>
      <c r="D217" s="99" t="s">
        <v>1352</v>
      </c>
      <c r="E217" s="98" t="s">
        <v>1353</v>
      </c>
      <c r="G217" s="98" t="s">
        <v>1354</v>
      </c>
      <c r="H217" s="98" t="s">
        <v>1355</v>
      </c>
      <c r="I217" s="94"/>
      <c r="J217" s="98" t="s">
        <v>1356</v>
      </c>
      <c r="K217" s="98" t="s">
        <v>1357</v>
      </c>
      <c r="M217" s="98" t="s">
        <v>1358</v>
      </c>
      <c r="N217" s="98" t="s">
        <v>1359</v>
      </c>
    </row>
    <row r="218" spans="2:14" ht="15.75" hidden="1" customHeight="1">
      <c r="B218" s="384"/>
      <c r="C218" s="95">
        <v>46</v>
      </c>
      <c r="D218" s="99" t="s">
        <v>1360</v>
      </c>
      <c r="E218" s="98" t="s">
        <v>1361</v>
      </c>
      <c r="G218" s="98" t="s">
        <v>1362</v>
      </c>
      <c r="H218" s="98" t="s">
        <v>1363</v>
      </c>
      <c r="I218" s="79"/>
      <c r="J218" s="98" t="s">
        <v>1364</v>
      </c>
      <c r="K218" s="98" t="s">
        <v>1365</v>
      </c>
      <c r="M218" s="98" t="s">
        <v>1366</v>
      </c>
      <c r="N218" s="98" t="s">
        <v>1367</v>
      </c>
    </row>
    <row r="219" spans="2:14" ht="15.75" hidden="1" customHeight="1">
      <c r="B219" s="384"/>
      <c r="C219" s="95">
        <v>47</v>
      </c>
      <c r="D219" s="99" t="s">
        <v>1368</v>
      </c>
      <c r="E219" s="98" t="s">
        <v>1369</v>
      </c>
      <c r="G219" s="98" t="s">
        <v>1370</v>
      </c>
      <c r="H219" s="98" t="s">
        <v>1371</v>
      </c>
      <c r="I219" s="79"/>
      <c r="J219" s="98" t="s">
        <v>1372</v>
      </c>
      <c r="K219" s="98" t="s">
        <v>1373</v>
      </c>
      <c r="M219" s="98" t="s">
        <v>1374</v>
      </c>
      <c r="N219" s="98" t="s">
        <v>1375</v>
      </c>
    </row>
    <row r="220" spans="2:14" ht="15.75" hidden="1" customHeight="1">
      <c r="B220" s="384"/>
      <c r="C220" s="95">
        <v>48</v>
      </c>
      <c r="D220" s="99" t="s">
        <v>1376</v>
      </c>
      <c r="E220" s="98" t="s">
        <v>1377</v>
      </c>
      <c r="G220" s="98" t="s">
        <v>1378</v>
      </c>
      <c r="H220" s="98" t="s">
        <v>1379</v>
      </c>
      <c r="I220" s="79"/>
      <c r="J220" s="98" t="s">
        <v>1380</v>
      </c>
      <c r="K220" s="98" t="s">
        <v>1381</v>
      </c>
      <c r="M220" s="98" t="s">
        <v>1382</v>
      </c>
      <c r="N220" s="98" t="s">
        <v>1383</v>
      </c>
    </row>
    <row r="221" spans="2:14" ht="15.75" hidden="1" customHeight="1">
      <c r="B221" s="384"/>
      <c r="C221" s="95">
        <v>49</v>
      </c>
      <c r="D221" s="99" t="s">
        <v>1384</v>
      </c>
      <c r="E221" s="98" t="s">
        <v>1385</v>
      </c>
      <c r="G221" s="98" t="s">
        <v>1386</v>
      </c>
      <c r="H221" s="98" t="s">
        <v>1387</v>
      </c>
      <c r="I221" s="79"/>
      <c r="J221" s="98" t="s">
        <v>1388</v>
      </c>
      <c r="K221" s="98" t="s">
        <v>1389</v>
      </c>
      <c r="M221" s="98" t="s">
        <v>1390</v>
      </c>
      <c r="N221" s="98" t="s">
        <v>1391</v>
      </c>
    </row>
    <row r="222" spans="2:14" ht="15.75" hidden="1" customHeight="1">
      <c r="B222" s="384"/>
      <c r="C222" s="95">
        <v>50</v>
      </c>
      <c r="D222" s="99" t="s">
        <v>1392</v>
      </c>
      <c r="E222" s="98" t="s">
        <v>1393</v>
      </c>
      <c r="G222" s="98" t="s">
        <v>1394</v>
      </c>
      <c r="H222" s="98" t="s">
        <v>1395</v>
      </c>
      <c r="I222" s="79"/>
      <c r="J222" s="98" t="s">
        <v>1396</v>
      </c>
      <c r="K222" s="98" t="s">
        <v>1397</v>
      </c>
      <c r="M222" s="98" t="s">
        <v>1398</v>
      </c>
      <c r="N222" s="98" t="s">
        <v>1399</v>
      </c>
    </row>
    <row r="223" spans="2:14" ht="15.75" hidden="1" customHeight="1">
      <c r="B223" s="384"/>
      <c r="C223" s="95">
        <v>51</v>
      </c>
      <c r="D223" s="99" t="s">
        <v>1400</v>
      </c>
      <c r="E223" s="98" t="s">
        <v>1401</v>
      </c>
      <c r="G223" s="98" t="s">
        <v>1402</v>
      </c>
      <c r="H223" s="98" t="s">
        <v>1403</v>
      </c>
      <c r="I223" s="79"/>
      <c r="J223" s="98" t="s">
        <v>1404</v>
      </c>
      <c r="K223" s="98" t="s">
        <v>1405</v>
      </c>
      <c r="M223" s="98" t="s">
        <v>1406</v>
      </c>
      <c r="N223" s="98" t="s">
        <v>1407</v>
      </c>
    </row>
    <row r="224" spans="2:14" ht="15.75" hidden="1" customHeight="1">
      <c r="B224" s="384"/>
      <c r="C224" s="95">
        <v>52</v>
      </c>
      <c r="D224" s="99" t="s">
        <v>1408</v>
      </c>
      <c r="E224" s="98" t="s">
        <v>1409</v>
      </c>
      <c r="G224" s="98" t="s">
        <v>1410</v>
      </c>
      <c r="H224" s="98" t="s">
        <v>1411</v>
      </c>
      <c r="I224" s="79"/>
      <c r="J224" s="98" t="s">
        <v>1412</v>
      </c>
      <c r="K224" s="98" t="s">
        <v>1413</v>
      </c>
      <c r="M224" s="98" t="s">
        <v>1414</v>
      </c>
      <c r="N224" s="98" t="s">
        <v>1415</v>
      </c>
    </row>
    <row r="225" spans="2:14" ht="15.75" customHeight="1">
      <c r="B225" s="66"/>
      <c r="C225" s="79"/>
      <c r="D225" s="79"/>
      <c r="E225" s="79"/>
      <c r="F225" s="66"/>
      <c r="G225" s="79"/>
      <c r="H225" s="79"/>
      <c r="I225" s="79"/>
      <c r="J225" s="66"/>
      <c r="K225" s="79"/>
      <c r="L225" s="79"/>
      <c r="M225" s="79"/>
    </row>
    <row r="226" spans="2:14" ht="15.75" customHeight="1">
      <c r="B226" s="66"/>
      <c r="C226" s="79"/>
      <c r="D226" s="79"/>
      <c r="E226" s="79"/>
      <c r="F226" s="66"/>
      <c r="G226" s="79"/>
      <c r="H226" s="79"/>
      <c r="I226" s="79"/>
      <c r="J226" s="66"/>
      <c r="K226" s="79"/>
      <c r="L226" s="79"/>
      <c r="M226" s="79"/>
    </row>
    <row r="227" spans="2:14" ht="15.75" customHeight="1" thickBot="1">
      <c r="B227" s="383">
        <v>3</v>
      </c>
      <c r="C227" s="91" t="s">
        <v>70</v>
      </c>
      <c r="D227" s="92" t="s">
        <v>1416</v>
      </c>
      <c r="E227" s="92" t="s">
        <v>1417</v>
      </c>
      <c r="F227" s="66"/>
      <c r="G227" s="93" t="s">
        <v>1418</v>
      </c>
      <c r="H227" s="92" t="s">
        <v>1419</v>
      </c>
      <c r="I227" s="94"/>
      <c r="J227" s="93" t="s">
        <v>1420</v>
      </c>
      <c r="K227" s="92" t="s">
        <v>1421</v>
      </c>
      <c r="L227" s="66"/>
      <c r="M227" s="93" t="s">
        <v>1422</v>
      </c>
      <c r="N227" s="92" t="s">
        <v>1423</v>
      </c>
    </row>
    <row r="228" spans="2:14" ht="15.75" customHeight="1" thickTop="1">
      <c r="B228" s="384"/>
      <c r="C228" s="113">
        <v>1</v>
      </c>
      <c r="D228" s="104" t="str">
        <f>'EXERCISE SELECTION'!C5</f>
        <v>Squat + Chains (20% 1Rm in chains)</v>
      </c>
      <c r="E228" s="98" t="s">
        <v>776</v>
      </c>
      <c r="F228" s="66"/>
      <c r="G228" s="98" t="str">
        <f>'EXERCISE SELECTION'!I8</f>
        <v>Touch and Go Bench Press</v>
      </c>
      <c r="H228" s="97" t="s">
        <v>776</v>
      </c>
      <c r="I228" s="94"/>
      <c r="J228" s="275" t="str">
        <f>'EXERCISE SELECTION'!I17</f>
        <v>High incline bench Press w/ Dumbbells</v>
      </c>
      <c r="K228" s="98" t="s">
        <v>2028</v>
      </c>
      <c r="L228" s="66"/>
      <c r="M228" s="98" t="s">
        <v>2191</v>
      </c>
      <c r="N228" s="98" t="s">
        <v>2191</v>
      </c>
    </row>
    <row r="229" spans="2:14" ht="15.75" customHeight="1">
      <c r="B229" s="384"/>
      <c r="C229" s="113">
        <v>2</v>
      </c>
      <c r="D229" s="104" t="str">
        <f>'EXERCISE SELECTION'!C5</f>
        <v>Squat + Chains (20% 1Rm in chains)</v>
      </c>
      <c r="E229" s="98" t="s">
        <v>776</v>
      </c>
      <c r="F229" s="66"/>
      <c r="G229" s="98" t="str">
        <f>'EXERCISE SELECTION'!I8</f>
        <v>Touch and Go Bench Press</v>
      </c>
      <c r="H229" s="97" t="s">
        <v>776</v>
      </c>
      <c r="I229" s="94"/>
      <c r="J229" s="275" t="str">
        <f>'EXERCISE SELECTION'!I17</f>
        <v>High incline bench Press w/ Dumbbells</v>
      </c>
      <c r="K229" s="98" t="s">
        <v>2028</v>
      </c>
      <c r="L229" s="66"/>
      <c r="M229" s="98" t="s">
        <v>2191</v>
      </c>
      <c r="N229" s="98" t="s">
        <v>2191</v>
      </c>
    </row>
    <row r="230" spans="2:14" ht="15.75" customHeight="1">
      <c r="B230" s="384"/>
      <c r="C230" s="113">
        <v>3</v>
      </c>
      <c r="D230" s="104" t="str">
        <f>'EXERCISE SELECTION'!C5</f>
        <v>Squat + Chains (20% 1Rm in chains)</v>
      </c>
      <c r="E230" s="98" t="s">
        <v>776</v>
      </c>
      <c r="F230" s="66"/>
      <c r="G230" s="98" t="str">
        <f>'EXERCISE SELECTION'!I8</f>
        <v>Touch and Go Bench Press</v>
      </c>
      <c r="H230" s="97" t="s">
        <v>776</v>
      </c>
      <c r="I230" s="94"/>
      <c r="J230" s="275" t="str">
        <f>'EXERCISE SELECTION'!I17</f>
        <v>High incline bench Press w/ Dumbbells</v>
      </c>
      <c r="K230" s="98" t="s">
        <v>2028</v>
      </c>
      <c r="L230" s="66"/>
      <c r="M230" s="98" t="s">
        <v>2191</v>
      </c>
      <c r="N230" s="98" t="s">
        <v>2191</v>
      </c>
    </row>
    <row r="231" spans="2:14" ht="15.75" customHeight="1">
      <c r="B231" s="384"/>
      <c r="C231" s="113">
        <v>4</v>
      </c>
      <c r="D231" s="104" t="str">
        <f>'EXERCISE SELECTION'!C5</f>
        <v>Squat + Chains (20% 1Rm in chains)</v>
      </c>
      <c r="E231" s="98" t="s">
        <v>776</v>
      </c>
      <c r="F231" s="66"/>
      <c r="G231" s="98" t="str">
        <f>'EXERCISE SELECTION'!I8</f>
        <v>Touch and Go Bench Press</v>
      </c>
      <c r="H231" s="97" t="s">
        <v>776</v>
      </c>
      <c r="I231" s="94"/>
      <c r="J231" s="275" t="str">
        <f>'EXERCISE SELECTION'!I17</f>
        <v>High incline bench Press w/ Dumbbells</v>
      </c>
      <c r="K231" s="98" t="s">
        <v>2028</v>
      </c>
      <c r="L231" s="66"/>
      <c r="M231" s="98" t="s">
        <v>2191</v>
      </c>
      <c r="N231" s="98" t="s">
        <v>2191</v>
      </c>
    </row>
    <row r="232" spans="2:14" ht="15.75" customHeight="1">
      <c r="B232" s="384"/>
      <c r="C232" s="113">
        <v>5</v>
      </c>
      <c r="D232" s="104" t="str">
        <f>'EXERCISE SELECTION'!C6</f>
        <v>2 Count Paused Squat</v>
      </c>
      <c r="E232" s="98" t="s">
        <v>776</v>
      </c>
      <c r="F232" s="66"/>
      <c r="G232" s="98" t="str">
        <f>'EXERCISE SELECTION'!I9</f>
        <v>Touch and Go Bench Press</v>
      </c>
      <c r="H232" s="104" t="s">
        <v>776</v>
      </c>
      <c r="I232" s="94"/>
      <c r="J232" s="275" t="str">
        <f>'EXERCISE SELECTION'!I18</f>
        <v>Standing Overhead Press</v>
      </c>
      <c r="K232" s="98" t="s">
        <v>2028</v>
      </c>
      <c r="L232" s="66"/>
      <c r="M232" s="98" t="s">
        <v>2191</v>
      </c>
      <c r="N232" s="98" t="s">
        <v>2191</v>
      </c>
    </row>
    <row r="233" spans="2:14" ht="15.75" customHeight="1">
      <c r="B233" s="384"/>
      <c r="C233" s="113">
        <v>6</v>
      </c>
      <c r="D233" s="104" t="str">
        <f>'EXERCISE SELECTION'!C6</f>
        <v>2 Count Paused Squat</v>
      </c>
      <c r="E233" s="98" t="s">
        <v>776</v>
      </c>
      <c r="F233" s="66"/>
      <c r="G233" s="98" t="str">
        <f>'EXERCISE SELECTION'!I9</f>
        <v>Touch and Go Bench Press</v>
      </c>
      <c r="H233" s="104" t="s">
        <v>776</v>
      </c>
      <c r="I233" s="94"/>
      <c r="J233" s="275" t="str">
        <f>'EXERCISE SELECTION'!I18</f>
        <v>Standing Overhead Press</v>
      </c>
      <c r="K233" s="98" t="s">
        <v>2028</v>
      </c>
      <c r="L233" s="66"/>
      <c r="M233" s="98" t="s">
        <v>2191</v>
      </c>
      <c r="N233" s="98" t="s">
        <v>2191</v>
      </c>
    </row>
    <row r="234" spans="2:14" ht="15.75" customHeight="1">
      <c r="B234" s="384"/>
      <c r="C234" s="113">
        <v>7</v>
      </c>
      <c r="D234" s="104" t="str">
        <f>'EXERCISE SELECTION'!C6</f>
        <v>2 Count Paused Squat</v>
      </c>
      <c r="E234" s="98" t="s">
        <v>776</v>
      </c>
      <c r="F234" s="66"/>
      <c r="G234" s="98" t="str">
        <f>'EXERCISE SELECTION'!I9</f>
        <v>Touch and Go Bench Press</v>
      </c>
      <c r="H234" s="104" t="s">
        <v>776</v>
      </c>
      <c r="I234" s="94"/>
      <c r="J234" s="275" t="str">
        <f>'EXERCISE SELECTION'!I18</f>
        <v>Standing Overhead Press</v>
      </c>
      <c r="K234" s="98" t="s">
        <v>2028</v>
      </c>
      <c r="L234" s="66"/>
      <c r="M234" s="98" t="s">
        <v>2191</v>
      </c>
      <c r="N234" s="98" t="s">
        <v>2191</v>
      </c>
    </row>
    <row r="235" spans="2:14" ht="15.75" customHeight="1">
      <c r="B235" s="384"/>
      <c r="C235" s="113">
        <v>8</v>
      </c>
      <c r="D235" s="104" t="str">
        <f>'EXERCISE SELECTION'!C6</f>
        <v>2 Count Paused Squat</v>
      </c>
      <c r="E235" s="98" t="s">
        <v>776</v>
      </c>
      <c r="F235" s="66"/>
      <c r="G235" s="98" t="str">
        <f>'EXERCISE SELECTION'!I9</f>
        <v>Touch and Go Bench Press</v>
      </c>
      <c r="H235" s="104" t="s">
        <v>776</v>
      </c>
      <c r="I235" s="94"/>
      <c r="J235" s="275" t="str">
        <f>'EXERCISE SELECTION'!I18</f>
        <v>Standing Overhead Press</v>
      </c>
      <c r="K235" s="98" t="s">
        <v>2028</v>
      </c>
      <c r="L235" s="66"/>
      <c r="M235" s="98" t="s">
        <v>2191</v>
      </c>
      <c r="N235" s="98" t="s">
        <v>2191</v>
      </c>
    </row>
    <row r="236" spans="2:14" ht="15.75" customHeight="1">
      <c r="B236" s="384"/>
      <c r="C236" s="113">
        <v>9</v>
      </c>
      <c r="D236" s="104" t="str">
        <f>'EXERCISE SELECTION'!C7</f>
        <v>Pin Squat (Below parallel)</v>
      </c>
      <c r="E236" s="98" t="s">
        <v>776</v>
      </c>
      <c r="F236" s="66"/>
      <c r="G236" s="280" t="str">
        <f>'EXERCISE SELECTION'!I10</f>
        <v>Touch and Go Bench Press</v>
      </c>
      <c r="H236" s="104" t="s">
        <v>776</v>
      </c>
      <c r="I236" s="94"/>
      <c r="J236" s="98" t="str">
        <f>'EXERCISE SELECTION'!I19</f>
        <v>Wide Grip Bench Press</v>
      </c>
      <c r="K236" s="98" t="s">
        <v>2028</v>
      </c>
      <c r="L236" s="66"/>
      <c r="M236" s="98" t="s">
        <v>2191</v>
      </c>
      <c r="N236" s="98" t="s">
        <v>2191</v>
      </c>
    </row>
    <row r="237" spans="2:14" ht="15.75" customHeight="1">
      <c r="B237" s="384"/>
      <c r="C237" s="113">
        <v>10</v>
      </c>
      <c r="D237" s="104" t="str">
        <f>'EXERCISE SELECTION'!C7</f>
        <v>Pin Squat (Below parallel)</v>
      </c>
      <c r="E237" s="98" t="s">
        <v>776</v>
      </c>
      <c r="F237" s="66"/>
      <c r="G237" s="98" t="str">
        <f>'EXERCISE SELECTION'!I9</f>
        <v>Touch and Go Bench Press</v>
      </c>
      <c r="H237" s="104" t="s">
        <v>776</v>
      </c>
      <c r="I237" s="94"/>
      <c r="J237" s="98" t="str">
        <f>'EXERCISE SELECTION'!I19</f>
        <v>Wide Grip Bench Press</v>
      </c>
      <c r="K237" s="98" t="s">
        <v>2028</v>
      </c>
      <c r="L237" s="66"/>
      <c r="M237" s="98" t="s">
        <v>2191</v>
      </c>
      <c r="N237" s="98" t="s">
        <v>2191</v>
      </c>
    </row>
    <row r="238" spans="2:14" ht="15.75" customHeight="1">
      <c r="B238" s="384"/>
      <c r="C238" s="113">
        <v>11</v>
      </c>
      <c r="D238" s="104" t="str">
        <f>'EXERCISE SELECTION'!C7</f>
        <v>Pin Squat (Below parallel)</v>
      </c>
      <c r="E238" s="98" t="s">
        <v>776</v>
      </c>
      <c r="F238" s="66"/>
      <c r="G238" s="98" t="str">
        <f>'EXERCISE SELECTION'!I10</f>
        <v>Touch and Go Bench Press</v>
      </c>
      <c r="H238" s="104" t="s">
        <v>776</v>
      </c>
      <c r="I238" s="94"/>
      <c r="J238" s="98" t="str">
        <f>'EXERCISE SELECTION'!I19</f>
        <v>Wide Grip Bench Press</v>
      </c>
      <c r="K238" s="98" t="s">
        <v>2028</v>
      </c>
      <c r="L238" s="66"/>
      <c r="M238" s="98" t="s">
        <v>2191</v>
      </c>
      <c r="N238" s="98" t="s">
        <v>2191</v>
      </c>
    </row>
    <row r="239" spans="2:14" ht="15.75" customHeight="1">
      <c r="B239" s="384"/>
      <c r="C239" s="113">
        <v>12</v>
      </c>
      <c r="D239" s="104" t="str">
        <f>'EXERCISE SELECTION'!C7</f>
        <v>Pin Squat (Below parallel)</v>
      </c>
      <c r="E239" s="98" t="s">
        <v>776</v>
      </c>
      <c r="F239" s="66"/>
      <c r="G239" s="98" t="str">
        <f>'EXERCISE SELECTION'!I10</f>
        <v>Touch and Go Bench Press</v>
      </c>
      <c r="H239" s="104" t="s">
        <v>776</v>
      </c>
      <c r="I239" s="94"/>
      <c r="J239" s="98" t="str">
        <f>'EXERCISE SELECTION'!I19</f>
        <v>Wide Grip Bench Press</v>
      </c>
      <c r="K239" s="98" t="s">
        <v>2028</v>
      </c>
      <c r="L239" s="66"/>
      <c r="M239" s="98" t="s">
        <v>2191</v>
      </c>
      <c r="N239" s="98" t="s">
        <v>2191</v>
      </c>
    </row>
    <row r="240" spans="2:14" ht="15.75" customHeight="1">
      <c r="B240" s="384"/>
      <c r="C240" s="113">
        <v>13</v>
      </c>
      <c r="D240" s="98" t="s">
        <v>2002</v>
      </c>
      <c r="E240" s="98" t="s">
        <v>2002</v>
      </c>
      <c r="F240" s="66"/>
      <c r="G240" s="98" t="s">
        <v>2002</v>
      </c>
      <c r="H240" s="98" t="s">
        <v>2002</v>
      </c>
      <c r="I240" s="94"/>
      <c r="J240" s="98" t="s">
        <v>2002</v>
      </c>
      <c r="K240" s="98" t="s">
        <v>2002</v>
      </c>
      <c r="L240" s="66"/>
      <c r="M240" s="98" t="s">
        <v>2002</v>
      </c>
      <c r="N240" s="98" t="s">
        <v>2002</v>
      </c>
    </row>
    <row r="241" spans="2:34" ht="15.75" hidden="1" customHeight="1">
      <c r="B241" s="384"/>
      <c r="C241" s="113">
        <v>14</v>
      </c>
      <c r="D241" s="99" t="s">
        <v>1424</v>
      </c>
      <c r="E241" s="99" t="s">
        <v>1425</v>
      </c>
      <c r="F241" s="66"/>
      <c r="G241" s="98" t="s">
        <v>1426</v>
      </c>
      <c r="H241" s="99" t="s">
        <v>1427</v>
      </c>
      <c r="I241" s="94"/>
      <c r="J241" s="98" t="s">
        <v>1428</v>
      </c>
      <c r="K241" s="99" t="s">
        <v>1429</v>
      </c>
      <c r="L241" s="66"/>
      <c r="M241" s="98" t="s">
        <v>1430</v>
      </c>
      <c r="N241" s="99" t="s">
        <v>1431</v>
      </c>
    </row>
    <row r="242" spans="2:34" ht="15.75" hidden="1" customHeight="1">
      <c r="B242" s="384"/>
      <c r="C242" s="113">
        <v>15</v>
      </c>
      <c r="D242" s="99" t="s">
        <v>1432</v>
      </c>
      <c r="E242" s="99" t="s">
        <v>1433</v>
      </c>
      <c r="F242" s="66"/>
      <c r="G242" s="98" t="s">
        <v>1434</v>
      </c>
      <c r="H242" s="99" t="s">
        <v>1435</v>
      </c>
      <c r="I242" s="94"/>
      <c r="J242" s="98" t="s">
        <v>1436</v>
      </c>
      <c r="K242" s="99" t="s">
        <v>1437</v>
      </c>
      <c r="L242" s="66"/>
      <c r="M242" s="98" t="s">
        <v>1438</v>
      </c>
      <c r="N242" s="99" t="s">
        <v>1439</v>
      </c>
    </row>
    <row r="243" spans="2:34" ht="15.75" hidden="1" customHeight="1">
      <c r="B243" s="384"/>
      <c r="C243" s="113">
        <v>16</v>
      </c>
      <c r="D243" s="99" t="s">
        <v>1440</v>
      </c>
      <c r="E243" s="99" t="s">
        <v>1441</v>
      </c>
      <c r="F243" s="66"/>
      <c r="G243" s="98" t="s">
        <v>1442</v>
      </c>
      <c r="H243" s="99" t="s">
        <v>1443</v>
      </c>
      <c r="I243" s="94"/>
      <c r="J243" s="98" t="s">
        <v>1444</v>
      </c>
      <c r="K243" s="99" t="s">
        <v>1445</v>
      </c>
      <c r="L243" s="66"/>
      <c r="M243" s="98" t="s">
        <v>1446</v>
      </c>
      <c r="N243" s="99" t="s">
        <v>1447</v>
      </c>
    </row>
    <row r="244" spans="2:34" ht="15.75" hidden="1" customHeight="1">
      <c r="B244" s="384"/>
      <c r="C244" s="113">
        <v>17</v>
      </c>
      <c r="D244" s="99" t="s">
        <v>1448</v>
      </c>
      <c r="E244" s="99" t="s">
        <v>1449</v>
      </c>
      <c r="F244" s="66"/>
      <c r="G244" s="98" t="s">
        <v>1450</v>
      </c>
      <c r="H244" s="99" t="s">
        <v>1451</v>
      </c>
      <c r="I244" s="94"/>
      <c r="J244" s="98" t="s">
        <v>1452</v>
      </c>
      <c r="K244" s="99" t="s">
        <v>1453</v>
      </c>
      <c r="L244" s="66"/>
      <c r="M244" s="98" t="s">
        <v>1454</v>
      </c>
      <c r="N244" s="99" t="s">
        <v>1455</v>
      </c>
    </row>
    <row r="245" spans="2:34" ht="15.75" hidden="1" customHeight="1">
      <c r="B245" s="384"/>
      <c r="C245" s="113">
        <v>18</v>
      </c>
      <c r="D245" s="99" t="s">
        <v>1456</v>
      </c>
      <c r="E245" s="99" t="s">
        <v>1457</v>
      </c>
      <c r="F245" s="66"/>
      <c r="G245" s="98" t="s">
        <v>1458</v>
      </c>
      <c r="H245" s="99" t="s">
        <v>1459</v>
      </c>
      <c r="I245" s="94"/>
      <c r="J245" s="98" t="s">
        <v>1460</v>
      </c>
      <c r="K245" s="99" t="s">
        <v>1461</v>
      </c>
      <c r="L245" s="66"/>
      <c r="M245" s="98" t="s">
        <v>1462</v>
      </c>
      <c r="N245" s="99" t="s">
        <v>1463</v>
      </c>
    </row>
    <row r="246" spans="2:34" ht="15.75" hidden="1" customHeight="1">
      <c r="B246" s="384"/>
      <c r="C246" s="113">
        <v>19</v>
      </c>
      <c r="D246" s="99" t="s">
        <v>1464</v>
      </c>
      <c r="E246" s="99" t="s">
        <v>1465</v>
      </c>
      <c r="F246" s="66"/>
      <c r="G246" s="98" t="s">
        <v>1466</v>
      </c>
      <c r="H246" s="99" t="s">
        <v>1467</v>
      </c>
      <c r="I246" s="94"/>
      <c r="J246" s="98" t="s">
        <v>1468</v>
      </c>
      <c r="K246" s="99" t="s">
        <v>1469</v>
      </c>
      <c r="L246" s="66"/>
      <c r="M246" s="98" t="s">
        <v>1470</v>
      </c>
      <c r="N246" s="99" t="s">
        <v>1471</v>
      </c>
    </row>
    <row r="247" spans="2:34" ht="15.75" hidden="1" customHeight="1">
      <c r="B247" s="384"/>
      <c r="C247" s="113">
        <v>20</v>
      </c>
      <c r="D247" s="99" t="s">
        <v>1472</v>
      </c>
      <c r="E247" s="99" t="s">
        <v>1473</v>
      </c>
      <c r="F247" s="66"/>
      <c r="G247" s="98" t="s">
        <v>1474</v>
      </c>
      <c r="H247" s="99" t="s">
        <v>1475</v>
      </c>
      <c r="I247" s="94"/>
      <c r="J247" s="98" t="s">
        <v>1476</v>
      </c>
      <c r="K247" s="99" t="s">
        <v>1477</v>
      </c>
      <c r="L247" s="66"/>
      <c r="M247" s="98" t="s">
        <v>1478</v>
      </c>
      <c r="N247" s="99" t="s">
        <v>1479</v>
      </c>
      <c r="O247" s="79"/>
      <c r="P247" s="79"/>
      <c r="Q247" s="79"/>
      <c r="R247" s="66"/>
      <c r="S247" s="79"/>
      <c r="T247" s="79"/>
      <c r="U247" s="79"/>
      <c r="V247" s="66"/>
      <c r="W247" s="79"/>
      <c r="X247" s="79"/>
      <c r="Y247" s="79"/>
      <c r="Z247" s="66"/>
      <c r="AA247" s="79"/>
      <c r="AB247" s="79"/>
      <c r="AC247" s="79"/>
      <c r="AD247" s="66"/>
      <c r="AE247" s="79"/>
      <c r="AF247" s="79"/>
      <c r="AG247" s="79"/>
      <c r="AH247" s="66"/>
    </row>
    <row r="248" spans="2:34" ht="15.75" hidden="1" customHeight="1">
      <c r="B248" s="384"/>
      <c r="C248" s="113">
        <v>21</v>
      </c>
      <c r="D248" s="99" t="s">
        <v>1480</v>
      </c>
      <c r="E248" s="99" t="s">
        <v>1481</v>
      </c>
      <c r="F248" s="66"/>
      <c r="G248" s="98" t="s">
        <v>1482</v>
      </c>
      <c r="H248" s="99" t="s">
        <v>1483</v>
      </c>
      <c r="I248" s="94"/>
      <c r="J248" s="98" t="s">
        <v>1484</v>
      </c>
      <c r="K248" s="99" t="s">
        <v>1485</v>
      </c>
      <c r="L248" s="66"/>
      <c r="M248" s="98" t="s">
        <v>1486</v>
      </c>
      <c r="N248" s="99" t="s">
        <v>1487</v>
      </c>
      <c r="O248" s="79"/>
      <c r="P248" s="79"/>
      <c r="Q248" s="79"/>
      <c r="R248" s="66"/>
      <c r="S248" s="79"/>
      <c r="T248" s="79"/>
      <c r="U248" s="79"/>
      <c r="V248" s="66"/>
      <c r="W248" s="79"/>
      <c r="X248" s="79"/>
      <c r="Y248" s="79"/>
      <c r="Z248" s="66"/>
      <c r="AA248" s="79"/>
      <c r="AB248" s="79"/>
      <c r="AC248" s="79"/>
      <c r="AD248" s="66"/>
      <c r="AE248" s="79"/>
      <c r="AF248" s="79"/>
      <c r="AG248" s="79"/>
      <c r="AH248" s="66"/>
    </row>
    <row r="249" spans="2:34" ht="15.75" hidden="1" customHeight="1">
      <c r="B249" s="384"/>
      <c r="C249" s="113">
        <v>22</v>
      </c>
      <c r="D249" s="99" t="s">
        <v>1488</v>
      </c>
      <c r="E249" s="99" t="s">
        <v>1489</v>
      </c>
      <c r="F249" s="66"/>
      <c r="G249" s="98" t="s">
        <v>1490</v>
      </c>
      <c r="H249" s="99" t="s">
        <v>1491</v>
      </c>
      <c r="I249" s="94"/>
      <c r="J249" s="98" t="s">
        <v>1492</v>
      </c>
      <c r="K249" s="99" t="s">
        <v>1493</v>
      </c>
      <c r="L249" s="66"/>
      <c r="M249" s="98" t="s">
        <v>1494</v>
      </c>
      <c r="N249" s="99" t="s">
        <v>1495</v>
      </c>
    </row>
    <row r="250" spans="2:34" ht="15.75" hidden="1" customHeight="1">
      <c r="B250" s="384"/>
      <c r="C250" s="113">
        <v>23</v>
      </c>
      <c r="D250" s="99" t="s">
        <v>1496</v>
      </c>
      <c r="E250" s="99" t="s">
        <v>1497</v>
      </c>
      <c r="F250" s="66"/>
      <c r="G250" s="98" t="s">
        <v>1498</v>
      </c>
      <c r="H250" s="99" t="s">
        <v>1499</v>
      </c>
      <c r="I250" s="94"/>
      <c r="J250" s="98" t="s">
        <v>1500</v>
      </c>
      <c r="K250" s="99" t="s">
        <v>1501</v>
      </c>
      <c r="L250" s="66"/>
      <c r="M250" s="98" t="s">
        <v>1502</v>
      </c>
      <c r="N250" s="99" t="s">
        <v>1503</v>
      </c>
    </row>
    <row r="251" spans="2:34" ht="15.75" hidden="1" customHeight="1">
      <c r="B251" s="384"/>
      <c r="C251" s="113">
        <v>24</v>
      </c>
      <c r="D251" s="99" t="s">
        <v>1504</v>
      </c>
      <c r="E251" s="99" t="s">
        <v>1505</v>
      </c>
      <c r="F251" s="66"/>
      <c r="G251" s="98" t="s">
        <v>1506</v>
      </c>
      <c r="H251" s="99" t="s">
        <v>1507</v>
      </c>
      <c r="I251" s="94"/>
      <c r="J251" s="98" t="s">
        <v>1508</v>
      </c>
      <c r="K251" s="99" t="s">
        <v>1509</v>
      </c>
      <c r="L251" s="66"/>
      <c r="M251" s="98" t="s">
        <v>1510</v>
      </c>
      <c r="N251" s="99" t="s">
        <v>1511</v>
      </c>
    </row>
    <row r="252" spans="2:34" ht="15.75" hidden="1" customHeight="1">
      <c r="B252" s="384"/>
      <c r="C252" s="113">
        <v>25</v>
      </c>
      <c r="D252" s="99" t="s">
        <v>1512</v>
      </c>
      <c r="E252" s="99" t="s">
        <v>1513</v>
      </c>
      <c r="F252" s="66"/>
      <c r="G252" s="98" t="s">
        <v>1514</v>
      </c>
      <c r="H252" s="99" t="s">
        <v>1515</v>
      </c>
      <c r="I252" s="94"/>
      <c r="J252" s="98" t="s">
        <v>1516</v>
      </c>
      <c r="K252" s="99" t="s">
        <v>1517</v>
      </c>
      <c r="L252" s="66"/>
      <c r="M252" s="98" t="s">
        <v>1518</v>
      </c>
      <c r="N252" s="99" t="s">
        <v>1519</v>
      </c>
    </row>
    <row r="253" spans="2:34" ht="15.75" hidden="1" customHeight="1">
      <c r="B253" s="384"/>
      <c r="C253" s="113">
        <v>26</v>
      </c>
      <c r="D253" s="99" t="s">
        <v>1520</v>
      </c>
      <c r="E253" s="99" t="s">
        <v>1521</v>
      </c>
      <c r="F253" s="66"/>
      <c r="G253" s="98" t="s">
        <v>1522</v>
      </c>
      <c r="H253" s="99" t="s">
        <v>1523</v>
      </c>
      <c r="I253" s="94"/>
      <c r="J253" s="98" t="s">
        <v>1524</v>
      </c>
      <c r="K253" s="99" t="s">
        <v>1525</v>
      </c>
      <c r="L253" s="66"/>
      <c r="M253" s="98" t="s">
        <v>1526</v>
      </c>
      <c r="N253" s="99" t="s">
        <v>1527</v>
      </c>
    </row>
    <row r="254" spans="2:34" ht="15.75" hidden="1" customHeight="1">
      <c r="B254" s="384"/>
      <c r="C254" s="113">
        <v>27</v>
      </c>
      <c r="D254" s="99" t="s">
        <v>1528</v>
      </c>
      <c r="E254" s="99" t="s">
        <v>1529</v>
      </c>
      <c r="F254" s="66"/>
      <c r="G254" s="98" t="s">
        <v>1530</v>
      </c>
      <c r="H254" s="99" t="s">
        <v>1531</v>
      </c>
      <c r="I254" s="94"/>
      <c r="J254" s="98" t="s">
        <v>1532</v>
      </c>
      <c r="K254" s="99" t="s">
        <v>1533</v>
      </c>
      <c r="L254" s="66"/>
      <c r="M254" s="98" t="s">
        <v>1534</v>
      </c>
      <c r="N254" s="99" t="s">
        <v>1535</v>
      </c>
    </row>
    <row r="255" spans="2:34" ht="15.75" hidden="1" customHeight="1">
      <c r="B255" s="384"/>
      <c r="C255" s="113">
        <v>28</v>
      </c>
      <c r="D255" s="99" t="s">
        <v>1536</v>
      </c>
      <c r="E255" s="99" t="s">
        <v>1537</v>
      </c>
      <c r="F255" s="66"/>
      <c r="G255" s="98" t="s">
        <v>1538</v>
      </c>
      <c r="H255" s="99" t="s">
        <v>1539</v>
      </c>
      <c r="I255" s="94"/>
      <c r="J255" s="98" t="s">
        <v>1540</v>
      </c>
      <c r="K255" s="99" t="s">
        <v>1541</v>
      </c>
      <c r="L255" s="66"/>
      <c r="M255" s="98" t="s">
        <v>1542</v>
      </c>
      <c r="N255" s="99" t="s">
        <v>1543</v>
      </c>
    </row>
    <row r="256" spans="2:34" ht="15.75" hidden="1" customHeight="1">
      <c r="B256" s="384"/>
      <c r="C256" s="113">
        <v>29</v>
      </c>
      <c r="D256" s="99" t="s">
        <v>1544</v>
      </c>
      <c r="E256" s="99" t="s">
        <v>1545</v>
      </c>
      <c r="F256" s="66"/>
      <c r="G256" s="98" t="s">
        <v>1546</v>
      </c>
      <c r="H256" s="99" t="s">
        <v>1547</v>
      </c>
      <c r="I256" s="94"/>
      <c r="J256" s="98" t="s">
        <v>1548</v>
      </c>
      <c r="K256" s="99" t="s">
        <v>1549</v>
      </c>
      <c r="L256" s="66"/>
      <c r="M256" s="98" t="s">
        <v>1550</v>
      </c>
      <c r="N256" s="99" t="s">
        <v>1551</v>
      </c>
    </row>
    <row r="257" spans="2:14" ht="15.75" hidden="1" customHeight="1">
      <c r="B257" s="384"/>
      <c r="C257" s="113">
        <v>30</v>
      </c>
      <c r="D257" s="99" t="s">
        <v>1552</v>
      </c>
      <c r="E257" s="99" t="s">
        <v>1553</v>
      </c>
      <c r="F257" s="66"/>
      <c r="G257" s="98" t="s">
        <v>1554</v>
      </c>
      <c r="H257" s="99" t="s">
        <v>1555</v>
      </c>
      <c r="I257" s="94"/>
      <c r="J257" s="98" t="s">
        <v>1556</v>
      </c>
      <c r="K257" s="99" t="s">
        <v>1557</v>
      </c>
      <c r="L257" s="66"/>
      <c r="M257" s="98" t="s">
        <v>1558</v>
      </c>
      <c r="N257" s="99" t="s">
        <v>1559</v>
      </c>
    </row>
    <row r="258" spans="2:14" ht="15.75" hidden="1" customHeight="1">
      <c r="B258" s="384"/>
      <c r="C258" s="113">
        <v>31</v>
      </c>
      <c r="D258" s="99" t="s">
        <v>1560</v>
      </c>
      <c r="E258" s="99" t="s">
        <v>1561</v>
      </c>
      <c r="F258" s="66"/>
      <c r="G258" s="98" t="s">
        <v>1562</v>
      </c>
      <c r="H258" s="99" t="s">
        <v>1563</v>
      </c>
      <c r="I258" s="94"/>
      <c r="J258" s="98" t="s">
        <v>1564</v>
      </c>
      <c r="K258" s="99" t="s">
        <v>1565</v>
      </c>
      <c r="L258" s="66"/>
      <c r="M258" s="98" t="s">
        <v>1566</v>
      </c>
      <c r="N258" s="99" t="s">
        <v>1567</v>
      </c>
    </row>
    <row r="259" spans="2:14" ht="15.75" hidden="1" customHeight="1">
      <c r="B259" s="384"/>
      <c r="C259" s="113">
        <v>32</v>
      </c>
      <c r="D259" s="99" t="s">
        <v>1568</v>
      </c>
      <c r="E259" s="99" t="s">
        <v>1569</v>
      </c>
      <c r="F259" s="66"/>
      <c r="G259" s="98" t="s">
        <v>1570</v>
      </c>
      <c r="H259" s="99" t="s">
        <v>1571</v>
      </c>
      <c r="I259" s="94"/>
      <c r="J259" s="98" t="s">
        <v>1572</v>
      </c>
      <c r="K259" s="99" t="s">
        <v>1573</v>
      </c>
      <c r="L259" s="66"/>
      <c r="M259" s="98" t="s">
        <v>1574</v>
      </c>
      <c r="N259" s="99" t="s">
        <v>1575</v>
      </c>
    </row>
    <row r="260" spans="2:14" ht="15.75" hidden="1" customHeight="1">
      <c r="B260" s="384"/>
      <c r="C260" s="113">
        <v>33</v>
      </c>
      <c r="D260" s="99" t="s">
        <v>1576</v>
      </c>
      <c r="E260" s="99" t="s">
        <v>1577</v>
      </c>
      <c r="F260" s="66"/>
      <c r="G260" s="98" t="s">
        <v>1578</v>
      </c>
      <c r="H260" s="99" t="s">
        <v>1579</v>
      </c>
      <c r="I260" s="94"/>
      <c r="J260" s="98" t="s">
        <v>1580</v>
      </c>
      <c r="K260" s="99" t="s">
        <v>1581</v>
      </c>
      <c r="L260" s="66"/>
      <c r="M260" s="98" t="s">
        <v>1582</v>
      </c>
      <c r="N260" s="99" t="s">
        <v>1583</v>
      </c>
    </row>
    <row r="261" spans="2:14" ht="15.75" hidden="1" customHeight="1">
      <c r="B261" s="384"/>
      <c r="C261" s="113">
        <v>34</v>
      </c>
      <c r="D261" s="99" t="s">
        <v>1584</v>
      </c>
      <c r="E261" s="99" t="s">
        <v>1585</v>
      </c>
      <c r="F261" s="66"/>
      <c r="G261" s="98" t="s">
        <v>1586</v>
      </c>
      <c r="H261" s="99" t="s">
        <v>1587</v>
      </c>
      <c r="I261" s="94"/>
      <c r="J261" s="98" t="s">
        <v>1588</v>
      </c>
      <c r="K261" s="99" t="s">
        <v>1589</v>
      </c>
      <c r="L261" s="66"/>
      <c r="M261" s="98" t="s">
        <v>1590</v>
      </c>
      <c r="N261" s="99" t="s">
        <v>1591</v>
      </c>
    </row>
    <row r="262" spans="2:14" ht="15.75" hidden="1" customHeight="1">
      <c r="B262" s="384"/>
      <c r="C262" s="113">
        <v>35</v>
      </c>
      <c r="D262" s="99" t="s">
        <v>1592</v>
      </c>
      <c r="E262" s="99" t="s">
        <v>1593</v>
      </c>
      <c r="F262" s="66"/>
      <c r="G262" s="98" t="s">
        <v>1594</v>
      </c>
      <c r="H262" s="99" t="s">
        <v>1595</v>
      </c>
      <c r="I262" s="94"/>
      <c r="J262" s="98" t="s">
        <v>1596</v>
      </c>
      <c r="K262" s="99" t="s">
        <v>1597</v>
      </c>
      <c r="L262" s="66"/>
      <c r="M262" s="98" t="s">
        <v>1598</v>
      </c>
      <c r="N262" s="99" t="s">
        <v>1599</v>
      </c>
    </row>
    <row r="263" spans="2:14" ht="15.75" hidden="1" customHeight="1">
      <c r="B263" s="384"/>
      <c r="C263" s="113">
        <v>36</v>
      </c>
      <c r="D263" s="99" t="s">
        <v>1600</v>
      </c>
      <c r="E263" s="99" t="s">
        <v>1601</v>
      </c>
      <c r="F263" s="66"/>
      <c r="G263" s="98" t="s">
        <v>1602</v>
      </c>
      <c r="H263" s="99" t="s">
        <v>1603</v>
      </c>
      <c r="I263" s="94"/>
      <c r="J263" s="98" t="s">
        <v>1604</v>
      </c>
      <c r="K263" s="99" t="s">
        <v>1605</v>
      </c>
      <c r="L263" s="66"/>
      <c r="M263" s="98" t="s">
        <v>1606</v>
      </c>
      <c r="N263" s="99" t="s">
        <v>1607</v>
      </c>
    </row>
    <row r="264" spans="2:14" ht="15.75" hidden="1" customHeight="1">
      <c r="B264" s="384"/>
      <c r="C264" s="113">
        <v>37</v>
      </c>
      <c r="D264" s="99" t="s">
        <v>1608</v>
      </c>
      <c r="E264" s="99" t="s">
        <v>1609</v>
      </c>
      <c r="F264" s="66"/>
      <c r="G264" s="98" t="s">
        <v>1610</v>
      </c>
      <c r="H264" s="99" t="s">
        <v>1611</v>
      </c>
      <c r="I264" s="94"/>
      <c r="J264" s="98" t="s">
        <v>1612</v>
      </c>
      <c r="K264" s="99" t="s">
        <v>1613</v>
      </c>
      <c r="L264" s="66"/>
      <c r="M264" s="98" t="s">
        <v>1614</v>
      </c>
      <c r="N264" s="99" t="s">
        <v>1615</v>
      </c>
    </row>
    <row r="265" spans="2:14" ht="15.75" hidden="1" customHeight="1">
      <c r="B265" s="384"/>
      <c r="C265" s="113">
        <v>38</v>
      </c>
      <c r="D265" s="99" t="s">
        <v>1616</v>
      </c>
      <c r="E265" s="99" t="s">
        <v>1617</v>
      </c>
      <c r="F265" s="66"/>
      <c r="G265" s="98" t="s">
        <v>1618</v>
      </c>
      <c r="H265" s="99" t="s">
        <v>1619</v>
      </c>
      <c r="I265" s="94"/>
      <c r="J265" s="98" t="s">
        <v>1620</v>
      </c>
      <c r="K265" s="99" t="s">
        <v>1621</v>
      </c>
      <c r="L265" s="66"/>
      <c r="M265" s="98" t="s">
        <v>1622</v>
      </c>
      <c r="N265" s="99" t="s">
        <v>1623</v>
      </c>
    </row>
    <row r="266" spans="2:14" ht="15.75" hidden="1" customHeight="1">
      <c r="B266" s="384"/>
      <c r="C266" s="113">
        <v>39</v>
      </c>
      <c r="D266" s="99" t="s">
        <v>1624</v>
      </c>
      <c r="E266" s="99" t="s">
        <v>1625</v>
      </c>
      <c r="F266" s="66"/>
      <c r="G266" s="98" t="s">
        <v>1626</v>
      </c>
      <c r="H266" s="99" t="s">
        <v>1627</v>
      </c>
      <c r="I266" s="94"/>
      <c r="J266" s="98" t="s">
        <v>1628</v>
      </c>
      <c r="K266" s="99" t="s">
        <v>1629</v>
      </c>
      <c r="L266" s="66"/>
      <c r="M266" s="98" t="s">
        <v>1630</v>
      </c>
      <c r="N266" s="99" t="s">
        <v>1631</v>
      </c>
    </row>
    <row r="267" spans="2:14" ht="15.75" hidden="1" customHeight="1">
      <c r="B267" s="384"/>
      <c r="C267" s="113">
        <v>40</v>
      </c>
      <c r="D267" s="99" t="s">
        <v>1632</v>
      </c>
      <c r="E267" s="99" t="s">
        <v>1633</v>
      </c>
      <c r="F267" s="66"/>
      <c r="G267" s="98" t="s">
        <v>1634</v>
      </c>
      <c r="H267" s="99" t="s">
        <v>1635</v>
      </c>
      <c r="I267" s="94"/>
      <c r="J267" s="98" t="s">
        <v>1636</v>
      </c>
      <c r="K267" s="99" t="s">
        <v>1637</v>
      </c>
      <c r="L267" s="66"/>
      <c r="M267" s="98" t="s">
        <v>1638</v>
      </c>
      <c r="N267" s="99" t="s">
        <v>1639</v>
      </c>
    </row>
    <row r="268" spans="2:14" ht="15.75" hidden="1" customHeight="1">
      <c r="B268" s="384"/>
      <c r="C268" s="113">
        <v>41</v>
      </c>
      <c r="D268" s="99" t="s">
        <v>1640</v>
      </c>
      <c r="E268" s="99" t="s">
        <v>1641</v>
      </c>
      <c r="F268" s="66"/>
      <c r="G268" s="98" t="s">
        <v>1642</v>
      </c>
      <c r="H268" s="99" t="s">
        <v>1643</v>
      </c>
      <c r="I268" s="94"/>
      <c r="J268" s="98" t="s">
        <v>1644</v>
      </c>
      <c r="K268" s="99" t="s">
        <v>1645</v>
      </c>
      <c r="L268" s="66"/>
      <c r="M268" s="98" t="s">
        <v>1646</v>
      </c>
      <c r="N268" s="99" t="s">
        <v>1647</v>
      </c>
    </row>
    <row r="269" spans="2:14" ht="15.75" hidden="1" customHeight="1">
      <c r="B269" s="384"/>
      <c r="C269" s="113">
        <v>42</v>
      </c>
      <c r="D269" s="99" t="s">
        <v>1648</v>
      </c>
      <c r="E269" s="99" t="s">
        <v>1649</v>
      </c>
      <c r="F269" s="66"/>
      <c r="G269" s="98" t="s">
        <v>1650</v>
      </c>
      <c r="H269" s="99" t="s">
        <v>1651</v>
      </c>
      <c r="I269" s="94"/>
      <c r="J269" s="98" t="s">
        <v>1652</v>
      </c>
      <c r="K269" s="99" t="s">
        <v>1653</v>
      </c>
      <c r="L269" s="66"/>
      <c r="M269" s="98" t="s">
        <v>1654</v>
      </c>
      <c r="N269" s="99" t="s">
        <v>1655</v>
      </c>
    </row>
    <row r="270" spans="2:14" ht="15.75" hidden="1" customHeight="1">
      <c r="B270" s="384"/>
      <c r="C270" s="113">
        <v>43</v>
      </c>
      <c r="D270" s="99" t="s">
        <v>1656</v>
      </c>
      <c r="E270" s="99" t="s">
        <v>1657</v>
      </c>
      <c r="F270" s="66"/>
      <c r="G270" s="98" t="s">
        <v>1658</v>
      </c>
      <c r="H270" s="99" t="s">
        <v>1659</v>
      </c>
      <c r="I270" s="94"/>
      <c r="J270" s="98" t="s">
        <v>1660</v>
      </c>
      <c r="K270" s="99" t="s">
        <v>1661</v>
      </c>
      <c r="L270" s="66"/>
      <c r="M270" s="98" t="s">
        <v>1662</v>
      </c>
      <c r="N270" s="99" t="s">
        <v>1663</v>
      </c>
    </row>
    <row r="271" spans="2:14" ht="15.75" hidden="1" customHeight="1">
      <c r="B271" s="384"/>
      <c r="C271" s="113">
        <v>44</v>
      </c>
      <c r="D271" s="99" t="s">
        <v>1664</v>
      </c>
      <c r="E271" s="99" t="s">
        <v>1665</v>
      </c>
      <c r="F271" s="66"/>
      <c r="G271" s="98" t="s">
        <v>1666</v>
      </c>
      <c r="H271" s="99" t="s">
        <v>1667</v>
      </c>
      <c r="I271" s="94"/>
      <c r="J271" s="98" t="s">
        <v>1668</v>
      </c>
      <c r="K271" s="99" t="s">
        <v>1669</v>
      </c>
      <c r="L271" s="66"/>
      <c r="M271" s="98" t="s">
        <v>1670</v>
      </c>
      <c r="N271" s="99" t="s">
        <v>1671</v>
      </c>
    </row>
    <row r="272" spans="2:14" ht="15.75" hidden="1" customHeight="1">
      <c r="B272" s="384"/>
      <c r="C272" s="113">
        <v>45</v>
      </c>
      <c r="D272" s="99" t="s">
        <v>1672</v>
      </c>
      <c r="E272" s="99" t="s">
        <v>1673</v>
      </c>
      <c r="F272" s="66"/>
      <c r="G272" s="98" t="s">
        <v>1674</v>
      </c>
      <c r="H272" s="99" t="s">
        <v>1675</v>
      </c>
      <c r="I272" s="94"/>
      <c r="J272" s="98" t="s">
        <v>1676</v>
      </c>
      <c r="K272" s="99" t="s">
        <v>1677</v>
      </c>
      <c r="L272" s="66"/>
      <c r="M272" s="98" t="s">
        <v>1678</v>
      </c>
      <c r="N272" s="99" t="s">
        <v>1679</v>
      </c>
    </row>
    <row r="273" spans="2:14" ht="15.75" hidden="1" customHeight="1">
      <c r="B273" s="384"/>
      <c r="C273" s="113">
        <v>46</v>
      </c>
      <c r="D273" s="99" t="s">
        <v>1680</v>
      </c>
      <c r="E273" s="99" t="s">
        <v>1681</v>
      </c>
      <c r="F273" s="66"/>
      <c r="G273" s="98" t="s">
        <v>1682</v>
      </c>
      <c r="H273" s="99" t="s">
        <v>1683</v>
      </c>
      <c r="I273" s="79"/>
      <c r="J273" s="98" t="s">
        <v>1684</v>
      </c>
      <c r="K273" s="99" t="s">
        <v>1685</v>
      </c>
      <c r="L273" s="66"/>
      <c r="M273" s="98" t="s">
        <v>1686</v>
      </c>
      <c r="N273" s="99" t="s">
        <v>1687</v>
      </c>
    </row>
    <row r="274" spans="2:14" ht="15.75" hidden="1" customHeight="1">
      <c r="B274" s="384"/>
      <c r="C274" s="113">
        <v>47</v>
      </c>
      <c r="D274" s="99" t="s">
        <v>1688</v>
      </c>
      <c r="E274" s="99" t="s">
        <v>1689</v>
      </c>
      <c r="F274" s="66"/>
      <c r="G274" s="98" t="s">
        <v>1690</v>
      </c>
      <c r="H274" s="99" t="s">
        <v>1691</v>
      </c>
      <c r="I274" s="79"/>
      <c r="J274" s="98" t="s">
        <v>1692</v>
      </c>
      <c r="K274" s="99" t="s">
        <v>1693</v>
      </c>
      <c r="L274" s="66"/>
      <c r="M274" s="98" t="s">
        <v>1694</v>
      </c>
      <c r="N274" s="99" t="s">
        <v>1695</v>
      </c>
    </row>
    <row r="275" spans="2:14" ht="15.75" hidden="1" customHeight="1">
      <c r="B275" s="384"/>
      <c r="C275" s="113">
        <v>48</v>
      </c>
      <c r="D275" s="99" t="s">
        <v>1696</v>
      </c>
      <c r="E275" s="99" t="s">
        <v>1697</v>
      </c>
      <c r="F275" s="66"/>
      <c r="G275" s="98" t="s">
        <v>1698</v>
      </c>
      <c r="H275" s="99" t="s">
        <v>1699</v>
      </c>
      <c r="I275" s="79"/>
      <c r="J275" s="98" t="s">
        <v>1700</v>
      </c>
      <c r="K275" s="99" t="s">
        <v>1701</v>
      </c>
      <c r="L275" s="66"/>
      <c r="M275" s="98" t="s">
        <v>1702</v>
      </c>
      <c r="N275" s="99" t="s">
        <v>1703</v>
      </c>
    </row>
    <row r="276" spans="2:14" ht="15.75" hidden="1" customHeight="1">
      <c r="B276" s="384"/>
      <c r="C276" s="113">
        <v>49</v>
      </c>
      <c r="D276" s="99" t="s">
        <v>1704</v>
      </c>
      <c r="E276" s="99" t="s">
        <v>1705</v>
      </c>
      <c r="F276" s="66"/>
      <c r="G276" s="98" t="s">
        <v>1706</v>
      </c>
      <c r="H276" s="99" t="s">
        <v>1707</v>
      </c>
      <c r="I276" s="79"/>
      <c r="J276" s="98" t="s">
        <v>1708</v>
      </c>
      <c r="K276" s="99" t="s">
        <v>1709</v>
      </c>
      <c r="L276" s="66"/>
      <c r="M276" s="98" t="s">
        <v>1710</v>
      </c>
      <c r="N276" s="99" t="s">
        <v>1711</v>
      </c>
    </row>
    <row r="277" spans="2:14" ht="15.75" hidden="1" customHeight="1">
      <c r="B277" s="384"/>
      <c r="C277" s="113">
        <v>50</v>
      </c>
      <c r="D277" s="99" t="s">
        <v>1712</v>
      </c>
      <c r="E277" s="99" t="s">
        <v>1713</v>
      </c>
      <c r="F277" s="66"/>
      <c r="G277" s="98" t="s">
        <v>1714</v>
      </c>
      <c r="H277" s="99" t="s">
        <v>1715</v>
      </c>
      <c r="I277" s="79"/>
      <c r="J277" s="98" t="s">
        <v>1716</v>
      </c>
      <c r="K277" s="99" t="s">
        <v>1717</v>
      </c>
      <c r="L277" s="66"/>
      <c r="M277" s="98" t="s">
        <v>1718</v>
      </c>
      <c r="N277" s="99" t="s">
        <v>1719</v>
      </c>
    </row>
    <row r="278" spans="2:14" ht="15.75" hidden="1" customHeight="1">
      <c r="B278" s="384"/>
      <c r="C278" s="113">
        <v>51</v>
      </c>
      <c r="D278" s="99" t="s">
        <v>1720</v>
      </c>
      <c r="E278" s="99" t="s">
        <v>1721</v>
      </c>
      <c r="F278" s="66"/>
      <c r="G278" s="98" t="s">
        <v>1722</v>
      </c>
      <c r="H278" s="99" t="s">
        <v>1723</v>
      </c>
      <c r="I278" s="79"/>
      <c r="J278" s="98" t="s">
        <v>1724</v>
      </c>
      <c r="K278" s="99" t="s">
        <v>1725</v>
      </c>
      <c r="L278" s="66"/>
      <c r="M278" s="98" t="s">
        <v>1726</v>
      </c>
      <c r="N278" s="99" t="s">
        <v>1727</v>
      </c>
    </row>
    <row r="279" spans="2:14" ht="15.75" hidden="1" customHeight="1">
      <c r="B279" s="384"/>
      <c r="C279" s="113">
        <v>52</v>
      </c>
      <c r="D279" s="99" t="s">
        <v>1728</v>
      </c>
      <c r="E279" s="99" t="s">
        <v>1729</v>
      </c>
      <c r="F279" s="66"/>
      <c r="G279" s="98" t="s">
        <v>1730</v>
      </c>
      <c r="H279" s="99" t="s">
        <v>1731</v>
      </c>
      <c r="I279" s="79"/>
      <c r="J279" s="98" t="s">
        <v>1732</v>
      </c>
      <c r="K279" s="99" t="s">
        <v>1733</v>
      </c>
      <c r="L279" s="66"/>
      <c r="M279" s="98" t="s">
        <v>1734</v>
      </c>
      <c r="N279" s="99" t="s">
        <v>1735</v>
      </c>
    </row>
    <row r="280" spans="2:14" ht="15.75" customHeight="1">
      <c r="B280" s="119"/>
      <c r="C280" s="119"/>
      <c r="D280" s="119"/>
      <c r="E280" s="119"/>
      <c r="F280" s="79"/>
      <c r="G280" s="79"/>
      <c r="H280" s="79"/>
      <c r="I280" s="79"/>
      <c r="J280" s="294"/>
      <c r="L280" s="292"/>
      <c r="M280" s="292"/>
    </row>
    <row r="281" spans="2:14" ht="15.75" customHeight="1" thickBot="1">
      <c r="B281" s="383">
        <v>4</v>
      </c>
      <c r="C281" s="91" t="s">
        <v>70</v>
      </c>
      <c r="D281" s="92" t="s">
        <v>1736</v>
      </c>
      <c r="E281" s="92" t="s">
        <v>1737</v>
      </c>
      <c r="F281" s="66"/>
      <c r="G281" s="276" t="s">
        <v>1738</v>
      </c>
      <c r="H281" s="92" t="s">
        <v>1739</v>
      </c>
      <c r="I281" s="94"/>
      <c r="J281" s="276" t="s">
        <v>1740</v>
      </c>
      <c r="K281" s="279" t="s">
        <v>1741</v>
      </c>
      <c r="L281" s="66"/>
      <c r="M281" s="276" t="s">
        <v>1742</v>
      </c>
      <c r="N281" s="279" t="s">
        <v>1743</v>
      </c>
    </row>
    <row r="282" spans="2:14" ht="15.75" customHeight="1" thickTop="1">
      <c r="B282" s="384"/>
      <c r="C282" s="113">
        <v>1</v>
      </c>
      <c r="D282" s="104" t="str">
        <f>'EXERCISE SELECTION'!O5</f>
        <v>Mid Shin Block/Rack Pull</v>
      </c>
      <c r="E282" s="96" t="s">
        <v>776</v>
      </c>
      <c r="F282" s="66"/>
      <c r="G282" s="278" t="str">
        <f>'EXERCISE SELECTION'!I11</f>
        <v>Slingshot Bench</v>
      </c>
      <c r="H282" s="104" t="s">
        <v>776</v>
      </c>
      <c r="I282" s="94"/>
      <c r="J282" s="296" t="str">
        <f>'EXERCISE SELECTION'!O8</f>
        <v>Hip Thrusts</v>
      </c>
      <c r="K282" s="98" t="s">
        <v>2028</v>
      </c>
      <c r="L282" s="66"/>
      <c r="M282" s="98" t="s">
        <v>2191</v>
      </c>
      <c r="N282" s="98" t="s">
        <v>2191</v>
      </c>
    </row>
    <row r="283" spans="2:14" ht="15.75" customHeight="1">
      <c r="B283" s="384"/>
      <c r="C283" s="113">
        <v>2</v>
      </c>
      <c r="D283" s="104" t="str">
        <f>'EXERCISE SELECTION'!O5</f>
        <v>Mid Shin Block/Rack Pull</v>
      </c>
      <c r="E283" s="96" t="s">
        <v>776</v>
      </c>
      <c r="F283" s="66"/>
      <c r="G283" s="278" t="str">
        <f>'EXERCISE SELECTION'!I11</f>
        <v>Slingshot Bench</v>
      </c>
      <c r="H283" s="104" t="s">
        <v>776</v>
      </c>
      <c r="I283" s="94"/>
      <c r="J283" s="296" t="str">
        <f>'EXERCISE SELECTION'!O8</f>
        <v>Hip Thrusts</v>
      </c>
      <c r="K283" s="98" t="s">
        <v>2028</v>
      </c>
      <c r="L283" s="66"/>
      <c r="M283" s="98" t="s">
        <v>2191</v>
      </c>
      <c r="N283" s="98" t="s">
        <v>2191</v>
      </c>
    </row>
    <row r="284" spans="2:14" ht="15.75" customHeight="1">
      <c r="B284" s="384"/>
      <c r="C284" s="113">
        <v>3</v>
      </c>
      <c r="D284" s="104" t="str">
        <f>'EXERCISE SELECTION'!O5</f>
        <v>Mid Shin Block/Rack Pull</v>
      </c>
      <c r="E284" s="96" t="s">
        <v>776</v>
      </c>
      <c r="F284" s="66"/>
      <c r="G284" s="278" t="str">
        <f>'EXERCISE SELECTION'!I11</f>
        <v>Slingshot Bench</v>
      </c>
      <c r="H284" s="104" t="s">
        <v>776</v>
      </c>
      <c r="I284" s="94"/>
      <c r="J284" s="296" t="str">
        <f>'EXERCISE SELECTION'!O8</f>
        <v>Hip Thrusts</v>
      </c>
      <c r="K284" s="98" t="s">
        <v>2028</v>
      </c>
      <c r="L284" s="66"/>
      <c r="M284" s="98" t="s">
        <v>2191</v>
      </c>
      <c r="N284" s="98" t="s">
        <v>2191</v>
      </c>
    </row>
    <row r="285" spans="2:14" ht="15.75" customHeight="1">
      <c r="B285" s="384"/>
      <c r="C285" s="113">
        <v>4</v>
      </c>
      <c r="D285" s="104" t="str">
        <f>'EXERCISE SELECTION'!O5</f>
        <v>Mid Shin Block/Rack Pull</v>
      </c>
      <c r="E285" s="96" t="s">
        <v>776</v>
      </c>
      <c r="F285" s="66"/>
      <c r="G285" s="278" t="str">
        <f>'EXERCISE SELECTION'!I11</f>
        <v>Slingshot Bench</v>
      </c>
      <c r="H285" s="104" t="s">
        <v>776</v>
      </c>
      <c r="I285" s="94"/>
      <c r="J285" s="296" t="str">
        <f>'EXERCISE SELECTION'!O8</f>
        <v>Hip Thrusts</v>
      </c>
      <c r="K285" s="98" t="s">
        <v>2028</v>
      </c>
      <c r="L285" s="66"/>
      <c r="M285" s="98" t="s">
        <v>2191</v>
      </c>
      <c r="N285" s="98" t="s">
        <v>2191</v>
      </c>
    </row>
    <row r="286" spans="2:14" ht="15.75" customHeight="1">
      <c r="B286" s="384"/>
      <c r="C286" s="113">
        <v>5</v>
      </c>
      <c r="D286" s="104" t="str">
        <f>'EXERCISE SELECTION'!O6</f>
        <v>2 Count Paused Deadlift</v>
      </c>
      <c r="E286" s="96" t="s">
        <v>776</v>
      </c>
      <c r="F286" s="66"/>
      <c r="G286" s="278" t="str">
        <f>'EXERCISE SELECTION'!I12</f>
        <v>2 Board Bench, Paused</v>
      </c>
      <c r="H286" s="104" t="s">
        <v>776</v>
      </c>
      <c r="I286" s="94"/>
      <c r="J286" s="296" t="str">
        <f>'EXERCISE SELECTION'!O9</f>
        <v>Romanian Deadlift</v>
      </c>
      <c r="K286" s="98" t="s">
        <v>2028</v>
      </c>
      <c r="L286" s="66"/>
      <c r="M286" s="98" t="s">
        <v>2191</v>
      </c>
      <c r="N286" s="98" t="s">
        <v>2191</v>
      </c>
    </row>
    <row r="287" spans="2:14" ht="15.75" customHeight="1">
      <c r="B287" s="384"/>
      <c r="C287" s="113">
        <v>6</v>
      </c>
      <c r="D287" s="104" t="str">
        <f>'EXERCISE SELECTION'!O6</f>
        <v>2 Count Paused Deadlift</v>
      </c>
      <c r="E287" s="96" t="s">
        <v>776</v>
      </c>
      <c r="F287" s="66"/>
      <c r="G287" s="278" t="str">
        <f>'EXERCISE SELECTION'!I12</f>
        <v>2 Board Bench, Paused</v>
      </c>
      <c r="H287" s="104" t="s">
        <v>776</v>
      </c>
      <c r="I287" s="94"/>
      <c r="J287" s="296" t="str">
        <f>'EXERCISE SELECTION'!O9</f>
        <v>Romanian Deadlift</v>
      </c>
      <c r="K287" s="98" t="s">
        <v>2028</v>
      </c>
      <c r="L287" s="66"/>
      <c r="M287" s="98" t="s">
        <v>2191</v>
      </c>
      <c r="N287" s="98" t="s">
        <v>2191</v>
      </c>
    </row>
    <row r="288" spans="2:14" ht="15.75" customHeight="1">
      <c r="B288" s="384"/>
      <c r="C288" s="113">
        <v>7</v>
      </c>
      <c r="D288" s="104" t="str">
        <f>'EXERCISE SELECTION'!O6</f>
        <v>2 Count Paused Deadlift</v>
      </c>
      <c r="E288" s="96" t="s">
        <v>776</v>
      </c>
      <c r="F288" s="66"/>
      <c r="G288" s="278" t="str">
        <f>'EXERCISE SELECTION'!I12</f>
        <v>2 Board Bench, Paused</v>
      </c>
      <c r="H288" s="104" t="s">
        <v>776</v>
      </c>
      <c r="I288" s="94"/>
      <c r="J288" s="296" t="str">
        <f>'EXERCISE SELECTION'!O9</f>
        <v>Romanian Deadlift</v>
      </c>
      <c r="K288" s="98" t="s">
        <v>2028</v>
      </c>
      <c r="L288" s="66"/>
      <c r="M288" s="98" t="s">
        <v>2191</v>
      </c>
      <c r="N288" s="98" t="s">
        <v>2191</v>
      </c>
    </row>
    <row r="289" spans="2:14" ht="15.75" customHeight="1">
      <c r="B289" s="384"/>
      <c r="C289" s="113">
        <v>8</v>
      </c>
      <c r="D289" s="104" t="str">
        <f>'EXERCISE SELECTION'!O6</f>
        <v>2 Count Paused Deadlift</v>
      </c>
      <c r="E289" s="96" t="s">
        <v>776</v>
      </c>
      <c r="F289" s="66"/>
      <c r="G289" s="278" t="str">
        <f>'EXERCISE SELECTION'!I12</f>
        <v>2 Board Bench, Paused</v>
      </c>
      <c r="H289" s="104" t="s">
        <v>776</v>
      </c>
      <c r="I289" s="94"/>
      <c r="J289" s="296" t="str">
        <f>'EXERCISE SELECTION'!O9</f>
        <v>Romanian Deadlift</v>
      </c>
      <c r="K289" s="98" t="s">
        <v>2028</v>
      </c>
      <c r="L289" s="66"/>
      <c r="M289" s="98" t="s">
        <v>2191</v>
      </c>
      <c r="N289" s="98" t="s">
        <v>2191</v>
      </c>
    </row>
    <row r="290" spans="2:14" ht="15.75" customHeight="1">
      <c r="B290" s="384"/>
      <c r="C290" s="113">
        <v>9</v>
      </c>
      <c r="D290" s="104" t="str">
        <f>'EXERCISE SELECTION'!O7</f>
        <v>2" deficit deadlift</v>
      </c>
      <c r="E290" s="96" t="s">
        <v>776</v>
      </c>
      <c r="F290" s="66"/>
      <c r="G290" s="278" t="str">
        <f>'EXERCISE SELECTION'!I13</f>
        <v>Close Grip Bench Press</v>
      </c>
      <c r="H290" s="104" t="s">
        <v>776</v>
      </c>
      <c r="I290" s="94"/>
      <c r="J290" s="278" t="str">
        <f>'EXERCISE SELECTION'!O10</f>
        <v>Stiff Legged Deadlift off 2" deficit</v>
      </c>
      <c r="K290" s="98" t="s">
        <v>2028</v>
      </c>
      <c r="L290" s="66"/>
      <c r="M290" s="98" t="s">
        <v>2191</v>
      </c>
      <c r="N290" s="98" t="s">
        <v>2191</v>
      </c>
    </row>
    <row r="291" spans="2:14" ht="15.75" customHeight="1">
      <c r="B291" s="384"/>
      <c r="C291" s="113">
        <v>10</v>
      </c>
      <c r="D291" s="104" t="str">
        <f>'EXERCISE SELECTION'!O7</f>
        <v>2" deficit deadlift</v>
      </c>
      <c r="E291" s="96" t="s">
        <v>776</v>
      </c>
      <c r="F291" s="66"/>
      <c r="G291" s="278" t="str">
        <f>'EXERCISE SELECTION'!I13</f>
        <v>Close Grip Bench Press</v>
      </c>
      <c r="H291" s="104" t="s">
        <v>776</v>
      </c>
      <c r="I291" s="94"/>
      <c r="J291" s="278" t="str">
        <f>'EXERCISE SELECTION'!O10</f>
        <v>Stiff Legged Deadlift off 2" deficit</v>
      </c>
      <c r="K291" s="98" t="s">
        <v>2028</v>
      </c>
      <c r="L291" s="66"/>
      <c r="M291" s="98" t="s">
        <v>2191</v>
      </c>
      <c r="N291" s="98" t="s">
        <v>2191</v>
      </c>
    </row>
    <row r="292" spans="2:14" ht="15.75" customHeight="1">
      <c r="B292" s="384"/>
      <c r="C292" s="113">
        <v>11</v>
      </c>
      <c r="D292" s="104" t="str">
        <f>'EXERCISE SELECTION'!O7</f>
        <v>2" deficit deadlift</v>
      </c>
      <c r="E292" s="96" t="s">
        <v>776</v>
      </c>
      <c r="F292" s="66"/>
      <c r="G292" s="278" t="str">
        <f>'EXERCISE SELECTION'!I13</f>
        <v>Close Grip Bench Press</v>
      </c>
      <c r="H292" s="104" t="s">
        <v>776</v>
      </c>
      <c r="I292" s="94"/>
      <c r="J292" s="278" t="str">
        <f>'EXERCISE SELECTION'!O10</f>
        <v>Stiff Legged Deadlift off 2" deficit</v>
      </c>
      <c r="K292" s="98" t="s">
        <v>2028</v>
      </c>
      <c r="L292" s="66"/>
      <c r="M292" s="98" t="s">
        <v>2191</v>
      </c>
      <c r="N292" s="98" t="s">
        <v>2191</v>
      </c>
    </row>
    <row r="293" spans="2:14" ht="15.75" customHeight="1">
      <c r="B293" s="384"/>
      <c r="C293" s="113">
        <v>12</v>
      </c>
      <c r="D293" s="104" t="str">
        <f>'EXERCISE SELECTION'!O7</f>
        <v>2" deficit deadlift</v>
      </c>
      <c r="E293" s="96" t="s">
        <v>776</v>
      </c>
      <c r="F293" s="66"/>
      <c r="G293" s="278" t="str">
        <f>'EXERCISE SELECTION'!I13</f>
        <v>Close Grip Bench Press</v>
      </c>
      <c r="H293" s="104" t="s">
        <v>776</v>
      </c>
      <c r="I293" s="94"/>
      <c r="J293" s="278" t="str">
        <f>'EXERCISE SELECTION'!O10</f>
        <v>Stiff Legged Deadlift off 2" deficit</v>
      </c>
      <c r="K293" s="98" t="s">
        <v>2028</v>
      </c>
      <c r="L293" s="66"/>
      <c r="M293" s="98" t="s">
        <v>2191</v>
      </c>
      <c r="N293" s="98" t="s">
        <v>2191</v>
      </c>
    </row>
    <row r="294" spans="2:14" ht="15.75" customHeight="1">
      <c r="B294" s="384"/>
      <c r="C294" s="113">
        <v>13</v>
      </c>
      <c r="D294" s="104" t="str">
        <f>'EXERCISE SELECTION'!C4</f>
        <v>Competition Style Low Bar Back Squat (w/ belt)</v>
      </c>
      <c r="E294" s="96" t="s">
        <v>2184</v>
      </c>
      <c r="F294" s="66"/>
      <c r="G294" s="278" t="str">
        <f>'EXERCISE SELECTION'!I4</f>
        <v>Competition-Style Bench Press</v>
      </c>
      <c r="H294" s="278" t="s">
        <v>2184</v>
      </c>
      <c r="I294" s="94"/>
      <c r="J294" s="278" t="str">
        <f>'EXERCISE SELECTION'!O4</f>
        <v>Competition-Style Conventional deadlift w/ belt</v>
      </c>
      <c r="K294" s="278" t="s">
        <v>2184</v>
      </c>
      <c r="L294" s="66"/>
      <c r="M294" s="98" t="s">
        <v>2002</v>
      </c>
      <c r="N294" s="98" t="s">
        <v>2002</v>
      </c>
    </row>
    <row r="295" spans="2:14" ht="15.75" hidden="1" customHeight="1">
      <c r="B295" s="384"/>
      <c r="C295" s="113">
        <v>14</v>
      </c>
      <c r="D295" s="104" t="s">
        <v>2002</v>
      </c>
      <c r="E295" s="104" t="s">
        <v>2002</v>
      </c>
      <c r="F295" s="66"/>
      <c r="G295" s="277" t="s">
        <v>2002</v>
      </c>
      <c r="H295" s="104" t="s">
        <v>2002</v>
      </c>
      <c r="I295" s="94"/>
      <c r="J295" s="278" t="s">
        <v>2002</v>
      </c>
      <c r="K295" s="278" t="s">
        <v>2002</v>
      </c>
      <c r="L295" s="66"/>
      <c r="M295" s="104" t="s">
        <v>2002</v>
      </c>
      <c r="N295" s="104" t="s">
        <v>2002</v>
      </c>
    </row>
    <row r="296" spans="2:14" ht="15.75" hidden="1" customHeight="1">
      <c r="B296" s="384"/>
      <c r="C296" s="113">
        <v>15</v>
      </c>
      <c r="D296" s="104" t="s">
        <v>2002</v>
      </c>
      <c r="E296" s="104" t="s">
        <v>2002</v>
      </c>
      <c r="F296" s="66"/>
      <c r="G296" s="104" t="s">
        <v>2002</v>
      </c>
      <c r="H296" s="104" t="s">
        <v>2002</v>
      </c>
      <c r="I296" s="94"/>
      <c r="J296" s="278" t="s">
        <v>2002</v>
      </c>
      <c r="K296" s="278" t="s">
        <v>2002</v>
      </c>
      <c r="L296" s="66"/>
      <c r="M296" s="104" t="s">
        <v>2002</v>
      </c>
      <c r="N296" s="104" t="s">
        <v>2002</v>
      </c>
    </row>
    <row r="297" spans="2:14" ht="15.75" hidden="1" customHeight="1">
      <c r="B297" s="384"/>
      <c r="C297" s="113">
        <v>16</v>
      </c>
      <c r="D297" s="104" t="s">
        <v>2002</v>
      </c>
      <c r="E297" s="104" t="s">
        <v>2002</v>
      </c>
      <c r="F297" s="66"/>
      <c r="G297" s="104" t="s">
        <v>2002</v>
      </c>
      <c r="H297" s="104" t="s">
        <v>2002</v>
      </c>
      <c r="I297" s="94"/>
      <c r="J297" s="278" t="s">
        <v>2002</v>
      </c>
      <c r="K297" s="278" t="s">
        <v>2002</v>
      </c>
      <c r="L297" s="66"/>
      <c r="M297" s="104" t="s">
        <v>2002</v>
      </c>
      <c r="N297" s="104" t="s">
        <v>2002</v>
      </c>
    </row>
    <row r="298" spans="2:14" ht="15.75" hidden="1" customHeight="1">
      <c r="B298" s="384"/>
      <c r="C298" s="113">
        <v>17</v>
      </c>
      <c r="D298" s="104" t="s">
        <v>2002</v>
      </c>
      <c r="E298" s="104" t="s">
        <v>2002</v>
      </c>
      <c r="F298" s="66"/>
      <c r="G298" s="104" t="s">
        <v>2002</v>
      </c>
      <c r="H298" s="104" t="s">
        <v>2002</v>
      </c>
      <c r="I298" s="94"/>
      <c r="J298" s="278" t="s">
        <v>2002</v>
      </c>
      <c r="K298" s="278" t="s">
        <v>2002</v>
      </c>
      <c r="L298" s="66"/>
      <c r="M298" s="104" t="s">
        <v>2002</v>
      </c>
      <c r="N298" s="104" t="s">
        <v>2002</v>
      </c>
    </row>
    <row r="299" spans="2:14" ht="15.75" hidden="1" customHeight="1">
      <c r="B299" s="384"/>
      <c r="C299" s="113">
        <v>18</v>
      </c>
      <c r="D299" s="104" t="s">
        <v>2002</v>
      </c>
      <c r="E299" s="104" t="s">
        <v>2002</v>
      </c>
      <c r="F299" s="66"/>
      <c r="G299" s="104" t="s">
        <v>2002</v>
      </c>
      <c r="H299" s="104" t="s">
        <v>2002</v>
      </c>
      <c r="I299" s="94"/>
      <c r="J299" s="278" t="s">
        <v>2002</v>
      </c>
      <c r="K299" s="278" t="s">
        <v>2002</v>
      </c>
      <c r="L299" s="66"/>
      <c r="M299" s="104" t="s">
        <v>2002</v>
      </c>
      <c r="N299" s="104" t="s">
        <v>2002</v>
      </c>
    </row>
    <row r="300" spans="2:14" ht="15.75" hidden="1" customHeight="1">
      <c r="B300" s="384"/>
      <c r="C300" s="113">
        <v>19</v>
      </c>
      <c r="D300" s="104" t="s">
        <v>2002</v>
      </c>
      <c r="E300" s="104" t="s">
        <v>2002</v>
      </c>
      <c r="F300" s="66"/>
      <c r="G300" s="104" t="s">
        <v>2002</v>
      </c>
      <c r="H300" s="104" t="s">
        <v>2002</v>
      </c>
      <c r="I300" s="94"/>
      <c r="J300" s="278" t="s">
        <v>2002</v>
      </c>
      <c r="K300" s="278" t="s">
        <v>2002</v>
      </c>
      <c r="L300" s="66"/>
      <c r="M300" s="104" t="s">
        <v>2002</v>
      </c>
      <c r="N300" s="104" t="s">
        <v>2002</v>
      </c>
    </row>
    <row r="301" spans="2:14" ht="15.75" hidden="1" customHeight="1">
      <c r="B301" s="384"/>
      <c r="C301" s="113">
        <v>20</v>
      </c>
      <c r="D301" s="104" t="s">
        <v>2002</v>
      </c>
      <c r="E301" s="104" t="s">
        <v>2002</v>
      </c>
      <c r="F301" s="66"/>
      <c r="G301" s="104" t="s">
        <v>2002</v>
      </c>
      <c r="H301" s="104" t="s">
        <v>2002</v>
      </c>
      <c r="I301" s="94"/>
      <c r="J301" s="278" t="s">
        <v>2002</v>
      </c>
      <c r="K301" s="278" t="s">
        <v>2002</v>
      </c>
      <c r="L301" s="66"/>
      <c r="M301" s="104" t="s">
        <v>2002</v>
      </c>
      <c r="N301" s="104" t="s">
        <v>2002</v>
      </c>
    </row>
    <row r="302" spans="2:14" ht="15.75" hidden="1" customHeight="1">
      <c r="B302" s="384"/>
      <c r="C302" s="113">
        <v>21</v>
      </c>
      <c r="D302" s="104" t="s">
        <v>2002</v>
      </c>
      <c r="E302" s="104" t="s">
        <v>2002</v>
      </c>
      <c r="F302" s="66"/>
      <c r="G302" s="104" t="s">
        <v>2002</v>
      </c>
      <c r="H302" s="104" t="s">
        <v>2002</v>
      </c>
      <c r="I302" s="94"/>
      <c r="J302" s="278" t="s">
        <v>2002</v>
      </c>
      <c r="K302" s="278" t="s">
        <v>2002</v>
      </c>
      <c r="L302" s="66"/>
      <c r="M302" s="104" t="s">
        <v>2002</v>
      </c>
      <c r="N302" s="104" t="s">
        <v>2002</v>
      </c>
    </row>
    <row r="303" spans="2:14" ht="15.75" hidden="1" customHeight="1">
      <c r="B303" s="384"/>
      <c r="C303" s="113">
        <v>22</v>
      </c>
      <c r="D303" s="104" t="s">
        <v>2002</v>
      </c>
      <c r="E303" s="104" t="s">
        <v>2002</v>
      </c>
      <c r="F303" s="66"/>
      <c r="G303" s="104" t="s">
        <v>2002</v>
      </c>
      <c r="H303" s="104" t="s">
        <v>2002</v>
      </c>
      <c r="I303" s="94"/>
      <c r="J303" s="278" t="s">
        <v>2002</v>
      </c>
      <c r="K303" s="278" t="s">
        <v>2002</v>
      </c>
      <c r="L303" s="66"/>
      <c r="M303" s="104" t="s">
        <v>2002</v>
      </c>
      <c r="N303" s="104" t="s">
        <v>2002</v>
      </c>
    </row>
    <row r="304" spans="2:14" ht="15.75" hidden="1" customHeight="1">
      <c r="B304" s="384"/>
      <c r="C304" s="113">
        <v>23</v>
      </c>
      <c r="D304" s="104" t="s">
        <v>2002</v>
      </c>
      <c r="E304" s="104" t="s">
        <v>2002</v>
      </c>
      <c r="F304" s="66"/>
      <c r="G304" s="104" t="s">
        <v>2002</v>
      </c>
      <c r="H304" s="104" t="s">
        <v>2002</v>
      </c>
      <c r="I304" s="94"/>
      <c r="J304" s="278" t="s">
        <v>2002</v>
      </c>
      <c r="K304" s="278" t="s">
        <v>2002</v>
      </c>
      <c r="L304" s="66"/>
      <c r="M304" s="104" t="s">
        <v>2002</v>
      </c>
      <c r="N304" s="104" t="s">
        <v>2002</v>
      </c>
    </row>
    <row r="305" spans="2:14" ht="15.75" hidden="1" customHeight="1">
      <c r="B305" s="384"/>
      <c r="C305" s="113">
        <v>24</v>
      </c>
      <c r="D305" s="104" t="s">
        <v>2002</v>
      </c>
      <c r="E305" s="104" t="s">
        <v>2002</v>
      </c>
      <c r="F305" s="66"/>
      <c r="G305" s="104" t="s">
        <v>2002</v>
      </c>
      <c r="H305" s="104" t="s">
        <v>2002</v>
      </c>
      <c r="I305" s="94"/>
      <c r="J305" s="278" t="s">
        <v>2002</v>
      </c>
      <c r="K305" s="278" t="s">
        <v>2002</v>
      </c>
      <c r="L305" s="66"/>
      <c r="M305" s="104" t="s">
        <v>2002</v>
      </c>
      <c r="N305" s="104" t="s">
        <v>2002</v>
      </c>
    </row>
    <row r="306" spans="2:14" ht="15.75" hidden="1" customHeight="1">
      <c r="B306" s="384"/>
      <c r="C306" s="113">
        <v>25</v>
      </c>
      <c r="D306" s="104" t="s">
        <v>2002</v>
      </c>
      <c r="E306" s="104" t="s">
        <v>2002</v>
      </c>
      <c r="F306" s="66"/>
      <c r="G306" s="104" t="s">
        <v>2002</v>
      </c>
      <c r="H306" s="104" t="s">
        <v>2002</v>
      </c>
      <c r="I306" s="94"/>
      <c r="J306" s="278" t="s">
        <v>2002</v>
      </c>
      <c r="K306" s="278" t="s">
        <v>2002</v>
      </c>
      <c r="L306" s="66"/>
      <c r="M306" s="104" t="s">
        <v>2002</v>
      </c>
      <c r="N306" s="104" t="s">
        <v>2002</v>
      </c>
    </row>
    <row r="307" spans="2:14" ht="15.75" hidden="1" customHeight="1">
      <c r="B307" s="384"/>
      <c r="C307" s="113">
        <v>26</v>
      </c>
      <c r="D307" s="104" t="s">
        <v>2002</v>
      </c>
      <c r="E307" s="104" t="s">
        <v>2002</v>
      </c>
      <c r="F307" s="66"/>
      <c r="G307" s="104" t="s">
        <v>2002</v>
      </c>
      <c r="H307" s="104" t="s">
        <v>2002</v>
      </c>
      <c r="I307" s="94"/>
      <c r="J307" s="278" t="s">
        <v>2002</v>
      </c>
      <c r="K307" s="278" t="s">
        <v>2002</v>
      </c>
      <c r="L307" s="66"/>
      <c r="M307" s="104" t="s">
        <v>2002</v>
      </c>
      <c r="N307" s="104" t="s">
        <v>2002</v>
      </c>
    </row>
    <row r="308" spans="2:14" ht="15.75" hidden="1" customHeight="1">
      <c r="B308" s="384"/>
      <c r="C308" s="113">
        <v>27</v>
      </c>
      <c r="D308" s="104" t="s">
        <v>2002</v>
      </c>
      <c r="E308" s="104" t="s">
        <v>2002</v>
      </c>
      <c r="F308" s="66"/>
      <c r="G308" s="104" t="s">
        <v>2002</v>
      </c>
      <c r="H308" s="104" t="s">
        <v>2002</v>
      </c>
      <c r="I308" s="94"/>
      <c r="J308" s="278" t="s">
        <v>2002</v>
      </c>
      <c r="K308" s="278" t="s">
        <v>2002</v>
      </c>
      <c r="L308" s="66"/>
      <c r="M308" s="104" t="s">
        <v>2002</v>
      </c>
      <c r="N308" s="104" t="s">
        <v>2002</v>
      </c>
    </row>
    <row r="309" spans="2:14" ht="15.75" hidden="1" customHeight="1">
      <c r="B309" s="384"/>
      <c r="C309" s="113">
        <v>28</v>
      </c>
      <c r="D309" s="104" t="s">
        <v>2002</v>
      </c>
      <c r="E309" s="104" t="s">
        <v>2002</v>
      </c>
      <c r="F309" s="66"/>
      <c r="G309" s="104" t="s">
        <v>2002</v>
      </c>
      <c r="H309" s="104" t="s">
        <v>2002</v>
      </c>
      <c r="I309" s="94"/>
      <c r="J309" s="278" t="s">
        <v>2002</v>
      </c>
      <c r="K309" s="278" t="s">
        <v>2002</v>
      </c>
      <c r="L309" s="66"/>
      <c r="M309" s="104" t="s">
        <v>2002</v>
      </c>
      <c r="N309" s="104" t="s">
        <v>2002</v>
      </c>
    </row>
    <row r="310" spans="2:14" ht="15.75" hidden="1" customHeight="1">
      <c r="B310" s="384"/>
      <c r="C310" s="113">
        <v>29</v>
      </c>
      <c r="D310" s="104" t="s">
        <v>2002</v>
      </c>
      <c r="E310" s="104" t="s">
        <v>2002</v>
      </c>
      <c r="F310" s="66"/>
      <c r="G310" s="104" t="s">
        <v>2002</v>
      </c>
      <c r="H310" s="104" t="s">
        <v>2002</v>
      </c>
      <c r="I310" s="94"/>
      <c r="J310" s="278" t="s">
        <v>2002</v>
      </c>
      <c r="K310" s="278" t="s">
        <v>2002</v>
      </c>
      <c r="L310" s="66"/>
      <c r="M310" s="104" t="s">
        <v>2002</v>
      </c>
      <c r="N310" s="104" t="s">
        <v>2002</v>
      </c>
    </row>
    <row r="311" spans="2:14" ht="15.75" hidden="1" customHeight="1">
      <c r="B311" s="384"/>
      <c r="C311" s="113">
        <v>30</v>
      </c>
      <c r="D311" s="104" t="s">
        <v>2002</v>
      </c>
      <c r="E311" s="104" t="s">
        <v>2002</v>
      </c>
      <c r="F311" s="66"/>
      <c r="G311" s="104" t="s">
        <v>2002</v>
      </c>
      <c r="H311" s="104" t="s">
        <v>2002</v>
      </c>
      <c r="I311" s="94"/>
      <c r="J311" s="278" t="s">
        <v>2002</v>
      </c>
      <c r="K311" s="278" t="s">
        <v>2002</v>
      </c>
      <c r="L311" s="66"/>
      <c r="M311" s="104" t="s">
        <v>2002</v>
      </c>
      <c r="N311" s="104" t="s">
        <v>2002</v>
      </c>
    </row>
    <row r="312" spans="2:14" ht="15.75" hidden="1" customHeight="1">
      <c r="B312" s="384"/>
      <c r="C312" s="113">
        <v>31</v>
      </c>
      <c r="D312" s="104" t="s">
        <v>2002</v>
      </c>
      <c r="E312" s="104" t="s">
        <v>2002</v>
      </c>
      <c r="F312" s="66"/>
      <c r="G312" s="104" t="s">
        <v>2002</v>
      </c>
      <c r="H312" s="104" t="s">
        <v>2002</v>
      </c>
      <c r="I312" s="94"/>
      <c r="J312" s="278" t="s">
        <v>2002</v>
      </c>
      <c r="K312" s="278" t="s">
        <v>2002</v>
      </c>
      <c r="L312" s="66"/>
      <c r="M312" s="104" t="s">
        <v>2002</v>
      </c>
      <c r="N312" s="104" t="s">
        <v>2002</v>
      </c>
    </row>
    <row r="313" spans="2:14" ht="15.75" hidden="1" customHeight="1">
      <c r="B313" s="384"/>
      <c r="C313" s="113">
        <v>32</v>
      </c>
      <c r="D313" s="104" t="s">
        <v>2002</v>
      </c>
      <c r="E313" s="104" t="s">
        <v>2002</v>
      </c>
      <c r="F313" s="66"/>
      <c r="G313" s="104" t="s">
        <v>2002</v>
      </c>
      <c r="H313" s="104" t="s">
        <v>2002</v>
      </c>
      <c r="I313" s="94"/>
      <c r="J313" s="278" t="s">
        <v>2002</v>
      </c>
      <c r="K313" s="278" t="s">
        <v>2002</v>
      </c>
      <c r="L313" s="66"/>
      <c r="M313" s="104" t="s">
        <v>2002</v>
      </c>
      <c r="N313" s="104" t="s">
        <v>2002</v>
      </c>
    </row>
    <row r="314" spans="2:14" ht="15.75" hidden="1" customHeight="1">
      <c r="B314" s="384"/>
      <c r="C314" s="113">
        <v>33</v>
      </c>
      <c r="D314" s="104" t="s">
        <v>2002</v>
      </c>
      <c r="E314" s="104" t="s">
        <v>2002</v>
      </c>
      <c r="F314" s="66"/>
      <c r="G314" s="104" t="s">
        <v>2002</v>
      </c>
      <c r="H314" s="104" t="s">
        <v>2002</v>
      </c>
      <c r="I314" s="94"/>
      <c r="J314" s="278" t="s">
        <v>2002</v>
      </c>
      <c r="K314" s="278" t="s">
        <v>2002</v>
      </c>
      <c r="L314" s="66"/>
      <c r="M314" s="104" t="s">
        <v>2002</v>
      </c>
      <c r="N314" s="104" t="s">
        <v>2002</v>
      </c>
    </row>
    <row r="315" spans="2:14" ht="15.75" hidden="1" customHeight="1">
      <c r="B315" s="384"/>
      <c r="C315" s="113">
        <v>34</v>
      </c>
      <c r="D315" s="104" t="s">
        <v>2002</v>
      </c>
      <c r="E315" s="104" t="s">
        <v>2002</v>
      </c>
      <c r="F315" s="66"/>
      <c r="G315" s="104" t="s">
        <v>2002</v>
      </c>
      <c r="H315" s="104" t="s">
        <v>2002</v>
      </c>
      <c r="I315" s="94"/>
      <c r="J315" s="278" t="s">
        <v>2002</v>
      </c>
      <c r="K315" s="278" t="s">
        <v>2002</v>
      </c>
      <c r="L315" s="66"/>
      <c r="M315" s="104" t="s">
        <v>2002</v>
      </c>
      <c r="N315" s="104" t="s">
        <v>2002</v>
      </c>
    </row>
    <row r="316" spans="2:14" ht="15.75" hidden="1" customHeight="1">
      <c r="B316" s="384"/>
      <c r="C316" s="113">
        <v>35</v>
      </c>
      <c r="D316" s="104" t="s">
        <v>2002</v>
      </c>
      <c r="E316" s="104" t="s">
        <v>2002</v>
      </c>
      <c r="F316" s="66"/>
      <c r="G316" s="104" t="s">
        <v>2002</v>
      </c>
      <c r="H316" s="104" t="s">
        <v>2002</v>
      </c>
      <c r="I316" s="94"/>
      <c r="J316" s="278" t="s">
        <v>2002</v>
      </c>
      <c r="K316" s="278" t="s">
        <v>2002</v>
      </c>
      <c r="L316" s="66"/>
      <c r="M316" s="104" t="s">
        <v>2002</v>
      </c>
      <c r="N316" s="104" t="s">
        <v>2002</v>
      </c>
    </row>
    <row r="317" spans="2:14" ht="15.75" hidden="1" customHeight="1">
      <c r="B317" s="384"/>
      <c r="C317" s="113">
        <v>36</v>
      </c>
      <c r="D317" s="104" t="s">
        <v>2002</v>
      </c>
      <c r="E317" s="104" t="s">
        <v>2002</v>
      </c>
      <c r="F317" s="66"/>
      <c r="G317" s="104" t="s">
        <v>2002</v>
      </c>
      <c r="H317" s="104" t="s">
        <v>2002</v>
      </c>
      <c r="I317" s="94"/>
      <c r="J317" s="278" t="s">
        <v>2002</v>
      </c>
      <c r="K317" s="278" t="s">
        <v>2002</v>
      </c>
      <c r="L317" s="66"/>
      <c r="M317" s="104" t="s">
        <v>2002</v>
      </c>
      <c r="N317" s="104" t="s">
        <v>2002</v>
      </c>
    </row>
    <row r="318" spans="2:14" ht="15.75" hidden="1" customHeight="1">
      <c r="B318" s="384"/>
      <c r="C318" s="113">
        <v>37</v>
      </c>
      <c r="D318" s="104" t="s">
        <v>2002</v>
      </c>
      <c r="E318" s="104" t="s">
        <v>2002</v>
      </c>
      <c r="F318" s="66"/>
      <c r="G318" s="104" t="s">
        <v>2002</v>
      </c>
      <c r="H318" s="104" t="s">
        <v>2002</v>
      </c>
      <c r="I318" s="94"/>
      <c r="J318" s="278" t="s">
        <v>2002</v>
      </c>
      <c r="K318" s="278" t="s">
        <v>2002</v>
      </c>
      <c r="L318" s="66"/>
      <c r="M318" s="104" t="s">
        <v>2002</v>
      </c>
      <c r="N318" s="104" t="s">
        <v>2002</v>
      </c>
    </row>
    <row r="319" spans="2:14" ht="15.75" hidden="1" customHeight="1">
      <c r="B319" s="384"/>
      <c r="C319" s="113">
        <v>38</v>
      </c>
      <c r="D319" s="104" t="s">
        <v>2002</v>
      </c>
      <c r="E319" s="104" t="s">
        <v>2002</v>
      </c>
      <c r="F319" s="66"/>
      <c r="G319" s="104" t="s">
        <v>2002</v>
      </c>
      <c r="H319" s="104" t="s">
        <v>2002</v>
      </c>
      <c r="I319" s="94"/>
      <c r="J319" s="278" t="s">
        <v>2002</v>
      </c>
      <c r="K319" s="278" t="s">
        <v>2002</v>
      </c>
      <c r="L319" s="66"/>
      <c r="M319" s="104" t="s">
        <v>2002</v>
      </c>
      <c r="N319" s="104" t="s">
        <v>2002</v>
      </c>
    </row>
    <row r="320" spans="2:14" ht="15.75" hidden="1" customHeight="1">
      <c r="B320" s="384"/>
      <c r="C320" s="113">
        <v>39</v>
      </c>
      <c r="D320" s="104" t="s">
        <v>2002</v>
      </c>
      <c r="E320" s="104" t="s">
        <v>2002</v>
      </c>
      <c r="F320" s="66"/>
      <c r="G320" s="104" t="s">
        <v>2002</v>
      </c>
      <c r="H320" s="104" t="s">
        <v>2002</v>
      </c>
      <c r="I320" s="94"/>
      <c r="J320" s="278" t="s">
        <v>2002</v>
      </c>
      <c r="K320" s="278" t="s">
        <v>2002</v>
      </c>
      <c r="L320" s="66"/>
      <c r="M320" s="104" t="s">
        <v>2002</v>
      </c>
      <c r="N320" s="104" t="s">
        <v>2002</v>
      </c>
    </row>
    <row r="321" spans="2:16" ht="15.75" hidden="1" customHeight="1">
      <c r="B321" s="384"/>
      <c r="C321" s="113">
        <v>40</v>
      </c>
      <c r="D321" s="104" t="s">
        <v>2002</v>
      </c>
      <c r="E321" s="104" t="s">
        <v>2002</v>
      </c>
      <c r="F321" s="66"/>
      <c r="G321" s="104" t="s">
        <v>2002</v>
      </c>
      <c r="H321" s="104" t="s">
        <v>2002</v>
      </c>
      <c r="I321" s="94"/>
      <c r="J321" s="278" t="s">
        <v>2002</v>
      </c>
      <c r="K321" s="278" t="s">
        <v>2002</v>
      </c>
      <c r="L321" s="66"/>
      <c r="M321" s="104" t="s">
        <v>2002</v>
      </c>
      <c r="N321" s="104" t="s">
        <v>2002</v>
      </c>
    </row>
    <row r="322" spans="2:16" ht="15.75" hidden="1" customHeight="1">
      <c r="B322" s="384"/>
      <c r="C322" s="113">
        <v>41</v>
      </c>
      <c r="D322" s="104" t="s">
        <v>2002</v>
      </c>
      <c r="E322" s="104" t="s">
        <v>2002</v>
      </c>
      <c r="F322" s="66"/>
      <c r="G322" s="104" t="s">
        <v>2002</v>
      </c>
      <c r="H322" s="104" t="s">
        <v>2002</v>
      </c>
      <c r="I322" s="94"/>
      <c r="J322" s="278" t="s">
        <v>2002</v>
      </c>
      <c r="K322" s="278" t="s">
        <v>2002</v>
      </c>
      <c r="L322" s="66"/>
      <c r="M322" s="104" t="s">
        <v>2002</v>
      </c>
      <c r="N322" s="104" t="s">
        <v>2002</v>
      </c>
    </row>
    <row r="323" spans="2:16" ht="15.75" hidden="1" customHeight="1">
      <c r="B323" s="384"/>
      <c r="C323" s="113">
        <v>42</v>
      </c>
      <c r="D323" s="104" t="s">
        <v>2002</v>
      </c>
      <c r="E323" s="104" t="s">
        <v>2002</v>
      </c>
      <c r="F323" s="66"/>
      <c r="G323" s="104" t="s">
        <v>2002</v>
      </c>
      <c r="H323" s="104" t="s">
        <v>2002</v>
      </c>
      <c r="I323" s="94"/>
      <c r="J323" s="278" t="s">
        <v>2002</v>
      </c>
      <c r="K323" s="278" t="s">
        <v>2002</v>
      </c>
      <c r="L323" s="66"/>
      <c r="M323" s="104" t="s">
        <v>2002</v>
      </c>
      <c r="N323" s="104" t="s">
        <v>2002</v>
      </c>
    </row>
    <row r="324" spans="2:16" ht="15.75" hidden="1" customHeight="1">
      <c r="B324" s="384"/>
      <c r="C324" s="113">
        <v>43</v>
      </c>
      <c r="D324" s="104" t="s">
        <v>2002</v>
      </c>
      <c r="E324" s="104" t="s">
        <v>2002</v>
      </c>
      <c r="F324" s="66"/>
      <c r="G324" s="104" t="s">
        <v>2002</v>
      </c>
      <c r="H324" s="104" t="s">
        <v>2002</v>
      </c>
      <c r="I324" s="94"/>
      <c r="J324" s="278" t="s">
        <v>2002</v>
      </c>
      <c r="K324" s="278" t="s">
        <v>2002</v>
      </c>
      <c r="L324" s="66"/>
      <c r="M324" s="104" t="s">
        <v>2002</v>
      </c>
      <c r="N324" s="104" t="s">
        <v>2002</v>
      </c>
    </row>
    <row r="325" spans="2:16" ht="15.75" hidden="1" customHeight="1">
      <c r="B325" s="384"/>
      <c r="C325" s="113">
        <v>44</v>
      </c>
      <c r="D325" s="104" t="s">
        <v>2002</v>
      </c>
      <c r="E325" s="104" t="s">
        <v>2002</v>
      </c>
      <c r="F325" s="66"/>
      <c r="G325" s="104" t="s">
        <v>2002</v>
      </c>
      <c r="H325" s="104" t="s">
        <v>2002</v>
      </c>
      <c r="I325" s="94"/>
      <c r="J325" s="278" t="s">
        <v>2002</v>
      </c>
      <c r="K325" s="278" t="s">
        <v>2002</v>
      </c>
      <c r="L325" s="66"/>
      <c r="M325" s="104" t="s">
        <v>2002</v>
      </c>
      <c r="N325" s="104" t="s">
        <v>2002</v>
      </c>
    </row>
    <row r="326" spans="2:16" ht="15.75" hidden="1" customHeight="1">
      <c r="B326" s="384"/>
      <c r="C326" s="113">
        <v>45</v>
      </c>
      <c r="D326" s="104" t="s">
        <v>2002</v>
      </c>
      <c r="E326" s="104" t="s">
        <v>2002</v>
      </c>
      <c r="F326" s="66"/>
      <c r="G326" s="104" t="s">
        <v>2002</v>
      </c>
      <c r="H326" s="104" t="s">
        <v>2002</v>
      </c>
      <c r="I326" s="94"/>
      <c r="J326" s="278" t="s">
        <v>2002</v>
      </c>
      <c r="K326" s="278" t="s">
        <v>2002</v>
      </c>
      <c r="L326" s="66"/>
      <c r="M326" s="104" t="s">
        <v>2002</v>
      </c>
      <c r="N326" s="104" t="s">
        <v>2002</v>
      </c>
    </row>
    <row r="327" spans="2:16" ht="15.75" hidden="1" customHeight="1">
      <c r="B327" s="384"/>
      <c r="C327" s="113">
        <v>46</v>
      </c>
      <c r="D327" s="104" t="s">
        <v>2002</v>
      </c>
      <c r="E327" s="104" t="s">
        <v>2002</v>
      </c>
      <c r="F327" s="66"/>
      <c r="G327" s="104" t="s">
        <v>2002</v>
      </c>
      <c r="H327" s="104" t="s">
        <v>2002</v>
      </c>
      <c r="I327" s="79"/>
      <c r="J327" s="278" t="s">
        <v>2002</v>
      </c>
      <c r="K327" s="278" t="s">
        <v>2002</v>
      </c>
      <c r="L327" s="66"/>
      <c r="M327" s="104" t="s">
        <v>2002</v>
      </c>
      <c r="N327" s="104" t="s">
        <v>2002</v>
      </c>
    </row>
    <row r="328" spans="2:16" ht="15.75" hidden="1" customHeight="1">
      <c r="B328" s="384"/>
      <c r="C328" s="113">
        <v>47</v>
      </c>
      <c r="D328" s="104" t="s">
        <v>2002</v>
      </c>
      <c r="E328" s="104" t="s">
        <v>2002</v>
      </c>
      <c r="F328" s="66"/>
      <c r="G328" s="104" t="s">
        <v>2002</v>
      </c>
      <c r="H328" s="104" t="s">
        <v>2002</v>
      </c>
      <c r="I328" s="79"/>
      <c r="J328" s="278" t="s">
        <v>2002</v>
      </c>
      <c r="K328" s="278" t="s">
        <v>2002</v>
      </c>
      <c r="L328" s="66"/>
      <c r="M328" s="104" t="s">
        <v>2002</v>
      </c>
      <c r="N328" s="104" t="s">
        <v>2002</v>
      </c>
    </row>
    <row r="329" spans="2:16" ht="15.75" hidden="1" customHeight="1">
      <c r="B329" s="384"/>
      <c r="C329" s="113">
        <v>48</v>
      </c>
      <c r="D329" s="104" t="s">
        <v>2002</v>
      </c>
      <c r="E329" s="104" t="s">
        <v>2002</v>
      </c>
      <c r="F329" s="66"/>
      <c r="G329" s="104" t="s">
        <v>2002</v>
      </c>
      <c r="H329" s="104" t="s">
        <v>2002</v>
      </c>
      <c r="I329" s="79"/>
      <c r="J329" s="278" t="s">
        <v>2002</v>
      </c>
      <c r="K329" s="278" t="s">
        <v>2002</v>
      </c>
      <c r="L329" s="66"/>
      <c r="M329" s="104" t="s">
        <v>2002</v>
      </c>
      <c r="N329" s="104" t="s">
        <v>2002</v>
      </c>
    </row>
    <row r="330" spans="2:16" ht="15.75" hidden="1" customHeight="1">
      <c r="B330" s="384"/>
      <c r="C330" s="113">
        <v>49</v>
      </c>
      <c r="D330" s="104" t="s">
        <v>2002</v>
      </c>
      <c r="E330" s="104" t="s">
        <v>2002</v>
      </c>
      <c r="F330" s="66"/>
      <c r="G330" s="104" t="s">
        <v>2002</v>
      </c>
      <c r="H330" s="104" t="s">
        <v>2002</v>
      </c>
      <c r="I330" s="79"/>
      <c r="J330" s="278" t="s">
        <v>2002</v>
      </c>
      <c r="K330" s="278" t="s">
        <v>2002</v>
      </c>
      <c r="L330" s="66"/>
      <c r="M330" s="104" t="s">
        <v>2002</v>
      </c>
      <c r="N330" s="104" t="s">
        <v>2002</v>
      </c>
    </row>
    <row r="331" spans="2:16" ht="15.75" hidden="1" customHeight="1">
      <c r="B331" s="384"/>
      <c r="C331" s="113">
        <v>50</v>
      </c>
      <c r="D331" s="104" t="s">
        <v>2002</v>
      </c>
      <c r="E331" s="104" t="s">
        <v>2002</v>
      </c>
      <c r="F331" s="66"/>
      <c r="G331" s="104" t="s">
        <v>2002</v>
      </c>
      <c r="H331" s="104" t="s">
        <v>2002</v>
      </c>
      <c r="I331" s="79"/>
      <c r="J331" s="278" t="s">
        <v>2002</v>
      </c>
      <c r="K331" s="278" t="s">
        <v>2002</v>
      </c>
      <c r="L331" s="66"/>
      <c r="M331" s="104" t="s">
        <v>2002</v>
      </c>
      <c r="N331" s="104" t="s">
        <v>2002</v>
      </c>
    </row>
    <row r="332" spans="2:16" ht="15.75" hidden="1" customHeight="1">
      <c r="B332" s="384"/>
      <c r="C332" s="113">
        <v>51</v>
      </c>
      <c r="D332" s="104" t="s">
        <v>2002</v>
      </c>
      <c r="E332" s="104" t="s">
        <v>2002</v>
      </c>
      <c r="F332" s="66"/>
      <c r="G332" s="104" t="s">
        <v>2002</v>
      </c>
      <c r="H332" s="104" t="s">
        <v>2002</v>
      </c>
      <c r="I332" s="79"/>
      <c r="J332" s="278" t="s">
        <v>2002</v>
      </c>
      <c r="K332" s="278" t="s">
        <v>2002</v>
      </c>
      <c r="L332" s="66"/>
      <c r="M332" s="104" t="s">
        <v>2002</v>
      </c>
      <c r="N332" s="104" t="s">
        <v>2002</v>
      </c>
    </row>
    <row r="333" spans="2:16" ht="15.75" hidden="1" customHeight="1">
      <c r="B333" s="384"/>
      <c r="C333" s="113">
        <v>52</v>
      </c>
      <c r="D333" s="104" t="s">
        <v>2002</v>
      </c>
      <c r="E333" s="104" t="s">
        <v>2002</v>
      </c>
      <c r="F333" s="66"/>
      <c r="G333" s="104" t="s">
        <v>2002</v>
      </c>
      <c r="H333" s="104" t="s">
        <v>2002</v>
      </c>
      <c r="I333" s="79"/>
      <c r="J333" s="278" t="s">
        <v>2002</v>
      </c>
      <c r="K333" s="278" t="s">
        <v>2002</v>
      </c>
      <c r="L333" s="66"/>
      <c r="M333" s="104" t="s">
        <v>2002</v>
      </c>
      <c r="N333" s="104" t="s">
        <v>2002</v>
      </c>
    </row>
    <row r="334" spans="2:16" ht="15.75" customHeight="1">
      <c r="B334" s="79"/>
      <c r="C334" s="79"/>
      <c r="D334" s="295"/>
      <c r="E334" s="79"/>
      <c r="F334" s="78"/>
      <c r="G334" s="79"/>
      <c r="H334" s="66"/>
      <c r="I334" s="66"/>
      <c r="J334" s="66"/>
      <c r="K334" s="66"/>
      <c r="L334" s="66"/>
      <c r="M334" s="66"/>
      <c r="N334" s="66"/>
      <c r="O334" s="66"/>
      <c r="P334" s="66"/>
    </row>
    <row r="335" spans="2:16" ht="16.5" customHeight="1">
      <c r="B335" s="79"/>
      <c r="C335" s="79"/>
      <c r="D335" s="120"/>
      <c r="E335" s="79"/>
      <c r="F335" s="78"/>
      <c r="G335" s="79"/>
      <c r="H335" s="66"/>
      <c r="I335" s="66"/>
    </row>
    <row r="336" spans="2:16" ht="15.75" customHeight="1">
      <c r="B336" s="79"/>
      <c r="C336" s="79"/>
      <c r="D336" s="120"/>
      <c r="E336" s="79"/>
      <c r="F336" s="78"/>
      <c r="G336" s="79"/>
      <c r="H336" s="66"/>
      <c r="I336" s="66"/>
    </row>
    <row r="337" spans="2:9" ht="15.75" customHeight="1">
      <c r="B337" s="79"/>
      <c r="C337" s="79"/>
      <c r="D337" s="120"/>
      <c r="E337" s="79"/>
      <c r="F337" s="78"/>
      <c r="G337" s="79"/>
      <c r="H337" s="66"/>
      <c r="I337" s="66"/>
    </row>
    <row r="338" spans="2:9" ht="15.75" customHeight="1">
      <c r="B338" s="79"/>
      <c r="C338" s="79"/>
      <c r="D338" s="120"/>
      <c r="E338" s="79"/>
      <c r="F338" s="78"/>
      <c r="G338" s="79"/>
      <c r="H338" s="66"/>
      <c r="I338" s="66"/>
    </row>
    <row r="339" spans="2:9" ht="15.75" customHeight="1">
      <c r="B339" s="79"/>
      <c r="C339" s="79"/>
      <c r="D339" s="120"/>
      <c r="E339" s="78"/>
      <c r="F339" s="78"/>
      <c r="G339" s="79"/>
      <c r="H339" s="66"/>
      <c r="I339" s="66"/>
    </row>
    <row r="340" spans="2:9" ht="15.75" customHeight="1">
      <c r="B340" s="79"/>
      <c r="C340" s="79"/>
      <c r="D340" s="120"/>
      <c r="E340" s="78"/>
      <c r="F340" s="78"/>
      <c r="G340" s="79"/>
      <c r="H340" s="66"/>
      <c r="I340" s="66"/>
    </row>
    <row r="341" spans="2:9" ht="15.75" customHeight="1">
      <c r="B341" s="79"/>
      <c r="C341" s="79"/>
      <c r="D341" s="120"/>
      <c r="E341" s="78"/>
      <c r="F341" s="78"/>
      <c r="G341" s="79"/>
      <c r="H341" s="66"/>
      <c r="I341" s="66"/>
    </row>
    <row r="342" spans="2:9" ht="15.75" customHeight="1">
      <c r="B342" s="79"/>
      <c r="C342" s="79"/>
      <c r="D342" s="120"/>
      <c r="E342" s="78"/>
      <c r="F342" s="78"/>
      <c r="G342" s="79"/>
      <c r="H342" s="66"/>
      <c r="I342" s="66"/>
    </row>
    <row r="343" spans="2:9" ht="15.75" customHeight="1">
      <c r="B343" s="79"/>
      <c r="C343" s="79"/>
      <c r="D343" s="120"/>
      <c r="E343" s="78"/>
      <c r="F343" s="78"/>
      <c r="G343" s="79"/>
      <c r="H343" s="66"/>
      <c r="I343" s="66"/>
    </row>
    <row r="344" spans="2:9" ht="15.75" customHeight="1">
      <c r="B344" s="79"/>
      <c r="C344" s="79"/>
      <c r="D344" s="120"/>
      <c r="E344" s="78"/>
      <c r="F344" s="78"/>
      <c r="G344" s="79"/>
      <c r="H344" s="66"/>
      <c r="I344" s="66"/>
    </row>
    <row r="345" spans="2:9" ht="15.75" customHeight="1">
      <c r="B345" s="79"/>
      <c r="C345" s="79"/>
      <c r="D345" s="120"/>
      <c r="E345" s="78"/>
      <c r="F345" s="78"/>
      <c r="G345" s="79"/>
      <c r="H345" s="66"/>
      <c r="I345" s="66"/>
    </row>
    <row r="346" spans="2:9" ht="15.75" customHeight="1">
      <c r="B346" s="79"/>
      <c r="C346" s="79"/>
      <c r="D346" s="120"/>
      <c r="E346" s="78"/>
      <c r="F346" s="78"/>
      <c r="G346" s="79"/>
      <c r="H346" s="66"/>
      <c r="I346" s="66"/>
    </row>
    <row r="347" spans="2:9" ht="15.75" customHeight="1">
      <c r="B347" s="79"/>
      <c r="C347" s="79"/>
      <c r="D347" s="120"/>
    </row>
    <row r="348" spans="2:9" ht="15.75" customHeight="1">
      <c r="B348" s="79"/>
      <c r="C348" s="79"/>
      <c r="D348" s="120"/>
    </row>
    <row r="349" spans="2:9" ht="15.75" customHeight="1">
      <c r="B349" s="79"/>
      <c r="C349" s="79"/>
      <c r="D349" s="120"/>
    </row>
    <row r="350" spans="2:9" ht="15.75" customHeight="1">
      <c r="B350" s="79"/>
      <c r="C350" s="79"/>
      <c r="D350" s="120"/>
    </row>
    <row r="351" spans="2:9" ht="15.75" customHeight="1">
      <c r="B351" s="79"/>
      <c r="C351" s="79"/>
      <c r="D351" s="120"/>
    </row>
    <row r="352" spans="2:9" ht="15.75" customHeight="1">
      <c r="B352" s="79"/>
      <c r="C352" s="79"/>
      <c r="D352" s="120"/>
    </row>
    <row r="353" spans="2:4" ht="15.75" customHeight="1">
      <c r="B353" s="79"/>
      <c r="C353" s="79"/>
      <c r="D353" s="120"/>
    </row>
    <row r="354" spans="2:4" ht="15.75" customHeight="1">
      <c r="B354" s="79"/>
      <c r="C354" s="79"/>
      <c r="D354" s="120"/>
    </row>
    <row r="355" spans="2:4" ht="15.75" customHeight="1">
      <c r="B355" s="79"/>
      <c r="C355" s="79"/>
      <c r="D355" s="120"/>
    </row>
    <row r="356" spans="2:4" ht="15.75" customHeight="1">
      <c r="B356" s="79"/>
      <c r="C356" s="79"/>
      <c r="D356" s="120"/>
    </row>
    <row r="357" spans="2:4" ht="15.75" customHeight="1">
      <c r="B357" s="79"/>
      <c r="C357" s="79"/>
      <c r="D357" s="120"/>
    </row>
    <row r="358" spans="2:4" ht="15.75" customHeight="1">
      <c r="B358" s="79"/>
      <c r="C358" s="79"/>
      <c r="D358" s="120"/>
    </row>
    <row r="359" spans="2:4" ht="15.75" customHeight="1">
      <c r="B359" s="79"/>
      <c r="C359" s="79"/>
      <c r="D359" s="120"/>
    </row>
    <row r="360" spans="2:4" ht="15.75" customHeight="1">
      <c r="B360" s="79"/>
      <c r="C360" s="79"/>
      <c r="D360" s="120"/>
    </row>
    <row r="361" spans="2:4" ht="15.75" customHeight="1">
      <c r="B361" s="79"/>
      <c r="C361" s="79"/>
      <c r="D361" s="120"/>
    </row>
    <row r="362" spans="2:4" ht="15.75" customHeight="1">
      <c r="B362" s="79"/>
      <c r="C362" s="79"/>
      <c r="D362" s="120"/>
    </row>
    <row r="363" spans="2:4" ht="15.75" customHeight="1">
      <c r="B363" s="79"/>
      <c r="C363" s="79"/>
      <c r="D363" s="120"/>
    </row>
    <row r="364" spans="2:4" ht="15.75" customHeight="1">
      <c r="B364" s="79"/>
      <c r="C364" s="79"/>
      <c r="D364" s="120"/>
    </row>
    <row r="365" spans="2:4" ht="15.75" customHeight="1">
      <c r="B365" s="79"/>
      <c r="C365" s="79"/>
      <c r="D365" s="120"/>
    </row>
    <row r="366" spans="2:4" ht="15.75" customHeight="1">
      <c r="B366" s="79"/>
      <c r="C366" s="79"/>
      <c r="D366" s="120"/>
    </row>
    <row r="367" spans="2:4" ht="15.75" customHeight="1">
      <c r="B367" s="79"/>
      <c r="C367" s="79"/>
      <c r="D367" s="120"/>
    </row>
    <row r="368" spans="2:4" ht="15.75" customHeight="1">
      <c r="B368" s="79"/>
      <c r="C368" s="79"/>
      <c r="D368" s="120"/>
    </row>
    <row r="369" spans="2:4" ht="15.75" customHeight="1">
      <c r="B369" s="79"/>
      <c r="C369" s="79"/>
      <c r="D369" s="120"/>
    </row>
    <row r="370" spans="2:4" ht="15.75" customHeight="1">
      <c r="B370" s="79"/>
      <c r="C370" s="79"/>
      <c r="D370" s="120"/>
    </row>
    <row r="371" spans="2:4" ht="15.75" customHeight="1">
      <c r="B371" s="79"/>
      <c r="C371" s="79"/>
      <c r="D371" s="120"/>
    </row>
    <row r="372" spans="2:4" ht="15.75" customHeight="1">
      <c r="B372" s="79"/>
      <c r="C372" s="79"/>
      <c r="D372" s="120"/>
    </row>
    <row r="373" spans="2:4" ht="15.75" customHeight="1">
      <c r="B373" s="79"/>
      <c r="C373" s="79"/>
      <c r="D373" s="120"/>
    </row>
    <row r="374" spans="2:4" ht="15.75" customHeight="1">
      <c r="B374" s="79"/>
      <c r="C374" s="79"/>
      <c r="D374" s="120"/>
    </row>
    <row r="375" spans="2:4" ht="15.75" customHeight="1">
      <c r="B375" s="79"/>
      <c r="C375" s="79"/>
      <c r="D375" s="120"/>
    </row>
    <row r="376" spans="2:4" ht="15.75" customHeight="1">
      <c r="B376" s="79"/>
      <c r="C376" s="79"/>
      <c r="D376" s="120"/>
    </row>
    <row r="377" spans="2:4" ht="15.75" customHeight="1">
      <c r="B377" s="79"/>
      <c r="C377" s="79"/>
      <c r="D377" s="120"/>
    </row>
    <row r="378" spans="2:4" ht="15.75" customHeight="1">
      <c r="B378" s="79"/>
      <c r="C378" s="79"/>
      <c r="D378" s="120"/>
    </row>
    <row r="379" spans="2:4" ht="15.75" customHeight="1">
      <c r="B379" s="79"/>
      <c r="C379" s="79"/>
      <c r="D379" s="120"/>
    </row>
    <row r="380" spans="2:4" ht="15.75" customHeight="1">
      <c r="B380" s="79"/>
      <c r="C380" s="79"/>
      <c r="D380" s="120"/>
    </row>
    <row r="381" spans="2:4" ht="15.75" customHeight="1">
      <c r="B381" s="79"/>
      <c r="C381" s="79"/>
      <c r="D381" s="120"/>
    </row>
    <row r="382" spans="2:4" ht="15.75" customHeight="1">
      <c r="B382" s="79"/>
      <c r="C382" s="79"/>
      <c r="D382" s="120"/>
    </row>
    <row r="383" spans="2:4" ht="15.75" customHeight="1">
      <c r="B383" s="79"/>
      <c r="C383" s="79"/>
      <c r="D383" s="120"/>
    </row>
    <row r="384" spans="2:4" ht="15.75" customHeight="1">
      <c r="B384" s="79"/>
      <c r="C384" s="79"/>
      <c r="D384" s="120"/>
    </row>
    <row r="385" spans="2:4" ht="15.75" customHeight="1">
      <c r="B385" s="79"/>
      <c r="C385" s="79"/>
      <c r="D385" s="120"/>
    </row>
    <row r="386" spans="2:4" ht="15.75" customHeight="1">
      <c r="B386" s="79"/>
      <c r="C386" s="79"/>
      <c r="D386" s="120"/>
    </row>
    <row r="387" spans="2:4" ht="15.75" customHeight="1">
      <c r="B387" s="79"/>
      <c r="C387" s="79"/>
      <c r="D387" s="120"/>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gAig60Q88XhGQ9HseGXYMouV/JHEyGaoOLGphVVm3EQGdnA07hNfx71oQI5iuQZYVkqbMNinZsHNnYpI5TvonQ==" saltValue="vZZLKjvsr08MqFCPG7pqeQ==" spinCount="100000" sheet="1" objects="1" scenarios="1"/>
  <mergeCells count="5">
    <mergeCell ref="B281:B333"/>
    <mergeCell ref="B115:N115"/>
    <mergeCell ref="B117:B169"/>
    <mergeCell ref="B172:B224"/>
    <mergeCell ref="B227:B279"/>
  </mergeCells>
  <dataValidations disablePrompts="1"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topLeftCell="B1" zoomScale="50" zoomScaleNormal="50" workbookViewId="0">
      <selection activeCell="J18" sqref="J18"/>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407" t="s">
        <v>70</v>
      </c>
      <c r="B2" s="404">
        <v>1</v>
      </c>
      <c r="C2" s="215"/>
      <c r="D2" s="390" t="s">
        <v>753</v>
      </c>
      <c r="E2" s="391"/>
      <c r="F2" s="391"/>
      <c r="G2" s="391"/>
      <c r="H2" s="392"/>
      <c r="I2" s="214"/>
      <c r="J2" s="390" t="s">
        <v>754</v>
      </c>
      <c r="K2" s="391"/>
      <c r="L2" s="391"/>
      <c r="M2" s="391"/>
      <c r="N2" s="392"/>
      <c r="O2" s="214"/>
      <c r="P2" s="390" t="s">
        <v>755</v>
      </c>
      <c r="Q2" s="391"/>
      <c r="R2" s="391"/>
      <c r="S2" s="391"/>
      <c r="T2" s="392"/>
      <c r="U2" s="214"/>
      <c r="V2" s="390" t="s">
        <v>756</v>
      </c>
      <c r="W2" s="391"/>
      <c r="X2" s="391"/>
      <c r="Y2" s="391"/>
      <c r="Z2" s="392"/>
      <c r="AB2" s="410" t="s">
        <v>82</v>
      </c>
      <c r="AC2" s="411"/>
      <c r="AD2" s="411"/>
      <c r="AE2" s="411"/>
      <c r="AF2" s="412"/>
    </row>
    <row r="3" spans="1:32" ht="10" customHeight="1" thickBot="1">
      <c r="A3" s="407"/>
      <c r="B3" s="404"/>
      <c r="C3" s="215"/>
      <c r="D3" s="216"/>
      <c r="E3" s="216"/>
      <c r="F3" s="216"/>
      <c r="G3" s="216"/>
      <c r="H3" s="216"/>
      <c r="I3" s="214"/>
      <c r="J3" s="216"/>
      <c r="K3" s="216"/>
      <c r="L3" s="216"/>
      <c r="M3" s="216"/>
      <c r="N3" s="216"/>
      <c r="O3" s="214"/>
      <c r="P3" s="216"/>
      <c r="Q3" s="216"/>
      <c r="R3" s="216"/>
      <c r="S3" s="216"/>
      <c r="T3" s="216"/>
      <c r="U3" s="216"/>
      <c r="V3" s="216"/>
      <c r="W3" s="216"/>
      <c r="X3" s="216"/>
      <c r="Y3" s="216"/>
      <c r="Z3" s="216"/>
      <c r="AA3" s="216"/>
      <c r="AB3" s="216"/>
      <c r="AC3" s="216"/>
      <c r="AD3" s="216"/>
      <c r="AE3" s="216"/>
      <c r="AF3" s="216"/>
    </row>
    <row r="4" spans="1:32" ht="85" customHeight="1">
      <c r="A4" s="407"/>
      <c r="B4" s="404"/>
      <c r="C4" s="215"/>
      <c r="D4" s="302" t="s">
        <v>1989</v>
      </c>
      <c r="E4" s="422" t="str">
        <f ca="1">OFFSET('PROGRAMMING SKELETON'!D118,B2-1,0)</f>
        <v>Competition Style Low Bar Back Squat (w/ belt)</v>
      </c>
      <c r="F4" s="422"/>
      <c r="G4" s="422" t="str">
        <f ca="1">OFFSET('PROGRAMMING SKELETON'!D3,B2-1,0)</f>
        <v>•5 reps @ 7 (79% of 1RM)
•5 reps @ 8 (81% of 1RM)
•5 reps @ 9 (84% of 1RM)
•No Back off sets</v>
      </c>
      <c r="H4" s="423"/>
      <c r="I4" s="303"/>
      <c r="J4" s="304" t="s">
        <v>1989</v>
      </c>
      <c r="K4" s="405" t="str">
        <f ca="1">OFFSET('PROGRAMMING SKELETON'!D173,B2-1,0)</f>
        <v>Competition-Style Conventional deadlift w/ belt</v>
      </c>
      <c r="L4" s="405"/>
      <c r="M4" s="405" t="str">
        <f ca="1">OFFSET('PROGRAMMING SKELETON'!G3,B2-1,0)</f>
        <v>•5 reps @ 7 (79% of 1RM)
•5 reps @ 8 (81% of 1RM)
•5 reps @ 9 (84% of 1RM)
•No Back off sets</v>
      </c>
      <c r="N4" s="406"/>
      <c r="O4" s="303"/>
      <c r="P4" s="304" t="s">
        <v>1989</v>
      </c>
      <c r="Q4" s="405" t="str">
        <f ca="1">OFFSET('PROGRAMMING SKELETON'!D228,B2-1,0)</f>
        <v>Squat + Chains (20% 1Rm in chains)</v>
      </c>
      <c r="R4" s="405"/>
      <c r="S4" s="405" t="str">
        <f ca="1">OFFSET('PROGRAMMING SKELETON'!D57,B2-1,0)</f>
        <v>•4 reps @ RPE 7
•4 reps @ RPE 8
•4 reps @ RPE 9
•No back off sets</v>
      </c>
      <c r="T4" s="406"/>
      <c r="U4" s="303"/>
      <c r="V4" s="304" t="s">
        <v>1989</v>
      </c>
      <c r="W4" s="405" t="str">
        <f ca="1">OFFSET('PROGRAMMING SKELETON'!D282,B2-1,0)</f>
        <v>Mid Shin Block/Rack Pull</v>
      </c>
      <c r="X4" s="405"/>
      <c r="Y4" s="405" t="str">
        <f ca="1">OFFSET('PROGRAMMING SKELETON'!G57,B2-1,0)</f>
        <v>•4 reps @ RPE 7
•4 reps @ RPE 8
•4 reps @ RPE 9
•No back off sets</v>
      </c>
      <c r="Z4" s="406"/>
      <c r="AA4" s="305"/>
      <c r="AB4" s="304" t="s">
        <v>1990</v>
      </c>
      <c r="AC4" s="419" t="str">
        <f ca="1">OFFSET('PROGRAMMING SKELETON'!J3,B2-1,0)</f>
        <v>25 min steady state @ RPE 6 1x/wk</v>
      </c>
      <c r="AD4" s="420"/>
      <c r="AE4" s="420"/>
      <c r="AF4" s="421"/>
    </row>
    <row r="5" spans="1:32" ht="85" customHeight="1">
      <c r="A5" s="407"/>
      <c r="B5" s="404"/>
      <c r="C5" s="215"/>
      <c r="D5" s="306" t="s">
        <v>1991</v>
      </c>
      <c r="E5" s="388" t="str">
        <f ca="1">OFFSET('PROGRAMMING SKELETON'!G118,B2-1,0)</f>
        <v>Competition-Style Bench Press</v>
      </c>
      <c r="F5" s="388"/>
      <c r="G5" s="388" t="str">
        <f ca="1">OFFSET('PROGRAMMING SKELETON'!E3,B2-1,0)</f>
        <v>•4 reps @ 7 (81% of 1RM)
•4 reps @ 8 (84% of 1RM)
•4 reps @ 9 (86% of 1RM)
•No Back off sets</v>
      </c>
      <c r="H5" s="389"/>
      <c r="I5" s="303"/>
      <c r="J5" s="307" t="s">
        <v>1991</v>
      </c>
      <c r="K5" s="386" t="str">
        <f ca="1">OFFSET('PROGRAMMING SKELETON'!G173,B2-1,0)</f>
        <v>Low Incline (15*) Bench Press</v>
      </c>
      <c r="L5" s="386"/>
      <c r="M5" s="386" t="str">
        <f ca="1">OFFSET('PROGRAMMING SKELETON'!H3,B2-1,0)</f>
        <v>•5 reps @ 7 (79% of 1RM)
•5 reps @ 8 (81% of 1RM)
•5 reps @ 9 (84% of 1RM)
•No Back off sets</v>
      </c>
      <c r="N5" s="387"/>
      <c r="O5" s="303"/>
      <c r="P5" s="307" t="s">
        <v>1991</v>
      </c>
      <c r="Q5" s="386" t="str">
        <f ca="1">OFFSET('PROGRAMMING SKELETON'!G228,B2-1,0)</f>
        <v>Touch and Go Bench Press</v>
      </c>
      <c r="R5" s="386"/>
      <c r="S5" s="386" t="str">
        <f ca="1">OFFSET('PROGRAMMING SKELETON'!E57,B2-1,0)</f>
        <v>•5 reps @ 7 (79% of 1RM)
•5 reps @ 8 (81% of 1RM)
•5 reps @ 9 (84% of 1RM)
•No Back off sets</v>
      </c>
      <c r="T5" s="387"/>
      <c r="U5" s="303"/>
      <c r="V5" s="307" t="s">
        <v>1991</v>
      </c>
      <c r="W5" s="386" t="str">
        <f ca="1">OFFSET('PROGRAMMING SKELETON'!G282,B2-1,0)</f>
        <v>Slingshot Bench</v>
      </c>
      <c r="X5" s="386"/>
      <c r="Y5" s="386" t="str">
        <f ca="1">OFFSET('PROGRAMMING SKELETON'!H57,B2-1,0)</f>
        <v>•4 reps @ RPE 7
•4 reps @ RPE 8
•4 reps @ RPE 9
•No back off sets</v>
      </c>
      <c r="Z5" s="387"/>
      <c r="AA5" s="305"/>
      <c r="AB5" s="307" t="s">
        <v>1992</v>
      </c>
      <c r="AC5" s="413" t="str">
        <f ca="1">OFFSET('PROGRAMMING SKELETON'!K3,B2-1,0)</f>
        <v>2 sets of upper back work x 12-20 reps @ RPE 8-9, 2x/wk</v>
      </c>
      <c r="AD5" s="414"/>
      <c r="AE5" s="414"/>
      <c r="AF5" s="415"/>
    </row>
    <row r="6" spans="1:32" ht="85" customHeight="1">
      <c r="A6" s="407"/>
      <c r="B6" s="404"/>
      <c r="C6" s="215"/>
      <c r="D6" s="306" t="s">
        <v>1993</v>
      </c>
      <c r="E6" s="388" t="str">
        <f ca="1">OFFSET('PROGRAMMING SKELETON'!J118,B2-1,0)</f>
        <v>Standing Overhead Press</v>
      </c>
      <c r="F6" s="388"/>
      <c r="G6" s="388" t="str">
        <f ca="1">OFFSET('PROGRAMMING SKELETON'!F3,B2-1,0)</f>
        <v>• 10 reps @ RPE 7 
• 10 reps  @ RPE 8
• 10 reps @ RPE 9 
•No back off sets</v>
      </c>
      <c r="H6" s="389"/>
      <c r="I6" s="303"/>
      <c r="J6" s="308" t="s">
        <v>1993</v>
      </c>
      <c r="K6" s="386" t="str">
        <f ca="1">OFFSET('PROGRAMMING SKELETON'!J173,B2-1,0)</f>
        <v>Belt Squat</v>
      </c>
      <c r="L6" s="386"/>
      <c r="M6" s="386" t="str">
        <f ca="1">OFFSET('PROGRAMMING SKELETON'!I3,B2-1,0)</f>
        <v>• 10 reps @ RPE 7 
• 10 reps  @ RPE 8
• 10 reps @ RPE 9 
•No back off sets</v>
      </c>
      <c r="N6" s="387"/>
      <c r="O6" s="303"/>
      <c r="P6" s="308" t="s">
        <v>1993</v>
      </c>
      <c r="Q6" s="386" t="str">
        <f ca="1">OFFSET('PROGRAMMING SKELETON'!J228,B2-1,0)</f>
        <v>High incline bench Press w/ Dumbbells</v>
      </c>
      <c r="R6" s="386"/>
      <c r="S6" s="386" t="str">
        <f ca="1">OFFSET('PROGRAMMING SKELETON'!F57,B2-1,0)</f>
        <v>• 10 reps @ RPE 7 
• 10 reps  @ RPE 8
• 10 reps @ RPE 9 
•No back off sets</v>
      </c>
      <c r="T6" s="387"/>
      <c r="U6" s="303"/>
      <c r="V6" s="308" t="s">
        <v>1993</v>
      </c>
      <c r="W6" s="386" t="str">
        <f ca="1">OFFSET('PROGRAMMING SKELETON'!J282,B2-1,0)</f>
        <v>Hip Thrusts</v>
      </c>
      <c r="X6" s="386"/>
      <c r="Y6" s="386" t="str">
        <f ca="1">OFFSET('PROGRAMMING SKELETON'!I57,B2-1,0)</f>
        <v>• 10 reps @ RPE 7 
• 10 reps  @ RPE 8
• 10 reps @ RPE 9 
•No back off sets</v>
      </c>
      <c r="Z6" s="387"/>
      <c r="AA6" s="305"/>
      <c r="AB6" s="308" t="s">
        <v>1994</v>
      </c>
      <c r="AC6" s="413" t="str">
        <f ca="1">OFFSET('PROGRAMMING SKELETON'!L3,B2-1,0)</f>
        <v>7 min ab work AMRAP 1x/wk</v>
      </c>
      <c r="AD6" s="414"/>
      <c r="AE6" s="414"/>
      <c r="AF6" s="415"/>
    </row>
    <row r="7" spans="1:32" ht="85" customHeight="1" thickBot="1">
      <c r="A7" s="407"/>
      <c r="B7" s="404"/>
      <c r="C7" s="215"/>
      <c r="D7" s="309" t="s">
        <v>1995</v>
      </c>
      <c r="E7" s="408"/>
      <c r="F7" s="408"/>
      <c r="G7" s="408"/>
      <c r="H7" s="409"/>
      <c r="I7" s="310"/>
      <c r="J7" s="311" t="s">
        <v>1995</v>
      </c>
      <c r="K7" s="397"/>
      <c r="L7" s="398"/>
      <c r="M7" s="398"/>
      <c r="N7" s="399"/>
      <c r="O7" s="310"/>
      <c r="P7" s="311" t="s">
        <v>1995</v>
      </c>
      <c r="Q7" s="397"/>
      <c r="R7" s="398"/>
      <c r="S7" s="398"/>
      <c r="T7" s="399"/>
      <c r="U7" s="310"/>
      <c r="V7" s="311" t="s">
        <v>1995</v>
      </c>
      <c r="W7" s="397"/>
      <c r="X7" s="398"/>
      <c r="Y7" s="398"/>
      <c r="Z7" s="399"/>
      <c r="AA7" s="312"/>
      <c r="AB7" s="313" t="s">
        <v>1996</v>
      </c>
      <c r="AC7" s="416" t="str">
        <f ca="1">OFFSET('PROGRAMMING SKELETON'!M3,B2-1,0)</f>
        <v>3 sets of 12-15 reps @ RPE 8, triceps press downs 2x/wk
3 sets of 12-15 reps @ RPE 8, biceps curls 2x/wk</v>
      </c>
      <c r="AD7" s="417"/>
      <c r="AE7" s="417"/>
      <c r="AF7" s="418"/>
    </row>
    <row r="8" spans="1:32" ht="85" customHeight="1">
      <c r="A8" s="407"/>
      <c r="B8" s="404"/>
      <c r="C8" s="215"/>
      <c r="D8" s="314" t="s">
        <v>1997</v>
      </c>
      <c r="E8" s="393" t="str">
        <f ca="1">OFFSET('PROGRAMMING SKELETON'!M118,B2-1,0)</f>
        <v>GPP or None</v>
      </c>
      <c r="F8" s="393"/>
      <c r="G8" s="393"/>
      <c r="H8" s="394"/>
      <c r="I8" s="310"/>
      <c r="J8" s="315" t="s">
        <v>2000</v>
      </c>
      <c r="K8" s="395" t="str">
        <f ca="1">OFFSET('PROGRAMMING SKELETON'!M174,B2-2,0)</f>
        <v>GPP or None</v>
      </c>
      <c r="L8" s="395"/>
      <c r="M8" s="395"/>
      <c r="N8" s="396"/>
      <c r="O8" s="310"/>
      <c r="P8" s="315" t="s">
        <v>1999</v>
      </c>
      <c r="Q8" s="395" t="str">
        <f ca="1">OFFSET('PROGRAMMING SKELETON'!M229,B2-2,0)</f>
        <v>GPP or None</v>
      </c>
      <c r="R8" s="395"/>
      <c r="S8" s="395"/>
      <c r="T8" s="396"/>
      <c r="U8" s="310"/>
      <c r="V8" s="315" t="s">
        <v>1998</v>
      </c>
      <c r="W8" s="395" t="str">
        <f ca="1">OFFSET('PROGRAMMING SKELETON'!M283,B2-2,0)</f>
        <v>GPP or None</v>
      </c>
      <c r="X8" s="395"/>
      <c r="Y8" s="395"/>
      <c r="Z8" s="396"/>
      <c r="AA8" s="316"/>
      <c r="AB8" s="316"/>
      <c r="AC8" s="316"/>
      <c r="AD8" s="316"/>
      <c r="AE8" s="316"/>
      <c r="AF8" s="305"/>
    </row>
    <row r="9" spans="1:32" ht="85" customHeight="1" thickBot="1">
      <c r="A9" s="407"/>
      <c r="B9" s="404"/>
      <c r="C9" s="215"/>
      <c r="D9" s="317" t="s">
        <v>1995</v>
      </c>
      <c r="E9" s="400" t="str">
        <f ca="1">OFFSET('PROGRAMMING SKELETON'!N118,B2-1,0)</f>
        <v>GPP or None</v>
      </c>
      <c r="F9" s="400"/>
      <c r="G9" s="400"/>
      <c r="H9" s="401"/>
      <c r="I9" s="310"/>
      <c r="J9" s="318" t="s">
        <v>1991</v>
      </c>
      <c r="K9" s="402" t="str">
        <f ca="1">OFFSET('PROGRAMMING SKELETON'!N174,B2-2,0)</f>
        <v>GPP or None</v>
      </c>
      <c r="L9" s="402"/>
      <c r="M9" s="402"/>
      <c r="N9" s="403"/>
      <c r="O9" s="310"/>
      <c r="P9" s="318" t="s">
        <v>1991</v>
      </c>
      <c r="Q9" s="402" t="str">
        <f ca="1">OFFSET('PROGRAMMING SKELETON'!N229,B2-2,0)</f>
        <v>GPP or None</v>
      </c>
      <c r="R9" s="402"/>
      <c r="S9" s="402"/>
      <c r="T9" s="403"/>
      <c r="U9" s="310"/>
      <c r="V9" s="318" t="s">
        <v>1991</v>
      </c>
      <c r="W9" s="402" t="str">
        <f ca="1">OFFSET('PROGRAMMING SKELETON'!N283,B2-2,0)</f>
        <v>GPP or None</v>
      </c>
      <c r="X9" s="402"/>
      <c r="Y9" s="402"/>
      <c r="Z9" s="403"/>
      <c r="AA9" s="316"/>
      <c r="AB9" s="316"/>
      <c r="AC9" s="316"/>
      <c r="AD9" s="316"/>
      <c r="AE9" s="316"/>
      <c r="AF9" s="305"/>
    </row>
    <row r="10" spans="1:32" ht="20" customHeight="1" thickBot="1">
      <c r="A10" s="407"/>
      <c r="B10" s="217"/>
      <c r="C10" s="215"/>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23"/>
      <c r="AE10" s="223"/>
    </row>
    <row r="11" spans="1:32" ht="85" customHeight="1" thickBot="1">
      <c r="A11" s="407"/>
      <c r="B11" s="404">
        <v>2</v>
      </c>
      <c r="C11" s="215">
        <v>0</v>
      </c>
      <c r="D11" s="390" t="s">
        <v>753</v>
      </c>
      <c r="E11" s="391"/>
      <c r="F11" s="391"/>
      <c r="G11" s="391"/>
      <c r="H11" s="392"/>
      <c r="I11" s="214"/>
      <c r="J11" s="390" t="s">
        <v>754</v>
      </c>
      <c r="K11" s="391"/>
      <c r="L11" s="391"/>
      <c r="M11" s="391"/>
      <c r="N11" s="392"/>
      <c r="O11" s="214"/>
      <c r="P11" s="390" t="s">
        <v>755</v>
      </c>
      <c r="Q11" s="391"/>
      <c r="R11" s="391"/>
      <c r="S11" s="391"/>
      <c r="T11" s="392"/>
      <c r="U11" s="214"/>
      <c r="V11" s="390" t="s">
        <v>756</v>
      </c>
      <c r="W11" s="391"/>
      <c r="X11" s="391"/>
      <c r="Y11" s="391"/>
      <c r="Z11" s="392"/>
      <c r="AA11" s="213"/>
      <c r="AB11" s="410" t="s">
        <v>82</v>
      </c>
      <c r="AC11" s="411"/>
      <c r="AD11" s="411"/>
      <c r="AE11" s="411"/>
      <c r="AF11" s="412"/>
    </row>
    <row r="12" spans="1:32" ht="10" customHeight="1" thickBot="1">
      <c r="A12" s="407"/>
      <c r="B12" s="404"/>
      <c r="C12" s="215"/>
      <c r="D12" s="216"/>
      <c r="E12" s="216"/>
      <c r="F12" s="216"/>
      <c r="G12" s="216"/>
      <c r="H12" s="216"/>
      <c r="I12" s="214"/>
      <c r="J12" s="216"/>
      <c r="K12" s="216"/>
      <c r="L12" s="216"/>
      <c r="M12" s="216"/>
      <c r="N12" s="216"/>
      <c r="O12" s="214"/>
      <c r="P12" s="216"/>
      <c r="Q12" s="216"/>
      <c r="R12" s="216"/>
      <c r="S12" s="216"/>
      <c r="T12" s="216"/>
      <c r="U12" s="216"/>
      <c r="V12" s="216"/>
      <c r="W12" s="216"/>
      <c r="X12" s="216"/>
      <c r="Y12" s="216"/>
      <c r="Z12" s="216"/>
      <c r="AA12" s="216"/>
      <c r="AB12" s="216"/>
      <c r="AC12" s="216"/>
      <c r="AD12" s="216"/>
      <c r="AE12" s="216"/>
      <c r="AF12" s="216"/>
    </row>
    <row r="13" spans="1:32" ht="85" customHeight="1">
      <c r="A13" s="407"/>
      <c r="B13" s="404"/>
      <c r="C13" s="215"/>
      <c r="D13" s="302" t="s">
        <v>1989</v>
      </c>
      <c r="E13" s="422" t="str">
        <f ca="1">OFFSET('PROGRAMMING SKELETON'!D127,B11-10,0)</f>
        <v>Competition Style Low Bar Back Squat (w/ belt)</v>
      </c>
      <c r="F13" s="422"/>
      <c r="G13" s="422" t="str">
        <f ca="1">OFFSET('PROGRAMMING SKELETON'!D12,B11-10,0)</f>
        <v>• 1 rep @ RPE 8 (90-93% 1RM)
•5 reps  @ RPE 9 ( ~84% e1RM)
• 76% e1RM x 15 reps (sets of 4-6 reps, all sets &lt; RPE 8.5)</v>
      </c>
      <c r="H13" s="423"/>
      <c r="I13" s="303"/>
      <c r="J13" s="304" t="s">
        <v>1989</v>
      </c>
      <c r="K13" s="405" t="str">
        <f ca="1">OFFSET('PROGRAMMING SKELETON'!D182,B11-10,0)</f>
        <v>Competition-Style Conventional deadlift w/ belt</v>
      </c>
      <c r="L13" s="405"/>
      <c r="M13" s="405" t="str">
        <f ca="1">OFFSET('PROGRAMMING SKELETON'!G12,B11-10,0)</f>
        <v>• 1 rep @ RPE 8 (90-93% 1RM)
•5 reps  @ RPE 9 ( ~84% e1RM)
• 76% e1RM x 15 reps (sets of 4-6 reps, all sets &lt; RPE 8.5)</v>
      </c>
      <c r="N13" s="406"/>
      <c r="O13" s="303"/>
      <c r="P13" s="304" t="s">
        <v>1989</v>
      </c>
      <c r="Q13" s="405" t="str">
        <f ca="1">OFFSET('PROGRAMMING SKELETON'!D237,B11-10,0)</f>
        <v>Squat + Chains (20% 1Rm in chains)</v>
      </c>
      <c r="R13" s="405"/>
      <c r="S13" s="405" t="str">
        <f ca="1">OFFSET('PROGRAMMING SKELETON'!D66,B11-10,0)</f>
        <v>•4 reps @ RPE 7
•4 reps @ RPE 8
• 4 reps @ RPE 9
•Take 5% off from the 4 @ RPE 9 set and do 1 set of 4</v>
      </c>
      <c r="T13" s="406"/>
      <c r="U13" s="303"/>
      <c r="V13" s="304" t="s">
        <v>1989</v>
      </c>
      <c r="W13" s="405" t="str">
        <f ca="1">OFFSET('PROGRAMMING SKELETON'!D291,B11-10,0)</f>
        <v>Mid Shin Block/Rack Pull</v>
      </c>
      <c r="X13" s="405"/>
      <c r="Y13" s="405" t="str">
        <f ca="1">OFFSET('PROGRAMMING SKELETON'!G66,B11-10,0)</f>
        <v>•4 reps @ RPE 7
•4 reps @ RPE 8
• 4 reps @ RPE 9
•Take 5% off from the 4 @ RPE 9 set and do 1 set of 4</v>
      </c>
      <c r="Z13" s="406"/>
      <c r="AA13" s="305"/>
      <c r="AB13" s="304" t="s">
        <v>1990</v>
      </c>
      <c r="AC13" s="419" t="str">
        <f ca="1">OFFSET('PROGRAMMING SKELETON'!J12,B11-10,0)</f>
        <v>25 min steady state @ RPE 6 2x/wk</v>
      </c>
      <c r="AD13" s="420"/>
      <c r="AE13" s="420"/>
      <c r="AF13" s="421"/>
    </row>
    <row r="14" spans="1:32" ht="85" customHeight="1">
      <c r="A14" s="407"/>
      <c r="B14" s="404"/>
      <c r="C14" s="215"/>
      <c r="D14" s="306" t="s">
        <v>1991</v>
      </c>
      <c r="E14" s="388" t="str">
        <f ca="1">OFFSET('PROGRAMMING SKELETON'!G127,B11-10,0)</f>
        <v>Competition-Style Bench Press</v>
      </c>
      <c r="F14" s="388"/>
      <c r="G14" s="388" t="str">
        <f ca="1">OFFSET('PROGRAMMING SKELETON'!E12,B11-10,0)</f>
        <v>• 1 rep @ RPE 8 (90-93% 1RM)
•4 reps  @ RPE 9 ( ~86% e1RM)
• 80% e1RM x 12 reps (sets of 3-4 @ RPE 7-8.5)</v>
      </c>
      <c r="H14" s="389"/>
      <c r="I14" s="303"/>
      <c r="J14" s="307" t="s">
        <v>1991</v>
      </c>
      <c r="K14" s="386" t="str">
        <f ca="1">OFFSET('PROGRAMMING SKELETON'!G182,B11-10,0)</f>
        <v>Low Incline (15*) Bench Press</v>
      </c>
      <c r="L14" s="386"/>
      <c r="M14" s="386" t="str">
        <f ca="1">OFFSET('PROGRAMMING SKELETON'!H12,B11-10,0)</f>
        <v>•5 reps @ 7 (79% of 1RM)
•5 reps @ 8 (81% of 1RM)
•5 reps @ 9 (84% of 1RM)
•-5% from 5 @ 9 x 5 reps until @ 9 again (cap at 2 sets of 5)</v>
      </c>
      <c r="N14" s="387"/>
      <c r="O14" s="303"/>
      <c r="P14" s="307" t="s">
        <v>1991</v>
      </c>
      <c r="Q14" s="386" t="str">
        <f ca="1">OFFSET('PROGRAMMING SKELETON'!G237,B11-10,0)</f>
        <v>Touch and Go Bench Press</v>
      </c>
      <c r="R14" s="386"/>
      <c r="S14" s="386" t="str">
        <f ca="1">OFFSET('PROGRAMMING SKELETON'!E66,B11-10,0)</f>
        <v>•5 reps @ 7 (79% of 1RM)
•5 reps @ 8 (81% of 1RM)
•5 reps @ 9 (84% of 1RM)
•-5% from 5 @ 9 x 5 reps until @ 9 again (cap at 2 sets of 5)</v>
      </c>
      <c r="T14" s="387"/>
      <c r="U14" s="303"/>
      <c r="V14" s="307" t="s">
        <v>1991</v>
      </c>
      <c r="W14" s="386" t="str">
        <f ca="1">OFFSET('PROGRAMMING SKELETON'!G291,B11-10,0)</f>
        <v>Slingshot Bench</v>
      </c>
      <c r="X14" s="386"/>
      <c r="Y14" s="386" t="str">
        <f ca="1">OFFSET('PROGRAMMING SKELETON'!H66,B11-10,0)</f>
        <v>•4 reps @ RPE 7
•4 reps @ RPE 8
• 4 reps @ RPE 9
•Take 5% off from the 4 @ RPE 9 set and do 2-3 sets of 4 (until effort is ~ RPE 9 again)</v>
      </c>
      <c r="Z14" s="387"/>
      <c r="AA14" s="305"/>
      <c r="AB14" s="307" t="s">
        <v>1992</v>
      </c>
      <c r="AC14" s="413" t="str">
        <f ca="1">OFFSET('PROGRAMMING SKELETON'!K12,B11-10,0)</f>
        <v>2 sets of upper back work x 12-20 reps @ RPE 8-9, 2x/wk</v>
      </c>
      <c r="AD14" s="414"/>
      <c r="AE14" s="414"/>
      <c r="AF14" s="415"/>
    </row>
    <row r="15" spans="1:32" ht="85" customHeight="1">
      <c r="A15" s="407"/>
      <c r="B15" s="404"/>
      <c r="C15" s="215"/>
      <c r="D15" s="306" t="s">
        <v>1993</v>
      </c>
      <c r="E15" s="388" t="str">
        <f ca="1">OFFSET('PROGRAMMING SKELETON'!J127,B11-10,0)</f>
        <v>Standing Overhead Press</v>
      </c>
      <c r="F15" s="388"/>
      <c r="G15" s="388" t="str">
        <f ca="1">OFFSET('PROGRAMMING SKELETON'!F12,B11-10,0)</f>
        <v>• 10 reps @ RPE 7 
• 10 reps  @ RPE 8
• 10 reps @ RPE 9 
•Take off 5% from 10 @ 9 for 1 more set of 10</v>
      </c>
      <c r="H15" s="389"/>
      <c r="I15" s="303"/>
      <c r="J15" s="308" t="s">
        <v>1993</v>
      </c>
      <c r="K15" s="386" t="str">
        <f ca="1">OFFSET('PROGRAMMING SKELETON'!J182,B11-10,0)</f>
        <v>Belt Squat</v>
      </c>
      <c r="L15" s="386"/>
      <c r="M15" s="386" t="str">
        <f ca="1">OFFSET('PROGRAMMING SKELETON'!I12,B11-10,0)</f>
        <v>• 10 reps @ RPE 6
• 10 reps @ RPE 7 
• 10 reps  @ RPE 8
• Repeat 10 @ 8 x 1 set of 10</v>
      </c>
      <c r="N15" s="387"/>
      <c r="O15" s="303"/>
      <c r="P15" s="308" t="s">
        <v>1993</v>
      </c>
      <c r="Q15" s="386" t="str">
        <f ca="1">OFFSET('PROGRAMMING SKELETON'!J237,B11-10,0)</f>
        <v>High incline bench Press w/ Dumbbells</v>
      </c>
      <c r="R15" s="386"/>
      <c r="S15" s="386" t="str">
        <f ca="1">OFFSET('PROGRAMMING SKELETON'!F66,B11-10,0)</f>
        <v>• 10 reps @ RPE 7 
• 10 reps  @ RPE 8
• 10 reps @ RPE 9 
•Take off 5% from 10 @ 9 for 1 more set of 10</v>
      </c>
      <c r="T15" s="387"/>
      <c r="U15" s="303"/>
      <c r="V15" s="308" t="s">
        <v>1993</v>
      </c>
      <c r="W15" s="386" t="str">
        <f ca="1">OFFSET('PROGRAMMING SKELETON'!J291,B11-10,0)</f>
        <v>Hip Thrusts</v>
      </c>
      <c r="X15" s="386"/>
      <c r="Y15" s="386" t="str">
        <f ca="1">OFFSET('PROGRAMMING SKELETON'!I66,B11-10,0)</f>
        <v>• 10 reps @ RPE 7 
• 10 reps  @ RPE 8
• 10 reps @ RPE 9 
•Take off 5% from 10 @ 9 for 1 more set of 10</v>
      </c>
      <c r="Z15" s="387"/>
      <c r="AA15" s="305"/>
      <c r="AB15" s="308" t="s">
        <v>1994</v>
      </c>
      <c r="AC15" s="413" t="str">
        <f ca="1">OFFSET('PROGRAMMING SKELETON'!L12,B11-10,0)</f>
        <v>7 min ab work AMRAP 2x/wk</v>
      </c>
      <c r="AD15" s="414"/>
      <c r="AE15" s="414"/>
      <c r="AF15" s="415"/>
    </row>
    <row r="16" spans="1:32" ht="85" customHeight="1" thickBot="1">
      <c r="A16" s="407"/>
      <c r="B16" s="404"/>
      <c r="C16" s="215"/>
      <c r="D16" s="309" t="s">
        <v>1995</v>
      </c>
      <c r="E16" s="408"/>
      <c r="F16" s="408"/>
      <c r="G16" s="408"/>
      <c r="H16" s="409"/>
      <c r="I16" s="310"/>
      <c r="J16" s="311" t="s">
        <v>1995</v>
      </c>
      <c r="K16" s="397"/>
      <c r="L16" s="398"/>
      <c r="M16" s="398"/>
      <c r="N16" s="399"/>
      <c r="O16" s="310"/>
      <c r="P16" s="311" t="s">
        <v>1995</v>
      </c>
      <c r="Q16" s="397"/>
      <c r="R16" s="398"/>
      <c r="S16" s="398"/>
      <c r="T16" s="399"/>
      <c r="U16" s="310"/>
      <c r="V16" s="311" t="s">
        <v>1995</v>
      </c>
      <c r="W16" s="397"/>
      <c r="X16" s="398"/>
      <c r="Y16" s="398"/>
      <c r="Z16" s="399"/>
      <c r="AA16" s="312"/>
      <c r="AB16" s="313" t="s">
        <v>1996</v>
      </c>
      <c r="AC16" s="416" t="str">
        <f ca="1">OFFSET('PROGRAMMING SKELETON'!M12,B11-10,0)</f>
        <v>3 sets of 12-15 reps @ RPE 8, triceps press downs 2x/wk
3 sets of 12-15 reps @ RPE 8, biceps curls 2x/wk</v>
      </c>
      <c r="AD16" s="417"/>
      <c r="AE16" s="417"/>
      <c r="AF16" s="418"/>
    </row>
    <row r="17" spans="1:32" ht="85" customHeight="1">
      <c r="A17" s="407"/>
      <c r="B17" s="404"/>
      <c r="C17" s="215"/>
      <c r="D17" s="314" t="s">
        <v>1997</v>
      </c>
      <c r="E17" s="393" t="str">
        <f ca="1">OFFSET('PROGRAMMING SKELETON'!M127,B11-10,0)</f>
        <v>GPP or None</v>
      </c>
      <c r="F17" s="393"/>
      <c r="G17" s="393"/>
      <c r="H17" s="394"/>
      <c r="I17" s="310"/>
      <c r="J17" s="315" t="s">
        <v>2000</v>
      </c>
      <c r="K17" s="395" t="str">
        <f ca="1">OFFSET('PROGRAMMING SKELETON'!M183,B11-11,0)</f>
        <v>GPP or None</v>
      </c>
      <c r="L17" s="395"/>
      <c r="M17" s="395"/>
      <c r="N17" s="396"/>
      <c r="O17" s="310"/>
      <c r="P17" s="315" t="s">
        <v>1999</v>
      </c>
      <c r="Q17" s="395" t="str">
        <f ca="1">OFFSET('PROGRAMMING SKELETON'!M238,B11-11,0)</f>
        <v>GPP or None</v>
      </c>
      <c r="R17" s="395"/>
      <c r="S17" s="395"/>
      <c r="T17" s="396"/>
      <c r="U17" s="310"/>
      <c r="V17" s="315" t="s">
        <v>1998</v>
      </c>
      <c r="W17" s="395" t="str">
        <f ca="1">OFFSET('PROGRAMMING SKELETON'!M292,B11-11,0)</f>
        <v>GPP or None</v>
      </c>
      <c r="X17" s="395"/>
      <c r="Y17" s="395"/>
      <c r="Z17" s="396"/>
      <c r="AA17" s="316"/>
      <c r="AB17" s="316"/>
      <c r="AC17" s="316"/>
      <c r="AD17" s="316"/>
      <c r="AE17" s="316"/>
      <c r="AF17" s="305"/>
    </row>
    <row r="18" spans="1:32" ht="85" customHeight="1" thickBot="1">
      <c r="A18" s="407"/>
      <c r="B18" s="404"/>
      <c r="C18" s="215"/>
      <c r="D18" s="317" t="s">
        <v>1995</v>
      </c>
      <c r="E18" s="400" t="str">
        <f ca="1">OFFSET('PROGRAMMING SKELETON'!N127,B11-10,0)</f>
        <v>GPP or None</v>
      </c>
      <c r="F18" s="400"/>
      <c r="G18" s="400"/>
      <c r="H18" s="401"/>
      <c r="I18" s="310"/>
      <c r="J18" s="318" t="s">
        <v>1991</v>
      </c>
      <c r="K18" s="402" t="str">
        <f ca="1">OFFSET('PROGRAMMING SKELETON'!N183,B11-11,0)</f>
        <v>GPP or None</v>
      </c>
      <c r="L18" s="402"/>
      <c r="M18" s="402"/>
      <c r="N18" s="403"/>
      <c r="O18" s="310"/>
      <c r="P18" s="318" t="s">
        <v>1991</v>
      </c>
      <c r="Q18" s="402" t="str">
        <f ca="1">OFFSET('PROGRAMMING SKELETON'!N238,B11-11,0)</f>
        <v>GPP or None</v>
      </c>
      <c r="R18" s="402"/>
      <c r="S18" s="402"/>
      <c r="T18" s="403"/>
      <c r="U18" s="310"/>
      <c r="V18" s="318" t="s">
        <v>1991</v>
      </c>
      <c r="W18" s="402" t="str">
        <f ca="1">OFFSET('PROGRAMMING SKELETON'!N292,B11-11,0)</f>
        <v>GPP or None</v>
      </c>
      <c r="X18" s="402"/>
      <c r="Y18" s="402"/>
      <c r="Z18" s="403"/>
      <c r="AA18" s="316"/>
      <c r="AB18" s="316"/>
      <c r="AC18" s="316"/>
      <c r="AD18" s="316"/>
      <c r="AE18" s="316"/>
      <c r="AF18" s="305"/>
    </row>
    <row r="19" spans="1:32" ht="10" customHeight="1" thickBot="1">
      <c r="A19" s="407"/>
      <c r="B19" s="219"/>
      <c r="C19" s="220"/>
      <c r="D19" s="219"/>
      <c r="E19" s="219"/>
      <c r="F19" s="219"/>
      <c r="G19" s="218"/>
      <c r="H19" s="219"/>
      <c r="I19" s="221"/>
      <c r="J19" s="219"/>
      <c r="K19" s="219"/>
      <c r="L19" s="218"/>
      <c r="M19" s="219"/>
      <c r="N19" s="219"/>
      <c r="O19" s="221"/>
      <c r="P19" s="219"/>
      <c r="Q19" s="218"/>
      <c r="R19" s="219"/>
      <c r="S19" s="219"/>
      <c r="T19" s="219"/>
      <c r="U19" s="221"/>
      <c r="V19" s="219"/>
      <c r="W19" s="219"/>
      <c r="X19" s="219"/>
      <c r="Y19" s="218"/>
      <c r="Z19" s="218"/>
      <c r="AA19" s="223"/>
      <c r="AB19" s="223"/>
      <c r="AC19" s="223"/>
      <c r="AD19" s="223"/>
      <c r="AE19" s="223"/>
    </row>
    <row r="20" spans="1:32" ht="85" customHeight="1" thickBot="1">
      <c r="A20" s="407"/>
      <c r="B20" s="404">
        <v>3</v>
      </c>
      <c r="C20" s="215"/>
      <c r="D20" s="390" t="s">
        <v>753</v>
      </c>
      <c r="E20" s="391"/>
      <c r="F20" s="391"/>
      <c r="G20" s="391"/>
      <c r="H20" s="392"/>
      <c r="I20" s="214"/>
      <c r="J20" s="390" t="s">
        <v>754</v>
      </c>
      <c r="K20" s="391"/>
      <c r="L20" s="391"/>
      <c r="M20" s="391"/>
      <c r="N20" s="392"/>
      <c r="O20" s="214"/>
      <c r="P20" s="390" t="s">
        <v>755</v>
      </c>
      <c r="Q20" s="391"/>
      <c r="R20" s="391"/>
      <c r="S20" s="391"/>
      <c r="T20" s="392"/>
      <c r="U20" s="214"/>
      <c r="V20" s="390" t="s">
        <v>756</v>
      </c>
      <c r="W20" s="391"/>
      <c r="X20" s="391"/>
      <c r="Y20" s="391"/>
      <c r="Z20" s="392"/>
      <c r="AA20" s="213"/>
      <c r="AB20" s="410" t="s">
        <v>82</v>
      </c>
      <c r="AC20" s="411"/>
      <c r="AD20" s="411"/>
      <c r="AE20" s="411"/>
      <c r="AF20" s="412"/>
    </row>
    <row r="21" spans="1:32" ht="20" customHeight="1" thickBot="1">
      <c r="A21" s="407"/>
      <c r="B21" s="404"/>
      <c r="C21" s="215"/>
      <c r="D21" s="216"/>
      <c r="E21" s="216"/>
      <c r="F21" s="216"/>
      <c r="G21" s="216"/>
      <c r="H21" s="216"/>
      <c r="I21" s="214"/>
      <c r="J21" s="216"/>
      <c r="K21" s="216"/>
      <c r="L21" s="216"/>
      <c r="M21" s="216"/>
      <c r="N21" s="216"/>
      <c r="O21" s="214"/>
      <c r="P21" s="216"/>
      <c r="Q21" s="216"/>
      <c r="R21" s="216"/>
      <c r="S21" s="216"/>
      <c r="T21" s="216"/>
      <c r="U21" s="216"/>
      <c r="V21" s="216"/>
      <c r="W21" s="216"/>
      <c r="X21" s="216"/>
      <c r="Y21" s="216"/>
      <c r="Z21" s="216"/>
      <c r="AA21" s="216"/>
      <c r="AB21" s="216"/>
      <c r="AC21" s="216"/>
      <c r="AD21" s="216"/>
      <c r="AE21" s="216"/>
      <c r="AF21" s="216"/>
    </row>
    <row r="22" spans="1:32" ht="85" customHeight="1">
      <c r="A22" s="407"/>
      <c r="B22" s="404"/>
      <c r="C22" s="215"/>
      <c r="D22" s="302" t="s">
        <v>1989</v>
      </c>
      <c r="E22" s="422" t="str">
        <f ca="1">OFFSET('PROGRAMMING SKELETON'!D136,B20-19,0)</f>
        <v>Competition Style Low Bar Back Squat (w/ belt)</v>
      </c>
      <c r="F22" s="422"/>
      <c r="G22" s="422" t="str">
        <f ca="1">OFFSET('PROGRAMMING SKELETON'!D21,B20-19,0)</f>
        <v>• 1 rep @ RPE 8 (90-93% 1RM)
•5 reps  @ RPE 9 ( ~84% e1RM)
• 76% e1RM x 20 reps (sets of 4-6 reps, all sets &lt; RPE 8.5)</v>
      </c>
      <c r="H22" s="423"/>
      <c r="I22" s="303"/>
      <c r="J22" s="304" t="s">
        <v>1989</v>
      </c>
      <c r="K22" s="405" t="str">
        <f ca="1">OFFSET('PROGRAMMING SKELETON'!D191,B20-19,0)</f>
        <v>Competition-Style Conventional deadlift w/ belt</v>
      </c>
      <c r="L22" s="405"/>
      <c r="M22" s="405" t="str">
        <f ca="1">OFFSET('PROGRAMMING SKELETON'!G21,B20-19,0)</f>
        <v>• 1 rep @ RPE 8 (90-93% 1RM)
•5 reps  @ RPE 9 ( ~84% e1RM)
• 76% e1RM x 20 reps (sets of 4-6 reps, all sets &lt; RPE 8.5)</v>
      </c>
      <c r="N22" s="406"/>
      <c r="O22" s="303"/>
      <c r="P22" s="304" t="s">
        <v>1989</v>
      </c>
      <c r="Q22" s="405" t="str">
        <f ca="1">OFFSET('PROGRAMMING SKELETON'!D246,B20-19,0)</f>
        <v>Squat + Chains (20% 1Rm in chains)</v>
      </c>
      <c r="R22" s="405"/>
      <c r="S22" s="405" t="str">
        <f ca="1">OFFSET('PROGRAMMING SKELETON'!D75,B20-19,0)</f>
        <v xml:space="preserve">•4 reps @ RPE 7
•4 reps @ RPE 8
• 4 reps @ RPE 9
•Take 5% off from the 4 @ RPE 9 set and do sets of 4 until @ 9 again (Cap at 2 sets) </v>
      </c>
      <c r="T22" s="406"/>
      <c r="U22" s="303"/>
      <c r="V22" s="304" t="s">
        <v>1989</v>
      </c>
      <c r="W22" s="405" t="str">
        <f ca="1">OFFSET('PROGRAMMING SKELETON'!D300,B20-19,0)</f>
        <v>Mid Shin Block/Rack Pull</v>
      </c>
      <c r="X22" s="405"/>
      <c r="Y22" s="405" t="str">
        <f ca="1">OFFSET('PROGRAMMING SKELETON'!G75,B20-19,0)</f>
        <v xml:space="preserve">•4 reps @ RPE 7
•4 reps @ RPE 8
• 4 reps @ RPE 9
•Take 5% off from the 4 @ RPE 9 set and do sets of 4 until @ 9 again (Cap at 2 sets) </v>
      </c>
      <c r="Z22" s="406"/>
      <c r="AA22" s="305"/>
      <c r="AB22" s="304" t="s">
        <v>1990</v>
      </c>
      <c r="AC22" s="419" t="str">
        <f ca="1">OFFSET('PROGRAMMING SKELETON'!J21,B20-19,0)</f>
        <v>25 min steady state @ RPE 6 2x/wk</v>
      </c>
      <c r="AD22" s="420"/>
      <c r="AE22" s="420"/>
      <c r="AF22" s="421"/>
    </row>
    <row r="23" spans="1:32" ht="85" customHeight="1">
      <c r="A23" s="407"/>
      <c r="B23" s="404"/>
      <c r="C23" s="215"/>
      <c r="D23" s="306" t="s">
        <v>1991</v>
      </c>
      <c r="E23" s="388" t="str">
        <f ca="1">OFFSET('PROGRAMMING SKELETON'!G136,B20-19,0)</f>
        <v>Competition-Style Bench Press</v>
      </c>
      <c r="F23" s="388"/>
      <c r="G23" s="388" t="str">
        <f ca="1">OFFSET('PROGRAMMING SKELETON'!E21,B20-19,0)</f>
        <v>• 1 rep @ RPE 8 (90-93% 1RM)
•4 reps  @ RPE 9 ( ~86% e1RM)
• 80% e1RM x 16 reps (sets of 3-4 @ RPE 7-8.5)</v>
      </c>
      <c r="H23" s="389"/>
      <c r="I23" s="303"/>
      <c r="J23" s="307" t="s">
        <v>1991</v>
      </c>
      <c r="K23" s="386" t="str">
        <f ca="1">OFFSET('PROGRAMMING SKELETON'!G191,B20-19,0)</f>
        <v>Low Incline (15*) Bench Press</v>
      </c>
      <c r="L23" s="386"/>
      <c r="M23" s="386" t="str">
        <f ca="1">OFFSET('PROGRAMMING SKELETON'!H21,B20-19,0)</f>
        <v>•5 reps @ 7 (79% of 1RM)
•5 reps @ 8 (81% of 1RM)
•5 reps @ 9 (84% of 1RM)
•-5% from 5 @ 9 x 5 reps until @ 9 again (cap at 2 sets of 5)</v>
      </c>
      <c r="N23" s="387"/>
      <c r="O23" s="303"/>
      <c r="P23" s="307" t="s">
        <v>1991</v>
      </c>
      <c r="Q23" s="386" t="str">
        <f ca="1">OFFSET('PROGRAMMING SKELETON'!G246,B20-19,0)</f>
        <v>Touch and Go Bench Press</v>
      </c>
      <c r="R23" s="386"/>
      <c r="S23" s="386" t="str">
        <f ca="1">OFFSET('PROGRAMMING SKELETON'!E75,B20-19,0)</f>
        <v>•5 reps @ 7 (79% of 1RM)
•5 reps @ 8 (81% of 1RM)
•5 reps @ 9 (84% of 1RM)
•-5% from 5 @ 9 x 5 reps until @ 9 again (cap at 2 sets of 5)</v>
      </c>
      <c r="T23" s="387"/>
      <c r="U23" s="303"/>
      <c r="V23" s="307" t="s">
        <v>1991</v>
      </c>
      <c r="W23" s="386" t="str">
        <f ca="1">OFFSET('PROGRAMMING SKELETON'!G300,B20-19,0)</f>
        <v>Slingshot Bench</v>
      </c>
      <c r="X23" s="386"/>
      <c r="Y23" s="386" t="str">
        <f ca="1">OFFSET('PROGRAMMING SKELETON'!H75,B20-19,0)</f>
        <v>•4 reps @ RPE 7
•4 reps @ RPE 8
• 4 reps @ RPE 9
•Take 5% off from the 4 @ RPE 9 set and do 2-3 sets of 4 (until effort is ~ RPE 9 again)</v>
      </c>
      <c r="Z23" s="387"/>
      <c r="AA23" s="305"/>
      <c r="AB23" s="307" t="s">
        <v>1992</v>
      </c>
      <c r="AC23" s="413" t="str">
        <f ca="1">OFFSET('PROGRAMMING SKELETON'!K21,B20-19,0)</f>
        <v>2 sets of upper back work x 12-20 reps @ RPE 8-9, 2x/wk</v>
      </c>
      <c r="AD23" s="414"/>
      <c r="AE23" s="414"/>
      <c r="AF23" s="415"/>
    </row>
    <row r="24" spans="1:32" ht="85" customHeight="1">
      <c r="A24" s="407"/>
      <c r="B24" s="404"/>
      <c r="C24" s="215"/>
      <c r="D24" s="306" t="s">
        <v>1993</v>
      </c>
      <c r="E24" s="388" t="str">
        <f ca="1">OFFSET('PROGRAMMING SKELETON'!J136,B20-19,0)</f>
        <v>Standing Overhead Press</v>
      </c>
      <c r="F24" s="388"/>
      <c r="G24" s="388" t="str">
        <f ca="1">OFFSET('PROGRAMMING SKELETON'!F21,B20-19,0)</f>
        <v>• 10 reps @ RPE 7 
• 10 reps  @ RPE 8
• 10 reps @ RPE 9 
•Take off 5% from 10 @ 9 for 1 more set of 10</v>
      </c>
      <c r="H24" s="389"/>
      <c r="I24" s="303"/>
      <c r="J24" s="308" t="s">
        <v>1993</v>
      </c>
      <c r="K24" s="386" t="str">
        <f ca="1">OFFSET('PROGRAMMING SKELETON'!J191,B20-19,0)</f>
        <v>Belt Squat</v>
      </c>
      <c r="L24" s="386"/>
      <c r="M24" s="386" t="str">
        <f ca="1">OFFSET('PROGRAMMING SKELETON'!I21,B20-19,0)</f>
        <v>• 10 reps @ RPE 6
• 10 reps @ RPE 7 
• 10 reps  @ RPE 8
• Repeat 10 @ 8 x 1 set of 10</v>
      </c>
      <c r="N24" s="387"/>
      <c r="O24" s="303"/>
      <c r="P24" s="308" t="s">
        <v>1993</v>
      </c>
      <c r="Q24" s="386" t="str">
        <f ca="1">OFFSET('PROGRAMMING SKELETON'!J246,B20-19,0)</f>
        <v>High incline bench Press w/ Dumbbells</v>
      </c>
      <c r="R24" s="386"/>
      <c r="S24" s="386" t="str">
        <f ca="1">OFFSET('PROGRAMMING SKELETON'!F75,B20-19,0)</f>
        <v>• 10 reps @ RPE 7 
• 10 reps  @ RPE 8
• 10 reps @ RPE 9 
•Take off 5% from 10 @ 9 for 1 more set of 10</v>
      </c>
      <c r="T24" s="387"/>
      <c r="U24" s="303"/>
      <c r="V24" s="308" t="s">
        <v>1993</v>
      </c>
      <c r="W24" s="386" t="str">
        <f ca="1">OFFSET('PROGRAMMING SKELETON'!J300,B20-19,0)</f>
        <v>Hip Thrusts</v>
      </c>
      <c r="X24" s="386"/>
      <c r="Y24" s="386" t="str">
        <f ca="1">OFFSET('PROGRAMMING SKELETON'!I75,B20-19,0)</f>
        <v>• 10 reps @ RPE 7 
• 10 reps  @ RPE 8
• 10 reps @ RPE 9 
•Take off 5% from 10 @ 9 for 1 more set of 10</v>
      </c>
      <c r="Z24" s="387"/>
      <c r="AA24" s="305"/>
      <c r="AB24" s="308" t="s">
        <v>1994</v>
      </c>
      <c r="AC24" s="413" t="str">
        <f ca="1">OFFSET('PROGRAMMING SKELETON'!L21,B20-19,0)</f>
        <v>7 min ab work AMRAP 2x/wk</v>
      </c>
      <c r="AD24" s="414"/>
      <c r="AE24" s="414"/>
      <c r="AF24" s="415"/>
    </row>
    <row r="25" spans="1:32" ht="85" customHeight="1" thickBot="1">
      <c r="A25" s="407"/>
      <c r="B25" s="404"/>
      <c r="C25" s="215"/>
      <c r="D25" s="309" t="s">
        <v>1995</v>
      </c>
      <c r="E25" s="408"/>
      <c r="F25" s="408"/>
      <c r="G25" s="408"/>
      <c r="H25" s="409"/>
      <c r="I25" s="310"/>
      <c r="J25" s="311" t="s">
        <v>1995</v>
      </c>
      <c r="K25" s="397"/>
      <c r="L25" s="398"/>
      <c r="M25" s="398"/>
      <c r="N25" s="399"/>
      <c r="O25" s="310"/>
      <c r="P25" s="311" t="s">
        <v>1995</v>
      </c>
      <c r="Q25" s="397"/>
      <c r="R25" s="398"/>
      <c r="S25" s="398"/>
      <c r="T25" s="399"/>
      <c r="U25" s="310"/>
      <c r="V25" s="311" t="s">
        <v>1995</v>
      </c>
      <c r="W25" s="397"/>
      <c r="X25" s="398"/>
      <c r="Y25" s="398"/>
      <c r="Z25" s="399"/>
      <c r="AA25" s="312"/>
      <c r="AB25" s="313" t="s">
        <v>1996</v>
      </c>
      <c r="AC25" s="416" t="str">
        <f ca="1">OFFSET('PROGRAMMING SKELETON'!M21,B20-19,0)</f>
        <v>3 sets of 12-15 reps @ RPE 8, triceps press downs 2x/wk
3 sets of 12-15 reps @ RPE 8, biceps curls 2x/wk</v>
      </c>
      <c r="AD25" s="417"/>
      <c r="AE25" s="417"/>
      <c r="AF25" s="418"/>
    </row>
    <row r="26" spans="1:32" ht="85" customHeight="1">
      <c r="A26" s="407"/>
      <c r="B26" s="404"/>
      <c r="C26" s="215"/>
      <c r="D26" s="314" t="s">
        <v>1997</v>
      </c>
      <c r="E26" s="393" t="str">
        <f ca="1">OFFSET('PROGRAMMING SKELETON'!M136,B20-19,0)</f>
        <v>GPP or None</v>
      </c>
      <c r="F26" s="393"/>
      <c r="G26" s="393"/>
      <c r="H26" s="394"/>
      <c r="I26" s="310"/>
      <c r="J26" s="315" t="s">
        <v>2000</v>
      </c>
      <c r="K26" s="395" t="str">
        <f ca="1">OFFSET('PROGRAMMING SKELETON'!M192,B20-20,0)</f>
        <v>GPP or None</v>
      </c>
      <c r="L26" s="395"/>
      <c r="M26" s="395"/>
      <c r="N26" s="396"/>
      <c r="O26" s="310"/>
      <c r="P26" s="315" t="s">
        <v>1999</v>
      </c>
      <c r="Q26" s="395" t="str">
        <f ca="1">OFFSET('PROGRAMMING SKELETON'!M247,B20-20,0)</f>
        <v>GPP or None</v>
      </c>
      <c r="R26" s="395"/>
      <c r="S26" s="395"/>
      <c r="T26" s="396"/>
      <c r="U26" s="310"/>
      <c r="V26" s="315" t="s">
        <v>1998</v>
      </c>
      <c r="W26" s="395" t="str">
        <f ca="1">OFFSET('PROGRAMMING SKELETON'!M301,B20-20,0)</f>
        <v>GPP or None</v>
      </c>
      <c r="X26" s="395"/>
      <c r="Y26" s="395"/>
      <c r="Z26" s="396"/>
      <c r="AA26" s="316"/>
      <c r="AB26" s="316"/>
      <c r="AC26" s="316"/>
      <c r="AD26" s="316"/>
      <c r="AE26" s="316"/>
      <c r="AF26" s="305"/>
    </row>
    <row r="27" spans="1:32" ht="85" customHeight="1" thickBot="1">
      <c r="A27" s="407"/>
      <c r="B27" s="404"/>
      <c r="C27" s="215"/>
      <c r="D27" s="317" t="s">
        <v>1995</v>
      </c>
      <c r="E27" s="400" t="str">
        <f ca="1">OFFSET('PROGRAMMING SKELETON'!N136,B20-19,0)</f>
        <v>GPP or None</v>
      </c>
      <c r="F27" s="400"/>
      <c r="G27" s="400"/>
      <c r="H27" s="401"/>
      <c r="I27" s="310"/>
      <c r="J27" s="318" t="s">
        <v>1991</v>
      </c>
      <c r="K27" s="402" t="str">
        <f ca="1">OFFSET('PROGRAMMING SKELETON'!N192,B20-20,0)</f>
        <v>GPP or None</v>
      </c>
      <c r="L27" s="402"/>
      <c r="M27" s="402"/>
      <c r="N27" s="403"/>
      <c r="O27" s="310"/>
      <c r="P27" s="318" t="s">
        <v>1991</v>
      </c>
      <c r="Q27" s="402" t="str">
        <f ca="1">OFFSET('PROGRAMMING SKELETON'!N247,B20-20,0)</f>
        <v>GPP or None</v>
      </c>
      <c r="R27" s="402"/>
      <c r="S27" s="402"/>
      <c r="T27" s="403"/>
      <c r="U27" s="310"/>
      <c r="V27" s="318" t="s">
        <v>1991</v>
      </c>
      <c r="W27" s="402" t="str">
        <f ca="1">OFFSET('PROGRAMMING SKELETON'!N301,B20-20,0)</f>
        <v>GPP or None</v>
      </c>
      <c r="X27" s="402"/>
      <c r="Y27" s="402"/>
      <c r="Z27" s="403"/>
      <c r="AA27" s="316"/>
      <c r="AB27" s="316"/>
      <c r="AC27" s="316"/>
      <c r="AD27" s="316"/>
      <c r="AE27" s="316"/>
      <c r="AF27" s="305"/>
    </row>
    <row r="28" spans="1:32" ht="20" customHeight="1" thickBot="1">
      <c r="A28" s="407"/>
      <c r="B28" s="227"/>
      <c r="C28" s="220"/>
      <c r="D28" s="224"/>
      <c r="E28" s="225">
        <f ca="1">OFFSET('PROGRAMMING SKELETON'!BE14,B11-1,0)</f>
        <v>0</v>
      </c>
      <c r="F28" s="225"/>
      <c r="G28" s="225"/>
      <c r="H28" s="225"/>
      <c r="I28" s="221"/>
      <c r="J28" s="224"/>
      <c r="K28" s="225"/>
      <c r="L28" s="225"/>
      <c r="M28" s="225"/>
      <c r="N28" s="225"/>
      <c r="O28" s="221"/>
      <c r="P28" s="224"/>
      <c r="Q28" s="225"/>
      <c r="R28" s="225"/>
      <c r="S28" s="225"/>
      <c r="T28" s="225"/>
      <c r="U28" s="222"/>
      <c r="V28" s="226"/>
      <c r="W28" s="225"/>
      <c r="X28" s="225"/>
      <c r="Y28" s="225"/>
      <c r="Z28" s="225"/>
      <c r="AA28" s="223"/>
      <c r="AB28" s="223"/>
      <c r="AC28" s="223"/>
      <c r="AD28" s="223"/>
      <c r="AE28" s="223"/>
    </row>
    <row r="29" spans="1:32" ht="85" customHeight="1" thickBot="1">
      <c r="A29" s="407"/>
      <c r="B29" s="404">
        <v>4</v>
      </c>
      <c r="C29" s="215"/>
      <c r="D29" s="390" t="s">
        <v>753</v>
      </c>
      <c r="E29" s="391"/>
      <c r="F29" s="391"/>
      <c r="G29" s="391"/>
      <c r="H29" s="392"/>
      <c r="I29" s="214"/>
      <c r="J29" s="390" t="s">
        <v>754</v>
      </c>
      <c r="K29" s="391"/>
      <c r="L29" s="391"/>
      <c r="M29" s="391"/>
      <c r="N29" s="392"/>
      <c r="O29" s="214"/>
      <c r="P29" s="390" t="s">
        <v>755</v>
      </c>
      <c r="Q29" s="391"/>
      <c r="R29" s="391"/>
      <c r="S29" s="391"/>
      <c r="T29" s="392"/>
      <c r="U29" s="214"/>
      <c r="V29" s="390" t="s">
        <v>756</v>
      </c>
      <c r="W29" s="391"/>
      <c r="X29" s="391"/>
      <c r="Y29" s="391"/>
      <c r="Z29" s="392"/>
      <c r="AA29" s="213"/>
      <c r="AB29" s="410" t="s">
        <v>82</v>
      </c>
      <c r="AC29" s="411"/>
      <c r="AD29" s="411"/>
      <c r="AE29" s="411"/>
      <c r="AF29" s="412"/>
    </row>
    <row r="30" spans="1:32" ht="10" customHeight="1" thickBot="1">
      <c r="A30" s="407"/>
      <c r="B30" s="404"/>
      <c r="C30" s="215"/>
      <c r="D30" s="216"/>
      <c r="E30" s="216"/>
      <c r="F30" s="216"/>
      <c r="G30" s="216"/>
      <c r="H30" s="216"/>
      <c r="I30" s="214"/>
      <c r="J30" s="216"/>
      <c r="K30" s="216"/>
      <c r="L30" s="216"/>
      <c r="M30" s="216"/>
      <c r="N30" s="216"/>
      <c r="O30" s="214"/>
      <c r="P30" s="216"/>
      <c r="Q30" s="216"/>
      <c r="R30" s="216"/>
      <c r="S30" s="216"/>
      <c r="T30" s="216"/>
      <c r="U30" s="216"/>
      <c r="V30" s="216"/>
      <c r="W30" s="216"/>
      <c r="X30" s="216"/>
      <c r="Y30" s="216"/>
      <c r="Z30" s="216"/>
      <c r="AA30" s="216"/>
      <c r="AB30" s="216"/>
      <c r="AC30" s="216"/>
      <c r="AD30" s="216"/>
      <c r="AE30" s="216"/>
      <c r="AF30" s="216"/>
    </row>
    <row r="31" spans="1:32" ht="85" customHeight="1">
      <c r="A31" s="407"/>
      <c r="B31" s="404"/>
      <c r="C31" s="215"/>
      <c r="D31" s="302" t="s">
        <v>1989</v>
      </c>
      <c r="E31" s="422" t="str">
        <f ca="1">OFFSET('PROGRAMMING SKELETON'!D145,B29-28,0)</f>
        <v>Competition Style Low Bar Back Squat (w/ belt)</v>
      </c>
      <c r="F31" s="422"/>
      <c r="G31" s="422" t="str">
        <f ca="1">OFFSET('PROGRAMMING SKELETON'!D30,B29-28,0)</f>
        <v>• 1 rep @ RPE 8 (90-93% 1RM)
•5 reps  @ RPE 9 ( ~84% e1RM)
• 76% e1RM x 25 reps (sets of 4-6 reps, all sets &lt; RPE 8.5)</v>
      </c>
      <c r="H31" s="423"/>
      <c r="I31" s="303"/>
      <c r="J31" s="304" t="s">
        <v>1989</v>
      </c>
      <c r="K31" s="405" t="str">
        <f ca="1">OFFSET('PROGRAMMING SKELETON'!D200,B29-28,0)</f>
        <v>Competition-Style Conventional deadlift w/ belt</v>
      </c>
      <c r="L31" s="405"/>
      <c r="M31" s="405" t="str">
        <f ca="1">OFFSET('PROGRAMMING SKELETON'!G30,B29-28,0)</f>
        <v>• 1 rep @ RPE 8 (90-93% 1RM)
•5 reps  @ RPE 9 ( ~84% e1RM)
• 76% e1RM x 25 reps (sets of 4-6 reps, all sets &lt; RPE 8.5)</v>
      </c>
      <c r="N31" s="406"/>
      <c r="O31" s="303"/>
      <c r="P31" s="304" t="s">
        <v>1989</v>
      </c>
      <c r="Q31" s="405" t="str">
        <f ca="1">OFFSET('PROGRAMMING SKELETON'!D255,B29-28,0)</f>
        <v>Squat + Chains (20% 1Rm in chains)</v>
      </c>
      <c r="R31" s="405"/>
      <c r="S31" s="405" t="str">
        <f ca="1">OFFSET('PROGRAMMING SKELETON'!D84,B29-28,0)</f>
        <v xml:space="preserve">•4 reps @ RPE 7
•4 reps @ RPE 8
• 4 reps @ RPE 9
•Take 5% off from the 4 @ RPE 9 set and do sets of 4 until @ 9 again (Cap at 2 sets) </v>
      </c>
      <c r="T31" s="406"/>
      <c r="U31" s="303"/>
      <c r="V31" s="304" t="s">
        <v>1989</v>
      </c>
      <c r="W31" s="405" t="str">
        <f ca="1">OFFSET('PROGRAMMING SKELETON'!D309,B29-28,0)</f>
        <v>Mid Shin Block/Rack Pull</v>
      </c>
      <c r="X31" s="405"/>
      <c r="Y31" s="405" t="str">
        <f ca="1">OFFSET('PROGRAMMING SKELETON'!G84,B29-28,0)</f>
        <v xml:space="preserve">•4 reps @ RPE 7
•4 reps @ RPE 8
• 4 reps @ RPE 9
•Take 5% off from the 4 @ RPE 9 set and do sets of 4 until @ 9 again (Cap at 2 sets) </v>
      </c>
      <c r="Z31" s="406"/>
      <c r="AA31" s="305"/>
      <c r="AB31" s="304" t="s">
        <v>1990</v>
      </c>
      <c r="AC31" s="419" t="str">
        <f ca="1">OFFSET('PROGRAMMING SKELETON'!J30,B29-28,0)</f>
        <v>30 min steady state @ RPE 6 1x/wk
20 sec sprint every 2 min x 14 minutes 1x/wk</v>
      </c>
      <c r="AD31" s="420"/>
      <c r="AE31" s="420"/>
      <c r="AF31" s="421"/>
    </row>
    <row r="32" spans="1:32" ht="85" customHeight="1">
      <c r="A32" s="407"/>
      <c r="B32" s="404"/>
      <c r="C32" s="215"/>
      <c r="D32" s="306" t="s">
        <v>1991</v>
      </c>
      <c r="E32" s="388" t="str">
        <f ca="1">OFFSET('PROGRAMMING SKELETON'!G145,B29-28,0)</f>
        <v>Competition-Style Bench Press</v>
      </c>
      <c r="F32" s="388"/>
      <c r="G32" s="388" t="str">
        <f ca="1">OFFSET('PROGRAMMING SKELETON'!E30,B29-28,0)</f>
        <v>• 1 rep @ RPE 8 (90-93% 1RM)
•4 reps  @ RPE 9 ( ~86% e1RM)
• 80% e1RM x 20 reps (sets of 3-4 @ RPE 7-8.5)</v>
      </c>
      <c r="H32" s="389"/>
      <c r="I32" s="303"/>
      <c r="J32" s="307" t="s">
        <v>1991</v>
      </c>
      <c r="K32" s="386" t="str">
        <f ca="1">OFFSET('PROGRAMMING SKELETON'!G200,B29-28,0)</f>
        <v>Low Incline (15*) Bench Press</v>
      </c>
      <c r="L32" s="386"/>
      <c r="M32" s="386" t="str">
        <f ca="1">OFFSET('PROGRAMMING SKELETON'!H30,B29-28,0)</f>
        <v>•5 reps @ 7 (79% of 1RM)
•5 reps @ 8 (81% of 1RM)
•5 reps @ 9 (84% of 1RM)
•-8% from 5 @ 9 x 5 reps until @ 9 again (cap at 3 sets of 5)</v>
      </c>
      <c r="N32" s="387"/>
      <c r="O32" s="303"/>
      <c r="P32" s="307" t="s">
        <v>1991</v>
      </c>
      <c r="Q32" s="386" t="str">
        <f ca="1">OFFSET('PROGRAMMING SKELETON'!G255,B29-28,0)</f>
        <v>Touch and Go Bench Press</v>
      </c>
      <c r="R32" s="386"/>
      <c r="S32" s="386" t="str">
        <f ca="1">OFFSET('PROGRAMMING SKELETON'!E84,B29-28,0)</f>
        <v>•5 reps @ 7 (79% of 1RM)
•5 reps @ 8 (81% of 1RM)
•5 reps @ 9 (84% of 1RM)
•-5% from 5 @ 9 x 5 reps until @ 9 again (cap at 3 sets of 5)</v>
      </c>
      <c r="T32" s="387"/>
      <c r="U32" s="303"/>
      <c r="V32" s="307" t="s">
        <v>1991</v>
      </c>
      <c r="W32" s="386" t="str">
        <f ca="1">OFFSET('PROGRAMMING SKELETON'!G309,B29-28,0)</f>
        <v>Slingshot Bench</v>
      </c>
      <c r="X32" s="386"/>
      <c r="Y32" s="386" t="str">
        <f ca="1">OFFSET('PROGRAMMING SKELETON'!H84,B29-28,0)</f>
        <v>•4 reps @ RPE 7
•4 reps @ RPE 8
• 4 reps @ RPE 9
•Take 5% off from the 4 @ RPE 9 set and do 2-3 sets of 4 (until effort is ~ RPE 9 again)</v>
      </c>
      <c r="Z32" s="387"/>
      <c r="AA32" s="305"/>
      <c r="AB32" s="307" t="s">
        <v>1992</v>
      </c>
      <c r="AC32" s="413" t="str">
        <f ca="1">OFFSET('PROGRAMMING SKELETON'!K30,B29-28,0)</f>
        <v>3 sets of upper back work x 12-20 reps @ RPE 8-9, 2x/wk</v>
      </c>
      <c r="AD32" s="414"/>
      <c r="AE32" s="414"/>
      <c r="AF32" s="415"/>
    </row>
    <row r="33" spans="1:32" ht="85" customHeight="1">
      <c r="A33" s="407"/>
      <c r="B33" s="404"/>
      <c r="C33" s="215"/>
      <c r="D33" s="306" t="s">
        <v>1993</v>
      </c>
      <c r="E33" s="388" t="str">
        <f ca="1">OFFSET('PROGRAMMING SKELETON'!J145,B29-28,0)</f>
        <v>Standing Overhead Press</v>
      </c>
      <c r="F33" s="388"/>
      <c r="G33" s="388" t="str">
        <f ca="1">OFFSET('PROGRAMMING SKELETON'!F30,B29-28,0)</f>
        <v>• 10 reps @ RPE 7 
• 10 reps  @ RPE 8
• 10 reps @ RPE 9 
•Take off 5% from 10 @ 9 for 1-2 more sets of 10 (until @ 9 again)</v>
      </c>
      <c r="H33" s="389"/>
      <c r="I33" s="303"/>
      <c r="J33" s="308" t="s">
        <v>1993</v>
      </c>
      <c r="K33" s="386" t="str">
        <f ca="1">OFFSET('PROGRAMMING SKELETON'!J200,B29-28,0)</f>
        <v>Belt Squat</v>
      </c>
      <c r="L33" s="386"/>
      <c r="M33" s="386" t="str">
        <f ca="1">OFFSET('PROGRAMMING SKELETON'!I30,B29-28,0)</f>
        <v>• 10 reps @ RPE 6
• 10 reps @ RPE 7 
• 10 reps  @ RPE 8
• Repeat 10 @ 8 x 2 sets of 10</v>
      </c>
      <c r="N33" s="387"/>
      <c r="O33" s="303"/>
      <c r="P33" s="308" t="s">
        <v>1993</v>
      </c>
      <c r="Q33" s="386" t="str">
        <f ca="1">OFFSET('PROGRAMMING SKELETON'!J255,B29-28,0)</f>
        <v>High incline bench Press w/ Dumbbells</v>
      </c>
      <c r="R33" s="386"/>
      <c r="S33" s="386" t="str">
        <f ca="1">OFFSET('PROGRAMMING SKELETON'!F84,B29-28,0)</f>
        <v>• 10 reps @ RPE 7 
• 10 reps  @ RPE 8
• 10 reps @ RPE 9 
•Take off 5% from 10 @ 9 for 1-2 more sets of 10 (until @ 9 again)</v>
      </c>
      <c r="T33" s="387"/>
      <c r="U33" s="303"/>
      <c r="V33" s="308" t="s">
        <v>1993</v>
      </c>
      <c r="W33" s="386" t="str">
        <f ca="1">OFFSET('PROGRAMMING SKELETON'!J309,B29-28,0)</f>
        <v>Hip Thrusts</v>
      </c>
      <c r="X33" s="386"/>
      <c r="Y33" s="386" t="str">
        <f ca="1">OFFSET('PROGRAMMING SKELETON'!I84,B29-28,0)</f>
        <v>• 10 reps @ RPE 7 
• 10 reps  @ RPE 8
• 10 reps @ RPE 9 
•Take off 5% from 10 @ 9 for 1-2 more sets of 10 (until @ 9 again)</v>
      </c>
      <c r="Z33" s="387"/>
      <c r="AA33" s="305"/>
      <c r="AB33" s="308" t="s">
        <v>1994</v>
      </c>
      <c r="AC33" s="413" t="str">
        <f ca="1">OFFSET('PROGRAMMING SKELETON'!L30,B29-28,0)</f>
        <v>7 min ab work AMRAP 2x/wk</v>
      </c>
      <c r="AD33" s="414"/>
      <c r="AE33" s="414"/>
      <c r="AF33" s="415"/>
    </row>
    <row r="34" spans="1:32" ht="85" customHeight="1" thickBot="1">
      <c r="A34" s="407"/>
      <c r="B34" s="404"/>
      <c r="C34" s="215"/>
      <c r="D34" s="309" t="s">
        <v>1995</v>
      </c>
      <c r="E34" s="408"/>
      <c r="F34" s="408"/>
      <c r="G34" s="408"/>
      <c r="H34" s="409"/>
      <c r="I34" s="310"/>
      <c r="J34" s="311" t="s">
        <v>1995</v>
      </c>
      <c r="K34" s="397"/>
      <c r="L34" s="398"/>
      <c r="M34" s="398"/>
      <c r="N34" s="399"/>
      <c r="O34" s="310"/>
      <c r="P34" s="311" t="s">
        <v>1995</v>
      </c>
      <c r="Q34" s="397"/>
      <c r="R34" s="398"/>
      <c r="S34" s="398"/>
      <c r="T34" s="399"/>
      <c r="U34" s="310"/>
      <c r="V34" s="311" t="s">
        <v>1995</v>
      </c>
      <c r="W34" s="397"/>
      <c r="X34" s="398"/>
      <c r="Y34" s="398"/>
      <c r="Z34" s="399"/>
      <c r="AA34" s="312"/>
      <c r="AB34" s="313" t="s">
        <v>1996</v>
      </c>
      <c r="AC34" s="416" t="str">
        <f ca="1">OFFSET('PROGRAMMING SKELETON'!M30,B29-28,0)</f>
        <v>4 sets of 12-15 reps @ RPE 8, triceps press downs 2x/wk 
4 sets of 12-15 reps @ RPE 8, biceps curls 2x/wk</v>
      </c>
      <c r="AD34" s="417"/>
      <c r="AE34" s="417"/>
      <c r="AF34" s="418"/>
    </row>
    <row r="35" spans="1:32" ht="85" customHeight="1">
      <c r="A35" s="407"/>
      <c r="B35" s="404"/>
      <c r="C35" s="215"/>
      <c r="D35" s="314" t="s">
        <v>1997</v>
      </c>
      <c r="E35" s="393" t="str">
        <f ca="1">OFFSET('PROGRAMMING SKELETON'!M145,B29-28,0)</f>
        <v>GPP or None</v>
      </c>
      <c r="F35" s="393"/>
      <c r="G35" s="393"/>
      <c r="H35" s="394"/>
      <c r="I35" s="310"/>
      <c r="J35" s="315" t="s">
        <v>2000</v>
      </c>
      <c r="K35" s="395" t="str">
        <f ca="1">OFFSET('PROGRAMMING SKELETON'!M201,B29-29,0)</f>
        <v>GPP or None</v>
      </c>
      <c r="L35" s="395"/>
      <c r="M35" s="395"/>
      <c r="N35" s="396"/>
      <c r="O35" s="310"/>
      <c r="P35" s="315" t="s">
        <v>1999</v>
      </c>
      <c r="Q35" s="395" t="str">
        <f ca="1">OFFSET('PROGRAMMING SKELETON'!M256,B29-29,0)</f>
        <v>GPP or None</v>
      </c>
      <c r="R35" s="395"/>
      <c r="S35" s="395"/>
      <c r="T35" s="396"/>
      <c r="U35" s="310"/>
      <c r="V35" s="315" t="s">
        <v>1998</v>
      </c>
      <c r="W35" s="395" t="str">
        <f ca="1">OFFSET('PROGRAMMING SKELETON'!M310,B29-29,0)</f>
        <v>GPP or None</v>
      </c>
      <c r="X35" s="395"/>
      <c r="Y35" s="395"/>
      <c r="Z35" s="396"/>
      <c r="AA35" s="316"/>
      <c r="AB35" s="316"/>
      <c r="AC35" s="316"/>
      <c r="AD35" s="316"/>
      <c r="AE35" s="316"/>
      <c r="AF35" s="305"/>
    </row>
    <row r="36" spans="1:32" ht="85" customHeight="1" thickBot="1">
      <c r="A36" s="407"/>
      <c r="B36" s="404"/>
      <c r="C36" s="215"/>
      <c r="D36" s="317" t="s">
        <v>1995</v>
      </c>
      <c r="E36" s="400" t="str">
        <f ca="1">OFFSET('PROGRAMMING SKELETON'!N145,B29-28,0)</f>
        <v>GPP or None</v>
      </c>
      <c r="F36" s="400"/>
      <c r="G36" s="400"/>
      <c r="H36" s="401"/>
      <c r="I36" s="310"/>
      <c r="J36" s="318" t="s">
        <v>1991</v>
      </c>
      <c r="K36" s="402" t="str">
        <f ca="1">OFFSET('PROGRAMMING SKELETON'!N201,B29-29,0)</f>
        <v>GPP or None</v>
      </c>
      <c r="L36" s="402"/>
      <c r="M36" s="402"/>
      <c r="N36" s="403"/>
      <c r="O36" s="310"/>
      <c r="P36" s="318" t="s">
        <v>1991</v>
      </c>
      <c r="Q36" s="402" t="str">
        <f ca="1">OFFSET('PROGRAMMING SKELETON'!N256,B29-29,0)</f>
        <v>GPP or None</v>
      </c>
      <c r="R36" s="402"/>
      <c r="S36" s="402"/>
      <c r="T36" s="403"/>
      <c r="U36" s="310"/>
      <c r="V36" s="318" t="s">
        <v>1991</v>
      </c>
      <c r="W36" s="402" t="str">
        <f ca="1">OFFSET('PROGRAMMING SKELETON'!N310,B29-29,0)</f>
        <v>GPP or None</v>
      </c>
      <c r="X36" s="402"/>
      <c r="Y36" s="402"/>
      <c r="Z36" s="403"/>
      <c r="AA36" s="316"/>
      <c r="AB36" s="316"/>
      <c r="AC36" s="316"/>
      <c r="AD36" s="316"/>
      <c r="AE36" s="316"/>
      <c r="AF36" s="305"/>
    </row>
    <row r="37" spans="1:32" ht="20" customHeight="1" thickBot="1">
      <c r="A37" s="407"/>
      <c r="B37" s="227" t="s">
        <v>82</v>
      </c>
      <c r="C37" s="220"/>
      <c r="D37" s="224"/>
      <c r="E37" s="225"/>
      <c r="F37" s="225"/>
      <c r="G37" s="225"/>
      <c r="H37" s="225"/>
      <c r="I37" s="221"/>
      <c r="J37" s="224"/>
      <c r="K37" s="225"/>
      <c r="L37" s="225"/>
      <c r="M37" s="225"/>
      <c r="N37" s="225"/>
      <c r="O37" s="221"/>
      <c r="P37" s="224"/>
      <c r="Q37" s="225"/>
      <c r="R37" s="225"/>
      <c r="S37" s="225"/>
      <c r="T37" s="225"/>
      <c r="U37" s="221"/>
      <c r="V37" s="224"/>
      <c r="W37" s="225"/>
      <c r="X37" s="225"/>
      <c r="Y37" s="225"/>
      <c r="Z37" s="225"/>
      <c r="AA37" s="223"/>
      <c r="AB37" s="223"/>
      <c r="AC37" s="223"/>
      <c r="AD37" s="223"/>
      <c r="AE37" s="223"/>
    </row>
    <row r="38" spans="1:32" ht="85" customHeight="1" thickBot="1">
      <c r="A38" s="407"/>
      <c r="B38" s="404">
        <v>5</v>
      </c>
      <c r="C38" s="215"/>
      <c r="D38" s="390" t="s">
        <v>753</v>
      </c>
      <c r="E38" s="391"/>
      <c r="F38" s="391"/>
      <c r="G38" s="391"/>
      <c r="H38" s="392"/>
      <c r="I38" s="214"/>
      <c r="J38" s="390" t="s">
        <v>754</v>
      </c>
      <c r="K38" s="391"/>
      <c r="L38" s="391"/>
      <c r="M38" s="391"/>
      <c r="N38" s="392"/>
      <c r="O38" s="214"/>
      <c r="P38" s="390" t="s">
        <v>755</v>
      </c>
      <c r="Q38" s="391"/>
      <c r="R38" s="391"/>
      <c r="S38" s="391"/>
      <c r="T38" s="392"/>
      <c r="U38" s="214"/>
      <c r="V38" s="390" t="s">
        <v>756</v>
      </c>
      <c r="W38" s="391"/>
      <c r="X38" s="391"/>
      <c r="Y38" s="391"/>
      <c r="Z38" s="392"/>
      <c r="AA38" s="213"/>
      <c r="AB38" s="410" t="s">
        <v>82</v>
      </c>
      <c r="AC38" s="411"/>
      <c r="AD38" s="411"/>
      <c r="AE38" s="411"/>
      <c r="AF38" s="412"/>
    </row>
    <row r="39" spans="1:32" ht="10" customHeight="1" thickBot="1">
      <c r="A39" s="407"/>
      <c r="B39" s="404"/>
      <c r="C39" s="215"/>
      <c r="D39" s="216"/>
      <c r="E39" s="216"/>
      <c r="F39" s="216"/>
      <c r="G39" s="216"/>
      <c r="H39" s="216"/>
      <c r="I39" s="214"/>
      <c r="J39" s="216"/>
      <c r="K39" s="216"/>
      <c r="L39" s="216"/>
      <c r="M39" s="216"/>
      <c r="N39" s="216"/>
      <c r="O39" s="214"/>
      <c r="P39" s="216"/>
      <c r="Q39" s="216"/>
      <c r="R39" s="216"/>
      <c r="S39" s="216"/>
      <c r="T39" s="216"/>
      <c r="U39" s="216"/>
      <c r="V39" s="216"/>
      <c r="W39" s="216"/>
      <c r="X39" s="216"/>
      <c r="Y39" s="216"/>
      <c r="Z39" s="216"/>
      <c r="AA39" s="216"/>
      <c r="AB39" s="216"/>
      <c r="AC39" s="216"/>
      <c r="AD39" s="216"/>
      <c r="AE39" s="216"/>
      <c r="AF39" s="216"/>
    </row>
    <row r="40" spans="1:32" ht="85" customHeight="1">
      <c r="A40" s="407"/>
      <c r="B40" s="404"/>
      <c r="C40" s="215"/>
      <c r="D40" s="302" t="s">
        <v>1989</v>
      </c>
      <c r="E40" s="422" t="str">
        <f ca="1">OFFSET('PROGRAMMING SKELETON'!D154,B38-37,0)</f>
        <v>Competition Style Low Bar Back Squat (w/ belt)</v>
      </c>
      <c r="F40" s="422"/>
      <c r="G40" s="422" t="str">
        <f ca="1">OFFSET('PROGRAMMING SKELETON'!D39,B38-37,0)</f>
        <v>• 1 rep @ RPE 8 (90-93% 1RM)
•5 reps  @ RPE 9 ( ~84% e1RM)
• 76% e1RM x 25 reps (sets of 4-6 reps, all sets &lt; RPE 8.5)</v>
      </c>
      <c r="H40" s="423"/>
      <c r="I40" s="303"/>
      <c r="J40" s="304" t="s">
        <v>1989</v>
      </c>
      <c r="K40" s="405" t="str">
        <f ca="1">OFFSET('PROGRAMMING SKELETON'!D209,B38-37,0)</f>
        <v>Competition-Style Conventional deadlift w/ belt</v>
      </c>
      <c r="L40" s="405"/>
      <c r="M40" s="405" t="str">
        <f ca="1">OFFSET('PROGRAMMING SKELETON'!G39,B38-37,0)</f>
        <v>• 1 rep @ RPE 8 (90-93% 1RM)
•5 reps  @ RPE 9 ( ~84% e1RM)
• 76% e1RM x 25 reps (sets of 4-6 reps, all sets &lt; RPE 8.5)</v>
      </c>
      <c r="N40" s="406"/>
      <c r="O40" s="303"/>
      <c r="P40" s="304" t="s">
        <v>1989</v>
      </c>
      <c r="Q40" s="405" t="str">
        <f ca="1">OFFSET('PROGRAMMING SKELETON'!D264,B38-37,0)</f>
        <v>2 Count Paused Squat</v>
      </c>
      <c r="R40" s="405"/>
      <c r="S40" s="405" t="str">
        <f ca="1">OFFSET('PROGRAMMING SKELETON'!D93,B38-37,0)</f>
        <v>• 1 rep @ RPE 8
• 4 reps @ RPE  9 
• -8% from 4 @ 9 x 1 set of 4 reps</v>
      </c>
      <c r="T40" s="406"/>
      <c r="U40" s="303"/>
      <c r="V40" s="304" t="s">
        <v>1989</v>
      </c>
      <c r="W40" s="405" t="str">
        <f ca="1">OFFSET('PROGRAMMING SKELETON'!D318,B38-37,0)</f>
        <v>2 Count Paused Deadlift</v>
      </c>
      <c r="X40" s="405"/>
      <c r="Y40" s="405" t="str">
        <f ca="1">OFFSET('PROGRAMMING SKELETON'!G93,B38-37,0)</f>
        <v>• 1 rep @ RPE 8
• 4 reps @ RPE  9 
• -8% from 4 @ 9 x 1 set of 4 reps</v>
      </c>
      <c r="Z40" s="406"/>
      <c r="AA40" s="305"/>
      <c r="AB40" s="304" t="s">
        <v>1990</v>
      </c>
      <c r="AC40" s="419" t="str">
        <f ca="1">OFFSET('PROGRAMMING SKELETON'!J39,B38-37,0)</f>
        <v>30 min steady state @ RPE 6 1x/wk
20 sec sprint every 2 min x 14 minutes 1x/wk</v>
      </c>
      <c r="AD40" s="420"/>
      <c r="AE40" s="420"/>
      <c r="AF40" s="421"/>
    </row>
    <row r="41" spans="1:32" ht="85" customHeight="1">
      <c r="A41" s="407"/>
      <c r="B41" s="404"/>
      <c r="C41" s="215"/>
      <c r="D41" s="306" t="s">
        <v>1991</v>
      </c>
      <c r="E41" s="388" t="str">
        <f ca="1">OFFSET('PROGRAMMING SKELETON'!G154,B38-37,0)</f>
        <v>Competition-Style Bench Press</v>
      </c>
      <c r="F41" s="388"/>
      <c r="G41" s="388" t="str">
        <f ca="1">OFFSET('PROGRAMMING SKELETON'!E39,B38-37,0)</f>
        <v>• 1 rep @ RPE 8 (90-93% 1RM)
•4 reps  @ RPE 9 ( ~86% e1RM)
• 80% e1RM x 20 reps (sets of 3-4 @ RPE 7-8.5)</v>
      </c>
      <c r="H41" s="389"/>
      <c r="I41" s="303"/>
      <c r="J41" s="307" t="s">
        <v>1991</v>
      </c>
      <c r="K41" s="386" t="str">
        <f ca="1">OFFSET('PROGRAMMING SKELETON'!G209,B38-37,0)</f>
        <v>2 Count Paused Bench Press</v>
      </c>
      <c r="L41" s="386"/>
      <c r="M41" s="386" t="str">
        <f ca="1">OFFSET('PROGRAMMING SKELETON'!H39,B38-37,0)</f>
        <v>•4 reps @ 7 (81% of 1RM)
•4 reps @ 8 (84% of 1RM)
•4 reps @ 9 (86% of 1RM)
•-5% from 4 @ 9 x 4 reps until @ 9 again (cap at 2 sets of 4)</v>
      </c>
      <c r="N41" s="387"/>
      <c r="O41" s="303"/>
      <c r="P41" s="307" t="s">
        <v>1991</v>
      </c>
      <c r="Q41" s="386" t="str">
        <f ca="1">OFFSET('PROGRAMMING SKELETON'!G264,B38-37,0)</f>
        <v>Touch and Go Bench Press</v>
      </c>
      <c r="R41" s="386"/>
      <c r="S41" s="386" t="str">
        <f ca="1">OFFSET('PROGRAMMING SKELETON'!E93,B38-37,0)</f>
        <v>•5 reps @ 7 (79% of 1RM)
•5 reps @ 8 (81% of 1RM)
•5 reps @ 9 (84% of 1RM)
•-5% from 5 @ 9 x 5 reps until @ 9 again (cap at 3 sets of 5)</v>
      </c>
      <c r="T41" s="387"/>
      <c r="U41" s="303"/>
      <c r="V41" s="307" t="s">
        <v>1991</v>
      </c>
      <c r="W41" s="386" t="str">
        <f ca="1">OFFSET('PROGRAMMING SKELETON'!G318,B38-37,0)</f>
        <v>2 Board Bench, Paused</v>
      </c>
      <c r="X41" s="386"/>
      <c r="Y41" s="386" t="str">
        <f ca="1">OFFSET('PROGRAMMING SKELETON'!H93,B38-37,0)</f>
        <v>•4 reps @ RPE 7
•4 reps @ RPE 8
• 4 reps @ RPE 9
•Take 5% off from the 4 @ RPE 9 set and do 2-3 sets of 4 (until effort is ~ RPE 9 again)</v>
      </c>
      <c r="Z41" s="387"/>
      <c r="AA41" s="305"/>
      <c r="AB41" s="307" t="s">
        <v>1992</v>
      </c>
      <c r="AC41" s="413" t="str">
        <f ca="1">OFFSET('PROGRAMMING SKELETON'!K39,B38-37,0)</f>
        <v>3 sets of upper back work x 12-20 reps @ RPE 8-9, 2x/wk</v>
      </c>
      <c r="AD41" s="414"/>
      <c r="AE41" s="414"/>
      <c r="AF41" s="415"/>
    </row>
    <row r="42" spans="1:32" ht="85" customHeight="1">
      <c r="A42" s="407"/>
      <c r="B42" s="404"/>
      <c r="C42" s="215"/>
      <c r="D42" s="306" t="s">
        <v>1993</v>
      </c>
      <c r="E42" s="388" t="str">
        <f ca="1">OFFSET('PROGRAMMING SKELETON'!J154,B38-37,0)</f>
        <v>Close Grip Floor Press</v>
      </c>
      <c r="F42" s="388"/>
      <c r="G42" s="388" t="str">
        <f ca="1">OFFSET('PROGRAMMING SKELETON'!F39,B38-37,0)</f>
        <v>• 8 reps @ RPE 6
•8 reps @ RPE 7 
• 8 reps  @ RPE 8. Repeat 8 @ 8 x 1 set of 8</v>
      </c>
      <c r="H42" s="389"/>
      <c r="I42" s="303"/>
      <c r="J42" s="308" t="s">
        <v>1993</v>
      </c>
      <c r="K42" s="386" t="str">
        <f ca="1">OFFSET('PROGRAMMING SKELETON'!J209,B38-37,0)</f>
        <v>3-0-3 Tempo Squat</v>
      </c>
      <c r="L42" s="386"/>
      <c r="M42" s="386" t="str">
        <f ca="1">OFFSET('PROGRAMMING SKELETON'!I39,B38-37,0)</f>
        <v>• 8 reps @ RPE 6
•8 reps @ RPE 7 
• 8 reps  @ RPE 8. Repeat 8 @ 8 x 1 set of 8</v>
      </c>
      <c r="N42" s="387"/>
      <c r="O42" s="303"/>
      <c r="P42" s="308" t="s">
        <v>1993</v>
      </c>
      <c r="Q42" s="386" t="str">
        <f ca="1">OFFSET('PROGRAMMING SKELETON'!J264,B38-37,0)</f>
        <v>Standing Overhead Press</v>
      </c>
      <c r="R42" s="386"/>
      <c r="S42" s="386" t="str">
        <f ca="1">OFFSET('PROGRAMMING SKELETON'!F93,B38-37,0)</f>
        <v>• 10 reps @ RPE 7 
• 10 reps  @ RPE 8
• 10 reps @ RPE 9 
•No back off sets</v>
      </c>
      <c r="T42" s="387"/>
      <c r="U42" s="303"/>
      <c r="V42" s="308" t="s">
        <v>1993</v>
      </c>
      <c r="W42" s="386" t="str">
        <f ca="1">OFFSET('PROGRAMMING SKELETON'!J318,B38-37,0)</f>
        <v>Romanian Deadlift</v>
      </c>
      <c r="X42" s="386"/>
      <c r="Y42" s="386" t="str">
        <f ca="1">OFFSET('PROGRAMMING SKELETON'!I93,B38-37,0)</f>
        <v>• 10 reps @ RPE 7 
• 10 reps  @ RPE 8
• 10 reps @ RPE 9 
•No back off sets</v>
      </c>
      <c r="Z42" s="387"/>
      <c r="AA42" s="305"/>
      <c r="AB42" s="308" t="s">
        <v>1994</v>
      </c>
      <c r="AC42" s="413" t="str">
        <f ca="1">OFFSET('PROGRAMMING SKELETON'!L39,B38-37,0)</f>
        <v>8 minutes ab work AMRAP 2x/wk</v>
      </c>
      <c r="AD42" s="414"/>
      <c r="AE42" s="414"/>
      <c r="AF42" s="415"/>
    </row>
    <row r="43" spans="1:32" ht="85" customHeight="1" thickBot="1">
      <c r="A43" s="407"/>
      <c r="B43" s="404"/>
      <c r="C43" s="215"/>
      <c r="D43" s="309" t="s">
        <v>1995</v>
      </c>
      <c r="E43" s="408"/>
      <c r="F43" s="408"/>
      <c r="G43" s="408"/>
      <c r="H43" s="409"/>
      <c r="I43" s="310"/>
      <c r="J43" s="311" t="s">
        <v>1995</v>
      </c>
      <c r="K43" s="397"/>
      <c r="L43" s="398"/>
      <c r="M43" s="398"/>
      <c r="N43" s="399"/>
      <c r="O43" s="310"/>
      <c r="P43" s="311" t="s">
        <v>1995</v>
      </c>
      <c r="Q43" s="397"/>
      <c r="R43" s="398"/>
      <c r="S43" s="398"/>
      <c r="T43" s="399"/>
      <c r="U43" s="310"/>
      <c r="V43" s="311" t="s">
        <v>1995</v>
      </c>
      <c r="W43" s="397"/>
      <c r="X43" s="398"/>
      <c r="Y43" s="398"/>
      <c r="Z43" s="399"/>
      <c r="AA43" s="312"/>
      <c r="AB43" s="313" t="s">
        <v>1996</v>
      </c>
      <c r="AC43" s="416" t="str">
        <f ca="1">OFFSET('PROGRAMMING SKELETON'!M39,B38-37,0)</f>
        <v>4 sets of 12-15 reps @ RPE 8, triceps press downs 2x/wk 
4 sets of 12-15 reps @ RPE 8, biceps curls 2x/wk</v>
      </c>
      <c r="AD43" s="417"/>
      <c r="AE43" s="417"/>
      <c r="AF43" s="418"/>
    </row>
    <row r="44" spans="1:32" ht="85" customHeight="1">
      <c r="A44" s="407"/>
      <c r="B44" s="404"/>
      <c r="C44" s="215"/>
      <c r="D44" s="314" t="s">
        <v>1997</v>
      </c>
      <c r="E44" s="393" t="str">
        <f ca="1">OFFSET('PROGRAMMING SKELETON'!M154,B38-37,0)</f>
        <v>GPP or None</v>
      </c>
      <c r="F44" s="393"/>
      <c r="G44" s="393"/>
      <c r="H44" s="394"/>
      <c r="I44" s="310"/>
      <c r="J44" s="315" t="s">
        <v>2000</v>
      </c>
      <c r="K44" s="395" t="str">
        <f ca="1">OFFSET('PROGRAMMING SKELETON'!M210,B38-38,0)</f>
        <v>GPP or None</v>
      </c>
      <c r="L44" s="395"/>
      <c r="M44" s="395"/>
      <c r="N44" s="396"/>
      <c r="O44" s="310"/>
      <c r="P44" s="315" t="s">
        <v>1999</v>
      </c>
      <c r="Q44" s="395" t="str">
        <f ca="1">OFFSET('PROGRAMMING SKELETON'!M265,B38-38,0)</f>
        <v>GPP or None</v>
      </c>
      <c r="R44" s="395"/>
      <c r="S44" s="395"/>
      <c r="T44" s="396"/>
      <c r="U44" s="310"/>
      <c r="V44" s="315" t="s">
        <v>1998</v>
      </c>
      <c r="W44" s="395" t="str">
        <f ca="1">OFFSET('PROGRAMMING SKELETON'!M319,B38-38,0)</f>
        <v>GPP or None</v>
      </c>
      <c r="X44" s="395"/>
      <c r="Y44" s="395"/>
      <c r="Z44" s="396"/>
      <c r="AA44" s="316"/>
      <c r="AB44" s="316"/>
      <c r="AC44" s="316"/>
      <c r="AD44" s="316"/>
      <c r="AE44" s="316"/>
      <c r="AF44" s="305"/>
    </row>
    <row r="45" spans="1:32" ht="85" customHeight="1" thickBot="1">
      <c r="B45" s="404"/>
      <c r="C45" s="215"/>
      <c r="D45" s="317" t="s">
        <v>1995</v>
      </c>
      <c r="E45" s="400" t="str">
        <f ca="1">OFFSET('PROGRAMMING SKELETON'!N154,B38-37,0)</f>
        <v>GPP or None</v>
      </c>
      <c r="F45" s="400"/>
      <c r="G45" s="400"/>
      <c r="H45" s="401"/>
      <c r="I45" s="310"/>
      <c r="J45" s="318" t="s">
        <v>1991</v>
      </c>
      <c r="K45" s="402" t="str">
        <f ca="1">OFFSET('PROGRAMMING SKELETON'!N210,B38-38,0)</f>
        <v>GPP or None</v>
      </c>
      <c r="L45" s="402"/>
      <c r="M45" s="402"/>
      <c r="N45" s="403"/>
      <c r="O45" s="310"/>
      <c r="P45" s="318" t="s">
        <v>1991</v>
      </c>
      <c r="Q45" s="402" t="str">
        <f ca="1">OFFSET('PROGRAMMING SKELETON'!N265,B38-38,0)</f>
        <v>GPP or None</v>
      </c>
      <c r="R45" s="402"/>
      <c r="S45" s="402"/>
      <c r="T45" s="403"/>
      <c r="U45" s="310"/>
      <c r="V45" s="318" t="s">
        <v>1991</v>
      </c>
      <c r="W45" s="402" t="str">
        <f ca="1">OFFSET('PROGRAMMING SKELETON'!N319,B38-38,0)</f>
        <v>GPP or None</v>
      </c>
      <c r="X45" s="402"/>
      <c r="Y45" s="402"/>
      <c r="Z45" s="403"/>
      <c r="AA45" s="316"/>
      <c r="AB45" s="316"/>
      <c r="AC45" s="316"/>
      <c r="AD45" s="316"/>
      <c r="AE45" s="316"/>
      <c r="AF45" s="305"/>
    </row>
    <row r="46" spans="1:32" ht="20" customHeight="1" thickBot="1">
      <c r="B46" s="219"/>
      <c r="C46" s="219"/>
      <c r="D46" s="219"/>
      <c r="E46" s="219"/>
      <c r="F46" s="219"/>
      <c r="G46" s="218"/>
      <c r="H46" s="219"/>
      <c r="I46" s="219"/>
      <c r="J46" s="219"/>
      <c r="K46" s="218"/>
      <c r="L46" s="219"/>
      <c r="M46" s="219"/>
      <c r="N46" s="218"/>
      <c r="O46" s="219"/>
      <c r="P46" s="219"/>
      <c r="Q46" s="219"/>
      <c r="R46" s="219"/>
      <c r="S46" s="219"/>
      <c r="T46" s="218"/>
      <c r="U46" s="218"/>
      <c r="V46" s="218"/>
      <c r="W46" s="218"/>
      <c r="X46" s="218"/>
      <c r="Y46" s="218"/>
      <c r="Z46" s="218"/>
      <c r="AA46" s="223"/>
      <c r="AB46" s="223"/>
      <c r="AC46" s="223"/>
      <c r="AD46" s="223"/>
      <c r="AE46" s="223"/>
    </row>
    <row r="47" spans="1:32" ht="85" customHeight="1" thickBot="1">
      <c r="B47" s="404">
        <v>6</v>
      </c>
      <c r="C47" s="215"/>
      <c r="D47" s="390" t="s">
        <v>753</v>
      </c>
      <c r="E47" s="391"/>
      <c r="F47" s="391"/>
      <c r="G47" s="391"/>
      <c r="H47" s="392"/>
      <c r="I47" s="214"/>
      <c r="J47" s="390" t="s">
        <v>754</v>
      </c>
      <c r="K47" s="391"/>
      <c r="L47" s="391"/>
      <c r="M47" s="391"/>
      <c r="N47" s="392"/>
      <c r="O47" s="214"/>
      <c r="P47" s="390" t="s">
        <v>755</v>
      </c>
      <c r="Q47" s="391"/>
      <c r="R47" s="391"/>
      <c r="S47" s="391"/>
      <c r="T47" s="392"/>
      <c r="U47" s="214"/>
      <c r="V47" s="390" t="s">
        <v>756</v>
      </c>
      <c r="W47" s="391"/>
      <c r="X47" s="391"/>
      <c r="Y47" s="391"/>
      <c r="Z47" s="392"/>
      <c r="AA47" s="213"/>
      <c r="AB47" s="410" t="s">
        <v>82</v>
      </c>
      <c r="AC47" s="411"/>
      <c r="AD47" s="411"/>
      <c r="AE47" s="411"/>
      <c r="AF47" s="412"/>
    </row>
    <row r="48" spans="1:32" ht="10" customHeight="1" thickBot="1">
      <c r="B48" s="404"/>
      <c r="C48" s="215"/>
      <c r="D48" s="216"/>
      <c r="E48" s="216"/>
      <c r="F48" s="216"/>
      <c r="G48" s="216"/>
      <c r="H48" s="216"/>
      <c r="I48" s="214"/>
      <c r="J48" s="216"/>
      <c r="K48" s="216"/>
      <c r="L48" s="216"/>
      <c r="M48" s="216"/>
      <c r="N48" s="216"/>
      <c r="O48" s="214"/>
      <c r="P48" s="216"/>
      <c r="Q48" s="216"/>
      <c r="R48" s="216"/>
      <c r="S48" s="216"/>
      <c r="T48" s="216"/>
      <c r="U48" s="216"/>
      <c r="V48" s="216"/>
      <c r="W48" s="216"/>
      <c r="X48" s="216"/>
      <c r="Y48" s="216"/>
      <c r="Z48" s="216"/>
      <c r="AA48" s="216"/>
      <c r="AB48" s="216"/>
      <c r="AC48" s="216"/>
      <c r="AD48" s="216"/>
      <c r="AE48" s="216"/>
      <c r="AF48" s="216"/>
    </row>
    <row r="49" spans="2:32" ht="85" customHeight="1">
      <c r="B49" s="404"/>
      <c r="C49" s="215"/>
      <c r="D49" s="302" t="s">
        <v>1989</v>
      </c>
      <c r="E49" s="422" t="str">
        <f ca="1">OFFSET('PROGRAMMING SKELETON'!D163,B47-46,0)</f>
        <v>Competition Style Low Bar Back Squat (w/ belt)</v>
      </c>
      <c r="F49" s="422"/>
      <c r="G49" s="422" t="str">
        <f ca="1">OFFSET('PROGRAMMING SKELETON'!D48,B47-46,0)</f>
        <v>• 1 rep @ RPE 8 (90-93% 1RM)
•5 reps  @ RPE 9 ( ~84% e1RM)
• 76% e1RM x 25 reps (sets of 4-6 reps, all sets &lt; RPE 8.5)</v>
      </c>
      <c r="H49" s="423"/>
      <c r="I49" s="303"/>
      <c r="J49" s="304" t="s">
        <v>1989</v>
      </c>
      <c r="K49" s="405" t="str">
        <f ca="1">OFFSET('PROGRAMMING SKELETON'!D218,B47-46,0)</f>
        <v>Competition-Style Conventional deadlift w/ belt</v>
      </c>
      <c r="L49" s="405"/>
      <c r="M49" s="405" t="str">
        <f ca="1">OFFSET('PROGRAMMING SKELETON'!G48,B47-46,0)</f>
        <v>• 1 rep @ RPE 8 (90-93% 1RM)
•5 reps  @ RPE 9 ( ~84% e1RM)
• 76% e1RM x 25 reps (sets of 4-6 reps, all sets &lt; RPE 8.5)</v>
      </c>
      <c r="N49" s="406"/>
      <c r="O49" s="303"/>
      <c r="P49" s="304" t="s">
        <v>1989</v>
      </c>
      <c r="Q49" s="405" t="str">
        <f ca="1">OFFSET('PROGRAMMING SKELETON'!D273,B47-46,0)</f>
        <v>2 Count Paused Squat</v>
      </c>
      <c r="R49" s="405"/>
      <c r="S49" s="405" t="str">
        <f ca="1">OFFSET('PROGRAMMING SKELETON'!D102,B47-46,0)</f>
        <v>• 1 rep @ RPE 8
• 4 reps @ RPE  9 
• -8% from 4 @ 9 x 2 set of 4 reps</v>
      </c>
      <c r="T49" s="406"/>
      <c r="U49" s="303"/>
      <c r="V49" s="304" t="s">
        <v>1989</v>
      </c>
      <c r="W49" s="405" t="str">
        <f ca="1">OFFSET('PROGRAMMING SKELETON'!D327,B47-46,0)</f>
        <v>2 Count Paused Deadlift</v>
      </c>
      <c r="X49" s="405"/>
      <c r="Y49" s="405" t="str">
        <f ca="1">OFFSET('PROGRAMMING SKELETON'!G102,B47-46,0)</f>
        <v>• 1 rep @ RPE 8
• 4 reps @ RPE  9 
• -8% from 4 @ 9 x 2 set of 4 reps</v>
      </c>
      <c r="Z49" s="406"/>
      <c r="AA49" s="305"/>
      <c r="AB49" s="304" t="s">
        <v>1990</v>
      </c>
      <c r="AC49" s="419" t="str">
        <f ca="1">OFFSET('PROGRAMMING SKELETON'!J48,B47-46,0)</f>
        <v>30 min steady state @ RPE 6 1x/wk
20 sec sprint every 2 min x 14 minutes 1x/wk</v>
      </c>
      <c r="AD49" s="420"/>
      <c r="AE49" s="420"/>
      <c r="AF49" s="421"/>
    </row>
    <row r="50" spans="2:32" ht="85" customHeight="1">
      <c r="B50" s="404"/>
      <c r="C50" s="215"/>
      <c r="D50" s="306" t="s">
        <v>1991</v>
      </c>
      <c r="E50" s="388" t="str">
        <f ca="1">OFFSET('PROGRAMMING SKELETON'!G163,B47-46,0)</f>
        <v>Competition-Style Bench Press</v>
      </c>
      <c r="F50" s="388"/>
      <c r="G50" s="388" t="str">
        <f ca="1">OFFSET('PROGRAMMING SKELETON'!E48,B47-46,0)</f>
        <v>• 1 rep @ RPE 8 (90-93% 1RM)
•4 reps  @ RPE 9 ( ~86% e1RM)
• 80% e1RM x 20 reps (sets of 3-4 @ RPE 7-8.5)</v>
      </c>
      <c r="H50" s="389"/>
      <c r="I50" s="303"/>
      <c r="J50" s="307" t="s">
        <v>1991</v>
      </c>
      <c r="K50" s="386" t="str">
        <f ca="1">OFFSET('PROGRAMMING SKELETON'!G218,B47-46,0)</f>
        <v>2 Count Paused Bench Press</v>
      </c>
      <c r="L50" s="386"/>
      <c r="M50" s="386" t="str">
        <f ca="1">OFFSET('PROGRAMMING SKELETON'!H48,B47-46,0)</f>
        <v>•4 reps @ 7 (81% of 1RM)
•4 reps @ 8 (84% of 1RM)
•4 reps @ 9 (86% of 1RM)
•-5% from 4 @ 9 x 4 reps until @ 9 again (cap at 3 sets of 4)</v>
      </c>
      <c r="N50" s="387"/>
      <c r="O50" s="303"/>
      <c r="P50" s="307" t="s">
        <v>1991</v>
      </c>
      <c r="Q50" s="386" t="str">
        <f ca="1">OFFSET('PROGRAMMING SKELETON'!G273,B47-46,0)</f>
        <v>Touch and Go Bench Press</v>
      </c>
      <c r="R50" s="386"/>
      <c r="S50" s="386" t="str">
        <f ca="1">OFFSET('PROGRAMMING SKELETON'!E102,B47-46,0)</f>
        <v>•5 reps @ 7 (79% of 1RM)
•5 reps @ 8 (81% of 1RM)
•5 reps @ 9 (84% of 1RM)
•-5% from 5 @ 9 x 5 reps until @ 9 again (cap at 3 sets of 5)</v>
      </c>
      <c r="T50" s="387"/>
      <c r="U50" s="303"/>
      <c r="V50" s="307" t="s">
        <v>1991</v>
      </c>
      <c r="W50" s="386" t="str">
        <f ca="1">OFFSET('PROGRAMMING SKELETON'!G327,B47-46,0)</f>
        <v>2 Board Bench, Paused</v>
      </c>
      <c r="X50" s="386"/>
      <c r="Y50" s="386" t="str">
        <f ca="1">OFFSET('PROGRAMMING SKELETON'!H102,B47-46,0)</f>
        <v>• 1 rep @ RPE 8
• 3 reps @ RPE  9 x 1 set</v>
      </c>
      <c r="Z50" s="387"/>
      <c r="AA50" s="305"/>
      <c r="AB50" s="307" t="s">
        <v>1992</v>
      </c>
      <c r="AC50" s="413" t="str">
        <f ca="1">OFFSET('PROGRAMMING SKELETON'!K48,B47-46,0)</f>
        <v>3 sets of upper back work x 12-20 reps @ RPE 8-9, 2x/wk</v>
      </c>
      <c r="AD50" s="414"/>
      <c r="AE50" s="414"/>
      <c r="AF50" s="415"/>
    </row>
    <row r="51" spans="2:32" ht="85" customHeight="1">
      <c r="B51" s="404"/>
      <c r="C51" s="215"/>
      <c r="D51" s="306" t="s">
        <v>1993</v>
      </c>
      <c r="E51" s="388" t="str">
        <f ca="1">OFFSET('PROGRAMMING SKELETON'!J163,B47-46,0)</f>
        <v>Close Grip Floor Press</v>
      </c>
      <c r="F51" s="388"/>
      <c r="G51" s="388" t="str">
        <f ca="1">OFFSET('PROGRAMMING SKELETON'!F48,B47-46,0)</f>
        <v>• 8 reps @ RPE 6
•8 reps @ RPE 7 
• 8 reps  @ RPE 8. Repeat 8 @ 8 x 2 sets of 8</v>
      </c>
      <c r="H51" s="389"/>
      <c r="I51" s="303"/>
      <c r="J51" s="308" t="s">
        <v>1993</v>
      </c>
      <c r="K51" s="386" t="str">
        <f ca="1">OFFSET('PROGRAMMING SKELETON'!J218,B47-46,0)</f>
        <v>3-0-3 Tempo Squat</v>
      </c>
      <c r="L51" s="386"/>
      <c r="M51" s="386" t="str">
        <f ca="1">OFFSET('PROGRAMMING SKELETON'!I48,B47-46,0)</f>
        <v>• 8 reps @ RPE 6
•8 reps @ RPE 7 
• 8 reps  @ RPE 8. Repeat 8 @ 8 x 2 sets of 8</v>
      </c>
      <c r="N51" s="387"/>
      <c r="O51" s="303"/>
      <c r="P51" s="308" t="s">
        <v>1993</v>
      </c>
      <c r="Q51" s="386" t="str">
        <f ca="1">OFFSET('PROGRAMMING SKELETON'!J273,B47-46,0)</f>
        <v>Standing Overhead Press</v>
      </c>
      <c r="R51" s="386"/>
      <c r="S51" s="386" t="str">
        <f ca="1">OFFSET('PROGRAMMING SKELETON'!F102,B47-46,0)</f>
        <v>• 10 reps @ RPE 7 
• 10 reps  @ RPE 8
• 10 reps @ RPE 9 
•Take off 5% from 10 @ 9 for 1 more set of 10</v>
      </c>
      <c r="T51" s="387"/>
      <c r="U51" s="303"/>
      <c r="V51" s="308" t="s">
        <v>1993</v>
      </c>
      <c r="W51" s="386" t="str">
        <f ca="1">OFFSET('PROGRAMMING SKELETON'!J327,B47-46,0)</f>
        <v>Romanian Deadlift</v>
      </c>
      <c r="X51" s="386"/>
      <c r="Y51" s="386" t="str">
        <f ca="1">OFFSET('PROGRAMMING SKELETON'!I102,B47-46,0)</f>
        <v>• 10 reps @ RPE 7 
• 10 reps  @ RPE 8
• 10 reps @ RPE 9 
•Take off 5% from 10 @ 9 for 1 more set of 10</v>
      </c>
      <c r="Z51" s="387"/>
      <c r="AA51" s="305"/>
      <c r="AB51" s="308" t="s">
        <v>1994</v>
      </c>
      <c r="AC51" s="413" t="str">
        <f ca="1">OFFSET('PROGRAMMING SKELETON'!L48,B47-46,0)</f>
        <v>8 minutes ab work AMRAP 2x/wk</v>
      </c>
      <c r="AD51" s="414"/>
      <c r="AE51" s="414"/>
      <c r="AF51" s="415"/>
    </row>
    <row r="52" spans="2:32" ht="85" customHeight="1" thickBot="1">
      <c r="B52" s="404"/>
      <c r="C52" s="215"/>
      <c r="D52" s="309" t="s">
        <v>1995</v>
      </c>
      <c r="E52" s="408"/>
      <c r="F52" s="408"/>
      <c r="G52" s="408"/>
      <c r="H52" s="409"/>
      <c r="I52" s="310"/>
      <c r="J52" s="311" t="s">
        <v>1995</v>
      </c>
      <c r="K52" s="397"/>
      <c r="L52" s="398"/>
      <c r="M52" s="398"/>
      <c r="N52" s="399"/>
      <c r="O52" s="310"/>
      <c r="P52" s="311" t="s">
        <v>1995</v>
      </c>
      <c r="Q52" s="397"/>
      <c r="R52" s="398"/>
      <c r="S52" s="398"/>
      <c r="T52" s="399"/>
      <c r="U52" s="310"/>
      <c r="V52" s="311" t="s">
        <v>1995</v>
      </c>
      <c r="W52" s="397"/>
      <c r="X52" s="398"/>
      <c r="Y52" s="398"/>
      <c r="Z52" s="399"/>
      <c r="AA52" s="312"/>
      <c r="AB52" s="313" t="s">
        <v>1996</v>
      </c>
      <c r="AC52" s="416" t="str">
        <f ca="1">OFFSET('PROGRAMMING SKELETON'!M48,B47-46,0)</f>
        <v>4 sets of 12-15 reps @ RPE 8, triceps press downs 2x/wk 
4 sets of 12-15 reps @ RPE 8, biceps curls 2x/wk</v>
      </c>
      <c r="AD52" s="417"/>
      <c r="AE52" s="417"/>
      <c r="AF52" s="418"/>
    </row>
    <row r="53" spans="2:32" ht="85" customHeight="1">
      <c r="B53" s="404"/>
      <c r="C53" s="215"/>
      <c r="D53" s="314" t="s">
        <v>1997</v>
      </c>
      <c r="E53" s="393" t="str">
        <f ca="1">OFFSET('PROGRAMMING SKELETON'!M163,B47-46,0)</f>
        <v>GPP or None</v>
      </c>
      <c r="F53" s="393"/>
      <c r="G53" s="393"/>
      <c r="H53" s="394"/>
      <c r="I53" s="310"/>
      <c r="J53" s="315" t="s">
        <v>2000</v>
      </c>
      <c r="K53" s="395" t="str">
        <f ca="1">OFFSET('PROGRAMMING SKELETON'!M219,B47-47,0)</f>
        <v>GPP or None</v>
      </c>
      <c r="L53" s="395"/>
      <c r="M53" s="395"/>
      <c r="N53" s="396"/>
      <c r="O53" s="310"/>
      <c r="P53" s="315" t="s">
        <v>1999</v>
      </c>
      <c r="Q53" s="395" t="str">
        <f ca="1">OFFSET('PROGRAMMING SKELETON'!M274,B47-47,0)</f>
        <v>GPP or None</v>
      </c>
      <c r="R53" s="395"/>
      <c r="S53" s="395"/>
      <c r="T53" s="396"/>
      <c r="U53" s="310"/>
      <c r="V53" s="315" t="s">
        <v>1998</v>
      </c>
      <c r="W53" s="395" t="str">
        <f ca="1">OFFSET('PROGRAMMING SKELETON'!M328,B47-47,0)</f>
        <v>GPP or None</v>
      </c>
      <c r="X53" s="395"/>
      <c r="Y53" s="395"/>
      <c r="Z53" s="396"/>
      <c r="AA53" s="316"/>
      <c r="AB53" s="316"/>
      <c r="AC53" s="316"/>
      <c r="AD53" s="316"/>
      <c r="AE53" s="316"/>
      <c r="AF53" s="305"/>
    </row>
    <row r="54" spans="2:32" ht="85" customHeight="1" thickBot="1">
      <c r="B54" s="404"/>
      <c r="C54" s="215"/>
      <c r="D54" s="317" t="s">
        <v>1995</v>
      </c>
      <c r="E54" s="400" t="str">
        <f ca="1">OFFSET('PROGRAMMING SKELETON'!N163,B47-46,0)</f>
        <v>GPP or None</v>
      </c>
      <c r="F54" s="400"/>
      <c r="G54" s="400"/>
      <c r="H54" s="401"/>
      <c r="I54" s="310"/>
      <c r="J54" s="318" t="s">
        <v>1991</v>
      </c>
      <c r="K54" s="402" t="str">
        <f ca="1">OFFSET('PROGRAMMING SKELETON'!N219,B47-47,0)</f>
        <v>GPP or None</v>
      </c>
      <c r="L54" s="402"/>
      <c r="M54" s="402"/>
      <c r="N54" s="403"/>
      <c r="O54" s="310"/>
      <c r="P54" s="318" t="s">
        <v>1991</v>
      </c>
      <c r="Q54" s="402" t="str">
        <f ca="1">OFFSET('PROGRAMMING SKELETON'!N274,B47-47,0)</f>
        <v>GPP or None</v>
      </c>
      <c r="R54" s="402"/>
      <c r="S54" s="402"/>
      <c r="T54" s="403"/>
      <c r="U54" s="310"/>
      <c r="V54" s="318" t="s">
        <v>1991</v>
      </c>
      <c r="W54" s="402" t="str">
        <f ca="1">OFFSET('PROGRAMMING SKELETON'!N328,B47-47,0)</f>
        <v>GPP or None</v>
      </c>
      <c r="X54" s="402"/>
      <c r="Y54" s="402"/>
      <c r="Z54" s="403"/>
      <c r="AA54" s="316"/>
      <c r="AB54" s="316"/>
      <c r="AC54" s="316"/>
      <c r="AD54" s="316"/>
      <c r="AE54" s="316"/>
      <c r="AF54" s="305"/>
    </row>
    <row r="55" spans="2:32" ht="17" thickBot="1"/>
    <row r="56" spans="2:32" ht="85" customHeight="1" thickBot="1">
      <c r="B56" s="404">
        <v>7</v>
      </c>
      <c r="C56" s="215"/>
      <c r="D56" s="390" t="s">
        <v>753</v>
      </c>
      <c r="E56" s="391"/>
      <c r="F56" s="391"/>
      <c r="G56" s="391"/>
      <c r="H56" s="392"/>
      <c r="I56" s="214"/>
      <c r="J56" s="390" t="s">
        <v>754</v>
      </c>
      <c r="K56" s="391"/>
      <c r="L56" s="391"/>
      <c r="M56" s="391"/>
      <c r="N56" s="392"/>
      <c r="O56" s="214"/>
      <c r="P56" s="390" t="s">
        <v>755</v>
      </c>
      <c r="Q56" s="391"/>
      <c r="R56" s="391"/>
      <c r="S56" s="391"/>
      <c r="T56" s="392"/>
      <c r="U56" s="214"/>
      <c r="V56" s="390" t="s">
        <v>756</v>
      </c>
      <c r="W56" s="391"/>
      <c r="X56" s="391"/>
      <c r="Y56" s="391"/>
      <c r="Z56" s="392"/>
      <c r="AA56" s="213"/>
      <c r="AB56" s="410" t="s">
        <v>82</v>
      </c>
      <c r="AC56" s="411"/>
      <c r="AD56" s="411"/>
      <c r="AE56" s="411"/>
      <c r="AF56" s="412"/>
    </row>
    <row r="57" spans="2:32" ht="10" customHeight="1" thickBot="1">
      <c r="B57" s="404"/>
      <c r="C57" s="215"/>
      <c r="D57" s="216"/>
      <c r="E57" s="216"/>
      <c r="F57" s="216"/>
      <c r="G57" s="216"/>
      <c r="H57" s="216"/>
      <c r="I57" s="214"/>
      <c r="J57" s="216"/>
      <c r="K57" s="216"/>
      <c r="L57" s="216"/>
      <c r="M57" s="216"/>
      <c r="N57" s="216"/>
      <c r="O57" s="214"/>
      <c r="P57" s="216"/>
      <c r="Q57" s="216"/>
      <c r="R57" s="216"/>
      <c r="S57" s="216"/>
      <c r="T57" s="216"/>
      <c r="U57" s="216"/>
      <c r="V57" s="216"/>
      <c r="W57" s="216"/>
      <c r="X57" s="216"/>
      <c r="Y57" s="216"/>
      <c r="Z57" s="216"/>
      <c r="AA57" s="216"/>
      <c r="AB57" s="216"/>
      <c r="AC57" s="216"/>
      <c r="AD57" s="216"/>
      <c r="AE57" s="216"/>
      <c r="AF57" s="216"/>
    </row>
    <row r="58" spans="2:32" ht="85" customHeight="1">
      <c r="B58" s="404"/>
      <c r="C58" s="215"/>
      <c r="D58" s="302" t="s">
        <v>1989</v>
      </c>
      <c r="E58" s="422" t="str">
        <f ca="1">OFFSET('PROGRAMMING SKELETON'!D172,B56-55,0)</f>
        <v>Competition Style Low Bar Back Squat (w/ belt)</v>
      </c>
      <c r="F58" s="422"/>
      <c r="G58" s="422" t="str">
        <f ca="1">OFFSET('PROGRAMMING SKELETON'!D57,B56-55,0)</f>
        <v>• 10 reps @ RPE 6
•10 reps @ RPE 7
•10 reps @ RPE 8
• Then take off ~50% and do 5-3-0 tempo variation x 5 reps x 2-3 sets (RPE 8-9)</v>
      </c>
      <c r="H58" s="423"/>
      <c r="I58" s="303"/>
      <c r="J58" s="304" t="s">
        <v>1989</v>
      </c>
      <c r="K58" s="405" t="str">
        <f ca="1">OFFSET('PROGRAMMING SKELETON'!D227,B56-55,0)</f>
        <v>Competition-Style Conventional deadlift w/ belt</v>
      </c>
      <c r="L58" s="405"/>
      <c r="M58" s="405" t="str">
        <f ca="1">OFFSET('PROGRAMMING SKELETON'!G57,B56-55,0)</f>
        <v>• 10 reps @ RPE 6
•10 reps @ RPE 7
•10 reps @ RPE 8
• Then take off ~50% and do 5-3-0 tempo variation x 5 reps x 2-3 sets (RPE 8-9)</v>
      </c>
      <c r="N58" s="406"/>
      <c r="O58" s="303"/>
      <c r="P58" s="304" t="s">
        <v>1989</v>
      </c>
      <c r="Q58" s="405" t="str">
        <f ca="1">OFFSET('PROGRAMMING SKELETON'!D282,B56-55,0)</f>
        <v>2 Count Paused Squat</v>
      </c>
      <c r="R58" s="405"/>
      <c r="S58" s="405" t="str">
        <f ca="1">OFFSET('PROGRAMMING SKELETON'!D111,B56-55,0)</f>
        <v xml:space="preserve">•1 rep @ RPE 8
• 4 reps @ RPE 9 </v>
      </c>
      <c r="T58" s="406"/>
      <c r="U58" s="303"/>
      <c r="V58" s="304" t="s">
        <v>1989</v>
      </c>
      <c r="W58" s="405" t="str">
        <f ca="1">OFFSET('PROGRAMMING SKELETON'!D336,B56-55,0)</f>
        <v>2 Count Paused Deadlift</v>
      </c>
      <c r="X58" s="405"/>
      <c r="Y58" s="405" t="str">
        <f ca="1">OFFSET('PROGRAMMING SKELETON'!G111,B56-55,0)</f>
        <v xml:space="preserve">•1 rep @ RPE 8
• 4 reps @ RPE 9 </v>
      </c>
      <c r="Z58" s="406"/>
      <c r="AA58" s="305"/>
      <c r="AB58" s="304" t="s">
        <v>1990</v>
      </c>
      <c r="AC58" s="419" t="str">
        <f ca="1">OFFSET('PROGRAMMING SKELETON'!J57,B56-55,0)</f>
        <v>30 min steady state @ RPE 6 1x/wk
20 sec sprint every 2 min x 14 minutes 1x/wk</v>
      </c>
      <c r="AD58" s="420"/>
      <c r="AE58" s="420"/>
      <c r="AF58" s="421"/>
    </row>
    <row r="59" spans="2:32" ht="85" customHeight="1">
      <c r="B59" s="404"/>
      <c r="C59" s="215"/>
      <c r="D59" s="306" t="s">
        <v>1991</v>
      </c>
      <c r="E59" s="388" t="str">
        <f ca="1">OFFSET('PROGRAMMING SKELETON'!G172,B56-55,0)</f>
        <v>Competition-Style Bench Press</v>
      </c>
      <c r="F59" s="388"/>
      <c r="G59" s="388" t="str">
        <f ca="1">OFFSET('PROGRAMMING SKELETON'!E57,B56-55,0)</f>
        <v>• 10 reps @ RPE 6
•10 reps @ RPE 7
•10 reps @ RPE 8
• Then take off ~50% and do 5-3-0 tempo variation x 5 reps x 2-3 sets (RPE 8-9)</v>
      </c>
      <c r="H59" s="389"/>
      <c r="I59" s="303"/>
      <c r="J59" s="307" t="s">
        <v>1991</v>
      </c>
      <c r="K59" s="386" t="str">
        <f ca="1">OFFSET('PROGRAMMING SKELETON'!G227,B56-55,0)</f>
        <v>2 Count Paused Bench Press</v>
      </c>
      <c r="L59" s="386"/>
      <c r="M59" s="386" t="str">
        <f ca="1">OFFSET('PROGRAMMING SKELETON'!H57,B56-55,0)</f>
        <v>•4 reps @ 7 (81% of 1RM)
•4 reps @ 8 (84% of 1RM)
•4 reps @ 9 (86% of 1RM)
•No Back off sets</v>
      </c>
      <c r="N59" s="387"/>
      <c r="O59" s="303"/>
      <c r="P59" s="307" t="s">
        <v>1991</v>
      </c>
      <c r="Q59" s="386" t="str">
        <f ca="1">OFFSET('PROGRAMMING SKELETON'!G282,B56-55,0)</f>
        <v>Touch and Go Bench Press</v>
      </c>
      <c r="R59" s="386"/>
      <c r="S59" s="386" t="str">
        <f ca="1">OFFSET('PROGRAMMING SKELETON'!E111,B56-55,0)</f>
        <v>• 10 reps @ RPE 6
•10 reps @ RPE 7
•10 reps @ RPE 8
• Then take off ~50% and do 5-3-0 tempo variation x 5 reps x 2-3 sets (RPE 8-9)</v>
      </c>
      <c r="T59" s="387"/>
      <c r="U59" s="303"/>
      <c r="V59" s="307" t="s">
        <v>1991</v>
      </c>
      <c r="W59" s="386" t="str">
        <f ca="1">OFFSET('PROGRAMMING SKELETON'!G336,B56-55,0)</f>
        <v>2 Board Bench, Paused</v>
      </c>
      <c r="X59" s="386"/>
      <c r="Y59" s="386" t="str">
        <f ca="1">OFFSET('PROGRAMMING SKELETON'!H111,B56-55,0)</f>
        <v>• 10 reps @ RPE 7
•10 reps @ RPE 8
•10 reps @ RPE 9</v>
      </c>
      <c r="Z59" s="387"/>
      <c r="AA59" s="305"/>
      <c r="AB59" s="307" t="s">
        <v>1992</v>
      </c>
      <c r="AC59" s="413" t="str">
        <f ca="1">OFFSET('PROGRAMMING SKELETON'!K57,B56-55,0)</f>
        <v>3 sets of upper back work x 12-20 reps @ RPE 8-9, 2x/wk</v>
      </c>
      <c r="AD59" s="414"/>
      <c r="AE59" s="414"/>
      <c r="AF59" s="415"/>
    </row>
    <row r="60" spans="2:32" ht="85" customHeight="1">
      <c r="B60" s="404"/>
      <c r="C60" s="215"/>
      <c r="D60" s="306" t="s">
        <v>1993</v>
      </c>
      <c r="E60" s="388" t="str">
        <f ca="1">OFFSET('PROGRAMMING SKELETON'!J172,B56-55,0)</f>
        <v>Close Grip Floor Press</v>
      </c>
      <c r="F60" s="388"/>
      <c r="G60" s="388" t="str">
        <f ca="1">OFFSET('PROGRAMMING SKELETON'!F57,B56-55,0)</f>
        <v>•70% e1RM x AMRAP x 1 set
•63% e1Rm x 12 reps x 2 sets</v>
      </c>
      <c r="H60" s="389"/>
      <c r="I60" s="303"/>
      <c r="J60" s="308" t="s">
        <v>1993</v>
      </c>
      <c r="K60" s="386" t="str">
        <f ca="1">OFFSET('PROGRAMMING SKELETON'!J227,B56-55,0)</f>
        <v>3-0-3 Tempo Squat</v>
      </c>
      <c r="L60" s="386"/>
      <c r="M60" s="386" t="str">
        <f ca="1">OFFSET('PROGRAMMING SKELETON'!I57,B56-55,0)</f>
        <v>•8 reps @ RPE 7
•8 reps @ RPE 8
•8 reps @ RPE 9</v>
      </c>
      <c r="N60" s="387"/>
      <c r="O60" s="303"/>
      <c r="P60" s="308" t="s">
        <v>1993</v>
      </c>
      <c r="Q60" s="386" t="str">
        <f ca="1">OFFSET('PROGRAMMING SKELETON'!J282,B56-55,0)</f>
        <v>Standing Overhead Press</v>
      </c>
      <c r="R60" s="386"/>
      <c r="S60" s="386" t="str">
        <f ca="1">OFFSET('PROGRAMMING SKELETON'!F111,B56-55,0)</f>
        <v>•70% e1RM x AMRAP x 1 set
•63% e1Rm x 12 reps x 2 sets</v>
      </c>
      <c r="T60" s="387"/>
      <c r="U60" s="303"/>
      <c r="V60" s="308" t="s">
        <v>1993</v>
      </c>
      <c r="W60" s="386" t="str">
        <f ca="1">OFFSET('PROGRAMMING SKELETON'!J336,B56-55,0)</f>
        <v>Romanian Deadlift</v>
      </c>
      <c r="X60" s="386"/>
      <c r="Y60" s="386" t="str">
        <f ca="1">OFFSET('PROGRAMMING SKELETON'!I111,B56-55,0)</f>
        <v>• 10 reps @ RPE 7
•10 reps @ RPE 8
•10 reps @ RPE 9</v>
      </c>
      <c r="Z60" s="387"/>
      <c r="AA60" s="305"/>
      <c r="AB60" s="308" t="s">
        <v>1994</v>
      </c>
      <c r="AC60" s="413" t="str">
        <f ca="1">OFFSET('PROGRAMMING SKELETON'!L57,B56-55,0)</f>
        <v>9 minutes ab work AMRAP 2x/wk</v>
      </c>
      <c r="AD60" s="414"/>
      <c r="AE60" s="414"/>
      <c r="AF60" s="415"/>
    </row>
    <row r="61" spans="2:32" ht="85" customHeight="1" thickBot="1">
      <c r="B61" s="404"/>
      <c r="C61" s="215"/>
      <c r="D61" s="309" t="s">
        <v>1995</v>
      </c>
      <c r="E61" s="408"/>
      <c r="F61" s="408"/>
      <c r="G61" s="408"/>
      <c r="H61" s="409"/>
      <c r="I61" s="310"/>
      <c r="J61" s="311" t="s">
        <v>1995</v>
      </c>
      <c r="K61" s="397"/>
      <c r="L61" s="398"/>
      <c r="M61" s="398"/>
      <c r="N61" s="399"/>
      <c r="O61" s="310"/>
      <c r="P61" s="311" t="s">
        <v>1995</v>
      </c>
      <c r="Q61" s="397"/>
      <c r="R61" s="398"/>
      <c r="S61" s="398"/>
      <c r="T61" s="399"/>
      <c r="U61" s="310"/>
      <c r="V61" s="311" t="s">
        <v>1995</v>
      </c>
      <c r="W61" s="397"/>
      <c r="X61" s="398"/>
      <c r="Y61" s="398"/>
      <c r="Z61" s="399"/>
      <c r="AA61" s="312"/>
      <c r="AB61" s="313" t="s">
        <v>1996</v>
      </c>
      <c r="AC61" s="416" t="str">
        <f ca="1">OFFSET('PROGRAMMING SKELETON'!M57,B56-55,0)</f>
        <v>4 sets of 12-15 reps @ RPE 8, triceps press downs 2x/wk 
4 sets of 12-15 reps @ RPE 8, biceps curls 2x/wk</v>
      </c>
      <c r="AD61" s="417"/>
      <c r="AE61" s="417"/>
      <c r="AF61" s="418"/>
    </row>
    <row r="62" spans="2:32" ht="85" customHeight="1">
      <c r="B62" s="404"/>
      <c r="C62" s="215"/>
      <c r="D62" s="314" t="s">
        <v>1997</v>
      </c>
      <c r="E62" s="393" t="str">
        <f ca="1">OFFSET('PROGRAMMING SKELETON'!M172,B56-55,0)</f>
        <v>GPP or None</v>
      </c>
      <c r="F62" s="393"/>
      <c r="G62" s="393"/>
      <c r="H62" s="394"/>
      <c r="I62" s="310"/>
      <c r="J62" s="315" t="s">
        <v>2000</v>
      </c>
      <c r="K62" s="395" t="str">
        <f ca="1">OFFSET('PROGRAMMING SKELETON'!M174,B56-2,0)</f>
        <v>GPP or None</v>
      </c>
      <c r="L62" s="395"/>
      <c r="M62" s="395"/>
      <c r="N62" s="396"/>
      <c r="O62" s="310"/>
      <c r="P62" s="315" t="s">
        <v>1999</v>
      </c>
      <c r="Q62" s="395" t="str">
        <f ca="1">OFFSET('PROGRAMMING SKELETON'!M229,B56-2,0)</f>
        <v>GPP or None</v>
      </c>
      <c r="R62" s="395"/>
      <c r="S62" s="395"/>
      <c r="T62" s="396"/>
      <c r="U62" s="310"/>
      <c r="V62" s="315" t="s">
        <v>1998</v>
      </c>
      <c r="W62" s="395" t="str">
        <f ca="1">OFFSET('PROGRAMMING SKELETON'!M337,B56-20,0)</f>
        <v>None</v>
      </c>
      <c r="X62" s="395"/>
      <c r="Y62" s="395"/>
      <c r="Z62" s="396"/>
      <c r="AA62" s="316"/>
      <c r="AB62" s="316"/>
      <c r="AC62" s="316"/>
      <c r="AD62" s="316"/>
      <c r="AE62" s="316"/>
      <c r="AF62" s="305"/>
    </row>
    <row r="63" spans="2:32" ht="85" customHeight="1" thickBot="1">
      <c r="B63" s="404"/>
      <c r="C63" s="215"/>
      <c r="D63" s="317" t="s">
        <v>1995</v>
      </c>
      <c r="E63" s="400" t="str">
        <f ca="1">OFFSET('PROGRAMMING SKELETON'!N172,B56-55,0)</f>
        <v>GPP or None</v>
      </c>
      <c r="F63" s="400"/>
      <c r="G63" s="400"/>
      <c r="H63" s="401"/>
      <c r="I63" s="310"/>
      <c r="J63" s="318" t="s">
        <v>1991</v>
      </c>
      <c r="K63" s="402" t="str">
        <f ca="1">OFFSET('PROGRAMMING SKELETON'!N174,B56-2,0)</f>
        <v>GPP or None</v>
      </c>
      <c r="L63" s="402"/>
      <c r="M63" s="402"/>
      <c r="N63" s="403"/>
      <c r="O63" s="310"/>
      <c r="P63" s="318" t="s">
        <v>1991</v>
      </c>
      <c r="Q63" s="402" t="str">
        <f ca="1">OFFSET('PROGRAMMING SKELETON'!N229,B56-2,0)</f>
        <v>GPP or None</v>
      </c>
      <c r="R63" s="402"/>
      <c r="S63" s="402"/>
      <c r="T63" s="403"/>
      <c r="U63" s="310"/>
      <c r="V63" s="318" t="s">
        <v>1991</v>
      </c>
      <c r="W63" s="402" t="str">
        <f ca="1">OFFSET('PROGRAMMING SKELETON'!N337,B56-20,0)</f>
        <v>None</v>
      </c>
      <c r="X63" s="402"/>
      <c r="Y63" s="402"/>
      <c r="Z63" s="403"/>
      <c r="AA63" s="316"/>
      <c r="AB63" s="316"/>
      <c r="AC63" s="316"/>
      <c r="AD63" s="316"/>
      <c r="AE63" s="316"/>
      <c r="AF63" s="305"/>
    </row>
    <row r="64" spans="2:32" ht="20" customHeight="1" thickBot="1"/>
    <row r="65" spans="2:32" ht="85" customHeight="1" thickBot="1">
      <c r="B65" s="404">
        <v>8</v>
      </c>
      <c r="C65" s="215"/>
      <c r="D65" s="390" t="s">
        <v>753</v>
      </c>
      <c r="E65" s="391"/>
      <c r="F65" s="391"/>
      <c r="G65" s="391"/>
      <c r="H65" s="392"/>
      <c r="I65" s="214"/>
      <c r="J65" s="390" t="s">
        <v>754</v>
      </c>
      <c r="K65" s="391"/>
      <c r="L65" s="391"/>
      <c r="M65" s="391"/>
      <c r="N65" s="392"/>
      <c r="O65" s="214"/>
      <c r="P65" s="390" t="s">
        <v>755</v>
      </c>
      <c r="Q65" s="391"/>
      <c r="R65" s="391"/>
      <c r="S65" s="391"/>
      <c r="T65" s="392"/>
      <c r="U65" s="214"/>
      <c r="V65" s="390" t="s">
        <v>756</v>
      </c>
      <c r="W65" s="391"/>
      <c r="X65" s="391"/>
      <c r="Y65" s="391"/>
      <c r="Z65" s="392"/>
      <c r="AA65" s="213"/>
      <c r="AB65" s="410" t="s">
        <v>82</v>
      </c>
      <c r="AC65" s="411"/>
      <c r="AD65" s="411"/>
      <c r="AE65" s="411"/>
      <c r="AF65" s="412"/>
    </row>
    <row r="66" spans="2:32" ht="10" customHeight="1" thickBot="1">
      <c r="B66" s="404"/>
      <c r="C66" s="215"/>
      <c r="D66" s="216"/>
      <c r="E66" s="216"/>
      <c r="F66" s="216"/>
      <c r="G66" s="216"/>
      <c r="H66" s="216"/>
      <c r="I66" s="214"/>
      <c r="J66" s="216"/>
      <c r="K66" s="216"/>
      <c r="L66" s="216"/>
      <c r="M66" s="216"/>
      <c r="N66" s="216"/>
      <c r="O66" s="214"/>
      <c r="P66" s="216"/>
      <c r="Q66" s="216"/>
      <c r="R66" s="216"/>
      <c r="S66" s="216"/>
      <c r="T66" s="216"/>
      <c r="U66" s="216"/>
      <c r="V66" s="216"/>
      <c r="W66" s="216"/>
      <c r="X66" s="216"/>
      <c r="Y66" s="216"/>
      <c r="Z66" s="216"/>
      <c r="AA66" s="216"/>
      <c r="AB66" s="216"/>
      <c r="AC66" s="216"/>
      <c r="AD66" s="216"/>
      <c r="AE66" s="216"/>
      <c r="AF66" s="216"/>
    </row>
    <row r="67" spans="2:32" ht="85" customHeight="1">
      <c r="B67" s="404"/>
      <c r="C67" s="215"/>
      <c r="D67" s="302" t="s">
        <v>1989</v>
      </c>
      <c r="E67" s="422" t="str">
        <f ca="1">OFFSET('PROGRAMMING SKELETON'!D181,B65-64,0)</f>
        <v>Competition Style Low Bar Back Squat (w/ belt)</v>
      </c>
      <c r="F67" s="422"/>
      <c r="G67" s="422" t="str">
        <f ca="1">OFFSET('PROGRAMMING SKELETON'!D66,B65-64,0)</f>
        <v>• 1 rep @ RPE 8 (90-93% 1RM)
• 4 reps @ RPE 9 (86% e1RM)
• 4 reps x 2 sets @ 80% e1RM</v>
      </c>
      <c r="H67" s="423"/>
      <c r="I67" s="303"/>
      <c r="J67" s="304" t="s">
        <v>1989</v>
      </c>
      <c r="K67" s="405" t="str">
        <f ca="1">OFFSET('PROGRAMMING SKELETON'!D236,B65-64,0)</f>
        <v>Competition-Style Conventional deadlift w/ belt</v>
      </c>
      <c r="L67" s="405"/>
      <c r="M67" s="405" t="str">
        <f ca="1">OFFSET('PROGRAMMING SKELETON'!G66,B65-64,0)</f>
        <v>• 1 rep @ RPE 8 (90-93% 1RM)
• 4 reps @ RPE 9 (86% e1RM)
• 4 reps x 2 sets @ 80% e1RM</v>
      </c>
      <c r="N67" s="406"/>
      <c r="O67" s="303"/>
      <c r="P67" s="304" t="s">
        <v>1989</v>
      </c>
      <c r="Q67" s="405" t="str">
        <f ca="1">OFFSET('PROGRAMMING SKELETON'!D291,B65-64,0)</f>
        <v>2 Count Paused Squat</v>
      </c>
      <c r="R67" s="405"/>
      <c r="S67" s="405" t="str">
        <f ca="1">OFFSET('PROGRAMMING SKELETON'!D120,B65-64,0)</f>
        <v>• 1 rep @ RPE 8
• 4 reps @ RPE  9 
• -8% from 4 @ 9 x 4 reps until @ 9 again (cap at 3 sets)</v>
      </c>
      <c r="T67" s="406"/>
      <c r="U67" s="303"/>
      <c r="V67" s="304" t="s">
        <v>1989</v>
      </c>
      <c r="W67" s="405" t="str">
        <f ca="1">OFFSET('PROGRAMMING SKELETON'!D345,B65-64,0)</f>
        <v>2 Count Paused Deadlift</v>
      </c>
      <c r="X67" s="405"/>
      <c r="Y67" s="405" t="str">
        <f ca="1">OFFSET('PROGRAMMING SKELETON'!G120,B65-64,0)</f>
        <v>• 1 rep @ RPE 8
• 4 reps @ RPE  9 
• -8% from 4 @ 9 x 4 reps until @ 9 again (cap at 3 sets)</v>
      </c>
      <c r="Z67" s="406"/>
      <c r="AA67" s="305"/>
      <c r="AB67" s="304" t="s">
        <v>1990</v>
      </c>
      <c r="AC67" s="419" t="str">
        <f ca="1">OFFSET('PROGRAMMING SKELETON'!J66,B65-64,0)</f>
        <v>30 min steady state @ RPE 6 2x/wk</v>
      </c>
      <c r="AD67" s="420"/>
      <c r="AE67" s="420"/>
      <c r="AF67" s="421"/>
    </row>
    <row r="68" spans="2:32" ht="85" customHeight="1">
      <c r="B68" s="404"/>
      <c r="C68" s="215"/>
      <c r="D68" s="306" t="s">
        <v>1991</v>
      </c>
      <c r="E68" s="388" t="str">
        <f ca="1">OFFSET('PROGRAMMING SKELETON'!G181,B65-64,0)</f>
        <v>Competition-Style Bench Press</v>
      </c>
      <c r="F68" s="388"/>
      <c r="G68" s="388" t="str">
        <f ca="1">OFFSET('PROGRAMMING SKELETON'!E66,B65-64,0)</f>
        <v>• 1 rep @ RPE 8 (90-93% 1RM)
• 3 reps @ RPE 9 (86% e1RM)
• 85% e1RM x 3 x 3 sets</v>
      </c>
      <c r="H68" s="389"/>
      <c r="I68" s="303"/>
      <c r="J68" s="307" t="s">
        <v>1991</v>
      </c>
      <c r="K68" s="386" t="str">
        <f ca="1">OFFSET('PROGRAMMING SKELETON'!G236,B65-64,0)</f>
        <v>2 Count Paused Bench Press</v>
      </c>
      <c r="L68" s="386"/>
      <c r="M68" s="386" t="str">
        <f ca="1">OFFSET('PROGRAMMING SKELETON'!H66,B65-64,0)</f>
        <v>•1 rep @ RPE 8 (90-93%)
•3 reps @ 9 (89% of 1RM)
•-5% from 3 @ 9 x 3 reps until @ 9 again (cap at 3sets of 3)</v>
      </c>
      <c r="N68" s="387"/>
      <c r="O68" s="303"/>
      <c r="P68" s="307" t="s">
        <v>1991</v>
      </c>
      <c r="Q68" s="386" t="str">
        <f ca="1">OFFSET('PROGRAMMING SKELETON'!G291,B65-64,0)</f>
        <v>Touch and Go Bench Press</v>
      </c>
      <c r="R68" s="386"/>
      <c r="S68" s="386" t="str">
        <f ca="1">OFFSET('PROGRAMMING SKELETON'!E120,B65-64,0)</f>
        <v>• 1 Rep @ RPE8
•75% e1RM x 5 reps x 5 sets of 5 reps</v>
      </c>
      <c r="T68" s="387"/>
      <c r="U68" s="303"/>
      <c r="V68" s="307" t="s">
        <v>1991</v>
      </c>
      <c r="W68" s="386" t="str">
        <f ca="1">OFFSET('PROGRAMMING SKELETON'!G345,B65-64,0)</f>
        <v>2 Board Bench, Paused</v>
      </c>
      <c r="X68" s="386"/>
      <c r="Y68" s="386" t="str">
        <f ca="1">OFFSET('PROGRAMMING SKELETON'!H120,B65-64,0)</f>
        <v>•1 Rep @ RPE 8
•3 reps @ RPE 9
• Take off 5% from 3 reps @ 9 and do sets of 3 until @ 9 again (cap at 2 sets of 3)</v>
      </c>
      <c r="Z68" s="387"/>
      <c r="AA68" s="305"/>
      <c r="AB68" s="307" t="s">
        <v>1992</v>
      </c>
      <c r="AC68" s="413" t="str">
        <f ca="1">OFFSET('PROGRAMMING SKELETON'!K66,B65-64,0)</f>
        <v>9 minutes upper back work AMRAP 2x/wk</v>
      </c>
      <c r="AD68" s="414"/>
      <c r="AE68" s="414"/>
      <c r="AF68" s="415"/>
    </row>
    <row r="69" spans="2:32" ht="85" customHeight="1">
      <c r="B69" s="404"/>
      <c r="C69" s="215"/>
      <c r="D69" s="306" t="s">
        <v>1993</v>
      </c>
      <c r="E69" s="388" t="str">
        <f ca="1">OFFSET('PROGRAMMING SKELETON'!J181,B65-64,0)</f>
        <v>Close Grip Floor Press</v>
      </c>
      <c r="F69" s="388"/>
      <c r="G69" s="388" t="str">
        <f ca="1">OFFSET('PROGRAMMING SKELETON'!F66,B65-64,0)</f>
        <v>• 8 reps @ RPE 6
•8 reps @ RPE 7 
• 8 reps  @ RPE 8. Repeat 8 @ 8 x 2 sets of 8</v>
      </c>
      <c r="H69" s="389"/>
      <c r="I69" s="303"/>
      <c r="J69" s="308" t="s">
        <v>1993</v>
      </c>
      <c r="K69" s="386" t="str">
        <f ca="1">OFFSET('PROGRAMMING SKELETON'!J236,B65-64,0)</f>
        <v>3-0-3 Tempo Squat</v>
      </c>
      <c r="L69" s="386"/>
      <c r="M69" s="386" t="str">
        <f ca="1">OFFSET('PROGRAMMING SKELETON'!I66,B65-64,0)</f>
        <v>• 8 reps @ RPE 7 
• 8 reps  @ RPE 8
• 8 reps @ RPE 9 
•Then take off 8% from 8 @ 9 and do sets of 8 until @ 9 again (cap at 2 sets of 8)</v>
      </c>
      <c r="N69" s="387"/>
      <c r="O69" s="303"/>
      <c r="P69" s="308" t="s">
        <v>1993</v>
      </c>
      <c r="Q69" s="386" t="str">
        <f ca="1">OFFSET('PROGRAMMING SKELETON'!J291,B65-64,0)</f>
        <v>Standing Overhead Press</v>
      </c>
      <c r="R69" s="386"/>
      <c r="S69" s="386" t="str">
        <f ca="1">OFFSET('PROGRAMMING SKELETON'!F120,B65-64,0)</f>
        <v>• 10 reps @ RPE 7 
• 10 reps  @ RPE 8
• 10 reps @ RPE 9 
•Take off 5% from 10 @ 9 for 1-2 more sets of 10 (until @ 9 again)</v>
      </c>
      <c r="T69" s="387"/>
      <c r="U69" s="303"/>
      <c r="V69" s="308" t="s">
        <v>1993</v>
      </c>
      <c r="W69" s="386" t="str">
        <f ca="1">OFFSET('PROGRAMMING SKELETON'!J345,B65-64,0)</f>
        <v>Romanian Deadlift</v>
      </c>
      <c r="X69" s="386"/>
      <c r="Y69" s="386" t="str">
        <f ca="1">OFFSET('PROGRAMMING SKELETON'!I120,B65-64,0)</f>
        <v>• 10 reps @ RPE 7 
• 10 reps  @ RPE 8
• 10 reps @ RPE 9 
•Take off 5% from 10 @ 9 for 1-2 more sets of 10 (until @ 9 again)</v>
      </c>
      <c r="Z69" s="387"/>
      <c r="AA69" s="305"/>
      <c r="AB69" s="308" t="s">
        <v>1994</v>
      </c>
      <c r="AC69" s="413" t="str">
        <f ca="1">OFFSET('PROGRAMMING SKELETON'!L66,B65-64,0)</f>
        <v>7 minutes ab work AMRAP 2x/wk</v>
      </c>
      <c r="AD69" s="414"/>
      <c r="AE69" s="414"/>
      <c r="AF69" s="415"/>
    </row>
    <row r="70" spans="2:32" ht="85" customHeight="1" thickBot="1">
      <c r="B70" s="404"/>
      <c r="C70" s="215"/>
      <c r="D70" s="309" t="s">
        <v>1995</v>
      </c>
      <c r="E70" s="408"/>
      <c r="F70" s="408"/>
      <c r="G70" s="408"/>
      <c r="H70" s="409"/>
      <c r="I70" s="310"/>
      <c r="J70" s="311" t="s">
        <v>1995</v>
      </c>
      <c r="K70" s="397"/>
      <c r="L70" s="398"/>
      <c r="M70" s="398"/>
      <c r="N70" s="399"/>
      <c r="O70" s="310"/>
      <c r="P70" s="311" t="s">
        <v>1995</v>
      </c>
      <c r="Q70" s="397"/>
      <c r="R70" s="398"/>
      <c r="S70" s="398"/>
      <c r="T70" s="399"/>
      <c r="U70" s="310"/>
      <c r="V70" s="311" t="s">
        <v>1995</v>
      </c>
      <c r="W70" s="397"/>
      <c r="X70" s="398"/>
      <c r="Y70" s="398"/>
      <c r="Z70" s="399"/>
      <c r="AA70" s="312"/>
      <c r="AB70" s="313" t="s">
        <v>1996</v>
      </c>
      <c r="AC70" s="416" t="str">
        <f ca="1">OFFSET('PROGRAMMING SKELETON'!M66,B65-64,0)</f>
        <v>7 min arm superset, sets of 12-20 reps @ RPE 8, 2x/wk</v>
      </c>
      <c r="AD70" s="417"/>
      <c r="AE70" s="417"/>
      <c r="AF70" s="418"/>
    </row>
    <row r="71" spans="2:32" ht="85" customHeight="1">
      <c r="B71" s="404"/>
      <c r="C71" s="215"/>
      <c r="D71" s="314" t="s">
        <v>1997</v>
      </c>
      <c r="E71" s="393" t="str">
        <f ca="1">OFFSET('PROGRAMMING SKELETON'!M181,B65-64,0)</f>
        <v>GPP or None</v>
      </c>
      <c r="F71" s="393"/>
      <c r="G71" s="393"/>
      <c r="H71" s="394"/>
      <c r="I71" s="310"/>
      <c r="J71" s="315" t="s">
        <v>2000</v>
      </c>
      <c r="K71" s="395" t="str">
        <f ca="1">OFFSET('PROGRAMMING SKELETON'!M174,B65-2,0)</f>
        <v>GPP or None</v>
      </c>
      <c r="L71" s="395"/>
      <c r="M71" s="395"/>
      <c r="N71" s="396"/>
      <c r="O71" s="310"/>
      <c r="P71" s="315" t="s">
        <v>1999</v>
      </c>
      <c r="Q71" s="395" t="str">
        <f ca="1">OFFSET('PROGRAMMING SKELETON'!M229,B65-2,0)</f>
        <v>GPP or None</v>
      </c>
      <c r="R71" s="395"/>
      <c r="S71" s="395"/>
      <c r="T71" s="396"/>
      <c r="U71" s="310"/>
      <c r="V71" s="315" t="s">
        <v>1998</v>
      </c>
      <c r="W71" s="395" t="str">
        <f ca="1">OFFSET('PROGRAMMING SKELETON'!M283,B65-2,0)</f>
        <v>GPP or None</v>
      </c>
      <c r="X71" s="395"/>
      <c r="Y71" s="395"/>
      <c r="Z71" s="396"/>
      <c r="AA71" s="316"/>
      <c r="AB71" s="316"/>
      <c r="AC71" s="316"/>
      <c r="AD71" s="316"/>
      <c r="AE71" s="316"/>
      <c r="AF71" s="305"/>
    </row>
    <row r="72" spans="2:32" ht="85" customHeight="1" thickBot="1">
      <c r="B72" s="404"/>
      <c r="C72" s="215"/>
      <c r="D72" s="317" t="s">
        <v>1995</v>
      </c>
      <c r="E72" s="400" t="str">
        <f ca="1">OFFSET('PROGRAMMING SKELETON'!N181,B65-64,0)</f>
        <v>GPP or None</v>
      </c>
      <c r="F72" s="400"/>
      <c r="G72" s="400"/>
      <c r="H72" s="401"/>
      <c r="I72" s="310"/>
      <c r="J72" s="318" t="s">
        <v>1991</v>
      </c>
      <c r="K72" s="402" t="str">
        <f ca="1">OFFSET('PROGRAMMING SKELETON'!N174,B65-2,0)</f>
        <v>GPP or None</v>
      </c>
      <c r="L72" s="402"/>
      <c r="M72" s="402"/>
      <c r="N72" s="403"/>
      <c r="O72" s="310"/>
      <c r="P72" s="318" t="s">
        <v>1991</v>
      </c>
      <c r="Q72" s="402" t="str">
        <f ca="1">OFFSET('PROGRAMMING SKELETON'!N229,B65-2,0)</f>
        <v>GPP or None</v>
      </c>
      <c r="R72" s="402"/>
      <c r="S72" s="402"/>
      <c r="T72" s="403"/>
      <c r="U72" s="310"/>
      <c r="V72" s="318" t="s">
        <v>1991</v>
      </c>
      <c r="W72" s="402" t="str">
        <f ca="1">OFFSET('PROGRAMMING SKELETON'!N283,B65-2,0)</f>
        <v>GPP or None</v>
      </c>
      <c r="X72" s="402"/>
      <c r="Y72" s="402"/>
      <c r="Z72" s="403"/>
      <c r="AA72" s="316"/>
      <c r="AB72" s="316"/>
      <c r="AC72" s="316"/>
      <c r="AD72" s="316"/>
      <c r="AE72" s="316"/>
      <c r="AF72" s="305"/>
    </row>
    <row r="73" spans="2:32" ht="20" customHeight="1" thickBot="1"/>
    <row r="74" spans="2:32" ht="85" customHeight="1" thickBot="1">
      <c r="B74" s="404">
        <v>9</v>
      </c>
      <c r="C74" s="215"/>
      <c r="D74" s="390" t="s">
        <v>753</v>
      </c>
      <c r="E74" s="391"/>
      <c r="F74" s="391"/>
      <c r="G74" s="391"/>
      <c r="H74" s="392"/>
      <c r="I74" s="214"/>
      <c r="J74" s="390" t="s">
        <v>754</v>
      </c>
      <c r="K74" s="391"/>
      <c r="L74" s="391"/>
      <c r="M74" s="391"/>
      <c r="N74" s="392"/>
      <c r="O74" s="214"/>
      <c r="P74" s="390" t="s">
        <v>755</v>
      </c>
      <c r="Q74" s="391"/>
      <c r="R74" s="391"/>
      <c r="S74" s="391"/>
      <c r="T74" s="392"/>
      <c r="U74" s="214"/>
      <c r="V74" s="390" t="s">
        <v>756</v>
      </c>
      <c r="W74" s="391"/>
      <c r="X74" s="391"/>
      <c r="Y74" s="391"/>
      <c r="Z74" s="392"/>
      <c r="AA74" s="213"/>
      <c r="AB74" s="410" t="s">
        <v>82</v>
      </c>
      <c r="AC74" s="411"/>
      <c r="AD74" s="411"/>
      <c r="AE74" s="411"/>
      <c r="AF74" s="412"/>
    </row>
    <row r="75" spans="2:32" ht="10" customHeight="1" thickBot="1">
      <c r="B75" s="404"/>
      <c r="C75" s="215"/>
      <c r="D75" s="216"/>
      <c r="E75" s="216"/>
      <c r="F75" s="216"/>
      <c r="G75" s="216"/>
      <c r="H75" s="216"/>
      <c r="I75" s="214"/>
      <c r="J75" s="216"/>
      <c r="K75" s="216"/>
      <c r="L75" s="216"/>
      <c r="M75" s="216"/>
      <c r="N75" s="216"/>
      <c r="O75" s="214"/>
      <c r="P75" s="216"/>
      <c r="Q75" s="216"/>
      <c r="R75" s="216"/>
      <c r="S75" s="216"/>
      <c r="T75" s="216"/>
      <c r="U75" s="216"/>
      <c r="V75" s="216"/>
      <c r="W75" s="216"/>
      <c r="X75" s="216"/>
      <c r="Y75" s="216"/>
      <c r="Z75" s="216"/>
      <c r="AA75" s="216"/>
      <c r="AB75" s="216"/>
      <c r="AC75" s="216"/>
      <c r="AD75" s="216"/>
      <c r="AE75" s="216"/>
      <c r="AF75" s="216"/>
    </row>
    <row r="76" spans="2:32" ht="85" customHeight="1">
      <c r="B76" s="404"/>
      <c r="C76" s="215"/>
      <c r="D76" s="302" t="s">
        <v>1989</v>
      </c>
      <c r="E76" s="424" t="str">
        <f ca="1">OFFSET('PROGRAMMING SKELETON'!D190,B74-73,0)</f>
        <v>Competition Style Low Bar Back Squat (w/ belt)</v>
      </c>
      <c r="F76" s="425"/>
      <c r="G76" s="424" t="str">
        <f ca="1">OFFSET('PROGRAMMING SKELETON'!D75,B74-73,0)</f>
        <v>• 1 rep @ RPE 8 (90-93% 1RM)
• 4 reps @ RPE 9 (86% e1RM)
• 4 reps x 3 sets @ 80% e1RM</v>
      </c>
      <c r="H76" s="426"/>
      <c r="I76" s="303"/>
      <c r="J76" s="304" t="s">
        <v>1989</v>
      </c>
      <c r="K76" s="419" t="str">
        <f ca="1">OFFSET('PROGRAMMING SKELETON'!D245,B74-73,0)</f>
        <v>Competition-Style Conventional deadlift w/ belt</v>
      </c>
      <c r="L76" s="427"/>
      <c r="M76" s="419" t="str">
        <f ca="1">OFFSET('PROGRAMMING SKELETON'!G75,B74-73,0)</f>
        <v>• 1 rep @ RPE 8 (90-93% 1RM)
• 4 reps @ RPE 9 (86% e1RM)
• 4 reps x 3 sets @ 80% e1RM</v>
      </c>
      <c r="N76" s="421"/>
      <c r="O76" s="303"/>
      <c r="P76" s="304" t="s">
        <v>1989</v>
      </c>
      <c r="Q76" s="419" t="str">
        <f ca="1">OFFSET('PROGRAMMING SKELETON'!D300,B74-73,0)</f>
        <v>Pin Squat (Below parallel)</v>
      </c>
      <c r="R76" s="427"/>
      <c r="S76" s="419" t="str">
        <f ca="1">OFFSET('PROGRAMMING SKELETON'!D129,B74-73,0)</f>
        <v>•1 Rep @ RPE 8
• 3 reps @ RPE 9
• -5% from 3 @ 9 x 3 reps x 1-2 sets (until @ 9 again)</v>
      </c>
      <c r="T76" s="421"/>
      <c r="U76" s="303"/>
      <c r="V76" s="304" t="s">
        <v>1989</v>
      </c>
      <c r="W76" s="419" t="str">
        <f ca="1">OFFSET('PROGRAMMING SKELETON'!D354,B74-73,0)</f>
        <v>2" deficit deadlift</v>
      </c>
      <c r="X76" s="427"/>
      <c r="Y76" s="419" t="str">
        <f ca="1">OFFSET('PROGRAMMING SKELETON'!G129,B74-73,0)</f>
        <v>•1 Rep @ RPE 8
• 3 reps @ RPE 9
• -5% from 3 @ 9 x 3 reps x 1-2 sets (until @ 9 again)</v>
      </c>
      <c r="Z76" s="421"/>
      <c r="AA76" s="305"/>
      <c r="AB76" s="304" t="s">
        <v>1990</v>
      </c>
      <c r="AC76" s="419" t="str">
        <f ca="1">OFFSET('PROGRAMMING SKELETON'!J75,B74-73,0)</f>
        <v>25 min steady state @ RPE 6 2x/wk</v>
      </c>
      <c r="AD76" s="420"/>
      <c r="AE76" s="420"/>
      <c r="AF76" s="421"/>
    </row>
    <row r="77" spans="2:32" ht="85" customHeight="1">
      <c r="B77" s="404"/>
      <c r="C77" s="215"/>
      <c r="D77" s="306" t="s">
        <v>1991</v>
      </c>
      <c r="E77" s="428" t="str">
        <f ca="1">OFFSET('PROGRAMMING SKELETON'!G190,B74-73,0)</f>
        <v>Competition-Style Bench Press</v>
      </c>
      <c r="F77" s="429"/>
      <c r="G77" s="428" t="str">
        <f ca="1">OFFSET('PROGRAMMING SKELETON'!E75,B74-73,0)</f>
        <v>• 1 rep @ RPE 8 (90-93% 1RM)
• 3 reps @ RPE 9 (86% e1RM)
• 85% e1RM x 3 x 4 sets</v>
      </c>
      <c r="H77" s="430"/>
      <c r="I77" s="303"/>
      <c r="J77" s="307" t="s">
        <v>1991</v>
      </c>
      <c r="K77" s="413" t="str">
        <f ca="1">OFFSET('PROGRAMMING SKELETON'!G245,B74-73,0)</f>
        <v>Pin Bench (Chest Level)</v>
      </c>
      <c r="L77" s="431"/>
      <c r="M77" s="413" t="str">
        <f ca="1">OFFSET('PROGRAMMING SKELETON'!H75,B74-73,0)</f>
        <v>•1 rep @ RPE 8 (90-93%)
•3 reps @ 9 (89% of 1RM)
•-5% from 3 @ 9 x 3 reps until @ 9 again (cap at 2 sets of 3)</v>
      </c>
      <c r="N77" s="415"/>
      <c r="O77" s="303"/>
      <c r="P77" s="307" t="s">
        <v>1991</v>
      </c>
      <c r="Q77" s="413" t="str">
        <f ca="1">OFFSET('PROGRAMMING SKELETON'!G300,B74-73,0)</f>
        <v>Touch and Go Bench Press</v>
      </c>
      <c r="R77" s="431"/>
      <c r="S77" s="413" t="str">
        <f ca="1">OFFSET('PROGRAMMING SKELETON'!E129,B74-73,0)</f>
        <v>• 1 Rep @ RPE8
•75% e1RM x 5 reps x 5 sets of 6 reps</v>
      </c>
      <c r="T77" s="415"/>
      <c r="U77" s="303"/>
      <c r="V77" s="307" t="s">
        <v>1991</v>
      </c>
      <c r="W77" s="413" t="str">
        <f ca="1">OFFSET('PROGRAMMING SKELETON'!G354,B74-73,0)</f>
        <v>Close Grip Bench Press</v>
      </c>
      <c r="X77" s="431"/>
      <c r="Y77" s="413" t="str">
        <f ca="1">OFFSET('PROGRAMMING SKELETON'!H129,B74-73,0)</f>
        <v>•1 Rep @ RPE 8
•3 reps @ RPE 9
• Take off 5% from 3 reps @ 9 and do sets of 3 until @ 9 again (cap at 2 sets of 3)</v>
      </c>
      <c r="Z77" s="415"/>
      <c r="AA77" s="305"/>
      <c r="AB77" s="307" t="s">
        <v>1992</v>
      </c>
      <c r="AC77" s="413" t="str">
        <f ca="1">OFFSET('PROGRAMMING SKELETON'!K75,B74-73,0)</f>
        <v>7 minutes upper back work AMRAP 2x/wk</v>
      </c>
      <c r="AD77" s="414"/>
      <c r="AE77" s="414"/>
      <c r="AF77" s="415"/>
    </row>
    <row r="78" spans="2:32" ht="85" customHeight="1">
      <c r="B78" s="404"/>
      <c r="C78" s="215"/>
      <c r="D78" s="306" t="s">
        <v>1993</v>
      </c>
      <c r="E78" s="428" t="str">
        <f ca="1">OFFSET('PROGRAMMING SKELETON'!J190,B74-73,0)</f>
        <v>Feet up bench press</v>
      </c>
      <c r="F78" s="429"/>
      <c r="G78" s="428" t="str">
        <f ca="1">OFFSET('PROGRAMMING SKELETON'!F75,B74-73,0)</f>
        <v>•6 reps @ RPE 7
• 6 reps @ RPE 8
• 6 reps @ RPE 9.
• Take -5% off from 6 @ 9 and do sets of 6 until @ 9 again (cap at 2 sets)</v>
      </c>
      <c r="H78" s="430"/>
      <c r="I78" s="303"/>
      <c r="J78" s="308" t="s">
        <v>1993</v>
      </c>
      <c r="K78" s="413" t="str">
        <f ca="1">OFFSET('PROGRAMMING SKELETON'!J245,B74-73,0)</f>
        <v>Low bar back squat, no belt</v>
      </c>
      <c r="L78" s="431"/>
      <c r="M78" s="413" t="str">
        <f ca="1">OFFSET('PROGRAMMING SKELETON'!I75,B74-73,0)</f>
        <v>•6 reps @ RPE 6
•6 reps @ RPE 7
•6 reps @ RPE 8. Repeat 6 @ 8 x 1 set of 6</v>
      </c>
      <c r="N78" s="415"/>
      <c r="O78" s="303"/>
      <c r="P78" s="308" t="s">
        <v>1993</v>
      </c>
      <c r="Q78" s="413" t="str">
        <f ca="1">OFFSET('PROGRAMMING SKELETON'!J300,B74-73,0)</f>
        <v>Wide Grip Bench Press</v>
      </c>
      <c r="R78" s="431"/>
      <c r="S78" s="413" t="str">
        <f ca="1">OFFSET('PROGRAMMING SKELETON'!F129,B74-73,0)</f>
        <v>• 8 reps @ RPE 6
•8 reps @ RPE 7 
• 8 reps  @ RPE 8. Repeat 8 @ 8 x 1 set of 8</v>
      </c>
      <c r="T78" s="415"/>
      <c r="U78" s="303"/>
      <c r="V78" s="308" t="s">
        <v>1993</v>
      </c>
      <c r="W78" s="413" t="str">
        <f ca="1">OFFSET('PROGRAMMING SKELETON'!J354,B74-73,0)</f>
        <v>Stiff Legged Deadlift off 2" deficit</v>
      </c>
      <c r="X78" s="431"/>
      <c r="Y78" s="413" t="str">
        <f ca="1">OFFSET('PROGRAMMING SKELETON'!I129,B74-73,0)</f>
        <v>• 8 reps @ RPE 6
•8 reps @ RPE 7 
• 8 reps  @ RPE 8. Repeat 8 @ 8 x 1 set of 8</v>
      </c>
      <c r="Z78" s="415"/>
      <c r="AA78" s="305"/>
      <c r="AB78" s="308" t="s">
        <v>1994</v>
      </c>
      <c r="AC78" s="413" t="str">
        <f ca="1">OFFSET('PROGRAMMING SKELETON'!L75,B74-73,0)</f>
        <v>7 minutes ab work AMRAP 2x/wk</v>
      </c>
      <c r="AD78" s="414"/>
      <c r="AE78" s="414"/>
      <c r="AF78" s="415"/>
    </row>
    <row r="79" spans="2:32" ht="85" customHeight="1" thickBot="1">
      <c r="B79" s="404"/>
      <c r="C79" s="215"/>
      <c r="D79" s="309" t="s">
        <v>1995</v>
      </c>
      <c r="E79" s="432"/>
      <c r="F79" s="433"/>
      <c r="G79" s="433"/>
      <c r="H79" s="434"/>
      <c r="I79" s="310"/>
      <c r="J79" s="311" t="s">
        <v>1995</v>
      </c>
      <c r="K79" s="435"/>
      <c r="L79" s="436"/>
      <c r="M79" s="436"/>
      <c r="N79" s="437"/>
      <c r="O79" s="310"/>
      <c r="P79" s="311" t="s">
        <v>1995</v>
      </c>
      <c r="Q79" s="435"/>
      <c r="R79" s="436"/>
      <c r="S79" s="436"/>
      <c r="T79" s="437"/>
      <c r="U79" s="310"/>
      <c r="V79" s="311" t="s">
        <v>1995</v>
      </c>
      <c r="W79" s="435"/>
      <c r="X79" s="436"/>
      <c r="Y79" s="436"/>
      <c r="Z79" s="437"/>
      <c r="AA79" s="312"/>
      <c r="AB79" s="313" t="s">
        <v>1996</v>
      </c>
      <c r="AC79" s="416" t="str">
        <f ca="1">OFFSET('PROGRAMMING SKELETON'!M75,B74-73,0)</f>
        <v>7 min arm superset, sets of 12-20 reps @ RPE 8, 2x/wk</v>
      </c>
      <c r="AD79" s="417"/>
      <c r="AE79" s="417"/>
      <c r="AF79" s="418"/>
    </row>
    <row r="80" spans="2:32" ht="85" customHeight="1">
      <c r="B80" s="404"/>
      <c r="C80" s="215"/>
      <c r="D80" s="314" t="s">
        <v>1997</v>
      </c>
      <c r="E80" s="393" t="str">
        <f ca="1">OFFSET('PROGRAMMING SKELETON'!M190,B74-73,0)</f>
        <v>GPP or None</v>
      </c>
      <c r="F80" s="393"/>
      <c r="G80" s="393"/>
      <c r="H80" s="394"/>
      <c r="I80" s="310"/>
      <c r="J80" s="315" t="s">
        <v>2000</v>
      </c>
      <c r="K80" s="395" t="str">
        <f ca="1">OFFSET('PROGRAMMING SKELETON'!M174,B74-2,0)</f>
        <v>GPP or None</v>
      </c>
      <c r="L80" s="395"/>
      <c r="M80" s="395"/>
      <c r="N80" s="396"/>
      <c r="O80" s="310"/>
      <c r="P80" s="315" t="s">
        <v>1999</v>
      </c>
      <c r="Q80" s="395" t="str">
        <f ca="1">OFFSET('PROGRAMMING SKELETON'!M229,B74-2,0)</f>
        <v>GPP or None</v>
      </c>
      <c r="R80" s="395"/>
      <c r="S80" s="395"/>
      <c r="T80" s="396"/>
      <c r="U80" s="310"/>
      <c r="V80" s="315" t="s">
        <v>1998</v>
      </c>
      <c r="W80" s="395" t="str">
        <f ca="1">OFFSET('PROGRAMMING SKELETON'!M283,B74-2,0)</f>
        <v>GPP or None</v>
      </c>
      <c r="X80" s="395"/>
      <c r="Y80" s="395"/>
      <c r="Z80" s="396"/>
      <c r="AA80" s="316"/>
      <c r="AB80" s="316"/>
      <c r="AC80" s="316"/>
      <c r="AD80" s="316"/>
      <c r="AE80" s="316"/>
      <c r="AF80" s="305"/>
    </row>
    <row r="81" spans="2:32" ht="85" customHeight="1" thickBot="1">
      <c r="B81" s="404"/>
      <c r="C81" s="215"/>
      <c r="D81" s="317" t="s">
        <v>1995</v>
      </c>
      <c r="E81" s="400" t="str">
        <f ca="1">OFFSET('PROGRAMMING SKELETON'!N190,B74-73,0)</f>
        <v>GPP or None</v>
      </c>
      <c r="F81" s="400"/>
      <c r="G81" s="400"/>
      <c r="H81" s="401"/>
      <c r="I81" s="310"/>
      <c r="J81" s="318" t="s">
        <v>1991</v>
      </c>
      <c r="K81" s="402" t="str">
        <f ca="1">OFFSET('PROGRAMMING SKELETON'!N174,B74-2,0)</f>
        <v>GPP or None</v>
      </c>
      <c r="L81" s="402"/>
      <c r="M81" s="402"/>
      <c r="N81" s="403"/>
      <c r="O81" s="310"/>
      <c r="P81" s="318" t="s">
        <v>1991</v>
      </c>
      <c r="Q81" s="402" t="str">
        <f ca="1">OFFSET('PROGRAMMING SKELETON'!N229,B74-2,0)</f>
        <v>GPP or None</v>
      </c>
      <c r="R81" s="402"/>
      <c r="S81" s="402"/>
      <c r="T81" s="403"/>
      <c r="U81" s="310"/>
      <c r="V81" s="318" t="s">
        <v>1991</v>
      </c>
      <c r="W81" s="402" t="str">
        <f ca="1">OFFSET('PROGRAMMING SKELETON'!N283,B74-2,0)</f>
        <v>GPP or None</v>
      </c>
      <c r="X81" s="402"/>
      <c r="Y81" s="402"/>
      <c r="Z81" s="403"/>
      <c r="AA81" s="316"/>
      <c r="AB81" s="316"/>
      <c r="AC81" s="316"/>
      <c r="AD81" s="316"/>
      <c r="AE81" s="316"/>
      <c r="AF81" s="305"/>
    </row>
    <row r="82" spans="2:32" ht="20" customHeight="1" thickBot="1"/>
    <row r="83" spans="2:32" ht="85" customHeight="1" thickBot="1">
      <c r="B83" s="404">
        <v>10</v>
      </c>
      <c r="C83" s="215"/>
      <c r="D83" s="390" t="s">
        <v>753</v>
      </c>
      <c r="E83" s="391"/>
      <c r="F83" s="391"/>
      <c r="G83" s="391"/>
      <c r="H83" s="392"/>
      <c r="I83" s="214"/>
      <c r="J83" s="390" t="s">
        <v>754</v>
      </c>
      <c r="K83" s="391"/>
      <c r="L83" s="391"/>
      <c r="M83" s="391"/>
      <c r="N83" s="392"/>
      <c r="O83" s="214"/>
      <c r="P83" s="390" t="s">
        <v>755</v>
      </c>
      <c r="Q83" s="391"/>
      <c r="R83" s="391"/>
      <c r="S83" s="391"/>
      <c r="T83" s="392"/>
      <c r="U83" s="214"/>
      <c r="V83" s="390" t="s">
        <v>756</v>
      </c>
      <c r="W83" s="391"/>
      <c r="X83" s="391"/>
      <c r="Y83" s="391"/>
      <c r="Z83" s="392"/>
      <c r="AA83" s="213"/>
      <c r="AB83" s="410" t="s">
        <v>82</v>
      </c>
      <c r="AC83" s="411"/>
      <c r="AD83" s="411"/>
      <c r="AE83" s="411"/>
      <c r="AF83" s="412"/>
    </row>
    <row r="84" spans="2:32" ht="10" customHeight="1" thickBot="1">
      <c r="B84" s="404"/>
      <c r="C84" s="215"/>
      <c r="D84" s="216"/>
      <c r="E84" s="216"/>
      <c r="F84" s="216"/>
      <c r="G84" s="216"/>
      <c r="H84" s="216"/>
      <c r="I84" s="214"/>
      <c r="J84" s="216"/>
      <c r="K84" s="216"/>
      <c r="L84" s="216"/>
      <c r="M84" s="216"/>
      <c r="N84" s="216"/>
      <c r="O84" s="214"/>
      <c r="P84" s="216"/>
      <c r="Q84" s="216"/>
      <c r="R84" s="216"/>
      <c r="S84" s="216"/>
      <c r="T84" s="216"/>
      <c r="U84" s="216"/>
      <c r="V84" s="216"/>
      <c r="W84" s="216"/>
      <c r="X84" s="216"/>
      <c r="Y84" s="216"/>
      <c r="Z84" s="216"/>
      <c r="AA84" s="216"/>
      <c r="AB84" s="216"/>
      <c r="AC84" s="216"/>
      <c r="AD84" s="216"/>
      <c r="AE84" s="216"/>
      <c r="AF84" s="216"/>
    </row>
    <row r="85" spans="2:32" ht="85" customHeight="1">
      <c r="B85" s="404"/>
      <c r="C85" s="215"/>
      <c r="D85" s="302" t="s">
        <v>1989</v>
      </c>
      <c r="E85" s="422" t="str">
        <f ca="1">OFFSET('PROGRAMMING SKELETON'!D199,B83-82,0)</f>
        <v>Competition Style Low Bar Back Squat (w/ belt)</v>
      </c>
      <c r="F85" s="422"/>
      <c r="G85" s="422" t="str">
        <f ca="1">OFFSET('PROGRAMMING SKELETON'!D84,B83-82,0)</f>
        <v xml:space="preserve">•1 Rep @ RPE 7 (86-89%)
• 1 rep @ RPE 8( 90-93%)
•65% e1RM x 5 reps x 1 set
• 75% e1RM x 5 reps x 2 sets
• 85% e1RM x 3 reps x 2 sets
</v>
      </c>
      <c r="H85" s="423"/>
      <c r="I85" s="303"/>
      <c r="J85" s="304" t="s">
        <v>1989</v>
      </c>
      <c r="K85" s="405" t="str">
        <f ca="1">OFFSET('PROGRAMMING SKELETON'!D254,B83-82,0)</f>
        <v>Competition-Style Conventional deadlift w/ belt</v>
      </c>
      <c r="L85" s="405"/>
      <c r="M85" s="405" t="str">
        <f ca="1">OFFSET('PROGRAMMING SKELETON'!G84,B83-82,0)</f>
        <v xml:space="preserve">•1 Rep @ RPE 7 (86-89%)
• 1 rep @ RPE 8( 90-93%)
•65% e1RM x 5 reps x 1 set
• 75% e1RM x 5 reps x 2 sets
• 85% e1RM x 3 reps x 2 sets
</v>
      </c>
      <c r="N85" s="406"/>
      <c r="O85" s="303"/>
      <c r="P85" s="304" t="s">
        <v>1989</v>
      </c>
      <c r="Q85" s="405" t="str">
        <f ca="1">OFFSET('PROGRAMMING SKELETON'!D309,B83-82,0)</f>
        <v>Pin Squat (Below parallel)</v>
      </c>
      <c r="R85" s="405"/>
      <c r="S85" s="405" t="str">
        <f ca="1">OFFSET('PROGRAMMING SKELETON'!D138,B83-82,0)</f>
        <v>•1 Rep @ RPE 8
• 3 reps @ RPE 9
• -8% from 3 @ 9 x 3 reps x 2-3 sets (until @ 9 again)</v>
      </c>
      <c r="T85" s="406"/>
      <c r="U85" s="303"/>
      <c r="V85" s="304" t="s">
        <v>1989</v>
      </c>
      <c r="W85" s="405" t="str">
        <f ca="1">OFFSET('PROGRAMMING SKELETON'!D363,B83-82,0)</f>
        <v>2" deficit deadlift</v>
      </c>
      <c r="X85" s="405"/>
      <c r="Y85" s="405" t="str">
        <f ca="1">OFFSET('PROGRAMMING SKELETON'!G138,B83-82,0)</f>
        <v>•1 Rep @ RPE 8
• 3 reps @ RPE 9
• -8% from 3 @ 9 x 3 reps x 2-3 sets (until @ 9 again)</v>
      </c>
      <c r="Z85" s="406"/>
      <c r="AA85" s="305"/>
      <c r="AB85" s="304" t="s">
        <v>1990</v>
      </c>
      <c r="AC85" s="419" t="str">
        <f ca="1">OFFSET('PROGRAMMING SKELETON'!J84,B83-82,0)</f>
        <v>25 min steady state @ RPE 6 1x/wk</v>
      </c>
      <c r="AD85" s="420"/>
      <c r="AE85" s="420"/>
      <c r="AF85" s="421"/>
    </row>
    <row r="86" spans="2:32" ht="85" customHeight="1">
      <c r="B86" s="404"/>
      <c r="C86" s="215"/>
      <c r="D86" s="306" t="s">
        <v>1991</v>
      </c>
      <c r="E86" s="388" t="str">
        <f ca="1">OFFSET('PROGRAMMING SKELETON'!G199,B83-82,0)</f>
        <v>Competition-Style Bench Press</v>
      </c>
      <c r="F86" s="388"/>
      <c r="G86" s="388" t="str">
        <f ca="1">OFFSET('PROGRAMMING SKELETON'!E84,B83-82,0)</f>
        <v xml:space="preserve">•1 Rep @ RPE 7 (86-89%)
• 1 rep @ RPE 8( 90-93%)
• 3 reps @ RPE 9 (89%)
• 89% e1RM x 2 reps x 2 sets
• 85% e1RM x 3 reps x 1 sets
</v>
      </c>
      <c r="H86" s="389"/>
      <c r="I86" s="303"/>
      <c r="J86" s="307" t="s">
        <v>1991</v>
      </c>
      <c r="K86" s="386" t="str">
        <f ca="1">OFFSET('PROGRAMMING SKELETON'!G254,B83-82,0)</f>
        <v>Pin Bench (Chest Level)</v>
      </c>
      <c r="L86" s="386"/>
      <c r="M86" s="386" t="str">
        <f ca="1">OFFSET('PROGRAMMING SKELETON'!H84,B83-82,0)</f>
        <v>•1 rep @ RPE 8 (90-93%)
•3 reps @ 9 (89% of 1RM)
•-5% from 3 @ 9 x 3 reps until @ 9 again (cap at 2 sets of 3)</v>
      </c>
      <c r="N86" s="387"/>
      <c r="O86" s="303"/>
      <c r="P86" s="307" t="s">
        <v>1991</v>
      </c>
      <c r="Q86" s="386" t="str">
        <f ca="1">OFFSET('PROGRAMMING SKELETON'!G309,B83-82,0)</f>
        <v>Touch and Go Bench Press</v>
      </c>
      <c r="R86" s="386"/>
      <c r="S86" s="386" t="str">
        <f ca="1">OFFSET('PROGRAMMING SKELETON'!E138,B83-82,0)</f>
        <v>•1 Rep @ RPE 8
•3 reps @ RPE 9
• Take off 5% from 3 reps @ 9 and do sets of 3 until @ 9 again (cap at 3 sets of 3)</v>
      </c>
      <c r="T86" s="387"/>
      <c r="U86" s="303"/>
      <c r="V86" s="307" t="s">
        <v>1991</v>
      </c>
      <c r="W86" s="386" t="str">
        <f ca="1">OFFSET('PROGRAMMING SKELETON'!G363,B83-82,0)</f>
        <v>Close Grip Bench Press</v>
      </c>
      <c r="X86" s="386"/>
      <c r="Y86" s="386" t="str">
        <f ca="1">OFFSET('PROGRAMMING SKELETON'!H138,B83-82,0)</f>
        <v>•1 Rep @ RPE 8
•3 reps @ RPE 9
• Take off 5% from 3 reps @ 9 and do sets of 3 until @ 9 again (cap at 3 sets of 3)</v>
      </c>
      <c r="Z86" s="387"/>
      <c r="AA86" s="305"/>
      <c r="AB86" s="307" t="s">
        <v>1992</v>
      </c>
      <c r="AC86" s="413" t="str">
        <f ca="1">OFFSET('PROGRAMMING SKELETON'!K84,B83-82,0)</f>
        <v>7 minutes upper back work AMRAP 2x/wk</v>
      </c>
      <c r="AD86" s="414"/>
      <c r="AE86" s="414"/>
      <c r="AF86" s="415"/>
    </row>
    <row r="87" spans="2:32" ht="85" customHeight="1">
      <c r="B87" s="404"/>
      <c r="C87" s="215"/>
      <c r="D87" s="306" t="s">
        <v>1993</v>
      </c>
      <c r="E87" s="388" t="str">
        <f ca="1">OFFSET('PROGRAMMING SKELETON'!J199,B83-82,0)</f>
        <v>Feet up bench press</v>
      </c>
      <c r="F87" s="388"/>
      <c r="G87" s="388" t="str">
        <f ca="1">OFFSET('PROGRAMMING SKELETON'!F84,B83-82,0)</f>
        <v>•6 reps @ RPE 7
• 6 reps @ RPE 8
• 6 reps @ RPE 9.
• Take -5% off from 6 @ 9 and do sets of 6 until @ 9 again (cap at 2 sets)</v>
      </c>
      <c r="H87" s="389"/>
      <c r="I87" s="303"/>
      <c r="J87" s="308" t="s">
        <v>1993</v>
      </c>
      <c r="K87" s="386" t="str">
        <f ca="1">OFFSET('PROGRAMMING SKELETON'!J254,B83-82,0)</f>
        <v>Low bar back squat, no belt</v>
      </c>
      <c r="L87" s="386"/>
      <c r="M87" s="386" t="str">
        <f ca="1">OFFSET('PROGRAMMING SKELETON'!I84,B83-82,0)</f>
        <v>•6 reps @ RPE 6
•6 reps @ RPE 7
•6 reps @ RPE 8. Repeat 6 @ 8 x 2 sets of 6</v>
      </c>
      <c r="N87" s="387"/>
      <c r="O87" s="303"/>
      <c r="P87" s="308" t="s">
        <v>1993</v>
      </c>
      <c r="Q87" s="386" t="str">
        <f ca="1">OFFSET('PROGRAMMING SKELETON'!J309,B83-82,0)</f>
        <v>Wide Grip Bench Press</v>
      </c>
      <c r="R87" s="386"/>
      <c r="S87" s="386" t="str">
        <f ca="1">OFFSET('PROGRAMMING SKELETON'!F138,B83-82,0)</f>
        <v>• 8 reps @ RPE 6
•8 reps @ RPE 7 
• 8 reps  @ RPE 8. Repeat 8 @ 8 x 2 sets of 8</v>
      </c>
      <c r="T87" s="387"/>
      <c r="U87" s="303"/>
      <c r="V87" s="308" t="s">
        <v>1993</v>
      </c>
      <c r="W87" s="386" t="str">
        <f ca="1">OFFSET('PROGRAMMING SKELETON'!J363,B83-82,0)</f>
        <v>Stiff Legged Deadlift off 2" deficit</v>
      </c>
      <c r="X87" s="386"/>
      <c r="Y87" s="386" t="str">
        <f ca="1">OFFSET('PROGRAMMING SKELETON'!I138,B83-82,0)</f>
        <v>• 8 reps @ RPE 6
•8 reps @ RPE 7 
• 8 reps  @ RPE 8. Repeat 8 @ 8 x 2 sets of 8</v>
      </c>
      <c r="Z87" s="387"/>
      <c r="AA87" s="305"/>
      <c r="AB87" s="308" t="s">
        <v>1994</v>
      </c>
      <c r="AC87" s="413" t="str">
        <f ca="1">OFFSET('PROGRAMMING SKELETON'!L84,B83-82,0)</f>
        <v>5 minute ab work AMRAP 2x/wk</v>
      </c>
      <c r="AD87" s="414"/>
      <c r="AE87" s="414"/>
      <c r="AF87" s="415"/>
    </row>
    <row r="88" spans="2:32" ht="85" customHeight="1" thickBot="1">
      <c r="B88" s="404"/>
      <c r="C88" s="215"/>
      <c r="D88" s="309" t="s">
        <v>1995</v>
      </c>
      <c r="E88" s="408"/>
      <c r="F88" s="408"/>
      <c r="G88" s="408"/>
      <c r="H88" s="409"/>
      <c r="I88" s="310"/>
      <c r="J88" s="311" t="s">
        <v>1995</v>
      </c>
      <c r="K88" s="397"/>
      <c r="L88" s="398"/>
      <c r="M88" s="398"/>
      <c r="N88" s="399"/>
      <c r="O88" s="310"/>
      <c r="P88" s="311" t="s">
        <v>1995</v>
      </c>
      <c r="Q88" s="397"/>
      <c r="R88" s="398"/>
      <c r="S88" s="398"/>
      <c r="T88" s="399"/>
      <c r="U88" s="310"/>
      <c r="V88" s="311" t="s">
        <v>1995</v>
      </c>
      <c r="W88" s="397"/>
      <c r="X88" s="398"/>
      <c r="Y88" s="398"/>
      <c r="Z88" s="399"/>
      <c r="AA88" s="312"/>
      <c r="AB88" s="313" t="s">
        <v>1996</v>
      </c>
      <c r="AC88" s="416" t="str">
        <f ca="1">OFFSET('PROGRAMMING SKELETON'!M84,B83-82,0)</f>
        <v>7 min arm superset, sets of 12-20 reps @ RPE 8, 2x/wk</v>
      </c>
      <c r="AD88" s="417"/>
      <c r="AE88" s="417"/>
      <c r="AF88" s="418"/>
    </row>
    <row r="89" spans="2:32" ht="85" customHeight="1">
      <c r="B89" s="404"/>
      <c r="C89" s="215"/>
      <c r="D89" s="314" t="s">
        <v>1997</v>
      </c>
      <c r="E89" s="393" t="str">
        <f ca="1">OFFSET('PROGRAMMING SKELETON'!M199,B83-82,0)</f>
        <v>GPP or None</v>
      </c>
      <c r="F89" s="393"/>
      <c r="G89" s="393"/>
      <c r="H89" s="394"/>
      <c r="I89" s="310"/>
      <c r="J89" s="315" t="s">
        <v>2000</v>
      </c>
      <c r="K89" s="395" t="str">
        <f ca="1">OFFSET('PROGRAMMING SKELETON'!M174,B83-2,0)</f>
        <v>GPP or None</v>
      </c>
      <c r="L89" s="395"/>
      <c r="M89" s="395"/>
      <c r="N89" s="396"/>
      <c r="O89" s="310"/>
      <c r="P89" s="315" t="s">
        <v>1999</v>
      </c>
      <c r="Q89" s="395" t="str">
        <f ca="1">OFFSET('PROGRAMMING SKELETON'!M229,B83-2,0)</f>
        <v>GPP or None</v>
      </c>
      <c r="R89" s="395"/>
      <c r="S89" s="395"/>
      <c r="T89" s="396"/>
      <c r="U89" s="310"/>
      <c r="V89" s="315" t="s">
        <v>1998</v>
      </c>
      <c r="W89" s="395" t="str">
        <f ca="1">OFFSET('PROGRAMMING SKELETON'!M283,B83-2,0)</f>
        <v>GPP or None</v>
      </c>
      <c r="X89" s="395"/>
      <c r="Y89" s="395"/>
      <c r="Z89" s="396"/>
      <c r="AA89" s="316"/>
      <c r="AB89" s="316"/>
      <c r="AC89" s="316"/>
      <c r="AD89" s="316"/>
      <c r="AE89" s="316"/>
      <c r="AF89" s="305"/>
    </row>
    <row r="90" spans="2:32" ht="85" customHeight="1" thickBot="1">
      <c r="B90" s="404"/>
      <c r="C90" s="215"/>
      <c r="D90" s="317" t="s">
        <v>1995</v>
      </c>
      <c r="E90" s="400" t="str">
        <f ca="1">OFFSET('PROGRAMMING SKELETON'!N199,B83-82,0)</f>
        <v>GPP or None</v>
      </c>
      <c r="F90" s="400"/>
      <c r="G90" s="400"/>
      <c r="H90" s="401"/>
      <c r="I90" s="310"/>
      <c r="J90" s="318" t="s">
        <v>1991</v>
      </c>
      <c r="K90" s="402" t="str">
        <f ca="1">OFFSET('PROGRAMMING SKELETON'!N174,B83-2,0)</f>
        <v>GPP or None</v>
      </c>
      <c r="L90" s="402"/>
      <c r="M90" s="402"/>
      <c r="N90" s="403"/>
      <c r="O90" s="310"/>
      <c r="P90" s="318" t="s">
        <v>1991</v>
      </c>
      <c r="Q90" s="402" t="str">
        <f ca="1">OFFSET('PROGRAMMING SKELETON'!N229,B83-2,0)</f>
        <v>GPP or None</v>
      </c>
      <c r="R90" s="402"/>
      <c r="S90" s="402"/>
      <c r="T90" s="403"/>
      <c r="U90" s="310"/>
      <c r="V90" s="318" t="s">
        <v>1991</v>
      </c>
      <c r="W90" s="402" t="str">
        <f ca="1">OFFSET('PROGRAMMING SKELETON'!N283,B83-2,0)</f>
        <v>GPP or None</v>
      </c>
      <c r="X90" s="402"/>
      <c r="Y90" s="402"/>
      <c r="Z90" s="403"/>
      <c r="AA90" s="316"/>
      <c r="AB90" s="316"/>
      <c r="AC90" s="316"/>
      <c r="AD90" s="316"/>
      <c r="AE90" s="316"/>
      <c r="AF90" s="305"/>
    </row>
    <row r="91" spans="2:32" ht="20" customHeight="1" thickBot="1"/>
    <row r="92" spans="2:32" ht="85" customHeight="1" thickBot="1">
      <c r="B92" s="404">
        <v>11</v>
      </c>
      <c r="C92" s="215"/>
      <c r="D92" s="390" t="s">
        <v>753</v>
      </c>
      <c r="E92" s="391"/>
      <c r="F92" s="391"/>
      <c r="G92" s="391"/>
      <c r="H92" s="392"/>
      <c r="I92" s="214"/>
      <c r="J92" s="390" t="s">
        <v>754</v>
      </c>
      <c r="K92" s="391"/>
      <c r="L92" s="391"/>
      <c r="M92" s="391"/>
      <c r="N92" s="392"/>
      <c r="O92" s="214"/>
      <c r="P92" s="390" t="s">
        <v>755</v>
      </c>
      <c r="Q92" s="391"/>
      <c r="R92" s="391"/>
      <c r="S92" s="391"/>
      <c r="T92" s="392"/>
      <c r="U92" s="214"/>
      <c r="V92" s="390" t="s">
        <v>756</v>
      </c>
      <c r="W92" s="391"/>
      <c r="X92" s="391"/>
      <c r="Y92" s="391"/>
      <c r="Z92" s="392"/>
      <c r="AA92" s="213"/>
      <c r="AB92" s="410" t="s">
        <v>82</v>
      </c>
      <c r="AC92" s="411"/>
      <c r="AD92" s="411"/>
      <c r="AE92" s="411"/>
      <c r="AF92" s="412"/>
    </row>
    <row r="93" spans="2:32" ht="10" customHeight="1" thickBot="1">
      <c r="B93" s="404"/>
      <c r="C93" s="215"/>
      <c r="D93" s="216"/>
      <c r="E93" s="216"/>
      <c r="F93" s="216"/>
      <c r="G93" s="216"/>
      <c r="H93" s="216"/>
      <c r="I93" s="214"/>
      <c r="J93" s="216"/>
      <c r="K93" s="216"/>
      <c r="L93" s="216"/>
      <c r="M93" s="216"/>
      <c r="N93" s="216"/>
      <c r="O93" s="214"/>
      <c r="P93" s="216"/>
      <c r="Q93" s="216"/>
      <c r="R93" s="216"/>
      <c r="S93" s="216"/>
      <c r="T93" s="216"/>
      <c r="U93" s="216"/>
      <c r="V93" s="216"/>
      <c r="W93" s="216"/>
      <c r="X93" s="216"/>
      <c r="Y93" s="216"/>
      <c r="Z93" s="216"/>
      <c r="AA93" s="216"/>
      <c r="AB93" s="216"/>
      <c r="AC93" s="216"/>
      <c r="AD93" s="216"/>
      <c r="AE93" s="216"/>
      <c r="AF93" s="216"/>
    </row>
    <row r="94" spans="2:32" ht="85" customHeight="1">
      <c r="B94" s="404"/>
      <c r="C94" s="215"/>
      <c r="D94" s="302" t="s">
        <v>1989</v>
      </c>
      <c r="E94" s="422" t="str">
        <f ca="1">OFFSET('PROGRAMMING SKELETON'!D208,B92-91,0)</f>
        <v>Competition Style Low Bar Back Squat (w/ belt)</v>
      </c>
      <c r="F94" s="422"/>
      <c r="G94" s="422" t="str">
        <f ca="1">OFFSET('PROGRAMMING SKELETON'!D93,B92-91,0)</f>
        <v xml:space="preserve">•1 Rep @ RPE 7.5 (87-90%)
• 1 rep @ RPE 8.5 ( 91-94%)
• 75% e1RM x 5 reps x 2 sets
• 85% e1RM x 3 reps x 3 sets
</v>
      </c>
      <c r="H94" s="423"/>
      <c r="I94" s="303"/>
      <c r="J94" s="304" t="s">
        <v>1989</v>
      </c>
      <c r="K94" s="405" t="str">
        <f ca="1">OFFSET('PROGRAMMING SKELETON'!D263,B92-91,0)</f>
        <v>Competition-Style Conventional deadlift w/ belt</v>
      </c>
      <c r="L94" s="405"/>
      <c r="M94" s="405" t="str">
        <f ca="1">OFFSET('PROGRAMMING SKELETON'!G93,B92-91,0)</f>
        <v xml:space="preserve">•1 Rep @ RPE 7.5 (87-90%)
• 1 rep @ RPE 8.5 ( 91-94%)
• 75% e1RM x 5 reps x 2 sets
• 85% e1RM x 3 reps x 3 sets
</v>
      </c>
      <c r="N94" s="406"/>
      <c r="O94" s="303"/>
      <c r="P94" s="304" t="s">
        <v>1989</v>
      </c>
      <c r="Q94" s="405" t="str">
        <f ca="1">OFFSET('PROGRAMMING SKELETON'!D318,B92-91,0)</f>
        <v>Pin Squat (Below parallel)</v>
      </c>
      <c r="R94" s="405"/>
      <c r="S94" s="405" t="str">
        <f ca="1">OFFSET('PROGRAMMING SKELETON'!D147,B92-91,0)</f>
        <v>•1 Rep @ RPE 8
• 3 reps @ RPE 9
• -5% from 3 @ 9 x 3 reps x 2-3 sets (until @ 9 again)</v>
      </c>
      <c r="T94" s="406"/>
      <c r="U94" s="303"/>
      <c r="V94" s="304" t="s">
        <v>1989</v>
      </c>
      <c r="W94" s="405" t="str">
        <f ca="1">OFFSET('PROGRAMMING SKELETON'!D372,B92-91,0)</f>
        <v>2" deficit deadlift</v>
      </c>
      <c r="X94" s="405"/>
      <c r="Y94" s="405" t="str">
        <f ca="1">OFFSET('PROGRAMMING SKELETON'!G147,B92-91,0)</f>
        <v>•1 Rep @ RPE 8
• 3 reps @ RPE 9
• -5% from 3 @ 9 x 3 reps x 2-3 sets (until @ 9 again)</v>
      </c>
      <c r="Z94" s="406"/>
      <c r="AA94" s="305"/>
      <c r="AB94" s="304" t="s">
        <v>1990</v>
      </c>
      <c r="AC94" s="419" t="str">
        <f ca="1">OFFSET('PROGRAMMING SKELETON'!J93,B92-91,0)</f>
        <v>25 min steady state @ RPE 6 1x/wk</v>
      </c>
      <c r="AD94" s="420"/>
      <c r="AE94" s="420"/>
      <c r="AF94" s="421"/>
    </row>
    <row r="95" spans="2:32" ht="85" customHeight="1">
      <c r="B95" s="404"/>
      <c r="C95" s="215"/>
      <c r="D95" s="306" t="s">
        <v>1991</v>
      </c>
      <c r="E95" s="388" t="str">
        <f ca="1">OFFSET('PROGRAMMING SKELETON'!G208,B92-91,0)</f>
        <v>Competition-Style Bench Press</v>
      </c>
      <c r="F95" s="388"/>
      <c r="G95" s="388" t="str">
        <f ca="1">OFFSET('PROGRAMMING SKELETON'!E93,B92-91,0)</f>
        <v xml:space="preserve">•1 Rep @ RPE 7.5 (87-90%)
• 1 rep @ RPE 8.5 ( 91-94%)
• 3 reps @ RPE 9 (89%) 
• 89% e1RM x 2 reps x 3 sets
</v>
      </c>
      <c r="H95" s="389"/>
      <c r="I95" s="303"/>
      <c r="J95" s="307" t="s">
        <v>1991</v>
      </c>
      <c r="K95" s="386" t="str">
        <f ca="1">OFFSET('PROGRAMMING SKELETON'!G263,B92-91,0)</f>
        <v>Pin Bench (Chest Level)</v>
      </c>
      <c r="L95" s="386"/>
      <c r="M95" s="386" t="str">
        <f ca="1">OFFSET('PROGRAMMING SKELETON'!H93,B92-91,0)</f>
        <v>•1 rep @ RPE 8 (90-93%)
•3 reps @ 9 (89% of 1RM)
•-8% from 3 @ 9 x 3 reps until @ 9 again (cap at 3 sets of 3)</v>
      </c>
      <c r="N95" s="387"/>
      <c r="O95" s="303"/>
      <c r="P95" s="307" t="s">
        <v>1991</v>
      </c>
      <c r="Q95" s="386" t="str">
        <f ca="1">OFFSET('PROGRAMMING SKELETON'!G318,B92-91,0)</f>
        <v>Touch and Go Bench Press</v>
      </c>
      <c r="R95" s="386"/>
      <c r="S95" s="386" t="str">
        <f ca="1">OFFSET('PROGRAMMING SKELETON'!E147,B92-91,0)</f>
        <v>•1 Rep @ RPE 8
•3 reps @ RPE 9
• Take off 5% from 3 reps @ 9 and do sets of 3 until @ 9 again (cap at 3 sets of 3)</v>
      </c>
      <c r="T95" s="387"/>
      <c r="U95" s="303"/>
      <c r="V95" s="307" t="s">
        <v>1991</v>
      </c>
      <c r="W95" s="386" t="str">
        <f ca="1">OFFSET('PROGRAMMING SKELETON'!G372,B92-91,0)</f>
        <v>Close Grip Bench Press</v>
      </c>
      <c r="X95" s="386"/>
      <c r="Y95" s="386" t="str">
        <f ca="1">OFFSET('PROGRAMMING SKELETON'!H147,B92-91,0)</f>
        <v>•1 Rep @ RPE 8
•3 reps @ RPE 9
• Take off 5% from 3 reps @ 9 and do sets of 3 until @ 9 again (cap at 3 sets of 3)</v>
      </c>
      <c r="Z95" s="387"/>
      <c r="AA95" s="305"/>
      <c r="AB95" s="307" t="s">
        <v>1992</v>
      </c>
      <c r="AC95" s="413" t="str">
        <f ca="1">OFFSET('PROGRAMMING SKELETON'!K93,B92-91,0)</f>
        <v>5 minutes upper back work AMRAP 2x/wk</v>
      </c>
      <c r="AD95" s="414"/>
      <c r="AE95" s="414"/>
      <c r="AF95" s="415"/>
    </row>
    <row r="96" spans="2:32" ht="85" customHeight="1">
      <c r="B96" s="404"/>
      <c r="C96" s="215"/>
      <c r="D96" s="306" t="s">
        <v>1993</v>
      </c>
      <c r="E96" s="388" t="str">
        <f ca="1">OFFSET('PROGRAMMING SKELETON'!J208,B92-91,0)</f>
        <v>Feet up bench press</v>
      </c>
      <c r="F96" s="388"/>
      <c r="G96" s="388" t="str">
        <f ca="1">OFFSET('PROGRAMMING SKELETON'!F93,B92-91,0)</f>
        <v>•6 reps @ RPE 7
• 6 reps @ RPE 8
• 6 reps @ RPE 9.
• Take -5% off from 6 @ 9 and do sets of 6 until @ 9 again (cap at 3 sets)</v>
      </c>
      <c r="H96" s="389"/>
      <c r="I96" s="303"/>
      <c r="J96" s="308" t="s">
        <v>1993</v>
      </c>
      <c r="K96" s="386" t="str">
        <f ca="1">OFFSET('PROGRAMMING SKELETON'!J263,B92-91,0)</f>
        <v>Low bar back squat, no belt</v>
      </c>
      <c r="L96" s="386"/>
      <c r="M96" s="386" t="str">
        <f ca="1">OFFSET('PROGRAMMING SKELETON'!I93,B92-91,0)</f>
        <v>•6 reps @ RPE 6
•6 reps @ RPE 7
•6 reps @ RPE 8. Repeat 6 @ 8 x 2 sets of 6</v>
      </c>
      <c r="N96" s="387"/>
      <c r="O96" s="303"/>
      <c r="P96" s="308" t="s">
        <v>1993</v>
      </c>
      <c r="Q96" s="386" t="str">
        <f ca="1">OFFSET('PROGRAMMING SKELETON'!J318,B92-91,0)</f>
        <v>Wide Grip Bench Press</v>
      </c>
      <c r="R96" s="386"/>
      <c r="S96" s="386" t="str">
        <f ca="1">OFFSET('PROGRAMMING SKELETON'!F147,B92-91,0)</f>
        <v>• 8 reps @ RPE 6
•8 reps @ RPE 7 
• 8 reps  @ RPE 8. Repeat 8 @ 8 x 2 sets of 8</v>
      </c>
      <c r="T96" s="387"/>
      <c r="U96" s="303"/>
      <c r="V96" s="308" t="s">
        <v>1993</v>
      </c>
      <c r="W96" s="386" t="str">
        <f ca="1">OFFSET('PROGRAMMING SKELETON'!J372,B92-91,0)</f>
        <v>Stiff Legged Deadlift off 2" deficit</v>
      </c>
      <c r="X96" s="386"/>
      <c r="Y96" s="386" t="str">
        <f ca="1">OFFSET('PROGRAMMING SKELETON'!I147,B92-91,0)</f>
        <v>• 8 reps @ RPE 6
•8 reps @ RPE 7 
• 8 reps  @ RPE 8. Repeat 8 @ 8 x 2 sets of 8</v>
      </c>
      <c r="Z96" s="387"/>
      <c r="AA96" s="305"/>
      <c r="AB96" s="308" t="s">
        <v>1994</v>
      </c>
      <c r="AC96" s="413" t="str">
        <f ca="1">OFFSET('PROGRAMMING SKELETON'!L93,B92-91,0)</f>
        <v>5 minute ab work AMRAP 2x/wk</v>
      </c>
      <c r="AD96" s="414"/>
      <c r="AE96" s="414"/>
      <c r="AF96" s="415"/>
    </row>
    <row r="97" spans="2:32" ht="85" customHeight="1" thickBot="1">
      <c r="B97" s="404"/>
      <c r="C97" s="215"/>
      <c r="D97" s="309" t="s">
        <v>1995</v>
      </c>
      <c r="E97" s="408"/>
      <c r="F97" s="408"/>
      <c r="G97" s="408"/>
      <c r="H97" s="409"/>
      <c r="I97" s="310"/>
      <c r="J97" s="311" t="s">
        <v>1995</v>
      </c>
      <c r="K97" s="397"/>
      <c r="L97" s="398"/>
      <c r="M97" s="398"/>
      <c r="N97" s="399"/>
      <c r="O97" s="310"/>
      <c r="P97" s="311" t="s">
        <v>1995</v>
      </c>
      <c r="Q97" s="397"/>
      <c r="R97" s="398"/>
      <c r="S97" s="398"/>
      <c r="T97" s="399"/>
      <c r="U97" s="310"/>
      <c r="V97" s="311" t="s">
        <v>1995</v>
      </c>
      <c r="W97" s="397"/>
      <c r="X97" s="398"/>
      <c r="Y97" s="398"/>
      <c r="Z97" s="399"/>
      <c r="AA97" s="312"/>
      <c r="AB97" s="313" t="s">
        <v>1996</v>
      </c>
      <c r="AC97" s="416" t="str">
        <f ca="1">OFFSET('PROGRAMMING SKELETON'!M93,B92-91,0)</f>
        <v>7 min arm superset, sets of 12-20 reps @ RPE 8, 2x/wk</v>
      </c>
      <c r="AD97" s="417"/>
      <c r="AE97" s="417"/>
      <c r="AF97" s="418"/>
    </row>
    <row r="98" spans="2:32" ht="85" customHeight="1">
      <c r="B98" s="404"/>
      <c r="C98" s="215"/>
      <c r="D98" s="314" t="s">
        <v>1997</v>
      </c>
      <c r="E98" s="393" t="str">
        <f ca="1">OFFSET('PROGRAMMING SKELETON'!M208,B92-91,0)</f>
        <v>GPP or None</v>
      </c>
      <c r="F98" s="393"/>
      <c r="G98" s="393"/>
      <c r="H98" s="394"/>
      <c r="I98" s="310"/>
      <c r="J98" s="315" t="s">
        <v>2000</v>
      </c>
      <c r="K98" s="395" t="str">
        <f ca="1">OFFSET('PROGRAMMING SKELETON'!M174,B92-2,0)</f>
        <v>GPP or None</v>
      </c>
      <c r="L98" s="395"/>
      <c r="M98" s="395"/>
      <c r="N98" s="396"/>
      <c r="O98" s="310"/>
      <c r="P98" s="315" t="s">
        <v>1999</v>
      </c>
      <c r="Q98" s="395" t="str">
        <f ca="1">OFFSET('PROGRAMMING SKELETON'!M229,B92-2,0)</f>
        <v>GPP or None</v>
      </c>
      <c r="R98" s="395"/>
      <c r="S98" s="395"/>
      <c r="T98" s="396"/>
      <c r="U98" s="310"/>
      <c r="V98" s="315" t="s">
        <v>1998</v>
      </c>
      <c r="W98" s="395" t="str">
        <f ca="1">OFFSET('PROGRAMMING SKELETON'!M283,B92-2,0)</f>
        <v>GPP or None</v>
      </c>
      <c r="X98" s="395"/>
      <c r="Y98" s="395"/>
      <c r="Z98" s="396"/>
      <c r="AA98" s="316"/>
      <c r="AB98" s="316"/>
      <c r="AC98" s="316"/>
      <c r="AD98" s="316"/>
      <c r="AE98" s="316"/>
      <c r="AF98" s="305"/>
    </row>
    <row r="99" spans="2:32" ht="85" customHeight="1" thickBot="1">
      <c r="B99" s="404"/>
      <c r="C99" s="215"/>
      <c r="D99" s="317" t="s">
        <v>1995</v>
      </c>
      <c r="E99" s="400" t="str">
        <f ca="1">OFFSET('PROGRAMMING SKELETON'!N208,B92-91,0)</f>
        <v>GPP or None</v>
      </c>
      <c r="F99" s="400"/>
      <c r="G99" s="400"/>
      <c r="H99" s="401"/>
      <c r="I99" s="310"/>
      <c r="J99" s="318" t="s">
        <v>1991</v>
      </c>
      <c r="K99" s="402" t="str">
        <f ca="1">OFFSET('PROGRAMMING SKELETON'!N174,B92-2,0)</f>
        <v>GPP or None</v>
      </c>
      <c r="L99" s="402"/>
      <c r="M99" s="402"/>
      <c r="N99" s="403"/>
      <c r="O99" s="310"/>
      <c r="P99" s="318" t="s">
        <v>1991</v>
      </c>
      <c r="Q99" s="402" t="str">
        <f ca="1">OFFSET('PROGRAMMING SKELETON'!N229,B92-2,0)</f>
        <v>GPP or None</v>
      </c>
      <c r="R99" s="402"/>
      <c r="S99" s="402"/>
      <c r="T99" s="403"/>
      <c r="U99" s="310"/>
      <c r="V99" s="318" t="s">
        <v>1991</v>
      </c>
      <c r="W99" s="402" t="str">
        <f ca="1">OFFSET('PROGRAMMING SKELETON'!N283,B92-2,0)</f>
        <v>GPP or None</v>
      </c>
      <c r="X99" s="402"/>
      <c r="Y99" s="402"/>
      <c r="Z99" s="403"/>
      <c r="AA99" s="316"/>
      <c r="AB99" s="316"/>
      <c r="AC99" s="316"/>
      <c r="AD99" s="316"/>
      <c r="AE99" s="316"/>
      <c r="AF99" s="305"/>
    </row>
    <row r="100" spans="2:32" ht="10" customHeight="1" thickBot="1"/>
    <row r="101" spans="2:32" ht="85" customHeight="1" thickBot="1">
      <c r="B101" s="404">
        <v>12</v>
      </c>
      <c r="C101" s="215"/>
      <c r="D101" s="390" t="s">
        <v>753</v>
      </c>
      <c r="E101" s="391"/>
      <c r="F101" s="391"/>
      <c r="G101" s="391"/>
      <c r="H101" s="392"/>
      <c r="I101" s="214"/>
      <c r="J101" s="390" t="s">
        <v>754</v>
      </c>
      <c r="K101" s="391"/>
      <c r="L101" s="391"/>
      <c r="M101" s="391"/>
      <c r="N101" s="392"/>
      <c r="O101" s="214"/>
      <c r="P101" s="390" t="s">
        <v>755</v>
      </c>
      <c r="Q101" s="391"/>
      <c r="R101" s="391"/>
      <c r="S101" s="391"/>
      <c r="T101" s="392"/>
      <c r="U101" s="214"/>
      <c r="V101" s="390" t="s">
        <v>756</v>
      </c>
      <c r="W101" s="391"/>
      <c r="X101" s="391"/>
      <c r="Y101" s="391"/>
      <c r="Z101" s="392"/>
      <c r="AA101" s="213"/>
      <c r="AB101" s="410" t="s">
        <v>82</v>
      </c>
      <c r="AC101" s="411"/>
      <c r="AD101" s="411"/>
      <c r="AE101" s="411"/>
      <c r="AF101" s="412"/>
    </row>
    <row r="102" spans="2:32" ht="10" customHeight="1" thickBot="1">
      <c r="B102" s="404"/>
      <c r="C102" s="215"/>
      <c r="D102" s="216"/>
      <c r="E102" s="216"/>
      <c r="F102" s="216"/>
      <c r="G102" s="216"/>
      <c r="H102" s="216"/>
      <c r="I102" s="214"/>
      <c r="J102" s="216"/>
      <c r="K102" s="216"/>
      <c r="L102" s="216"/>
      <c r="M102" s="216"/>
      <c r="N102" s="216"/>
      <c r="O102" s="214"/>
      <c r="P102" s="216"/>
      <c r="Q102" s="216"/>
      <c r="R102" s="216"/>
      <c r="S102" s="216"/>
      <c r="T102" s="216"/>
      <c r="U102" s="216"/>
      <c r="V102" s="216"/>
      <c r="W102" s="216"/>
      <c r="X102" s="216"/>
      <c r="Y102" s="216"/>
      <c r="Z102" s="216"/>
      <c r="AA102" s="216"/>
      <c r="AB102" s="216"/>
      <c r="AC102" s="216"/>
      <c r="AD102" s="216"/>
      <c r="AE102" s="216"/>
      <c r="AF102" s="216"/>
    </row>
    <row r="103" spans="2:32" ht="85" customHeight="1">
      <c r="B103" s="404"/>
      <c r="C103" s="215"/>
      <c r="D103" s="302" t="s">
        <v>1989</v>
      </c>
      <c r="E103" s="422" t="str">
        <f ca="1">OFFSET('PROGRAMMING SKELETON'!D217,B101-100,0)</f>
        <v>Competition Style Low Bar Back Squat (w/ belt)</v>
      </c>
      <c r="F103" s="422"/>
      <c r="G103" s="422" t="str">
        <f ca="1">OFFSET('PROGRAMMING SKELETON'!D102,B101-100,0)</f>
        <v xml:space="preserve">•1 Rep @ RPE 8 (90-93%)
• 1 rep @ RPE 9 ( 93-96%)
• 85% e1RM x 3 reps x 1 set
• 89% e1RM x 2 reps x 1 set
• 85% e1RM x 3 reps x 2 sets
</v>
      </c>
      <c r="H103" s="423"/>
      <c r="I103" s="303"/>
      <c r="J103" s="304" t="s">
        <v>1989</v>
      </c>
      <c r="K103" s="405" t="str">
        <f ca="1">OFFSET('PROGRAMMING SKELETON'!D272,B101-100,0)</f>
        <v>Competition-Style Conventional deadlift w/ belt</v>
      </c>
      <c r="L103" s="405"/>
      <c r="M103" s="405" t="str">
        <f ca="1">OFFSET('PROGRAMMING SKELETON'!G102,B101-100,0)</f>
        <v xml:space="preserve">•1 Rep @ RPE 8 (90-93%)
• 1 rep @ RPE 9 ( 93-96%)
• 85% e1RM x 3 reps x 1 set
• 89% e1RM x 2 reps x 1 set
• 85% e1RM x 3 reps x 2 sets
</v>
      </c>
      <c r="N103" s="406"/>
      <c r="O103" s="303"/>
      <c r="P103" s="304" t="s">
        <v>1989</v>
      </c>
      <c r="Q103" s="405" t="str">
        <f ca="1">OFFSET('PROGRAMMING SKELETON'!D327,B101-100,0)</f>
        <v>Pin Squat (Below parallel)</v>
      </c>
      <c r="R103" s="405"/>
      <c r="S103" s="405" t="str">
        <f ca="1">OFFSET('PROGRAMMING SKELETON'!D156,B101-100,0)</f>
        <v>•1 Rep @ RPE 8
• 3 reps @ RPE 9
• -5% from 3 @ 9 x 3 reps x 2-3 sets (until @ 9 again)</v>
      </c>
      <c r="T103" s="406"/>
      <c r="U103" s="303"/>
      <c r="V103" s="304" t="s">
        <v>1989</v>
      </c>
      <c r="W103" s="405" t="str">
        <f ca="1">OFFSET('PROGRAMMING SKELETON'!D381,B101-100,0)</f>
        <v>2" deficit deadlift</v>
      </c>
      <c r="X103" s="405"/>
      <c r="Y103" s="405" t="str">
        <f ca="1">OFFSET('PROGRAMMING SKELETON'!G156,B101-100,0)</f>
        <v>•1 Rep @ RPE 8
• 3 reps @ RPE 9
• -5% from 3 @ 9 x 3 reps x 2-3 sets (until @ 9 again)</v>
      </c>
      <c r="Z103" s="406"/>
      <c r="AA103" s="305"/>
      <c r="AB103" s="304" t="s">
        <v>1990</v>
      </c>
      <c r="AC103" s="419" t="str">
        <f ca="1">OFFSET('PROGRAMMING SKELETON'!J102,B101-100,0)</f>
        <v>25 min steady state @ RPE 6 1x/wk</v>
      </c>
      <c r="AD103" s="420"/>
      <c r="AE103" s="420"/>
      <c r="AF103" s="421"/>
    </row>
    <row r="104" spans="2:32" ht="85" customHeight="1">
      <c r="B104" s="404"/>
      <c r="C104" s="215"/>
      <c r="D104" s="306" t="s">
        <v>1991</v>
      </c>
      <c r="E104" s="388" t="str">
        <f ca="1">OFFSET('PROGRAMMING SKELETON'!G217,B101-100,0)</f>
        <v>Competition-Style Bench Press</v>
      </c>
      <c r="F104" s="388"/>
      <c r="G104" s="388" t="str">
        <f ca="1">OFFSET('PROGRAMMING SKELETON'!E102,B101-100,0)</f>
        <v xml:space="preserve">•1 Rep @ RPE 8 (90-93%)
• 1 rep @ RPE 9 ( 93-96%)
• 2 reps @ RPE 8 (92%)
• 89% e1RM x 2 reps x 3 sets
</v>
      </c>
      <c r="H104" s="389"/>
      <c r="I104" s="303"/>
      <c r="J104" s="307" t="s">
        <v>1991</v>
      </c>
      <c r="K104" s="386" t="str">
        <f ca="1">OFFSET('PROGRAMMING SKELETON'!G272,B101-100,0)</f>
        <v>Pin Bench (Chest Level)</v>
      </c>
      <c r="L104" s="386"/>
      <c r="M104" s="386" t="str">
        <f ca="1">OFFSET('PROGRAMMING SKELETON'!H102,B101-100,0)</f>
        <v>•1 rep @ RPE 8 (90-93%)
•3 reps @ 9 (89% of 1RM)
•-8% from 3 @ 9 x 3 reps until @ 9 again (cap at 3 sets of 3)</v>
      </c>
      <c r="N104" s="387"/>
      <c r="O104" s="303"/>
      <c r="P104" s="307" t="s">
        <v>1991</v>
      </c>
      <c r="Q104" s="386" t="str">
        <f ca="1">OFFSET('PROGRAMMING SKELETON'!G327,B101-100,0)</f>
        <v>Touch and Go Bench Press</v>
      </c>
      <c r="R104" s="386"/>
      <c r="S104" s="386" t="str">
        <f ca="1">OFFSET('PROGRAMMING SKELETON'!E156,B101-100,0)</f>
        <v>•1 Rep @ RPE 8
•3 reps @ RPE 9
• Take off 5% from 3 reps @ 9 and do sets of 3 until @ 9 again (cap at 3 sets of 3)</v>
      </c>
      <c r="T104" s="387"/>
      <c r="U104" s="303"/>
      <c r="V104" s="307" t="s">
        <v>1991</v>
      </c>
      <c r="W104" s="386" t="str">
        <f ca="1">OFFSET('PROGRAMMING SKELETON'!G381,B101-100,0)</f>
        <v>Close Grip Bench Press</v>
      </c>
      <c r="X104" s="386"/>
      <c r="Y104" s="386" t="str">
        <f ca="1">OFFSET('PROGRAMMING SKELETON'!H156,B101-100,0)</f>
        <v>•1 Rep @ RPE 8
•3 reps @ RPE 9
• Take off 5% from 3 reps @ 9 and do sets of 3 until @ 9 again (cap at 3 sets of 3)</v>
      </c>
      <c r="Z104" s="387"/>
      <c r="AA104" s="305"/>
      <c r="AB104" s="307" t="s">
        <v>1992</v>
      </c>
      <c r="AC104" s="413" t="str">
        <f ca="1">OFFSET('PROGRAMMING SKELETON'!K102,B101-100,0)</f>
        <v>5 minutes upper back work AMRAP 2x/wk</v>
      </c>
      <c r="AD104" s="414"/>
      <c r="AE104" s="414"/>
      <c r="AF104" s="415"/>
    </row>
    <row r="105" spans="2:32" ht="85" customHeight="1">
      <c r="B105" s="404"/>
      <c r="C105" s="215"/>
      <c r="D105" s="306" t="s">
        <v>1993</v>
      </c>
      <c r="E105" s="388" t="str">
        <f ca="1">OFFSET('PROGRAMMING SKELETON'!J217,B101-100,0)</f>
        <v>Feet up bench press</v>
      </c>
      <c r="F105" s="388"/>
      <c r="G105" s="388" t="str">
        <f ca="1">OFFSET('PROGRAMMING SKELETON'!F102,B101-100,0)</f>
        <v>•6 reps @ RPE 7
• 6 reps @ RPE 8
• 6 reps @ RPE 9.
• Take -5% off from 6 @ 9 and do sets of 6 until @ 9 again (cap at 2 sets)</v>
      </c>
      <c r="H105" s="389"/>
      <c r="I105" s="303"/>
      <c r="J105" s="308" t="s">
        <v>1993</v>
      </c>
      <c r="K105" s="386" t="str">
        <f ca="1">OFFSET('PROGRAMMING SKELETON'!J272,B101-100,0)</f>
        <v>Low bar back squat, no belt</v>
      </c>
      <c r="L105" s="386"/>
      <c r="M105" s="386" t="str">
        <f ca="1">OFFSET('PROGRAMMING SKELETON'!I102,B101-100,0)</f>
        <v>•6 reps @ RPE 6
•6 reps @ RPE 7
•6 reps @ RPE 8. Repeat 6 @ 8 x 2 sets of 6</v>
      </c>
      <c r="N105" s="387"/>
      <c r="O105" s="303"/>
      <c r="P105" s="308" t="s">
        <v>1993</v>
      </c>
      <c r="Q105" s="386" t="str">
        <f ca="1">OFFSET('PROGRAMMING SKELETON'!J327,B101-100,0)</f>
        <v>Wide Grip Bench Press</v>
      </c>
      <c r="R105" s="386"/>
      <c r="S105" s="386" t="str">
        <f ca="1">OFFSET('PROGRAMMING SKELETON'!F156,B101-100,0)</f>
        <v>• 8 reps @ RPE 6
•8 reps @ RPE 7 
• 8 reps  @ RPE 8. Repeat 8 @ 8 x 2 sets of 8</v>
      </c>
      <c r="T105" s="387"/>
      <c r="U105" s="303"/>
      <c r="V105" s="308" t="s">
        <v>1993</v>
      </c>
      <c r="W105" s="386" t="str">
        <f ca="1">OFFSET('PROGRAMMING SKELETON'!J381,B101-100,0)</f>
        <v>Stiff Legged Deadlift off 2" deficit</v>
      </c>
      <c r="X105" s="386"/>
      <c r="Y105" s="386" t="str">
        <f ca="1">OFFSET('PROGRAMMING SKELETON'!I156,B101-100,0)</f>
        <v>• 8 reps @ RPE 6
•8 reps @ RPE 7 
• 8 reps  @ RPE 8. Repeat 8 @ 8 x 2 sets of 8</v>
      </c>
      <c r="Z105" s="387"/>
      <c r="AA105" s="305"/>
      <c r="AB105" s="308" t="s">
        <v>1994</v>
      </c>
      <c r="AC105" s="413" t="str">
        <f ca="1">OFFSET('PROGRAMMING SKELETON'!L102,B101-100,0)</f>
        <v>None</v>
      </c>
      <c r="AD105" s="414"/>
      <c r="AE105" s="414"/>
      <c r="AF105" s="415"/>
    </row>
    <row r="106" spans="2:32" ht="85" customHeight="1" thickBot="1">
      <c r="B106" s="404"/>
      <c r="C106" s="215"/>
      <c r="D106" s="309" t="s">
        <v>1995</v>
      </c>
      <c r="E106" s="408"/>
      <c r="F106" s="408"/>
      <c r="G106" s="408"/>
      <c r="H106" s="409"/>
      <c r="I106" s="310"/>
      <c r="J106" s="311" t="s">
        <v>1995</v>
      </c>
      <c r="K106" s="397"/>
      <c r="L106" s="398"/>
      <c r="M106" s="398"/>
      <c r="N106" s="399"/>
      <c r="O106" s="310"/>
      <c r="P106" s="311" t="s">
        <v>1995</v>
      </c>
      <c r="Q106" s="397"/>
      <c r="R106" s="398"/>
      <c r="S106" s="398"/>
      <c r="T106" s="399"/>
      <c r="U106" s="310"/>
      <c r="V106" s="311" t="s">
        <v>1995</v>
      </c>
      <c r="W106" s="397"/>
      <c r="X106" s="398"/>
      <c r="Y106" s="398"/>
      <c r="Z106" s="399"/>
      <c r="AA106" s="312"/>
      <c r="AB106" s="313" t="s">
        <v>1996</v>
      </c>
      <c r="AC106" s="416" t="str">
        <f ca="1">OFFSET('PROGRAMMING SKELETON'!M102,B101-100,0)</f>
        <v>None</v>
      </c>
      <c r="AD106" s="417"/>
      <c r="AE106" s="417"/>
      <c r="AF106" s="418"/>
    </row>
    <row r="107" spans="2:32" ht="85" customHeight="1">
      <c r="B107" s="404"/>
      <c r="C107" s="215"/>
      <c r="D107" s="314" t="s">
        <v>1997</v>
      </c>
      <c r="E107" s="393" t="str">
        <f ca="1">OFFSET('PROGRAMMING SKELETON'!M217,B101-100,0)</f>
        <v>GPP or None</v>
      </c>
      <c r="F107" s="393"/>
      <c r="G107" s="393"/>
      <c r="H107" s="394"/>
      <c r="I107" s="310"/>
      <c r="J107" s="315" t="s">
        <v>2000</v>
      </c>
      <c r="K107" s="395" t="str">
        <f ca="1">OFFSET('PROGRAMMING SKELETON'!M174,B101-2,0)</f>
        <v>GPP or None</v>
      </c>
      <c r="L107" s="395"/>
      <c r="M107" s="395"/>
      <c r="N107" s="396"/>
      <c r="O107" s="310"/>
      <c r="P107" s="315" t="s">
        <v>1999</v>
      </c>
      <c r="Q107" s="395" t="str">
        <f ca="1">OFFSET('PROGRAMMING SKELETON'!M229,B101-2,0)</f>
        <v>GPP or None</v>
      </c>
      <c r="R107" s="395"/>
      <c r="S107" s="395"/>
      <c r="T107" s="396"/>
      <c r="U107" s="310"/>
      <c r="V107" s="315" t="s">
        <v>1998</v>
      </c>
      <c r="W107" s="395" t="str">
        <f ca="1">OFFSET('PROGRAMMING SKELETON'!M283,B101-2,0)</f>
        <v>GPP or None</v>
      </c>
      <c r="X107" s="395"/>
      <c r="Y107" s="395"/>
      <c r="Z107" s="396"/>
      <c r="AA107" s="316"/>
      <c r="AB107" s="316"/>
      <c r="AC107" s="316"/>
      <c r="AD107" s="316"/>
      <c r="AE107" s="316"/>
      <c r="AF107" s="305"/>
    </row>
    <row r="108" spans="2:32" ht="85" customHeight="1" thickBot="1">
      <c r="B108" s="404"/>
      <c r="C108" s="215"/>
      <c r="D108" s="317" t="s">
        <v>1995</v>
      </c>
      <c r="E108" s="400" t="str">
        <f ca="1">OFFSET('PROGRAMMING SKELETON'!N217,B101-100,0)</f>
        <v>GPP or None</v>
      </c>
      <c r="F108" s="400"/>
      <c r="G108" s="400"/>
      <c r="H108" s="401"/>
      <c r="I108" s="310"/>
      <c r="J108" s="318" t="s">
        <v>1991</v>
      </c>
      <c r="K108" s="402" t="str">
        <f ca="1">OFFSET('PROGRAMMING SKELETON'!N174,B101-2,0)</f>
        <v>GPP or None</v>
      </c>
      <c r="L108" s="402"/>
      <c r="M108" s="402"/>
      <c r="N108" s="403"/>
      <c r="O108" s="310"/>
      <c r="P108" s="318" t="s">
        <v>1991</v>
      </c>
      <c r="Q108" s="402" t="str">
        <f ca="1">OFFSET('PROGRAMMING SKELETON'!N229,B101-2,0)</f>
        <v>GPP or None</v>
      </c>
      <c r="R108" s="402"/>
      <c r="S108" s="402"/>
      <c r="T108" s="403"/>
      <c r="U108" s="310"/>
      <c r="V108" s="318" t="s">
        <v>1991</v>
      </c>
      <c r="W108" s="402" t="str">
        <f ca="1">OFFSET('PROGRAMMING SKELETON'!N283,B101-2,0)</f>
        <v>GPP or None</v>
      </c>
      <c r="X108" s="402"/>
      <c r="Y108" s="402"/>
      <c r="Z108" s="403"/>
      <c r="AA108" s="316"/>
      <c r="AB108" s="316"/>
      <c r="AC108" s="316"/>
      <c r="AD108" s="316"/>
      <c r="AE108" s="316"/>
      <c r="AF108" s="305"/>
    </row>
    <row r="109" spans="2:32" ht="20" customHeight="1" thickBot="1"/>
    <row r="110" spans="2:32" ht="85" customHeight="1" thickBot="1">
      <c r="B110" s="404">
        <v>13</v>
      </c>
      <c r="C110" s="215"/>
      <c r="D110" s="390" t="s">
        <v>753</v>
      </c>
      <c r="E110" s="391"/>
      <c r="F110" s="391"/>
      <c r="G110" s="391"/>
      <c r="H110" s="392"/>
      <c r="I110" s="214"/>
      <c r="J110" s="390" t="s">
        <v>754</v>
      </c>
      <c r="K110" s="391"/>
      <c r="L110" s="391"/>
      <c r="M110" s="391"/>
      <c r="N110" s="392"/>
      <c r="O110" s="214"/>
      <c r="P110" s="390" t="s">
        <v>755</v>
      </c>
      <c r="Q110" s="391"/>
      <c r="R110" s="391"/>
      <c r="S110" s="391"/>
      <c r="T110" s="392"/>
      <c r="U110" s="214"/>
      <c r="V110" s="390" t="s">
        <v>756</v>
      </c>
      <c r="W110" s="391"/>
      <c r="X110" s="391"/>
      <c r="Y110" s="391"/>
      <c r="Z110" s="392"/>
      <c r="AA110" s="213"/>
      <c r="AB110" s="410" t="s">
        <v>82</v>
      </c>
      <c r="AC110" s="411"/>
      <c r="AD110" s="411"/>
      <c r="AE110" s="411"/>
      <c r="AF110" s="412"/>
    </row>
    <row r="111" spans="2:32" ht="10" customHeight="1" thickBot="1">
      <c r="B111" s="404"/>
      <c r="C111" s="215"/>
      <c r="D111" s="216"/>
      <c r="E111" s="216"/>
      <c r="F111" s="216"/>
      <c r="G111" s="216"/>
      <c r="H111" s="216"/>
      <c r="I111" s="214"/>
      <c r="J111" s="216"/>
      <c r="K111" s="216"/>
      <c r="L111" s="216"/>
      <c r="M111" s="216"/>
      <c r="N111" s="216"/>
      <c r="O111" s="214"/>
      <c r="P111" s="216"/>
      <c r="Q111" s="216"/>
      <c r="R111" s="216"/>
      <c r="S111" s="216"/>
      <c r="T111" s="216"/>
      <c r="U111" s="216"/>
      <c r="V111" s="216"/>
      <c r="W111" s="216"/>
      <c r="X111" s="216"/>
      <c r="Y111" s="216"/>
      <c r="Z111" s="216"/>
      <c r="AA111" s="216"/>
      <c r="AB111" s="216"/>
      <c r="AC111" s="216"/>
      <c r="AD111" s="216"/>
      <c r="AE111" s="216"/>
      <c r="AF111" s="216"/>
    </row>
    <row r="112" spans="2:32" ht="85" customHeight="1">
      <c r="B112" s="404"/>
      <c r="C112" s="215"/>
      <c r="D112" s="302" t="s">
        <v>1989</v>
      </c>
      <c r="E112" s="422" t="str">
        <f ca="1">OFFSET('PROGRAMMING SKELETON'!D118,B110-1,0)</f>
        <v>Competition Style Low Bar Back Squat (w/ belt)</v>
      </c>
      <c r="F112" s="422"/>
      <c r="G112" s="422" t="str">
        <f ca="1">OFFSET('PROGRAMMING SKELETON'!D3,B110-1,0)</f>
        <v>1 rep @  8, 3 reps @  85% e1RM</v>
      </c>
      <c r="H112" s="423"/>
      <c r="I112" s="303"/>
      <c r="J112" s="304" t="s">
        <v>1989</v>
      </c>
      <c r="K112" s="405" t="str">
        <f ca="1">OFFSET('PROGRAMMING SKELETON'!D281,B110-54,0)</f>
        <v>None</v>
      </c>
      <c r="L112" s="405"/>
      <c r="M112" s="405" t="str">
        <f ca="1">OFFSET('PROGRAMMING SKELETON'!G3,B110-1,0)</f>
        <v>1 @  opener</v>
      </c>
      <c r="N112" s="406"/>
      <c r="O112" s="303"/>
      <c r="P112" s="304" t="s">
        <v>1989</v>
      </c>
      <c r="Q112" s="405" t="str">
        <f ca="1">OFFSET('PROGRAMMING SKELETON'!D255,B110-28,0)</f>
        <v>None</v>
      </c>
      <c r="R112" s="405"/>
      <c r="S112" s="405" t="str">
        <f ca="1">OFFSET('PROGRAMMING SKELETON'!D57,B110-1,0)</f>
        <v>None</v>
      </c>
      <c r="T112" s="406"/>
      <c r="U112" s="303"/>
      <c r="V112" s="304" t="s">
        <v>1989</v>
      </c>
      <c r="W112" s="405" t="str">
        <f ca="1">OFFSET('PROGRAMMING SKELETON'!D282,B110-1,0)</f>
        <v>Competition Style Low Bar Back Squat (w/ belt)</v>
      </c>
      <c r="X112" s="405"/>
      <c r="Y112" s="405" t="str">
        <f ca="1">OFFSET('PROGRAMMING SKELETON'!G57,B110-1,0)</f>
        <v>1 @ 8 (93%)
1 @ 9 (96%)
1 @ 10 (100%)</v>
      </c>
      <c r="Z112" s="406"/>
      <c r="AA112" s="305"/>
      <c r="AB112" s="304" t="s">
        <v>1990</v>
      </c>
      <c r="AC112" s="419" t="str">
        <f ca="1">OFFSET('PROGRAMMING SKELETON'!J3,B110-1,0)</f>
        <v>None</v>
      </c>
      <c r="AD112" s="420"/>
      <c r="AE112" s="420"/>
      <c r="AF112" s="421"/>
    </row>
    <row r="113" spans="2:32" ht="85" customHeight="1">
      <c r="B113" s="404"/>
      <c r="C113" s="215"/>
      <c r="D113" s="306" t="s">
        <v>1991</v>
      </c>
      <c r="E113" s="388" t="str">
        <f ca="1">OFFSET('PROGRAMMING SKELETON'!G118,B110-1,0)</f>
        <v>Competition-Style Bench Press</v>
      </c>
      <c r="F113" s="388"/>
      <c r="G113" s="388" t="str">
        <f ca="1">OFFSET('PROGRAMMING SKELETON'!E3,B110-1,0)</f>
        <v>1 rep @  8, 2  reps @ 89% e1RM</v>
      </c>
      <c r="H113" s="389"/>
      <c r="I113" s="303"/>
      <c r="J113" s="307" t="s">
        <v>1991</v>
      </c>
      <c r="K113" s="386" t="str">
        <f ca="1">OFFSET('PROGRAMMING SKELETON'!G281,B110-54,0)</f>
        <v>None</v>
      </c>
      <c r="L113" s="386"/>
      <c r="M113" s="386" t="str">
        <f ca="1">OFFSET('PROGRAMMING SKELETON'!H3,B110-1,0)</f>
        <v>1 @  opener</v>
      </c>
      <c r="N113" s="387"/>
      <c r="O113" s="303"/>
      <c r="P113" s="307" t="s">
        <v>1991</v>
      </c>
      <c r="Q113" s="386" t="str">
        <f ca="1">OFFSET('PROGRAMMING SKELETON'!G255,B110-28,0)</f>
        <v>None</v>
      </c>
      <c r="R113" s="386"/>
      <c r="S113" s="386" t="str">
        <f ca="1">OFFSET('PROGRAMMING SKELETON'!E57,B110-1,0)</f>
        <v>None</v>
      </c>
      <c r="T113" s="387"/>
      <c r="U113" s="303"/>
      <c r="V113" s="307" t="s">
        <v>1991</v>
      </c>
      <c r="W113" s="386" t="str">
        <f ca="1">OFFSET('PROGRAMMING SKELETON'!G282,B110-1,0)</f>
        <v>Competition-Style Bench Press</v>
      </c>
      <c r="X113" s="386"/>
      <c r="Y113" s="386" t="str">
        <f ca="1">OFFSET('PROGRAMMING SKELETON'!H57,B110-1,0)</f>
        <v>1 @ 8 (93%)
1 @ 9 (96%)
1 @ 10 (100%)</v>
      </c>
      <c r="Z113" s="387"/>
      <c r="AA113" s="305"/>
      <c r="AB113" s="307" t="s">
        <v>1992</v>
      </c>
      <c r="AC113" s="413" t="str">
        <f ca="1">OFFSET('PROGRAMMING SKELETON'!K3,B110-1,0)</f>
        <v>None</v>
      </c>
      <c r="AD113" s="414"/>
      <c r="AE113" s="414"/>
      <c r="AF113" s="415"/>
    </row>
    <row r="114" spans="2:32" ht="85" customHeight="1">
      <c r="B114" s="404"/>
      <c r="C114" s="215"/>
      <c r="D114" s="306" t="s">
        <v>1993</v>
      </c>
      <c r="E114" s="388" t="str">
        <f ca="1">OFFSET('PROGRAMMING SKELETON'!J118,B110-1,0)</f>
        <v>Competition-Style Conventional deadlift w/ belt</v>
      </c>
      <c r="F114" s="388"/>
      <c r="G114" s="388" t="str">
        <f ca="1">OFFSET('PROGRAMMING SKELETON'!F3,B110-1,0)</f>
        <v>work  up to 1  rep @ last warm up</v>
      </c>
      <c r="H114" s="389"/>
      <c r="I114" s="303"/>
      <c r="J114" s="308" t="s">
        <v>1993</v>
      </c>
      <c r="K114" s="386" t="str">
        <f ca="1">OFFSET('PROGRAMMING SKELETON'!J281,B110-54,0)</f>
        <v>None</v>
      </c>
      <c r="L114" s="386"/>
      <c r="M114" s="386" t="str">
        <f ca="1">OFFSET('PROGRAMMING SKELETON'!I3,B110-1,0)</f>
        <v>None</v>
      </c>
      <c r="N114" s="387"/>
      <c r="O114" s="303"/>
      <c r="P114" s="308" t="s">
        <v>1993</v>
      </c>
      <c r="Q114" s="386" t="str">
        <f ca="1">OFFSET('PROGRAMMING SKELETON'!J255,B110-28,0)</f>
        <v>None</v>
      </c>
      <c r="R114" s="386"/>
      <c r="S114" s="386" t="str">
        <f ca="1">OFFSET('PROGRAMMING SKELETON'!F57,B110-1,0)</f>
        <v>None</v>
      </c>
      <c r="T114" s="387"/>
      <c r="U114" s="303"/>
      <c r="V114" s="308" t="s">
        <v>1993</v>
      </c>
      <c r="W114" s="386" t="str">
        <f ca="1">OFFSET('PROGRAMMING SKELETON'!J282,B110-1,0)</f>
        <v>Competition-Style Conventional deadlift w/ belt</v>
      </c>
      <c r="X114" s="386"/>
      <c r="Y114" s="386" t="str">
        <f ca="1">OFFSET('PROGRAMMING SKELETON'!I57,B110-1,0)</f>
        <v>1 @ 8 (93%)
1 @ 9 (96%)
1 @ 10 (100%)</v>
      </c>
      <c r="Z114" s="387"/>
      <c r="AA114" s="305"/>
      <c r="AB114" s="308" t="s">
        <v>1994</v>
      </c>
      <c r="AC114" s="413" t="str">
        <f ca="1">OFFSET('PROGRAMMING SKELETON'!L3,B110-1,0)</f>
        <v>None</v>
      </c>
      <c r="AD114" s="414"/>
      <c r="AE114" s="414"/>
      <c r="AF114" s="415"/>
    </row>
    <row r="115" spans="2:32" ht="85" customHeight="1" thickBot="1">
      <c r="B115" s="404"/>
      <c r="C115" s="215"/>
      <c r="D115" s="309" t="s">
        <v>1995</v>
      </c>
      <c r="E115" s="408"/>
      <c r="F115" s="408"/>
      <c r="G115" s="408"/>
      <c r="H115" s="409"/>
      <c r="I115" s="310"/>
      <c r="J115" s="311" t="s">
        <v>1995</v>
      </c>
      <c r="K115" s="397"/>
      <c r="L115" s="398"/>
      <c r="M115" s="398"/>
      <c r="N115" s="399"/>
      <c r="O115" s="310"/>
      <c r="P115" s="311" t="s">
        <v>1995</v>
      </c>
      <c r="Q115" s="397"/>
      <c r="R115" s="398"/>
      <c r="S115" s="398"/>
      <c r="T115" s="399"/>
      <c r="U115" s="310"/>
      <c r="V115" s="311" t="s">
        <v>1995</v>
      </c>
      <c r="W115" s="397"/>
      <c r="X115" s="398"/>
      <c r="Y115" s="398"/>
      <c r="Z115" s="399"/>
      <c r="AA115" s="312"/>
      <c r="AB115" s="313" t="s">
        <v>1996</v>
      </c>
      <c r="AC115" s="416" t="str">
        <f ca="1">OFFSET('PROGRAMMING SKELETON'!M3,B110-1,0)</f>
        <v>None</v>
      </c>
      <c r="AD115" s="417"/>
      <c r="AE115" s="417"/>
      <c r="AF115" s="418"/>
    </row>
    <row r="116" spans="2:32" ht="85" customHeight="1">
      <c r="B116" s="404"/>
      <c r="C116" s="215"/>
      <c r="D116" s="314" t="s">
        <v>1997</v>
      </c>
      <c r="E116" s="393" t="str">
        <f ca="1">OFFSET('PROGRAMMING SKELETON'!M118,B110-1,0)</f>
        <v>None</v>
      </c>
      <c r="F116" s="393"/>
      <c r="G116" s="393"/>
      <c r="H116" s="394"/>
      <c r="I116" s="310"/>
      <c r="J116" s="315" t="s">
        <v>2000</v>
      </c>
      <c r="K116" s="395" t="str">
        <f ca="1">OFFSET('PROGRAMMING SKELETON'!M174,B110-2,0)</f>
        <v>None</v>
      </c>
      <c r="L116" s="395"/>
      <c r="M116" s="395"/>
      <c r="N116" s="396"/>
      <c r="O116" s="310"/>
      <c r="P116" s="315" t="s">
        <v>1999</v>
      </c>
      <c r="Q116" s="395" t="str">
        <f ca="1">OFFSET('PROGRAMMING SKELETON'!N229,B110-2,0)</f>
        <v>None</v>
      </c>
      <c r="R116" s="395"/>
      <c r="S116" s="395"/>
      <c r="T116" s="396"/>
      <c r="U116" s="310"/>
      <c r="V116" s="315" t="s">
        <v>1998</v>
      </c>
      <c r="W116" s="395" t="str">
        <f ca="1">OFFSET('PROGRAMMING SKELETON'!M283,B110-2,0)</f>
        <v>None</v>
      </c>
      <c r="X116" s="395"/>
      <c r="Y116" s="395"/>
      <c r="Z116" s="396"/>
      <c r="AA116" s="316"/>
      <c r="AB116" s="316"/>
      <c r="AC116" s="316"/>
      <c r="AD116" s="316"/>
      <c r="AE116" s="316"/>
      <c r="AF116" s="305"/>
    </row>
    <row r="117" spans="2:32" ht="85" customHeight="1" thickBot="1">
      <c r="B117" s="404"/>
      <c r="C117" s="215"/>
      <c r="D117" s="317" t="s">
        <v>1995</v>
      </c>
      <c r="E117" s="400" t="str">
        <f ca="1">OFFSET('PROGRAMMING SKELETON'!N118,B110-1,0)</f>
        <v>None</v>
      </c>
      <c r="F117" s="400"/>
      <c r="G117" s="400"/>
      <c r="H117" s="401"/>
      <c r="I117" s="310"/>
      <c r="J117" s="318" t="s">
        <v>1991</v>
      </c>
      <c r="K117" s="402" t="str">
        <f ca="1">OFFSET('PROGRAMMING SKELETON'!N174,B110-2,0)</f>
        <v>None</v>
      </c>
      <c r="L117" s="402"/>
      <c r="M117" s="402"/>
      <c r="N117" s="403"/>
      <c r="O117" s="310"/>
      <c r="P117" s="318" t="s">
        <v>1991</v>
      </c>
      <c r="Q117" s="402" t="str">
        <f ca="1">OFFSET('PROGRAMMING SKELETON'!N229,B110-2,0)</f>
        <v>None</v>
      </c>
      <c r="R117" s="402"/>
      <c r="S117" s="402"/>
      <c r="T117" s="403"/>
      <c r="U117" s="310"/>
      <c r="V117" s="318" t="s">
        <v>1991</v>
      </c>
      <c r="W117" s="402" t="str">
        <f ca="1">OFFSET('PROGRAMMING SKELETON'!N283,B110-2,0)</f>
        <v>None</v>
      </c>
      <c r="X117" s="402"/>
      <c r="Y117" s="402"/>
      <c r="Z117" s="403"/>
      <c r="AA117" s="316"/>
      <c r="AB117" s="316"/>
      <c r="AC117" s="316"/>
      <c r="AD117" s="316"/>
      <c r="AE117" s="316"/>
      <c r="AF117" s="305"/>
    </row>
    <row r="118" spans="2:32" ht="20" customHeight="1"/>
    <row r="119" spans="2:32" ht="85" hidden="1" customHeight="1" thickBot="1">
      <c r="B119" s="404">
        <v>14</v>
      </c>
      <c r="C119" s="215"/>
      <c r="D119" s="390" t="s">
        <v>753</v>
      </c>
      <c r="E119" s="391"/>
      <c r="F119" s="391"/>
      <c r="G119" s="391"/>
      <c r="H119" s="392"/>
      <c r="I119" s="214"/>
      <c r="J119" s="390" t="s">
        <v>754</v>
      </c>
      <c r="K119" s="391"/>
      <c r="L119" s="391"/>
      <c r="M119" s="391"/>
      <c r="N119" s="392"/>
      <c r="O119" s="214"/>
      <c r="P119" s="390" t="s">
        <v>755</v>
      </c>
      <c r="Q119" s="391"/>
      <c r="R119" s="391"/>
      <c r="S119" s="391"/>
      <c r="T119" s="392"/>
      <c r="U119" s="214"/>
      <c r="V119" s="390" t="s">
        <v>756</v>
      </c>
      <c r="W119" s="391"/>
      <c r="X119" s="391"/>
      <c r="Y119" s="391"/>
      <c r="Z119" s="392"/>
      <c r="AA119" s="213"/>
      <c r="AB119" s="410" t="s">
        <v>82</v>
      </c>
      <c r="AC119" s="411"/>
      <c r="AD119" s="411"/>
      <c r="AE119" s="411"/>
      <c r="AF119" s="412"/>
    </row>
    <row r="120" spans="2:32" ht="10" hidden="1" customHeight="1" thickBot="1">
      <c r="B120" s="404"/>
      <c r="C120" s="215"/>
      <c r="D120" s="216"/>
      <c r="E120" s="216"/>
      <c r="F120" s="216"/>
      <c r="G120" s="216"/>
      <c r="H120" s="216"/>
      <c r="I120" s="214"/>
      <c r="J120" s="216"/>
      <c r="K120" s="216"/>
      <c r="L120" s="216"/>
      <c r="M120" s="216"/>
      <c r="N120" s="216"/>
      <c r="O120" s="214"/>
      <c r="P120" s="216"/>
      <c r="Q120" s="216"/>
      <c r="R120" s="216"/>
      <c r="S120" s="216"/>
      <c r="T120" s="216"/>
      <c r="U120" s="216"/>
      <c r="V120" s="216"/>
      <c r="W120" s="216"/>
      <c r="X120" s="216"/>
      <c r="Y120" s="216"/>
      <c r="Z120" s="216"/>
      <c r="AA120" s="216"/>
      <c r="AB120" s="216"/>
      <c r="AC120" s="216"/>
      <c r="AD120" s="216"/>
      <c r="AE120" s="216"/>
      <c r="AF120" s="216"/>
    </row>
    <row r="121" spans="2:32" ht="85" hidden="1" customHeight="1">
      <c r="B121" s="404"/>
      <c r="C121" s="215"/>
      <c r="D121" s="231" t="s">
        <v>1989</v>
      </c>
      <c r="E121" s="438" t="str">
        <f ca="1">OFFSET('PROGRAMMING SKELETON'!D118,B119-1,0)</f>
        <v>Slot 1 Week 14</v>
      </c>
      <c r="F121" s="438"/>
      <c r="G121" s="438" t="str">
        <f ca="1">OFFSET('PROGRAMMING SKELETON'!D3,B119-1,0)</f>
        <v>reps Slot 1 Week 14</v>
      </c>
      <c r="H121" s="439"/>
      <c r="I121" s="232"/>
      <c r="J121" s="233" t="s">
        <v>1989</v>
      </c>
      <c r="K121" s="440" t="str">
        <f ca="1">OFFSET('PROGRAMMING SKELETON'!D173,B119-1,0)</f>
        <v>Slot 4 Week 14</v>
      </c>
      <c r="L121" s="440"/>
      <c r="M121" s="440" t="str">
        <f ca="1">OFFSET('PROGRAMMING SKELETON'!G3,B119-1,0)</f>
        <v>reps Slot 4 Week 14</v>
      </c>
      <c r="N121" s="441"/>
      <c r="O121" s="232"/>
      <c r="P121" s="233" t="s">
        <v>1989</v>
      </c>
      <c r="Q121" s="440" t="str">
        <f ca="1">OFFSET('PROGRAMMING SKELETON'!D228,B119-1,0)</f>
        <v>Slot 7 Week 14</v>
      </c>
      <c r="R121" s="440"/>
      <c r="S121" s="440" t="str">
        <f ca="1">OFFSET('PROGRAMMING SKELETON'!D57,B119-1,0)</f>
        <v>reps Slot 7 Week 14</v>
      </c>
      <c r="T121" s="441"/>
      <c r="U121" s="232"/>
      <c r="V121" s="233" t="s">
        <v>1989</v>
      </c>
      <c r="W121" s="440" t="str">
        <f ca="1">OFFSET('PROGRAMMING SKELETON'!D288,B119-1,0)</f>
        <v>None</v>
      </c>
      <c r="X121" s="440"/>
      <c r="Y121" s="440" t="str">
        <f ca="1">OFFSET('PROGRAMMING SKELETON'!G57,B119-1,0)</f>
        <v>reps Slot 10 Week 14</v>
      </c>
      <c r="Z121" s="441"/>
      <c r="AA121" s="234"/>
      <c r="AB121" s="233" t="s">
        <v>1990</v>
      </c>
      <c r="AC121" s="442" t="str">
        <f ca="1">OFFSET('PROGRAMMING SKELETON'!J3,B119-1,0)</f>
        <v>cardio week 14</v>
      </c>
      <c r="AD121" s="443"/>
      <c r="AE121" s="443"/>
      <c r="AF121" s="444"/>
    </row>
    <row r="122" spans="2:32" ht="85" hidden="1" customHeight="1">
      <c r="B122" s="404"/>
      <c r="C122" s="215"/>
      <c r="D122" s="230" t="s">
        <v>1991</v>
      </c>
      <c r="E122" s="445" t="str">
        <f ca="1">OFFSET('PROGRAMMING SKELETON'!G118,B119-1,0)</f>
        <v>Slot 2 Week 14</v>
      </c>
      <c r="F122" s="445"/>
      <c r="G122" s="445" t="str">
        <f ca="1">OFFSET('PROGRAMMING SKELETON'!E3,B119-1,0)</f>
        <v>reps Slot 2 Week 14</v>
      </c>
      <c r="H122" s="446"/>
      <c r="I122" s="232"/>
      <c r="J122" s="229" t="s">
        <v>1991</v>
      </c>
      <c r="K122" s="447" t="str">
        <f ca="1">OFFSET('PROGRAMMING SKELETON'!G173,B119-1,0)</f>
        <v>Slot 5 Week 14</v>
      </c>
      <c r="L122" s="447"/>
      <c r="M122" s="447" t="str">
        <f ca="1">OFFSET('PROGRAMMING SKELETON'!H3,B119-1,0)</f>
        <v>reps Slot 5 Week 14</v>
      </c>
      <c r="N122" s="448"/>
      <c r="O122" s="232"/>
      <c r="P122" s="229" t="s">
        <v>1991</v>
      </c>
      <c r="Q122" s="447" t="str">
        <f ca="1">OFFSET('PROGRAMMING SKELETON'!G228,B119-1,0)</f>
        <v>Slot 8 Week 14</v>
      </c>
      <c r="R122" s="447"/>
      <c r="S122" s="447" t="str">
        <f ca="1">OFFSET('PROGRAMMING SKELETON'!E57,B119-1,0)</f>
        <v>reps Slot 8 Week 14</v>
      </c>
      <c r="T122" s="448"/>
      <c r="U122" s="232"/>
      <c r="V122" s="229" t="s">
        <v>1991</v>
      </c>
      <c r="W122" s="447" t="str">
        <f ca="1">OFFSET('PROGRAMMING SKELETON'!G288,B119-1,0)</f>
        <v>None</v>
      </c>
      <c r="X122" s="447"/>
      <c r="Y122" s="447" t="str">
        <f ca="1">OFFSET('PROGRAMMING SKELETON'!H57,B119-1,0)</f>
        <v>reps Slot 11 Week 14</v>
      </c>
      <c r="Z122" s="448"/>
      <c r="AA122" s="234"/>
      <c r="AB122" s="229" t="s">
        <v>1992</v>
      </c>
      <c r="AC122" s="449" t="str">
        <f ca="1">OFFSET('PROGRAMMING SKELETON'!K3,B119-1,0)</f>
        <v>upper back week 14</v>
      </c>
      <c r="AD122" s="450"/>
      <c r="AE122" s="450"/>
      <c r="AF122" s="451"/>
    </row>
    <row r="123" spans="2:32" ht="85" hidden="1" customHeight="1">
      <c r="B123" s="404"/>
      <c r="C123" s="215"/>
      <c r="D123" s="230" t="s">
        <v>1993</v>
      </c>
      <c r="E123" s="445" t="str">
        <f ca="1">OFFSET('PROGRAMMING SKELETON'!J118,B119-1,0)</f>
        <v>Slot 3 Week 14</v>
      </c>
      <c r="F123" s="445"/>
      <c r="G123" s="445" t="str">
        <f ca="1">OFFSET('PROGRAMMING SKELETON'!F3,B119-1,0)</f>
        <v>reps Slot 3 Week 14</v>
      </c>
      <c r="H123" s="446"/>
      <c r="I123" s="232"/>
      <c r="J123" s="228" t="s">
        <v>1993</v>
      </c>
      <c r="K123" s="447" t="str">
        <f ca="1">OFFSET('PROGRAMMING SKELETON'!J173,B119-1,0)</f>
        <v>Slot 6 Week 14</v>
      </c>
      <c r="L123" s="447"/>
      <c r="M123" s="447" t="str">
        <f ca="1">OFFSET('PROGRAMMING SKELETON'!I3,B119-1,0)</f>
        <v>reps Slot 6 Week 14</v>
      </c>
      <c r="N123" s="448"/>
      <c r="O123" s="232"/>
      <c r="P123" s="228" t="s">
        <v>1993</v>
      </c>
      <c r="Q123" s="447" t="str">
        <f ca="1">OFFSET('PROGRAMMING SKELETON'!J228,B119-1,0)</f>
        <v>Slot 9 Week 14</v>
      </c>
      <c r="R123" s="447"/>
      <c r="S123" s="447" t="str">
        <f ca="1">OFFSET('PROGRAMMING SKELETON'!F57,B119-1,0)</f>
        <v>reps Slot 9 Week 14</v>
      </c>
      <c r="T123" s="448"/>
      <c r="U123" s="232"/>
      <c r="V123" s="228" t="s">
        <v>1993</v>
      </c>
      <c r="W123" s="447" t="str">
        <f ca="1">OFFSET('PROGRAMMING SKELETON'!J288,B119-1,0)</f>
        <v>None</v>
      </c>
      <c r="X123" s="447"/>
      <c r="Y123" s="447" t="str">
        <f ca="1">OFFSET('PROGRAMMING SKELETON'!I57,B119-1,0)</f>
        <v>reps Slot 12 Week 14</v>
      </c>
      <c r="Z123" s="448"/>
      <c r="AA123" s="234"/>
      <c r="AB123" s="228" t="s">
        <v>1994</v>
      </c>
      <c r="AC123" s="449" t="str">
        <f ca="1">OFFSET('PROGRAMMING SKELETON'!L3,B119-1,0)</f>
        <v>ab work week 14</v>
      </c>
      <c r="AD123" s="450"/>
      <c r="AE123" s="450"/>
      <c r="AF123" s="451"/>
    </row>
    <row r="124" spans="2:32" ht="85" hidden="1" customHeight="1" thickBot="1">
      <c r="B124" s="404"/>
      <c r="C124" s="215"/>
      <c r="D124" s="235" t="s">
        <v>1995</v>
      </c>
      <c r="E124" s="452"/>
      <c r="F124" s="452"/>
      <c r="G124" s="452"/>
      <c r="H124" s="453"/>
      <c r="I124" s="236"/>
      <c r="J124" s="237" t="s">
        <v>1995</v>
      </c>
      <c r="K124" s="454"/>
      <c r="L124" s="455"/>
      <c r="M124" s="455"/>
      <c r="N124" s="456"/>
      <c r="O124" s="236"/>
      <c r="P124" s="237" t="s">
        <v>1995</v>
      </c>
      <c r="Q124" s="454"/>
      <c r="R124" s="455"/>
      <c r="S124" s="455"/>
      <c r="T124" s="456"/>
      <c r="U124" s="236"/>
      <c r="V124" s="237" t="s">
        <v>1995</v>
      </c>
      <c r="W124" s="454"/>
      <c r="X124" s="455"/>
      <c r="Y124" s="455"/>
      <c r="Z124" s="456"/>
      <c r="AA124" s="238"/>
      <c r="AB124" s="239" t="s">
        <v>1996</v>
      </c>
      <c r="AC124" s="457" t="str">
        <f ca="1">OFFSET('PROGRAMMING SKELETON'!M3,B119-1,0)</f>
        <v>arm work week 14</v>
      </c>
      <c r="AD124" s="458"/>
      <c r="AE124" s="458"/>
      <c r="AF124" s="459"/>
    </row>
    <row r="125" spans="2:32" ht="85" hidden="1" customHeight="1">
      <c r="B125" s="404"/>
      <c r="C125" s="215"/>
      <c r="D125" s="240" t="s">
        <v>1997</v>
      </c>
      <c r="E125" s="376" t="str">
        <f ca="1">OFFSET('PROGRAMMING SKELETON'!M118,B119-1,0)</f>
        <v>Day 1 Supplement Week 14</v>
      </c>
      <c r="F125" s="376"/>
      <c r="G125" s="376"/>
      <c r="H125" s="377"/>
      <c r="I125" s="236"/>
      <c r="J125" s="241" t="s">
        <v>2000</v>
      </c>
      <c r="K125" s="460" t="str">
        <f ca="1">OFFSET('PROGRAMMING SKELETON'!M174,B119-2,0)</f>
        <v>Day 2 Supplement Week 14</v>
      </c>
      <c r="L125" s="460"/>
      <c r="M125" s="460"/>
      <c r="N125" s="461"/>
      <c r="O125" s="236"/>
      <c r="P125" s="241" t="s">
        <v>1999</v>
      </c>
      <c r="Q125" s="460" t="str">
        <f ca="1">OFFSET('PROGRAMMING SKELETON'!M229,B119-2,0)</f>
        <v>Day 3 Supplement Week 14</v>
      </c>
      <c r="R125" s="460"/>
      <c r="S125" s="460"/>
      <c r="T125" s="461"/>
      <c r="U125" s="236"/>
      <c r="V125" s="241" t="s">
        <v>1998</v>
      </c>
      <c r="W125" s="460" t="str">
        <f ca="1">OFFSET('PROGRAMMING SKELETON'!M301,B119-20,0)</f>
        <v>None</v>
      </c>
      <c r="X125" s="460"/>
      <c r="Y125" s="460"/>
      <c r="Z125" s="461"/>
      <c r="AA125" s="242"/>
      <c r="AB125" s="242"/>
      <c r="AC125" s="242"/>
      <c r="AD125" s="242"/>
      <c r="AE125" s="242"/>
      <c r="AF125" s="234"/>
    </row>
    <row r="126" spans="2:32" ht="85" hidden="1" customHeight="1" thickBot="1">
      <c r="B126" s="404"/>
      <c r="C126" s="215"/>
      <c r="D126" s="243" t="s">
        <v>1995</v>
      </c>
      <c r="E126" s="374" t="str">
        <f ca="1">OFFSET('PROGRAMMING SKELETON'!N118,B119-1,0)</f>
        <v>Notes Supplement 1 week 14</v>
      </c>
      <c r="F126" s="374"/>
      <c r="G126" s="374"/>
      <c r="H126" s="375"/>
      <c r="I126" s="236"/>
      <c r="J126" s="244" t="s">
        <v>1991</v>
      </c>
      <c r="K126" s="462" t="str">
        <f ca="1">OFFSET('PROGRAMMING SKELETON'!N174,B119-2,0)</f>
        <v>Notes Supplement 2 week 14</v>
      </c>
      <c r="L126" s="462"/>
      <c r="M126" s="462"/>
      <c r="N126" s="463"/>
      <c r="O126" s="236"/>
      <c r="P126" s="244" t="s">
        <v>1991</v>
      </c>
      <c r="Q126" s="462" t="str">
        <f ca="1">OFFSET('PROGRAMMING SKELETON'!N229,B119-2,0)</f>
        <v>Notes Supplement 3 week 14</v>
      </c>
      <c r="R126" s="462"/>
      <c r="S126" s="462"/>
      <c r="T126" s="463"/>
      <c r="U126" s="236"/>
      <c r="V126" s="244" t="s">
        <v>1991</v>
      </c>
      <c r="W126" s="462" t="str">
        <f ca="1">OFFSET('PROGRAMMING SKELETON'!N301,B119-20,0)</f>
        <v>None</v>
      </c>
      <c r="X126" s="462"/>
      <c r="Y126" s="462"/>
      <c r="Z126" s="463"/>
      <c r="AA126" s="242"/>
      <c r="AB126" s="242"/>
      <c r="AC126" s="242"/>
      <c r="AD126" s="242"/>
      <c r="AE126" s="242"/>
      <c r="AF126" s="234"/>
    </row>
    <row r="127" spans="2:32" ht="20" hidden="1" customHeight="1" thickBot="1"/>
    <row r="128" spans="2:32" ht="85" hidden="1" customHeight="1" thickBot="1">
      <c r="B128" s="404">
        <v>15</v>
      </c>
      <c r="C128" s="215"/>
      <c r="D128" s="390" t="s">
        <v>753</v>
      </c>
      <c r="E128" s="391"/>
      <c r="F128" s="391"/>
      <c r="G128" s="391"/>
      <c r="H128" s="392"/>
      <c r="I128" s="214"/>
      <c r="J128" s="390" t="s">
        <v>754</v>
      </c>
      <c r="K128" s="391"/>
      <c r="L128" s="391"/>
      <c r="M128" s="391"/>
      <c r="N128" s="392"/>
      <c r="O128" s="214"/>
      <c r="P128" s="390" t="s">
        <v>755</v>
      </c>
      <c r="Q128" s="391"/>
      <c r="R128" s="391"/>
      <c r="S128" s="391"/>
      <c r="T128" s="392"/>
      <c r="U128" s="214"/>
      <c r="V128" s="390" t="s">
        <v>756</v>
      </c>
      <c r="W128" s="391"/>
      <c r="X128" s="391"/>
      <c r="Y128" s="391"/>
      <c r="Z128" s="392"/>
      <c r="AA128" s="213"/>
      <c r="AB128" s="410" t="s">
        <v>82</v>
      </c>
      <c r="AC128" s="411"/>
      <c r="AD128" s="411"/>
      <c r="AE128" s="411"/>
      <c r="AF128" s="412"/>
    </row>
    <row r="129" spans="2:32" ht="10" hidden="1" customHeight="1" thickBot="1">
      <c r="B129" s="404"/>
      <c r="C129" s="215"/>
      <c r="D129" s="216"/>
      <c r="E129" s="216"/>
      <c r="F129" s="216"/>
      <c r="G129" s="216"/>
      <c r="H129" s="216"/>
      <c r="I129" s="214"/>
      <c r="J129" s="216"/>
      <c r="K129" s="216"/>
      <c r="L129" s="216"/>
      <c r="M129" s="216"/>
      <c r="N129" s="216"/>
      <c r="O129" s="214"/>
      <c r="P129" s="216"/>
      <c r="Q129" s="216"/>
      <c r="R129" s="216"/>
      <c r="S129" s="216"/>
      <c r="T129" s="216"/>
      <c r="U129" s="216"/>
      <c r="V129" s="216"/>
      <c r="W129" s="216"/>
      <c r="X129" s="216"/>
      <c r="Y129" s="216"/>
      <c r="Z129" s="216"/>
      <c r="AA129" s="216"/>
      <c r="AB129" s="216"/>
      <c r="AC129" s="216"/>
      <c r="AD129" s="216"/>
      <c r="AE129" s="216"/>
      <c r="AF129" s="216"/>
    </row>
    <row r="130" spans="2:32" ht="85" hidden="1" customHeight="1">
      <c r="B130" s="404"/>
      <c r="C130" s="215"/>
      <c r="D130" s="231" t="s">
        <v>1989</v>
      </c>
      <c r="E130" s="438" t="str">
        <f ca="1">OFFSET('PROGRAMMING SKELETON'!D118,B128-1,0)</f>
        <v>Slot 1 Week 15</v>
      </c>
      <c r="F130" s="438"/>
      <c r="G130" s="438" t="str">
        <f ca="1">OFFSET('PROGRAMMING SKELETON'!D3,B128-1,0)</f>
        <v>reps Slot 1 Week 15</v>
      </c>
      <c r="H130" s="439"/>
      <c r="I130" s="232"/>
      <c r="J130" s="233" t="s">
        <v>1989</v>
      </c>
      <c r="K130" s="440" t="str">
        <f ca="1">OFFSET('PROGRAMMING SKELETON'!D173,B128-1,0)</f>
        <v>Slot 4 Week 15</v>
      </c>
      <c r="L130" s="440"/>
      <c r="M130" s="440" t="str">
        <f ca="1">OFFSET('PROGRAMMING SKELETON'!G3,B128-1,0)</f>
        <v>reps Slot 4 Week 15</v>
      </c>
      <c r="N130" s="441"/>
      <c r="O130" s="232"/>
      <c r="P130" s="233" t="s">
        <v>1989</v>
      </c>
      <c r="Q130" s="440" t="str">
        <f ca="1">OFFSET('PROGRAMMING SKELETON'!D228,B128-1,0)</f>
        <v>Slot 7 Week 15</v>
      </c>
      <c r="R130" s="440"/>
      <c r="S130" s="440" t="str">
        <f ca="1">OFFSET('PROGRAMMING SKELETON'!D57,B128-1,0)</f>
        <v>reps Slot 7 Week 15</v>
      </c>
      <c r="T130" s="441"/>
      <c r="U130" s="232"/>
      <c r="V130" s="233" t="s">
        <v>1989</v>
      </c>
      <c r="W130" s="440" t="str">
        <f ca="1">OFFSET('PROGRAMMING SKELETON'!D282,B128-1,0)</f>
        <v>None</v>
      </c>
      <c r="X130" s="440"/>
      <c r="Y130" s="440" t="str">
        <f ca="1">OFFSET('PROGRAMMING SKELETON'!G57,B128-1,0)</f>
        <v>reps Slot 10 Week 15</v>
      </c>
      <c r="Z130" s="441"/>
      <c r="AA130" s="234"/>
      <c r="AB130" s="233" t="s">
        <v>1990</v>
      </c>
      <c r="AC130" s="442" t="str">
        <f ca="1">OFFSET('PROGRAMMING SKELETON'!J3,B128-1,0)</f>
        <v>cardio week 15</v>
      </c>
      <c r="AD130" s="443"/>
      <c r="AE130" s="443"/>
      <c r="AF130" s="444"/>
    </row>
    <row r="131" spans="2:32" ht="85" hidden="1" customHeight="1">
      <c r="B131" s="404"/>
      <c r="C131" s="215"/>
      <c r="D131" s="230" t="s">
        <v>1991</v>
      </c>
      <c r="E131" s="445" t="str">
        <f ca="1">OFFSET('PROGRAMMING SKELETON'!G118,B128-1,0)</f>
        <v>Slot 2 Week 15</v>
      </c>
      <c r="F131" s="445"/>
      <c r="G131" s="445" t="str">
        <f ca="1">OFFSET('PROGRAMMING SKELETON'!E3,B128-1,0)</f>
        <v>reps Slot 2 Week 15</v>
      </c>
      <c r="H131" s="446"/>
      <c r="I131" s="232"/>
      <c r="J131" s="229" t="s">
        <v>1991</v>
      </c>
      <c r="K131" s="447" t="str">
        <f ca="1">OFFSET('PROGRAMMING SKELETON'!G173,B128-1,0)</f>
        <v>Slot 5 Week 15</v>
      </c>
      <c r="L131" s="447"/>
      <c r="M131" s="447" t="str">
        <f ca="1">OFFSET('PROGRAMMING SKELETON'!H3,B128-1,0)</f>
        <v>reps Slot 5 Week 15</v>
      </c>
      <c r="N131" s="448"/>
      <c r="O131" s="232"/>
      <c r="P131" s="229" t="s">
        <v>1991</v>
      </c>
      <c r="Q131" s="447" t="str">
        <f ca="1">OFFSET('PROGRAMMING SKELETON'!G228,B128-1,0)</f>
        <v>Slot 8 Week 15</v>
      </c>
      <c r="R131" s="447"/>
      <c r="S131" s="447" t="str">
        <f ca="1">OFFSET('PROGRAMMING SKELETON'!E57,B128-1,0)</f>
        <v>reps Slot 8 Week 15</v>
      </c>
      <c r="T131" s="448"/>
      <c r="U131" s="232"/>
      <c r="V131" s="229" t="s">
        <v>1991</v>
      </c>
      <c r="W131" s="447" t="str">
        <f ca="1">OFFSET('PROGRAMMING SKELETON'!G282,B128-1,0)</f>
        <v>None</v>
      </c>
      <c r="X131" s="447"/>
      <c r="Y131" s="447" t="str">
        <f ca="1">OFFSET('PROGRAMMING SKELETON'!H57,B128-1,0)</f>
        <v>reps Slot 11 Week 15</v>
      </c>
      <c r="Z131" s="448"/>
      <c r="AA131" s="234"/>
      <c r="AB131" s="229" t="s">
        <v>1992</v>
      </c>
      <c r="AC131" s="449" t="str">
        <f ca="1">OFFSET('PROGRAMMING SKELETON'!K3,B128-1,0)</f>
        <v>upper back week 15</v>
      </c>
      <c r="AD131" s="450"/>
      <c r="AE131" s="450"/>
      <c r="AF131" s="451"/>
    </row>
    <row r="132" spans="2:32" ht="85" hidden="1" customHeight="1">
      <c r="B132" s="404"/>
      <c r="C132" s="215"/>
      <c r="D132" s="230" t="s">
        <v>1993</v>
      </c>
      <c r="E132" s="445" t="str">
        <f ca="1">OFFSET('PROGRAMMING SKELETON'!J118,B128-1,0)</f>
        <v>Slot 3 Week 15</v>
      </c>
      <c r="F132" s="445"/>
      <c r="G132" s="445" t="str">
        <f ca="1">OFFSET('PROGRAMMING SKELETON'!F3,B128-1,0)</f>
        <v>reps Slot 3 Week 15</v>
      </c>
      <c r="H132" s="446"/>
      <c r="I132" s="232"/>
      <c r="J132" s="228" t="s">
        <v>1993</v>
      </c>
      <c r="K132" s="447" t="str">
        <f ca="1">OFFSET('PROGRAMMING SKELETON'!J173,B128-1,0)</f>
        <v>Slot 6 Week 15</v>
      </c>
      <c r="L132" s="447"/>
      <c r="M132" s="447" t="str">
        <f ca="1">OFFSET('PROGRAMMING SKELETON'!I3,B128-1,0)</f>
        <v>reps Slot 6 Week 15</v>
      </c>
      <c r="N132" s="448"/>
      <c r="O132" s="232"/>
      <c r="P132" s="228" t="s">
        <v>1993</v>
      </c>
      <c r="Q132" s="447" t="str">
        <f ca="1">OFFSET('PROGRAMMING SKELETON'!J228,B128-1,0)</f>
        <v>Slot 9 Week 15</v>
      </c>
      <c r="R132" s="447"/>
      <c r="S132" s="447" t="str">
        <f ca="1">OFFSET('PROGRAMMING SKELETON'!F57,B128-1,0)</f>
        <v>reps Slot 9 Week 15</v>
      </c>
      <c r="T132" s="448"/>
      <c r="U132" s="232"/>
      <c r="V132" s="228" t="s">
        <v>1993</v>
      </c>
      <c r="W132" s="447" t="str">
        <f ca="1">OFFSET('PROGRAMMING SKELETON'!J282,B128-1,0)</f>
        <v>None</v>
      </c>
      <c r="X132" s="447"/>
      <c r="Y132" s="447" t="str">
        <f ca="1">OFFSET('PROGRAMMING SKELETON'!I57,B128-1,0)</f>
        <v>reps Slot 12 Week 15</v>
      </c>
      <c r="Z132" s="448"/>
      <c r="AA132" s="234"/>
      <c r="AB132" s="228" t="s">
        <v>1994</v>
      </c>
      <c r="AC132" s="449" t="str">
        <f ca="1">OFFSET('PROGRAMMING SKELETON'!L3,B128-1,0)</f>
        <v>ab work week 15</v>
      </c>
      <c r="AD132" s="450"/>
      <c r="AE132" s="450"/>
      <c r="AF132" s="451"/>
    </row>
    <row r="133" spans="2:32" ht="85" hidden="1" customHeight="1" thickBot="1">
      <c r="B133" s="404"/>
      <c r="C133" s="215"/>
      <c r="D133" s="235" t="s">
        <v>1995</v>
      </c>
      <c r="E133" s="452"/>
      <c r="F133" s="452"/>
      <c r="G133" s="452"/>
      <c r="H133" s="453"/>
      <c r="I133" s="236"/>
      <c r="J133" s="237" t="s">
        <v>1995</v>
      </c>
      <c r="K133" s="454"/>
      <c r="L133" s="455"/>
      <c r="M133" s="455"/>
      <c r="N133" s="456"/>
      <c r="O133" s="236"/>
      <c r="P133" s="237" t="s">
        <v>1995</v>
      </c>
      <c r="Q133" s="454"/>
      <c r="R133" s="455"/>
      <c r="S133" s="455"/>
      <c r="T133" s="456"/>
      <c r="U133" s="236"/>
      <c r="V133" s="237" t="s">
        <v>1995</v>
      </c>
      <c r="W133" s="454"/>
      <c r="X133" s="455"/>
      <c r="Y133" s="455"/>
      <c r="Z133" s="456"/>
      <c r="AA133" s="238"/>
      <c r="AB133" s="239" t="s">
        <v>1996</v>
      </c>
      <c r="AC133" s="457" t="str">
        <f ca="1">OFFSET('PROGRAMMING SKELETON'!M3,B128-1,0)</f>
        <v>arm work week 15</v>
      </c>
      <c r="AD133" s="458"/>
      <c r="AE133" s="458"/>
      <c r="AF133" s="459"/>
    </row>
    <row r="134" spans="2:32" ht="85" hidden="1" customHeight="1">
      <c r="B134" s="404"/>
      <c r="C134" s="215"/>
      <c r="D134" s="240" t="s">
        <v>1997</v>
      </c>
      <c r="E134" s="376" t="str">
        <f ca="1">OFFSET('PROGRAMMING SKELETON'!M118,B128-1,0)</f>
        <v>Day 1 Supplement Week 15</v>
      </c>
      <c r="F134" s="376"/>
      <c r="G134" s="376"/>
      <c r="H134" s="377"/>
      <c r="I134" s="236"/>
      <c r="J134" s="241" t="s">
        <v>2000</v>
      </c>
      <c r="K134" s="460" t="str">
        <f ca="1">OFFSET('PROGRAMMING SKELETON'!M174,B128-2,0)</f>
        <v>Day 2 Supplement Week 15</v>
      </c>
      <c r="L134" s="460"/>
      <c r="M134" s="460"/>
      <c r="N134" s="461"/>
      <c r="O134" s="236"/>
      <c r="P134" s="241" t="s">
        <v>1999</v>
      </c>
      <c r="Q134" s="460" t="str">
        <f ca="1">OFFSET('PROGRAMMING SKELETON'!M229,B119-1,0)</f>
        <v>Day 3 Supplement Week 15</v>
      </c>
      <c r="R134" s="460"/>
      <c r="S134" s="460"/>
      <c r="T134" s="461"/>
      <c r="U134" s="236"/>
      <c r="V134" s="241" t="s">
        <v>1998</v>
      </c>
      <c r="W134" s="460" t="str">
        <f ca="1">OFFSET('PROGRAMMING SKELETON'!M283,B128-2,0)</f>
        <v>None</v>
      </c>
      <c r="X134" s="460"/>
      <c r="Y134" s="460"/>
      <c r="Z134" s="461"/>
      <c r="AA134" s="242"/>
      <c r="AB134" s="242"/>
      <c r="AC134" s="242"/>
      <c r="AD134" s="242"/>
      <c r="AE134" s="242"/>
      <c r="AF134" s="234"/>
    </row>
    <row r="135" spans="2:32" ht="85" hidden="1" customHeight="1" thickBot="1">
      <c r="B135" s="404"/>
      <c r="C135" s="215"/>
      <c r="D135" s="243" t="s">
        <v>1995</v>
      </c>
      <c r="E135" s="374" t="str">
        <f ca="1">OFFSET('PROGRAMMING SKELETON'!N118,B128-1,0)</f>
        <v>Notes Supplement 1 week 15</v>
      </c>
      <c r="F135" s="374"/>
      <c r="G135" s="374"/>
      <c r="H135" s="375"/>
      <c r="I135" s="236"/>
      <c r="J135" s="244" t="s">
        <v>1991</v>
      </c>
      <c r="K135" s="462" t="str">
        <f ca="1">OFFSET('PROGRAMMING SKELETON'!N174,B128-2,0)</f>
        <v>Notes Supplement 2 week 15</v>
      </c>
      <c r="L135" s="462"/>
      <c r="M135" s="462"/>
      <c r="N135" s="463"/>
      <c r="O135" s="236"/>
      <c r="P135" s="244" t="s">
        <v>1991</v>
      </c>
      <c r="Q135" s="462" t="str">
        <f ca="1">OFFSET('PROGRAMMING SKELETON'!N230,B119-2,0)</f>
        <v>Notes Supplement 3 week 15</v>
      </c>
      <c r="R135" s="462"/>
      <c r="S135" s="462"/>
      <c r="T135" s="463"/>
      <c r="U135" s="236"/>
      <c r="V135" s="244" t="s">
        <v>1991</v>
      </c>
      <c r="W135" s="462" t="str">
        <f ca="1">OFFSET('PROGRAMMING SKELETON'!N283,B128-2,0)</f>
        <v>None</v>
      </c>
      <c r="X135" s="462"/>
      <c r="Y135" s="462"/>
      <c r="Z135" s="463"/>
      <c r="AA135" s="242"/>
      <c r="AB135" s="242"/>
      <c r="AC135" s="242"/>
      <c r="AD135" s="242"/>
      <c r="AE135" s="242"/>
      <c r="AF135" s="234"/>
    </row>
    <row r="136" spans="2:32" ht="20" hidden="1" customHeight="1" thickBot="1"/>
    <row r="137" spans="2:32" ht="85" hidden="1" customHeight="1" thickBot="1">
      <c r="B137" s="404">
        <v>16</v>
      </c>
      <c r="C137" s="215"/>
      <c r="D137" s="390" t="s">
        <v>753</v>
      </c>
      <c r="E137" s="391"/>
      <c r="F137" s="391"/>
      <c r="G137" s="391"/>
      <c r="H137" s="392"/>
      <c r="I137" s="214"/>
      <c r="J137" s="390" t="s">
        <v>754</v>
      </c>
      <c r="K137" s="391"/>
      <c r="L137" s="391"/>
      <c r="M137" s="391"/>
      <c r="N137" s="392"/>
      <c r="O137" s="214"/>
      <c r="P137" s="390" t="s">
        <v>755</v>
      </c>
      <c r="Q137" s="391"/>
      <c r="R137" s="391"/>
      <c r="S137" s="391"/>
      <c r="T137" s="392"/>
      <c r="U137" s="214"/>
      <c r="V137" s="390" t="s">
        <v>756</v>
      </c>
      <c r="W137" s="391"/>
      <c r="X137" s="391"/>
      <c r="Y137" s="391"/>
      <c r="Z137" s="392"/>
      <c r="AA137" s="213"/>
      <c r="AB137" s="410" t="s">
        <v>82</v>
      </c>
      <c r="AC137" s="411"/>
      <c r="AD137" s="411"/>
      <c r="AE137" s="411"/>
      <c r="AF137" s="412"/>
    </row>
    <row r="138" spans="2:32" ht="10" hidden="1" customHeight="1" thickBot="1">
      <c r="B138" s="404"/>
      <c r="C138" s="215"/>
      <c r="D138" s="216"/>
      <c r="E138" s="216"/>
      <c r="F138" s="216"/>
      <c r="G138" s="216"/>
      <c r="H138" s="216"/>
      <c r="I138" s="214"/>
      <c r="J138" s="216"/>
      <c r="K138" s="216"/>
      <c r="L138" s="216"/>
      <c r="M138" s="216"/>
      <c r="N138" s="216"/>
      <c r="O138" s="214"/>
      <c r="P138" s="216"/>
      <c r="Q138" s="216"/>
      <c r="R138" s="216"/>
      <c r="S138" s="216"/>
      <c r="T138" s="216"/>
      <c r="U138" s="216"/>
      <c r="V138" s="216"/>
      <c r="W138" s="216"/>
      <c r="X138" s="216"/>
      <c r="Y138" s="216"/>
      <c r="Z138" s="216"/>
      <c r="AA138" s="216"/>
      <c r="AB138" s="216"/>
      <c r="AC138" s="216"/>
      <c r="AD138" s="216"/>
      <c r="AE138" s="216"/>
      <c r="AF138" s="216"/>
    </row>
    <row r="139" spans="2:32" ht="85" hidden="1" customHeight="1">
      <c r="B139" s="404"/>
      <c r="C139" s="215"/>
      <c r="D139" s="231" t="s">
        <v>1989</v>
      </c>
      <c r="E139" s="438" t="str">
        <f ca="1">OFFSET('PROGRAMMING SKELETON'!D118,B137-1,0)</f>
        <v>Slot 1 Week 16</v>
      </c>
      <c r="F139" s="438"/>
      <c r="G139" s="438" t="str">
        <f ca="1">OFFSET('PROGRAMMING SKELETON'!D3,B137-1,0)</f>
        <v>reps Slot 1 Week 16</v>
      </c>
      <c r="H139" s="439"/>
      <c r="I139" s="232"/>
      <c r="J139" s="233" t="s">
        <v>1989</v>
      </c>
      <c r="K139" s="440" t="str">
        <f ca="1">OFFSET('PROGRAMMING SKELETON'!D173,B137-1,0)</f>
        <v>Slot 4 Week 16</v>
      </c>
      <c r="L139" s="440"/>
      <c r="M139" s="440" t="str">
        <f ca="1">OFFSET('PROGRAMMING SKELETON'!G3,B137-1,0)</f>
        <v>reps Slot 4 Week 16</v>
      </c>
      <c r="N139" s="441"/>
      <c r="O139" s="232"/>
      <c r="P139" s="233" t="s">
        <v>1989</v>
      </c>
      <c r="Q139" s="440" t="str">
        <f ca="1">OFFSET('PROGRAMMING SKELETON'!D228,B137-1,0)</f>
        <v>Slot 7 Week 16</v>
      </c>
      <c r="R139" s="440"/>
      <c r="S139" s="440" t="str">
        <f ca="1">OFFSET('PROGRAMMING SKELETON'!D57,B137-1,0)</f>
        <v>reps Slot 7 Week 16</v>
      </c>
      <c r="T139" s="441"/>
      <c r="U139" s="232"/>
      <c r="V139" s="233" t="s">
        <v>1989</v>
      </c>
      <c r="W139" s="440" t="str">
        <f ca="1">OFFSET('PROGRAMMING SKELETON'!D282,B137-1,0)</f>
        <v>None</v>
      </c>
      <c r="X139" s="440"/>
      <c r="Y139" s="440" t="str">
        <f ca="1">OFFSET('PROGRAMMING SKELETON'!G57,B137-1,0)</f>
        <v>reps Slot 10 Week 16</v>
      </c>
      <c r="Z139" s="441"/>
      <c r="AA139" s="234"/>
      <c r="AB139" s="233" t="s">
        <v>1990</v>
      </c>
      <c r="AC139" s="442" t="str">
        <f ca="1">OFFSET('PROGRAMMING SKELETON'!J3,B137-1,0)</f>
        <v>cardio week 16</v>
      </c>
      <c r="AD139" s="443"/>
      <c r="AE139" s="443"/>
      <c r="AF139" s="444"/>
    </row>
    <row r="140" spans="2:32" ht="85" hidden="1" customHeight="1">
      <c r="B140" s="404"/>
      <c r="C140" s="215"/>
      <c r="D140" s="230" t="s">
        <v>1991</v>
      </c>
      <c r="E140" s="445" t="str">
        <f ca="1">OFFSET('PROGRAMMING SKELETON'!G118,B137-1,0)</f>
        <v>Slot 2 Week 16</v>
      </c>
      <c r="F140" s="445"/>
      <c r="G140" s="445" t="str">
        <f ca="1">OFFSET('PROGRAMMING SKELETON'!E3,B137-1,0)</f>
        <v>reps Slot 2 Week 16</v>
      </c>
      <c r="H140" s="446"/>
      <c r="I140" s="232"/>
      <c r="J140" s="229" t="s">
        <v>1991</v>
      </c>
      <c r="K140" s="447" t="str">
        <f ca="1">OFFSET('PROGRAMMING SKELETON'!G173,B137-1,0)</f>
        <v>Slot 5 Week 16</v>
      </c>
      <c r="L140" s="447"/>
      <c r="M140" s="447" t="str">
        <f ca="1">OFFSET('PROGRAMMING SKELETON'!H3,B137-1,0)</f>
        <v>reps Slot 5 Week 16</v>
      </c>
      <c r="N140" s="448"/>
      <c r="O140" s="232"/>
      <c r="P140" s="229" t="s">
        <v>1991</v>
      </c>
      <c r="Q140" s="447" t="str">
        <f ca="1">OFFSET('PROGRAMMING SKELETON'!G228,B137-1,0)</f>
        <v>Slot 8 Week 16</v>
      </c>
      <c r="R140" s="447"/>
      <c r="S140" s="447" t="str">
        <f ca="1">OFFSET('PROGRAMMING SKELETON'!E57,B137-1,0)</f>
        <v>reps Slot 8 Week 16</v>
      </c>
      <c r="T140" s="448"/>
      <c r="U140" s="232"/>
      <c r="V140" s="229" t="s">
        <v>1991</v>
      </c>
      <c r="W140" s="447" t="str">
        <f ca="1">OFFSET('PROGRAMMING SKELETON'!G282,B137-1,0)</f>
        <v>None</v>
      </c>
      <c r="X140" s="447"/>
      <c r="Y140" s="447" t="str">
        <f ca="1">OFFSET('PROGRAMMING SKELETON'!H57,B137-1,0)</f>
        <v>reps Slot 11 Week 16</v>
      </c>
      <c r="Z140" s="448"/>
      <c r="AA140" s="234"/>
      <c r="AB140" s="229" t="s">
        <v>1992</v>
      </c>
      <c r="AC140" s="449" t="str">
        <f ca="1">OFFSET('PROGRAMMING SKELETON'!K3,B137-1,0)</f>
        <v>upper back week 16</v>
      </c>
      <c r="AD140" s="450"/>
      <c r="AE140" s="450"/>
      <c r="AF140" s="451"/>
    </row>
    <row r="141" spans="2:32" ht="85" hidden="1" customHeight="1">
      <c r="B141" s="404"/>
      <c r="C141" s="215"/>
      <c r="D141" s="230" t="s">
        <v>1993</v>
      </c>
      <c r="E141" s="445" t="str">
        <f ca="1">OFFSET('PROGRAMMING SKELETON'!J118,B137-1,0)</f>
        <v>Slot 3 Week 16</v>
      </c>
      <c r="F141" s="445"/>
      <c r="G141" s="445" t="str">
        <f ca="1">OFFSET('PROGRAMMING SKELETON'!F3,B137-1,0)</f>
        <v>reps Slot 3 Week 16</v>
      </c>
      <c r="H141" s="446"/>
      <c r="I141" s="232"/>
      <c r="J141" s="228" t="s">
        <v>1993</v>
      </c>
      <c r="K141" s="447" t="str">
        <f ca="1">OFFSET('PROGRAMMING SKELETON'!J173,B137-1,0)</f>
        <v>Slot 6 Week 16</v>
      </c>
      <c r="L141" s="447"/>
      <c r="M141" s="447" t="str">
        <f ca="1">OFFSET('PROGRAMMING SKELETON'!I3,B137-1,0)</f>
        <v>reps Slot 6 Week 16</v>
      </c>
      <c r="N141" s="448"/>
      <c r="O141" s="232"/>
      <c r="P141" s="228" t="s">
        <v>1993</v>
      </c>
      <c r="Q141" s="447" t="str">
        <f ca="1">OFFSET('PROGRAMMING SKELETON'!J228,B137-1,0)</f>
        <v>Slot 9 Week 16</v>
      </c>
      <c r="R141" s="447"/>
      <c r="S141" s="447" t="str">
        <f ca="1">OFFSET('PROGRAMMING SKELETON'!F57,B137-1,0)</f>
        <v>reps Slot 9 Week 16</v>
      </c>
      <c r="T141" s="448"/>
      <c r="U141" s="232"/>
      <c r="V141" s="228" t="s">
        <v>1993</v>
      </c>
      <c r="W141" s="447" t="str">
        <f ca="1">OFFSET('PROGRAMMING SKELETON'!J282,B137-1,0)</f>
        <v>None</v>
      </c>
      <c r="X141" s="447"/>
      <c r="Y141" s="447" t="str">
        <f ca="1">OFFSET('PROGRAMMING SKELETON'!I57,B137-1,0)</f>
        <v>reps Slot 12 Week 16</v>
      </c>
      <c r="Z141" s="448"/>
      <c r="AA141" s="234"/>
      <c r="AB141" s="228" t="s">
        <v>1994</v>
      </c>
      <c r="AC141" s="449" t="str">
        <f ca="1">OFFSET('PROGRAMMING SKELETON'!L3,B137-1,0)</f>
        <v>ab work week 16</v>
      </c>
      <c r="AD141" s="450"/>
      <c r="AE141" s="450"/>
      <c r="AF141" s="451"/>
    </row>
    <row r="142" spans="2:32" ht="85" hidden="1" customHeight="1" thickBot="1">
      <c r="B142" s="404"/>
      <c r="C142" s="215"/>
      <c r="D142" s="235" t="s">
        <v>1995</v>
      </c>
      <c r="E142" s="452"/>
      <c r="F142" s="452"/>
      <c r="G142" s="452"/>
      <c r="H142" s="453"/>
      <c r="I142" s="236"/>
      <c r="J142" s="237" t="s">
        <v>1995</v>
      </c>
      <c r="K142" s="454"/>
      <c r="L142" s="455"/>
      <c r="M142" s="455"/>
      <c r="N142" s="456"/>
      <c r="O142" s="236"/>
      <c r="P142" s="237" t="s">
        <v>1995</v>
      </c>
      <c r="Q142" s="454"/>
      <c r="R142" s="455"/>
      <c r="S142" s="455"/>
      <c r="T142" s="456"/>
      <c r="U142" s="236"/>
      <c r="V142" s="237" t="s">
        <v>1995</v>
      </c>
      <c r="W142" s="454"/>
      <c r="X142" s="455"/>
      <c r="Y142" s="455"/>
      <c r="Z142" s="456"/>
      <c r="AA142" s="238"/>
      <c r="AB142" s="239" t="s">
        <v>1996</v>
      </c>
      <c r="AC142" s="457" t="str">
        <f ca="1">OFFSET('PROGRAMMING SKELETON'!M3,B137-1,0)</f>
        <v>arm work week 16</v>
      </c>
      <c r="AD142" s="458"/>
      <c r="AE142" s="458"/>
      <c r="AF142" s="459"/>
    </row>
    <row r="143" spans="2:32" ht="85" hidden="1" customHeight="1">
      <c r="B143" s="404"/>
      <c r="C143" s="215"/>
      <c r="D143" s="240" t="s">
        <v>1997</v>
      </c>
      <c r="E143" s="376" t="str">
        <f ca="1">OFFSET('PROGRAMMING SKELETON'!M118,B137-1,0)</f>
        <v>Day 1 Supplement Week 16</v>
      </c>
      <c r="F143" s="376"/>
      <c r="G143" s="376"/>
      <c r="H143" s="377"/>
      <c r="I143" s="236"/>
      <c r="J143" s="241" t="s">
        <v>2000</v>
      </c>
      <c r="K143" s="460" t="str">
        <f ca="1">OFFSET('PROGRAMMING SKELETON'!M174,B137-2,0)</f>
        <v>Day 2 Supplement Week 16</v>
      </c>
      <c r="L143" s="460"/>
      <c r="M143" s="460"/>
      <c r="N143" s="461"/>
      <c r="O143" s="236"/>
      <c r="P143" s="241" t="s">
        <v>1999</v>
      </c>
      <c r="Q143" s="460" t="str">
        <f ca="1">OFFSET('PROGRAMMING SKELETON'!M229,B137-2,0)</f>
        <v>Day 3 Supplement Week 16</v>
      </c>
      <c r="R143" s="460"/>
      <c r="S143" s="460"/>
      <c r="T143" s="461"/>
      <c r="U143" s="236"/>
      <c r="V143" s="241" t="s">
        <v>1998</v>
      </c>
      <c r="W143" s="460" t="str">
        <f ca="1">OFFSET('PROGRAMMING SKELETON'!M283,B137-2,0)</f>
        <v>None</v>
      </c>
      <c r="X143" s="460"/>
      <c r="Y143" s="460"/>
      <c r="Z143" s="461"/>
      <c r="AA143" s="242"/>
      <c r="AB143" s="242"/>
      <c r="AC143" s="242"/>
      <c r="AD143" s="242"/>
      <c r="AE143" s="242"/>
      <c r="AF143" s="234"/>
    </row>
    <row r="144" spans="2:32" ht="85" hidden="1" customHeight="1" thickBot="1">
      <c r="B144" s="404"/>
      <c r="C144" s="215"/>
      <c r="D144" s="243" t="s">
        <v>1995</v>
      </c>
      <c r="E144" s="374" t="str">
        <f ca="1">OFFSET('PROGRAMMING SKELETON'!N118,B137-1,0)</f>
        <v>Notes Supplement 1 week 16</v>
      </c>
      <c r="F144" s="374"/>
      <c r="G144" s="374"/>
      <c r="H144" s="375"/>
      <c r="I144" s="236"/>
      <c r="J144" s="244" t="s">
        <v>1991</v>
      </c>
      <c r="K144" s="462" t="str">
        <f ca="1">OFFSET('PROGRAMMING SKELETON'!N174,B137-2,0)</f>
        <v>Notes Supplement 2 week 16</v>
      </c>
      <c r="L144" s="462"/>
      <c r="M144" s="462"/>
      <c r="N144" s="463"/>
      <c r="O144" s="236"/>
      <c r="P144" s="244" t="s">
        <v>1991</v>
      </c>
      <c r="Q144" s="462" t="str">
        <f ca="1">OFFSET('PROGRAMMING SKELETON'!N229,B137-2,0)</f>
        <v>Notes Supplement 3 week 16</v>
      </c>
      <c r="R144" s="462"/>
      <c r="S144" s="462"/>
      <c r="T144" s="463"/>
      <c r="U144" s="236"/>
      <c r="V144" s="244" t="s">
        <v>1991</v>
      </c>
      <c r="W144" s="462" t="str">
        <f ca="1">OFFSET('PROGRAMMING SKELETON'!N283,B137-2,0)</f>
        <v>None</v>
      </c>
      <c r="X144" s="462"/>
      <c r="Y144" s="462"/>
      <c r="Z144" s="463"/>
      <c r="AA144" s="242"/>
      <c r="AB144" s="242"/>
      <c r="AC144" s="242"/>
      <c r="AD144" s="242"/>
      <c r="AE144" s="242"/>
      <c r="AF144" s="234"/>
    </row>
    <row r="145" ht="85" customHeight="1"/>
    <row r="146" ht="85" customHeight="1"/>
  </sheetData>
  <mergeCells count="737">
    <mergeCell ref="E143:H143"/>
    <mergeCell ref="K143:N143"/>
    <mergeCell ref="Q143:T143"/>
    <mergeCell ref="W143:Z143"/>
    <mergeCell ref="E144:H144"/>
    <mergeCell ref="K144:N144"/>
    <mergeCell ref="Q144:T144"/>
    <mergeCell ref="W144:Z144"/>
    <mergeCell ref="W141:X141"/>
    <mergeCell ref="Y141:Z141"/>
    <mergeCell ref="W142:Z142"/>
    <mergeCell ref="AC142:AF142"/>
    <mergeCell ref="S140:T140"/>
    <mergeCell ref="W140:X140"/>
    <mergeCell ref="Y140:Z140"/>
    <mergeCell ref="AC140:AF140"/>
    <mergeCell ref="E141:F141"/>
    <mergeCell ref="G141:H141"/>
    <mergeCell ref="K141:L141"/>
    <mergeCell ref="M141:N141"/>
    <mergeCell ref="Q141:R141"/>
    <mergeCell ref="S141:T141"/>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E134:H134"/>
    <mergeCell ref="K134:N134"/>
    <mergeCell ref="Q134:T134"/>
    <mergeCell ref="W134:Z134"/>
    <mergeCell ref="E135:H135"/>
    <mergeCell ref="K135:N135"/>
    <mergeCell ref="Q135:T135"/>
    <mergeCell ref="W135:Z135"/>
    <mergeCell ref="W132:X132"/>
    <mergeCell ref="Y132:Z132"/>
    <mergeCell ref="W133:Z133"/>
    <mergeCell ref="AC133:AF133"/>
    <mergeCell ref="S131:T131"/>
    <mergeCell ref="W131:X131"/>
    <mergeCell ref="Y131:Z131"/>
    <mergeCell ref="AC131:AF131"/>
    <mergeCell ref="E132:F132"/>
    <mergeCell ref="G132:H132"/>
    <mergeCell ref="K132:L132"/>
    <mergeCell ref="M132:N132"/>
    <mergeCell ref="Q132:R132"/>
    <mergeCell ref="S132:T132"/>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E125:H125"/>
    <mergeCell ref="K125:N125"/>
    <mergeCell ref="Q125:T125"/>
    <mergeCell ref="W125:Z125"/>
    <mergeCell ref="E126:H126"/>
    <mergeCell ref="K126:N126"/>
    <mergeCell ref="Q126:T126"/>
    <mergeCell ref="W126:Z126"/>
    <mergeCell ref="W123:X123"/>
    <mergeCell ref="Y123:Z123"/>
    <mergeCell ref="W124:Z124"/>
    <mergeCell ref="AC124:AF124"/>
    <mergeCell ref="S122:T122"/>
    <mergeCell ref="W122:X122"/>
    <mergeCell ref="Y122:Z122"/>
    <mergeCell ref="AC122:AF122"/>
    <mergeCell ref="E123:F123"/>
    <mergeCell ref="G123:H123"/>
    <mergeCell ref="K123:L123"/>
    <mergeCell ref="M123:N123"/>
    <mergeCell ref="Q123:R123"/>
    <mergeCell ref="S123:T123"/>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E116:H116"/>
    <mergeCell ref="K116:N116"/>
    <mergeCell ref="Q116:T116"/>
    <mergeCell ref="W116:Z116"/>
    <mergeCell ref="E117:H117"/>
    <mergeCell ref="K117:N117"/>
    <mergeCell ref="Q117:T117"/>
    <mergeCell ref="W117:Z117"/>
    <mergeCell ref="S114:T114"/>
    <mergeCell ref="W114:X114"/>
    <mergeCell ref="Y114:Z114"/>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V110:Z110"/>
    <mergeCell ref="AB110:AF110"/>
    <mergeCell ref="E112:F112"/>
    <mergeCell ref="G112:H112"/>
    <mergeCell ref="K112:L112"/>
    <mergeCell ref="M112:N112"/>
    <mergeCell ref="Q112:R112"/>
    <mergeCell ref="S112:T112"/>
    <mergeCell ref="W112:X112"/>
    <mergeCell ref="Y112:Z112"/>
    <mergeCell ref="E107:H107"/>
    <mergeCell ref="K107:N107"/>
    <mergeCell ref="Q107:T107"/>
    <mergeCell ref="W107:Z107"/>
    <mergeCell ref="E108:H108"/>
    <mergeCell ref="K108:N108"/>
    <mergeCell ref="Q108:T108"/>
    <mergeCell ref="W108:Z108"/>
    <mergeCell ref="W105:X105"/>
    <mergeCell ref="Y105:Z105"/>
    <mergeCell ref="W106:Z106"/>
    <mergeCell ref="AC106:AF106"/>
    <mergeCell ref="S104:T104"/>
    <mergeCell ref="W104:X104"/>
    <mergeCell ref="Y104:Z104"/>
    <mergeCell ref="AC104:AF104"/>
    <mergeCell ref="E105:F105"/>
    <mergeCell ref="G105:H105"/>
    <mergeCell ref="K105:L105"/>
    <mergeCell ref="M105:N105"/>
    <mergeCell ref="Q105:R105"/>
    <mergeCell ref="S105:T105"/>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E98:H98"/>
    <mergeCell ref="K98:N98"/>
    <mergeCell ref="Q98:T98"/>
    <mergeCell ref="W98:Z98"/>
    <mergeCell ref="E99:H99"/>
    <mergeCell ref="K99:N99"/>
    <mergeCell ref="Q99:T99"/>
    <mergeCell ref="W99:Z99"/>
    <mergeCell ref="W96:X96"/>
    <mergeCell ref="Y96:Z96"/>
    <mergeCell ref="W97:Z97"/>
    <mergeCell ref="AC97:AF97"/>
    <mergeCell ref="S95:T95"/>
    <mergeCell ref="W95:X95"/>
    <mergeCell ref="Y95:Z95"/>
    <mergeCell ref="AC95:AF95"/>
    <mergeCell ref="E96:F96"/>
    <mergeCell ref="G96:H96"/>
    <mergeCell ref="K96:L96"/>
    <mergeCell ref="M96:N96"/>
    <mergeCell ref="Q96:R96"/>
    <mergeCell ref="S96:T96"/>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80:H80"/>
    <mergeCell ref="K80:N80"/>
    <mergeCell ref="Q80:T80"/>
    <mergeCell ref="W80:Z80"/>
    <mergeCell ref="E81:H81"/>
    <mergeCell ref="K81:N81"/>
    <mergeCell ref="Q81:T81"/>
    <mergeCell ref="W81:Z81"/>
    <mergeCell ref="W78:X78"/>
    <mergeCell ref="Y78:Z78"/>
    <mergeCell ref="W79:Z79"/>
    <mergeCell ref="AC79:AF79"/>
    <mergeCell ref="S77:T77"/>
    <mergeCell ref="W77:X77"/>
    <mergeCell ref="Y77:Z77"/>
    <mergeCell ref="AC77:AF77"/>
    <mergeCell ref="E78:F78"/>
    <mergeCell ref="G78:H78"/>
    <mergeCell ref="K78:L78"/>
    <mergeCell ref="M78:N78"/>
    <mergeCell ref="Q78:R78"/>
    <mergeCell ref="S78:T78"/>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Q71:T71"/>
    <mergeCell ref="W71:Z71"/>
    <mergeCell ref="E72:H72"/>
    <mergeCell ref="K72:N72"/>
    <mergeCell ref="Q72:T72"/>
    <mergeCell ref="W72:Z72"/>
    <mergeCell ref="AC69:AF69"/>
    <mergeCell ref="E70:H70"/>
    <mergeCell ref="K70:N70"/>
    <mergeCell ref="Q70:T70"/>
    <mergeCell ref="W70:Z70"/>
    <mergeCell ref="AC70:AF70"/>
    <mergeCell ref="W68:X68"/>
    <mergeCell ref="Y68:Z68"/>
    <mergeCell ref="AC68:AF68"/>
    <mergeCell ref="E69:F69"/>
    <mergeCell ref="G69:H69"/>
    <mergeCell ref="K69:L69"/>
    <mergeCell ref="M69:N69"/>
    <mergeCell ref="Q69:R69"/>
    <mergeCell ref="S69:T69"/>
    <mergeCell ref="W69:X69"/>
    <mergeCell ref="Y69:Z69"/>
    <mergeCell ref="V65:Z65"/>
    <mergeCell ref="AB65:AF65"/>
    <mergeCell ref="E67:F67"/>
    <mergeCell ref="G67:H67"/>
    <mergeCell ref="K67:L67"/>
    <mergeCell ref="M67:N67"/>
    <mergeCell ref="W67:X67"/>
    <mergeCell ref="Y67:Z67"/>
    <mergeCell ref="AC67:AF67"/>
    <mergeCell ref="W62:Z62"/>
    <mergeCell ref="E63:H63"/>
    <mergeCell ref="K63:N63"/>
    <mergeCell ref="Q63:T63"/>
    <mergeCell ref="W63:Z63"/>
    <mergeCell ref="Q60:R60"/>
    <mergeCell ref="S60:T60"/>
    <mergeCell ref="W60:X60"/>
    <mergeCell ref="Y60:Z60"/>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V56:Z56"/>
    <mergeCell ref="AB56:AF56"/>
    <mergeCell ref="E58:F58"/>
    <mergeCell ref="G58:H58"/>
    <mergeCell ref="K58:L58"/>
    <mergeCell ref="M58:N58"/>
    <mergeCell ref="Q58:R58"/>
    <mergeCell ref="S58:T58"/>
    <mergeCell ref="W58:X58"/>
    <mergeCell ref="Y58:Z58"/>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AB38:AF38"/>
    <mergeCell ref="E40:F40"/>
    <mergeCell ref="G40:H40"/>
    <mergeCell ref="K40:L40"/>
    <mergeCell ref="M40:N40"/>
    <mergeCell ref="Q40:R40"/>
    <mergeCell ref="S40:T40"/>
    <mergeCell ref="W40:X40"/>
    <mergeCell ref="Y40:Z40"/>
    <mergeCell ref="AC40:AF40"/>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AB2:AF2"/>
    <mergeCell ref="AC4:AF4"/>
    <mergeCell ref="AC5:AF5"/>
    <mergeCell ref="AC6:AF6"/>
    <mergeCell ref="AC7:AF7"/>
    <mergeCell ref="Q14:R14"/>
    <mergeCell ref="S14:T14"/>
    <mergeCell ref="W14:X14"/>
    <mergeCell ref="Y14:Z14"/>
    <mergeCell ref="AC14:AF14"/>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s>
  <conditionalFormatting sqref="E5:E7 G5:G6">
    <cfRule type="cellIs" dxfId="1028" priority="412" operator="equal">
      <formula>0</formula>
    </cfRule>
  </conditionalFormatting>
  <conditionalFormatting sqref="K7:N7 K5:K6 M5:M6">
    <cfRule type="cellIs" dxfId="1027" priority="410" operator="equal">
      <formula>0</formula>
    </cfRule>
  </conditionalFormatting>
  <conditionalFormatting sqref="E4 G4">
    <cfRule type="cellIs" dxfId="1026" priority="411" operator="equal">
      <formula>0</formula>
    </cfRule>
  </conditionalFormatting>
  <conditionalFormatting sqref="K4 M4">
    <cfRule type="cellIs" dxfId="1025" priority="409" operator="equal">
      <formula>0</formula>
    </cfRule>
  </conditionalFormatting>
  <conditionalFormatting sqref="Q7:T7 Q5:Q6 S5:S6">
    <cfRule type="cellIs" dxfId="1024" priority="408" operator="equal">
      <formula>0</formula>
    </cfRule>
  </conditionalFormatting>
  <conditionalFormatting sqref="Q4 S4">
    <cfRule type="cellIs" dxfId="1023" priority="407" operator="equal">
      <formula>0</formula>
    </cfRule>
  </conditionalFormatting>
  <conditionalFormatting sqref="E28 G28">
    <cfRule type="cellIs" dxfId="1022" priority="381" operator="equal">
      <formula>0</formula>
    </cfRule>
  </conditionalFormatting>
  <conditionalFormatting sqref="K28 M28">
    <cfRule type="cellIs" dxfId="1021" priority="379" operator="equal">
      <formula>0</formula>
    </cfRule>
  </conditionalFormatting>
  <conditionalFormatting sqref="Q28 S28">
    <cfRule type="cellIs" dxfId="1020" priority="377" operator="equal">
      <formula>0</formula>
    </cfRule>
  </conditionalFormatting>
  <conditionalFormatting sqref="W28">
    <cfRule type="cellIs" dxfId="1019" priority="375" operator="equal">
      <formula>0</formula>
    </cfRule>
  </conditionalFormatting>
  <conditionalFormatting sqref="W37:Z37">
    <cfRule type="cellIs" dxfId="1018" priority="374" operator="equal">
      <formula>0</formula>
    </cfRule>
  </conditionalFormatting>
  <conditionalFormatting sqref="Q37:T37">
    <cfRule type="cellIs" dxfId="1017" priority="372" operator="equal">
      <formula>0</formula>
    </cfRule>
  </conditionalFormatting>
  <conditionalFormatting sqref="K37:N37">
    <cfRule type="cellIs" dxfId="1016" priority="370" operator="equal">
      <formula>0</formula>
    </cfRule>
  </conditionalFormatting>
  <conditionalFormatting sqref="E37:H37">
    <cfRule type="cellIs" dxfId="1015" priority="368" operator="equal">
      <formula>0</formula>
    </cfRule>
  </conditionalFormatting>
  <conditionalFormatting sqref="AC5">
    <cfRule type="cellIs" dxfId="1014" priority="338" operator="equal">
      <formula>0</formula>
    </cfRule>
  </conditionalFormatting>
  <conditionalFormatting sqref="AC4">
    <cfRule type="cellIs" dxfId="1013" priority="337" operator="equal">
      <formula>0</formula>
    </cfRule>
  </conditionalFormatting>
  <conditionalFormatting sqref="AC6">
    <cfRule type="cellIs" dxfId="1012" priority="336" operator="equal">
      <formula>0</formula>
    </cfRule>
  </conditionalFormatting>
  <conditionalFormatting sqref="AC7">
    <cfRule type="cellIs" dxfId="1011" priority="335" operator="equal">
      <formula>0</formula>
    </cfRule>
  </conditionalFormatting>
  <conditionalFormatting sqref="E9">
    <cfRule type="cellIs" dxfId="1010" priority="334" operator="equal">
      <formula>0</formula>
    </cfRule>
  </conditionalFormatting>
  <conditionalFormatting sqref="K9">
    <cfRule type="cellIs" dxfId="1009" priority="332" operator="equal">
      <formula>0</formula>
    </cfRule>
  </conditionalFormatting>
  <conditionalFormatting sqref="E8">
    <cfRule type="cellIs" dxfId="1008" priority="333" operator="equal">
      <formula>0</formula>
    </cfRule>
  </conditionalFormatting>
  <conditionalFormatting sqref="K8">
    <cfRule type="cellIs" dxfId="1007" priority="331" operator="equal">
      <formula>0</formula>
    </cfRule>
  </conditionalFormatting>
  <conditionalFormatting sqref="Q9">
    <cfRule type="cellIs" dxfId="1006" priority="330" operator="equal">
      <formula>0</formula>
    </cfRule>
  </conditionalFormatting>
  <conditionalFormatting sqref="Q8">
    <cfRule type="cellIs" dxfId="1005" priority="329" operator="equal">
      <formula>0</formula>
    </cfRule>
  </conditionalFormatting>
  <conditionalFormatting sqref="W7:Z7 W5:W6 Y5:Y6">
    <cfRule type="cellIs" dxfId="1004" priority="324" operator="equal">
      <formula>0</formula>
    </cfRule>
  </conditionalFormatting>
  <conditionalFormatting sqref="W4 Y4">
    <cfRule type="cellIs" dxfId="1003" priority="323" operator="equal">
      <formula>0</formula>
    </cfRule>
  </conditionalFormatting>
  <conditionalFormatting sqref="W9">
    <cfRule type="cellIs" dxfId="1002" priority="322" operator="equal">
      <formula>0</formula>
    </cfRule>
  </conditionalFormatting>
  <conditionalFormatting sqref="W8">
    <cfRule type="cellIs" dxfId="1001" priority="321" operator="equal">
      <formula>0</formula>
    </cfRule>
  </conditionalFormatting>
  <conditionalFormatting sqref="E14:E16 G14:G15">
    <cfRule type="cellIs" dxfId="1000" priority="300" operator="equal">
      <formula>0</formula>
    </cfRule>
  </conditionalFormatting>
  <conditionalFormatting sqref="K16:N16 K14:K15 M14:M15">
    <cfRule type="cellIs" dxfId="999" priority="298" operator="equal">
      <formula>0</formula>
    </cfRule>
  </conditionalFormatting>
  <conditionalFormatting sqref="E13 G13">
    <cfRule type="cellIs" dxfId="998" priority="299" operator="equal">
      <formula>0</formula>
    </cfRule>
  </conditionalFormatting>
  <conditionalFormatting sqref="K13 M13">
    <cfRule type="cellIs" dxfId="997" priority="297" operator="equal">
      <formula>0</formula>
    </cfRule>
  </conditionalFormatting>
  <conditionalFormatting sqref="Q16:T16 Q14:Q15 S14:S15">
    <cfRule type="cellIs" dxfId="996" priority="296" operator="equal">
      <formula>0</formula>
    </cfRule>
  </conditionalFormatting>
  <conditionalFormatting sqref="Q13 S13">
    <cfRule type="cellIs" dxfId="995" priority="295" operator="equal">
      <formula>0</formula>
    </cfRule>
  </conditionalFormatting>
  <conditionalFormatting sqref="AC14">
    <cfRule type="cellIs" dxfId="994" priority="294" operator="equal">
      <formula>0</formula>
    </cfRule>
  </conditionalFormatting>
  <conditionalFormatting sqref="AC13">
    <cfRule type="cellIs" dxfId="993" priority="293" operator="equal">
      <formula>0</formula>
    </cfRule>
  </conditionalFormatting>
  <conditionalFormatting sqref="AC15">
    <cfRule type="cellIs" dxfId="992" priority="292" operator="equal">
      <formula>0</formula>
    </cfRule>
  </conditionalFormatting>
  <conditionalFormatting sqref="AC16">
    <cfRule type="cellIs" dxfId="991" priority="291" operator="equal">
      <formula>0</formula>
    </cfRule>
  </conditionalFormatting>
  <conditionalFormatting sqref="E18">
    <cfRule type="cellIs" dxfId="990" priority="290" operator="equal">
      <formula>0</formula>
    </cfRule>
  </conditionalFormatting>
  <conditionalFormatting sqref="K18">
    <cfRule type="cellIs" dxfId="989" priority="288" operator="equal">
      <formula>0</formula>
    </cfRule>
  </conditionalFormatting>
  <conditionalFormatting sqref="E17">
    <cfRule type="cellIs" dxfId="988" priority="289" operator="equal">
      <formula>0</formula>
    </cfRule>
  </conditionalFormatting>
  <conditionalFormatting sqref="K17">
    <cfRule type="cellIs" dxfId="987" priority="287" operator="equal">
      <formula>0</formula>
    </cfRule>
  </conditionalFormatting>
  <conditionalFormatting sqref="Q18">
    <cfRule type="cellIs" dxfId="986" priority="286" operator="equal">
      <formula>0</formula>
    </cfRule>
  </conditionalFormatting>
  <conditionalFormatting sqref="Q17">
    <cfRule type="cellIs" dxfId="985" priority="285" operator="equal">
      <formula>0</formula>
    </cfRule>
  </conditionalFormatting>
  <conditionalFormatting sqref="W16:Z16 W14:W15 Y14:Y15">
    <cfRule type="cellIs" dxfId="984" priority="284" operator="equal">
      <formula>0</formula>
    </cfRule>
  </conditionalFormatting>
  <conditionalFormatting sqref="W13 Y13">
    <cfRule type="cellIs" dxfId="983" priority="283" operator="equal">
      <formula>0</formula>
    </cfRule>
  </conditionalFormatting>
  <conditionalFormatting sqref="W18">
    <cfRule type="cellIs" dxfId="982" priority="282" operator="equal">
      <formula>0</formula>
    </cfRule>
  </conditionalFormatting>
  <conditionalFormatting sqref="W17">
    <cfRule type="cellIs" dxfId="981" priority="281" operator="equal">
      <formula>0</formula>
    </cfRule>
  </conditionalFormatting>
  <conditionalFormatting sqref="E23:E25 G23:G24">
    <cfRule type="cellIs" dxfId="980" priority="280" operator="equal">
      <formula>0</formula>
    </cfRule>
  </conditionalFormatting>
  <conditionalFormatting sqref="K25:N25 K23:K24 M23:M24">
    <cfRule type="cellIs" dxfId="979" priority="278" operator="equal">
      <formula>0</formula>
    </cfRule>
  </conditionalFormatting>
  <conditionalFormatting sqref="E22 G22">
    <cfRule type="cellIs" dxfId="978" priority="279" operator="equal">
      <formula>0</formula>
    </cfRule>
  </conditionalFormatting>
  <conditionalFormatting sqref="K22 M22">
    <cfRule type="cellIs" dxfId="977" priority="277" operator="equal">
      <formula>0</formula>
    </cfRule>
  </conditionalFormatting>
  <conditionalFormatting sqref="Q25:T25 Q23:Q24 S23:S24">
    <cfRule type="cellIs" dxfId="976" priority="276" operator="equal">
      <formula>0</formula>
    </cfRule>
  </conditionalFormatting>
  <conditionalFormatting sqref="Q22 S22">
    <cfRule type="cellIs" dxfId="975" priority="275" operator="equal">
      <formula>0</formula>
    </cfRule>
  </conditionalFormatting>
  <conditionalFormatting sqref="AC23">
    <cfRule type="cellIs" dxfId="974" priority="274" operator="equal">
      <formula>0</formula>
    </cfRule>
  </conditionalFormatting>
  <conditionalFormatting sqref="AC22">
    <cfRule type="cellIs" dxfId="973" priority="273" operator="equal">
      <formula>0</formula>
    </cfRule>
  </conditionalFormatting>
  <conditionalFormatting sqref="AC24">
    <cfRule type="cellIs" dxfId="972" priority="272" operator="equal">
      <formula>0</formula>
    </cfRule>
  </conditionalFormatting>
  <conditionalFormatting sqref="AC25">
    <cfRule type="cellIs" dxfId="971" priority="271" operator="equal">
      <formula>0</formula>
    </cfRule>
  </conditionalFormatting>
  <conditionalFormatting sqref="E27">
    <cfRule type="cellIs" dxfId="970" priority="270" operator="equal">
      <formula>0</formula>
    </cfRule>
  </conditionalFormatting>
  <conditionalFormatting sqref="K27">
    <cfRule type="cellIs" dxfId="969" priority="268" operator="equal">
      <formula>0</formula>
    </cfRule>
  </conditionalFormatting>
  <conditionalFormatting sqref="E26">
    <cfRule type="cellIs" dxfId="968" priority="269" operator="equal">
      <formula>0</formula>
    </cfRule>
  </conditionalFormatting>
  <conditionalFormatting sqref="K26">
    <cfRule type="cellIs" dxfId="967" priority="267" operator="equal">
      <formula>0</formula>
    </cfRule>
  </conditionalFormatting>
  <conditionalFormatting sqref="Q27">
    <cfRule type="cellIs" dxfId="966" priority="266" operator="equal">
      <formula>0</formula>
    </cfRule>
  </conditionalFormatting>
  <conditionalFormatting sqref="Q26">
    <cfRule type="cellIs" dxfId="965" priority="265" operator="equal">
      <formula>0</formula>
    </cfRule>
  </conditionalFormatting>
  <conditionalFormatting sqref="W25:Z25 W23:W24 Y23:Y24">
    <cfRule type="cellIs" dxfId="964" priority="264" operator="equal">
      <formula>0</formula>
    </cfRule>
  </conditionalFormatting>
  <conditionalFormatting sqref="W22 Y22">
    <cfRule type="cellIs" dxfId="963" priority="263" operator="equal">
      <formula>0</formula>
    </cfRule>
  </conditionalFormatting>
  <conditionalFormatting sqref="W27">
    <cfRule type="cellIs" dxfId="962" priority="262" operator="equal">
      <formula>0</formula>
    </cfRule>
  </conditionalFormatting>
  <conditionalFormatting sqref="W26">
    <cfRule type="cellIs" dxfId="961" priority="261" operator="equal">
      <formula>0</formula>
    </cfRule>
  </conditionalFormatting>
  <conditionalFormatting sqref="E32:E34 G32:G33">
    <cfRule type="cellIs" dxfId="960" priority="260" operator="equal">
      <formula>0</formula>
    </cfRule>
  </conditionalFormatting>
  <conditionalFormatting sqref="K34:N34 K32:K33 M32:M33">
    <cfRule type="cellIs" dxfId="959" priority="258" operator="equal">
      <formula>0</formula>
    </cfRule>
  </conditionalFormatting>
  <conditionalFormatting sqref="E31 G31">
    <cfRule type="cellIs" dxfId="958" priority="259" operator="equal">
      <formula>0</formula>
    </cfRule>
  </conditionalFormatting>
  <conditionalFormatting sqref="K31 M31">
    <cfRule type="cellIs" dxfId="957" priority="257" operator="equal">
      <formula>0</formula>
    </cfRule>
  </conditionalFormatting>
  <conditionalFormatting sqref="Q34:T34 Q32:Q33 S32:S33">
    <cfRule type="cellIs" dxfId="956" priority="256" operator="equal">
      <formula>0</formula>
    </cfRule>
  </conditionalFormatting>
  <conditionalFormatting sqref="Q31 S31">
    <cfRule type="cellIs" dxfId="955" priority="255" operator="equal">
      <formula>0</formula>
    </cfRule>
  </conditionalFormatting>
  <conditionalFormatting sqref="AC32">
    <cfRule type="cellIs" dxfId="954" priority="254" operator="equal">
      <formula>0</formula>
    </cfRule>
  </conditionalFormatting>
  <conditionalFormatting sqref="AC31">
    <cfRule type="cellIs" dxfId="953" priority="253" operator="equal">
      <formula>0</formula>
    </cfRule>
  </conditionalFormatting>
  <conditionalFormatting sqref="AC33">
    <cfRule type="cellIs" dxfId="952" priority="252" operator="equal">
      <formula>0</formula>
    </cfRule>
  </conditionalFormatting>
  <conditionalFormatting sqref="AC34">
    <cfRule type="cellIs" dxfId="951" priority="251" operator="equal">
      <formula>0</formula>
    </cfRule>
  </conditionalFormatting>
  <conditionalFormatting sqref="E36">
    <cfRule type="cellIs" dxfId="950" priority="250" operator="equal">
      <formula>0</formula>
    </cfRule>
  </conditionalFormatting>
  <conditionalFormatting sqref="K36">
    <cfRule type="cellIs" dxfId="949" priority="248" operator="equal">
      <formula>0</formula>
    </cfRule>
  </conditionalFormatting>
  <conditionalFormatting sqref="E35">
    <cfRule type="cellIs" dxfId="948" priority="249" operator="equal">
      <formula>0</formula>
    </cfRule>
  </conditionalFormatting>
  <conditionalFormatting sqref="K35">
    <cfRule type="cellIs" dxfId="947" priority="247" operator="equal">
      <formula>0</formula>
    </cfRule>
  </conditionalFormatting>
  <conditionalFormatting sqref="Q36">
    <cfRule type="cellIs" dxfId="946" priority="246" operator="equal">
      <formula>0</formula>
    </cfRule>
  </conditionalFormatting>
  <conditionalFormatting sqref="Q35">
    <cfRule type="cellIs" dxfId="945" priority="245" operator="equal">
      <formula>0</formula>
    </cfRule>
  </conditionalFormatting>
  <conditionalFormatting sqref="W34:Z34 W32:W33 Y32:Y33">
    <cfRule type="cellIs" dxfId="944" priority="244" operator="equal">
      <formula>0</formula>
    </cfRule>
  </conditionalFormatting>
  <conditionalFormatting sqref="W31 Y31">
    <cfRule type="cellIs" dxfId="943" priority="243" operator="equal">
      <formula>0</formula>
    </cfRule>
  </conditionalFormatting>
  <conditionalFormatting sqref="W36">
    <cfRule type="cellIs" dxfId="942" priority="242" operator="equal">
      <formula>0</formula>
    </cfRule>
  </conditionalFormatting>
  <conditionalFormatting sqref="W35">
    <cfRule type="cellIs" dxfId="941" priority="241" operator="equal">
      <formula>0</formula>
    </cfRule>
  </conditionalFormatting>
  <conditionalFormatting sqref="E41:E43 G41:G42">
    <cfRule type="cellIs" dxfId="940" priority="240" operator="equal">
      <formula>0</formula>
    </cfRule>
  </conditionalFormatting>
  <conditionalFormatting sqref="K43:N43 K41:K42 M41:M42">
    <cfRule type="cellIs" dxfId="939" priority="238" operator="equal">
      <formula>0</formula>
    </cfRule>
  </conditionalFormatting>
  <conditionalFormatting sqref="E40 G40">
    <cfRule type="cellIs" dxfId="938" priority="239" operator="equal">
      <formula>0</formula>
    </cfRule>
  </conditionalFormatting>
  <conditionalFormatting sqref="K40 M40">
    <cfRule type="cellIs" dxfId="937" priority="237" operator="equal">
      <formula>0</formula>
    </cfRule>
  </conditionalFormatting>
  <conditionalFormatting sqref="Q43:T43 Q41:Q42 S41:S42">
    <cfRule type="cellIs" dxfId="936" priority="236" operator="equal">
      <formula>0</formula>
    </cfRule>
  </conditionalFormatting>
  <conditionalFormatting sqref="Q40 S40">
    <cfRule type="cellIs" dxfId="935" priority="235" operator="equal">
      <formula>0</formula>
    </cfRule>
  </conditionalFormatting>
  <conditionalFormatting sqref="AC41">
    <cfRule type="cellIs" dxfId="934" priority="234" operator="equal">
      <formula>0</formula>
    </cfRule>
  </conditionalFormatting>
  <conditionalFormatting sqref="AC40">
    <cfRule type="cellIs" dxfId="933" priority="233" operator="equal">
      <formula>0</formula>
    </cfRule>
  </conditionalFormatting>
  <conditionalFormatting sqref="AC42">
    <cfRule type="cellIs" dxfId="932" priority="232" operator="equal">
      <formula>0</formula>
    </cfRule>
  </conditionalFormatting>
  <conditionalFormatting sqref="AC43">
    <cfRule type="cellIs" dxfId="931" priority="231" operator="equal">
      <formula>0</formula>
    </cfRule>
  </conditionalFormatting>
  <conditionalFormatting sqref="E45">
    <cfRule type="cellIs" dxfId="930" priority="230" operator="equal">
      <formula>0</formula>
    </cfRule>
  </conditionalFormatting>
  <conditionalFormatting sqref="K45">
    <cfRule type="cellIs" dxfId="929" priority="228" operator="equal">
      <formula>0</formula>
    </cfRule>
  </conditionalFormatting>
  <conditionalFormatting sqref="E44">
    <cfRule type="cellIs" dxfId="928" priority="229" operator="equal">
      <formula>0</formula>
    </cfRule>
  </conditionalFormatting>
  <conditionalFormatting sqref="K44">
    <cfRule type="cellIs" dxfId="927" priority="227" operator="equal">
      <formula>0</formula>
    </cfRule>
  </conditionalFormatting>
  <conditionalFormatting sqref="Q45">
    <cfRule type="cellIs" dxfId="926" priority="226" operator="equal">
      <formula>0</formula>
    </cfRule>
  </conditionalFormatting>
  <conditionalFormatting sqref="Q44">
    <cfRule type="cellIs" dxfId="925" priority="225" operator="equal">
      <formula>0</formula>
    </cfRule>
  </conditionalFormatting>
  <conditionalFormatting sqref="W43:Z43 W41:W42 Y41:Y42">
    <cfRule type="cellIs" dxfId="924" priority="224" operator="equal">
      <formula>0</formula>
    </cfRule>
  </conditionalFormatting>
  <conditionalFormatting sqref="W40 Y40">
    <cfRule type="cellIs" dxfId="923" priority="223" operator="equal">
      <formula>0</formula>
    </cfRule>
  </conditionalFormatting>
  <conditionalFormatting sqref="W45">
    <cfRule type="cellIs" dxfId="922" priority="222" operator="equal">
      <formula>0</formula>
    </cfRule>
  </conditionalFormatting>
  <conditionalFormatting sqref="W44">
    <cfRule type="cellIs" dxfId="921" priority="221" operator="equal">
      <formula>0</formula>
    </cfRule>
  </conditionalFormatting>
  <conditionalFormatting sqref="E50:E52 G50:G51">
    <cfRule type="cellIs" dxfId="920" priority="220" operator="equal">
      <formula>0</formula>
    </cfRule>
  </conditionalFormatting>
  <conditionalFormatting sqref="K52:N52 K50:K51 M50:M51">
    <cfRule type="cellIs" dxfId="919" priority="218" operator="equal">
      <formula>0</formula>
    </cfRule>
  </conditionalFormatting>
  <conditionalFormatting sqref="E49 G49">
    <cfRule type="cellIs" dxfId="918" priority="219" operator="equal">
      <formula>0</formula>
    </cfRule>
  </conditionalFormatting>
  <conditionalFormatting sqref="K49 M49">
    <cfRule type="cellIs" dxfId="917" priority="217" operator="equal">
      <formula>0</formula>
    </cfRule>
  </conditionalFormatting>
  <conditionalFormatting sqref="Q52:T52 Q50:Q51 S50:S51">
    <cfRule type="cellIs" dxfId="916" priority="216" operator="equal">
      <formula>0</formula>
    </cfRule>
  </conditionalFormatting>
  <conditionalFormatting sqref="Q49 S49">
    <cfRule type="cellIs" dxfId="915" priority="215" operator="equal">
      <formula>0</formula>
    </cfRule>
  </conditionalFormatting>
  <conditionalFormatting sqref="AC50">
    <cfRule type="cellIs" dxfId="914" priority="214" operator="equal">
      <formula>0</formula>
    </cfRule>
  </conditionalFormatting>
  <conditionalFormatting sqref="AC49">
    <cfRule type="cellIs" dxfId="913" priority="213" operator="equal">
      <formula>0</formula>
    </cfRule>
  </conditionalFormatting>
  <conditionalFormatting sqref="AC51">
    <cfRule type="cellIs" dxfId="912" priority="212" operator="equal">
      <formula>0</formula>
    </cfRule>
  </conditionalFormatting>
  <conditionalFormatting sqref="AC52">
    <cfRule type="cellIs" dxfId="911" priority="211" operator="equal">
      <formula>0</formula>
    </cfRule>
  </conditionalFormatting>
  <conditionalFormatting sqref="E54">
    <cfRule type="cellIs" dxfId="910" priority="210" operator="equal">
      <formula>0</formula>
    </cfRule>
  </conditionalFormatting>
  <conditionalFormatting sqref="K54">
    <cfRule type="cellIs" dxfId="909" priority="208" operator="equal">
      <formula>0</formula>
    </cfRule>
  </conditionalFormatting>
  <conditionalFormatting sqref="E53">
    <cfRule type="cellIs" dxfId="908" priority="209" operator="equal">
      <formula>0</formula>
    </cfRule>
  </conditionalFormatting>
  <conditionalFormatting sqref="K53">
    <cfRule type="cellIs" dxfId="907" priority="207" operator="equal">
      <formula>0</formula>
    </cfRule>
  </conditionalFormatting>
  <conditionalFormatting sqref="Q54">
    <cfRule type="cellIs" dxfId="906" priority="206" operator="equal">
      <formula>0</formula>
    </cfRule>
  </conditionalFormatting>
  <conditionalFormatting sqref="Q53">
    <cfRule type="cellIs" dxfId="905" priority="205" operator="equal">
      <formula>0</formula>
    </cfRule>
  </conditionalFormatting>
  <conditionalFormatting sqref="W52:Z52 W50:W51 Y50:Y51">
    <cfRule type="cellIs" dxfId="904" priority="204" operator="equal">
      <formula>0</formula>
    </cfRule>
  </conditionalFormatting>
  <conditionalFormatting sqref="W49 Y49">
    <cfRule type="cellIs" dxfId="903" priority="203" operator="equal">
      <formula>0</formula>
    </cfRule>
  </conditionalFormatting>
  <conditionalFormatting sqref="W54">
    <cfRule type="cellIs" dxfId="902" priority="202" operator="equal">
      <formula>0</formula>
    </cfRule>
  </conditionalFormatting>
  <conditionalFormatting sqref="W53">
    <cfRule type="cellIs" dxfId="901" priority="201" operator="equal">
      <formula>0</formula>
    </cfRule>
  </conditionalFormatting>
  <conditionalFormatting sqref="E59:E61 G59:G60">
    <cfRule type="cellIs" dxfId="900" priority="200" operator="equal">
      <formula>0</formula>
    </cfRule>
  </conditionalFormatting>
  <conditionalFormatting sqref="K61:N61 K59:K60 M59:M60">
    <cfRule type="cellIs" dxfId="899" priority="198" operator="equal">
      <formula>0</formula>
    </cfRule>
  </conditionalFormatting>
  <conditionalFormatting sqref="E58 G58">
    <cfRule type="cellIs" dxfId="898" priority="199" operator="equal">
      <formula>0</formula>
    </cfRule>
  </conditionalFormatting>
  <conditionalFormatting sqref="K58 M58">
    <cfRule type="cellIs" dxfId="897" priority="197" operator="equal">
      <formula>0</formula>
    </cfRule>
  </conditionalFormatting>
  <conditionalFormatting sqref="Q61:T61 Q59:Q60 S59:S60">
    <cfRule type="cellIs" dxfId="896" priority="196" operator="equal">
      <formula>0</formula>
    </cfRule>
  </conditionalFormatting>
  <conditionalFormatting sqref="Q58 S58">
    <cfRule type="cellIs" dxfId="895" priority="195" operator="equal">
      <formula>0</formula>
    </cfRule>
  </conditionalFormatting>
  <conditionalFormatting sqref="AC59">
    <cfRule type="cellIs" dxfId="894" priority="194" operator="equal">
      <formula>0</formula>
    </cfRule>
  </conditionalFormatting>
  <conditionalFormatting sqref="AC58">
    <cfRule type="cellIs" dxfId="893" priority="193" operator="equal">
      <formula>0</formula>
    </cfRule>
  </conditionalFormatting>
  <conditionalFormatting sqref="AC60">
    <cfRule type="cellIs" dxfId="892" priority="192" operator="equal">
      <formula>0</formula>
    </cfRule>
  </conditionalFormatting>
  <conditionalFormatting sqref="AC61">
    <cfRule type="cellIs" dxfId="891" priority="191" operator="equal">
      <formula>0</formula>
    </cfRule>
  </conditionalFormatting>
  <conditionalFormatting sqref="E63">
    <cfRule type="cellIs" dxfId="890" priority="190" operator="equal">
      <formula>0</formula>
    </cfRule>
  </conditionalFormatting>
  <conditionalFormatting sqref="K63">
    <cfRule type="cellIs" dxfId="889" priority="188" operator="equal">
      <formula>0</formula>
    </cfRule>
  </conditionalFormatting>
  <conditionalFormatting sqref="E62">
    <cfRule type="cellIs" dxfId="888" priority="189" operator="equal">
      <formula>0</formula>
    </cfRule>
  </conditionalFormatting>
  <conditionalFormatting sqref="K62">
    <cfRule type="cellIs" dxfId="887" priority="187" operator="equal">
      <formula>0</formula>
    </cfRule>
  </conditionalFormatting>
  <conditionalFormatting sqref="Q63">
    <cfRule type="cellIs" dxfId="886" priority="186" operator="equal">
      <formula>0</formula>
    </cfRule>
  </conditionalFormatting>
  <conditionalFormatting sqref="Q62">
    <cfRule type="cellIs" dxfId="885" priority="185" operator="equal">
      <formula>0</formula>
    </cfRule>
  </conditionalFormatting>
  <conditionalFormatting sqref="W61:Z61 W59:W60 Y59:Y60">
    <cfRule type="cellIs" dxfId="884" priority="184" operator="equal">
      <formula>0</formula>
    </cfRule>
  </conditionalFormatting>
  <conditionalFormatting sqref="W58 Y58">
    <cfRule type="cellIs" dxfId="883" priority="183" operator="equal">
      <formula>0</formula>
    </cfRule>
  </conditionalFormatting>
  <conditionalFormatting sqref="W63">
    <cfRule type="cellIs" dxfId="882" priority="182" operator="equal">
      <formula>0</formula>
    </cfRule>
  </conditionalFormatting>
  <conditionalFormatting sqref="W62">
    <cfRule type="cellIs" dxfId="881" priority="181" operator="equal">
      <formula>0</formula>
    </cfRule>
  </conditionalFormatting>
  <conditionalFormatting sqref="E68:E70 G68:G69">
    <cfRule type="cellIs" dxfId="880" priority="180" operator="equal">
      <formula>0</formula>
    </cfRule>
  </conditionalFormatting>
  <conditionalFormatting sqref="K70:N70 K68:K69 M68:M69">
    <cfRule type="cellIs" dxfId="879" priority="178" operator="equal">
      <formula>0</formula>
    </cfRule>
  </conditionalFormatting>
  <conditionalFormatting sqref="E67 G67">
    <cfRule type="cellIs" dxfId="878" priority="179" operator="equal">
      <formula>0</formula>
    </cfRule>
  </conditionalFormatting>
  <conditionalFormatting sqref="K67 M67">
    <cfRule type="cellIs" dxfId="877" priority="177" operator="equal">
      <formula>0</formula>
    </cfRule>
  </conditionalFormatting>
  <conditionalFormatting sqref="Q70:T70 Q68:Q69 S68:S69">
    <cfRule type="cellIs" dxfId="876" priority="176" operator="equal">
      <formula>0</formula>
    </cfRule>
  </conditionalFormatting>
  <conditionalFormatting sqref="Q67 S67">
    <cfRule type="cellIs" dxfId="875" priority="175" operator="equal">
      <formula>0</formula>
    </cfRule>
  </conditionalFormatting>
  <conditionalFormatting sqref="AC68">
    <cfRule type="cellIs" dxfId="874" priority="174" operator="equal">
      <formula>0</formula>
    </cfRule>
  </conditionalFormatting>
  <conditionalFormatting sqref="AC67">
    <cfRule type="cellIs" dxfId="873" priority="173" operator="equal">
      <formula>0</formula>
    </cfRule>
  </conditionalFormatting>
  <conditionalFormatting sqref="AC69">
    <cfRule type="cellIs" dxfId="872" priority="172" operator="equal">
      <formula>0</formula>
    </cfRule>
  </conditionalFormatting>
  <conditionalFormatting sqref="AC70">
    <cfRule type="cellIs" dxfId="871" priority="171" operator="equal">
      <formula>0</formula>
    </cfRule>
  </conditionalFormatting>
  <conditionalFormatting sqref="E72">
    <cfRule type="cellIs" dxfId="870" priority="170" operator="equal">
      <formula>0</formula>
    </cfRule>
  </conditionalFormatting>
  <conditionalFormatting sqref="K72">
    <cfRule type="cellIs" dxfId="869" priority="168" operator="equal">
      <formula>0</formula>
    </cfRule>
  </conditionalFormatting>
  <conditionalFormatting sqref="E71">
    <cfRule type="cellIs" dxfId="868" priority="169" operator="equal">
      <formula>0</formula>
    </cfRule>
  </conditionalFormatting>
  <conditionalFormatting sqref="K71">
    <cfRule type="cellIs" dxfId="867" priority="167" operator="equal">
      <formula>0</formula>
    </cfRule>
  </conditionalFormatting>
  <conditionalFormatting sqref="Q72">
    <cfRule type="cellIs" dxfId="866" priority="166" operator="equal">
      <formula>0</formula>
    </cfRule>
  </conditionalFormatting>
  <conditionalFormatting sqref="Q71">
    <cfRule type="cellIs" dxfId="865" priority="165" operator="equal">
      <formula>0</formula>
    </cfRule>
  </conditionalFormatting>
  <conditionalFormatting sqref="W70:Z70 W68:W69 Y68:Y69">
    <cfRule type="cellIs" dxfId="864" priority="164" operator="equal">
      <formula>0</formula>
    </cfRule>
  </conditionalFormatting>
  <conditionalFormatting sqref="W67 Y67">
    <cfRule type="cellIs" dxfId="863" priority="163" operator="equal">
      <formula>0</formula>
    </cfRule>
  </conditionalFormatting>
  <conditionalFormatting sqref="W72">
    <cfRule type="cellIs" dxfId="862" priority="162" operator="equal">
      <formula>0</formula>
    </cfRule>
  </conditionalFormatting>
  <conditionalFormatting sqref="W71">
    <cfRule type="cellIs" dxfId="861" priority="161" operator="equal">
      <formula>0</formula>
    </cfRule>
  </conditionalFormatting>
  <conditionalFormatting sqref="E77:E79 G77:G78">
    <cfRule type="cellIs" dxfId="860" priority="160" operator="equal">
      <formula>0</formula>
    </cfRule>
  </conditionalFormatting>
  <conditionalFormatting sqref="K79:N79 K77:K78 M77:M78">
    <cfRule type="cellIs" dxfId="859" priority="158" operator="equal">
      <formula>0</formula>
    </cfRule>
  </conditionalFormatting>
  <conditionalFormatting sqref="E76 G76">
    <cfRule type="cellIs" dxfId="858" priority="159" operator="equal">
      <formula>0</formula>
    </cfRule>
  </conditionalFormatting>
  <conditionalFormatting sqref="K76 M76">
    <cfRule type="cellIs" dxfId="857" priority="157" operator="equal">
      <formula>0</formula>
    </cfRule>
  </conditionalFormatting>
  <conditionalFormatting sqref="Q79:T79 Q77:Q78 S77:S78">
    <cfRule type="cellIs" dxfId="856" priority="156" operator="equal">
      <formula>0</formula>
    </cfRule>
  </conditionalFormatting>
  <conditionalFormatting sqref="Q76 S76">
    <cfRule type="cellIs" dxfId="855" priority="155" operator="equal">
      <formula>0</formula>
    </cfRule>
  </conditionalFormatting>
  <conditionalFormatting sqref="AC77">
    <cfRule type="cellIs" dxfId="854" priority="154" operator="equal">
      <formula>0</formula>
    </cfRule>
  </conditionalFormatting>
  <conditionalFormatting sqref="AC76">
    <cfRule type="cellIs" dxfId="853" priority="153" operator="equal">
      <formula>0</formula>
    </cfRule>
  </conditionalFormatting>
  <conditionalFormatting sqref="AC78">
    <cfRule type="cellIs" dxfId="852" priority="152" operator="equal">
      <formula>0</formula>
    </cfRule>
  </conditionalFormatting>
  <conditionalFormatting sqref="AC79">
    <cfRule type="cellIs" dxfId="851" priority="151" operator="equal">
      <formula>0</formula>
    </cfRule>
  </conditionalFormatting>
  <conditionalFormatting sqref="E81">
    <cfRule type="cellIs" dxfId="850" priority="150" operator="equal">
      <formula>0</formula>
    </cfRule>
  </conditionalFormatting>
  <conditionalFormatting sqref="K81">
    <cfRule type="cellIs" dxfId="849" priority="148" operator="equal">
      <formula>0</formula>
    </cfRule>
  </conditionalFormatting>
  <conditionalFormatting sqref="E80">
    <cfRule type="cellIs" dxfId="848" priority="149" operator="equal">
      <formula>0</formula>
    </cfRule>
  </conditionalFormatting>
  <conditionalFormatting sqref="K80">
    <cfRule type="cellIs" dxfId="847" priority="147" operator="equal">
      <formula>0</formula>
    </cfRule>
  </conditionalFormatting>
  <conditionalFormatting sqref="Q81">
    <cfRule type="cellIs" dxfId="846" priority="146" operator="equal">
      <formula>0</formula>
    </cfRule>
  </conditionalFormatting>
  <conditionalFormatting sqref="Q80">
    <cfRule type="cellIs" dxfId="845" priority="145" operator="equal">
      <formula>0</formula>
    </cfRule>
  </conditionalFormatting>
  <conditionalFormatting sqref="W79:Z79 W77:W78 Y77:Y78">
    <cfRule type="cellIs" dxfId="844" priority="144" operator="equal">
      <formula>0</formula>
    </cfRule>
  </conditionalFormatting>
  <conditionalFormatting sqref="W76 Y76">
    <cfRule type="cellIs" dxfId="843" priority="143" operator="equal">
      <formula>0</formula>
    </cfRule>
  </conditionalFormatting>
  <conditionalFormatting sqref="W81">
    <cfRule type="cellIs" dxfId="842" priority="142" operator="equal">
      <formula>0</formula>
    </cfRule>
  </conditionalFormatting>
  <conditionalFormatting sqref="W80">
    <cfRule type="cellIs" dxfId="841" priority="141" operator="equal">
      <formula>0</formula>
    </cfRule>
  </conditionalFormatting>
  <conditionalFormatting sqref="E86:E88 G86:G87">
    <cfRule type="cellIs" dxfId="840" priority="140" operator="equal">
      <formula>0</formula>
    </cfRule>
  </conditionalFormatting>
  <conditionalFormatting sqref="K88:N88 K86:K87 M86:M87">
    <cfRule type="cellIs" dxfId="839" priority="138" operator="equal">
      <formula>0</formula>
    </cfRule>
  </conditionalFormatting>
  <conditionalFormatting sqref="E85 G85">
    <cfRule type="cellIs" dxfId="838" priority="139" operator="equal">
      <formula>0</formula>
    </cfRule>
  </conditionalFormatting>
  <conditionalFormatting sqref="K85 M85">
    <cfRule type="cellIs" dxfId="837" priority="137" operator="equal">
      <formula>0</formula>
    </cfRule>
  </conditionalFormatting>
  <conditionalFormatting sqref="Q88:T88 Q86:Q87 S86:S87">
    <cfRule type="cellIs" dxfId="836" priority="136" operator="equal">
      <formula>0</formula>
    </cfRule>
  </conditionalFormatting>
  <conditionalFormatting sqref="Q85 S85">
    <cfRule type="cellIs" dxfId="835" priority="135" operator="equal">
      <formula>0</formula>
    </cfRule>
  </conditionalFormatting>
  <conditionalFormatting sqref="AC86">
    <cfRule type="cellIs" dxfId="834" priority="134" operator="equal">
      <formula>0</formula>
    </cfRule>
  </conditionalFormatting>
  <conditionalFormatting sqref="AC85">
    <cfRule type="cellIs" dxfId="833" priority="133" operator="equal">
      <formula>0</formula>
    </cfRule>
  </conditionalFormatting>
  <conditionalFormatting sqref="AC87">
    <cfRule type="cellIs" dxfId="832" priority="132" operator="equal">
      <formula>0</formula>
    </cfRule>
  </conditionalFormatting>
  <conditionalFormatting sqref="AC88">
    <cfRule type="cellIs" dxfId="831" priority="131" operator="equal">
      <formula>0</formula>
    </cfRule>
  </conditionalFormatting>
  <conditionalFormatting sqref="E90">
    <cfRule type="cellIs" dxfId="830" priority="130" operator="equal">
      <formula>0</formula>
    </cfRule>
  </conditionalFormatting>
  <conditionalFormatting sqref="K90">
    <cfRule type="cellIs" dxfId="829" priority="128" operator="equal">
      <formula>0</formula>
    </cfRule>
  </conditionalFormatting>
  <conditionalFormatting sqref="E89">
    <cfRule type="cellIs" dxfId="828" priority="129" operator="equal">
      <formula>0</formula>
    </cfRule>
  </conditionalFormatting>
  <conditionalFormatting sqref="K89">
    <cfRule type="cellIs" dxfId="827" priority="127" operator="equal">
      <formula>0</formula>
    </cfRule>
  </conditionalFormatting>
  <conditionalFormatting sqref="Q90">
    <cfRule type="cellIs" dxfId="826" priority="126" operator="equal">
      <formula>0</formula>
    </cfRule>
  </conditionalFormatting>
  <conditionalFormatting sqref="Q89">
    <cfRule type="cellIs" dxfId="825" priority="125" operator="equal">
      <formula>0</formula>
    </cfRule>
  </conditionalFormatting>
  <conditionalFormatting sqref="W88:Z88 W86:W87 Y86:Y87">
    <cfRule type="cellIs" dxfId="824" priority="124" operator="equal">
      <formula>0</formula>
    </cfRule>
  </conditionalFormatting>
  <conditionalFormatting sqref="W85 Y85">
    <cfRule type="cellIs" dxfId="823" priority="123" operator="equal">
      <formula>0</formula>
    </cfRule>
  </conditionalFormatting>
  <conditionalFormatting sqref="W90">
    <cfRule type="cellIs" dxfId="822" priority="122" operator="equal">
      <formula>0</formula>
    </cfRule>
  </conditionalFormatting>
  <conditionalFormatting sqref="W89">
    <cfRule type="cellIs" dxfId="821" priority="121" operator="equal">
      <formula>0</formula>
    </cfRule>
  </conditionalFormatting>
  <conditionalFormatting sqref="E95:E97 G95:G96">
    <cfRule type="cellIs" dxfId="820" priority="120" operator="equal">
      <formula>0</formula>
    </cfRule>
  </conditionalFormatting>
  <conditionalFormatting sqref="K97:N97 K95:K96 M95:M96">
    <cfRule type="cellIs" dxfId="819" priority="118" operator="equal">
      <formula>0</formula>
    </cfRule>
  </conditionalFormatting>
  <conditionalFormatting sqref="E94 G94">
    <cfRule type="cellIs" dxfId="818" priority="119" operator="equal">
      <formula>0</formula>
    </cfRule>
  </conditionalFormatting>
  <conditionalFormatting sqref="K94 M94">
    <cfRule type="cellIs" dxfId="817" priority="117" operator="equal">
      <formula>0</formula>
    </cfRule>
  </conditionalFormatting>
  <conditionalFormatting sqref="Q97:T97 Q95:Q96 S95:S96">
    <cfRule type="cellIs" dxfId="816" priority="116" operator="equal">
      <formula>0</formula>
    </cfRule>
  </conditionalFormatting>
  <conditionalFormatting sqref="Q94 S94">
    <cfRule type="cellIs" dxfId="815" priority="115" operator="equal">
      <formula>0</formula>
    </cfRule>
  </conditionalFormatting>
  <conditionalFormatting sqref="AC95">
    <cfRule type="cellIs" dxfId="814" priority="114" operator="equal">
      <formula>0</formula>
    </cfRule>
  </conditionalFormatting>
  <conditionalFormatting sqref="AC94">
    <cfRule type="cellIs" dxfId="813" priority="113" operator="equal">
      <formula>0</formula>
    </cfRule>
  </conditionalFormatting>
  <conditionalFormatting sqref="AC96">
    <cfRule type="cellIs" dxfId="812" priority="112" operator="equal">
      <formula>0</formula>
    </cfRule>
  </conditionalFormatting>
  <conditionalFormatting sqref="AC97">
    <cfRule type="cellIs" dxfId="811" priority="111" operator="equal">
      <formula>0</formula>
    </cfRule>
  </conditionalFormatting>
  <conditionalFormatting sqref="E99">
    <cfRule type="cellIs" dxfId="810" priority="110" operator="equal">
      <formula>0</formula>
    </cfRule>
  </conditionalFormatting>
  <conditionalFormatting sqref="K99">
    <cfRule type="cellIs" dxfId="809" priority="108" operator="equal">
      <formula>0</formula>
    </cfRule>
  </conditionalFormatting>
  <conditionalFormatting sqref="E98">
    <cfRule type="cellIs" dxfId="808" priority="109" operator="equal">
      <formula>0</formula>
    </cfRule>
  </conditionalFormatting>
  <conditionalFormatting sqref="K98">
    <cfRule type="cellIs" dxfId="807" priority="107" operator="equal">
      <formula>0</formula>
    </cfRule>
  </conditionalFormatting>
  <conditionalFormatting sqref="Q99">
    <cfRule type="cellIs" dxfId="806" priority="106" operator="equal">
      <formula>0</formula>
    </cfRule>
  </conditionalFormatting>
  <conditionalFormatting sqref="Q98">
    <cfRule type="cellIs" dxfId="805" priority="105" operator="equal">
      <formula>0</formula>
    </cfRule>
  </conditionalFormatting>
  <conditionalFormatting sqref="W97:Z97 W95:W96 Y95:Y96">
    <cfRule type="cellIs" dxfId="804" priority="104" operator="equal">
      <formula>0</formula>
    </cfRule>
  </conditionalFormatting>
  <conditionalFormatting sqref="W94 Y94">
    <cfRule type="cellIs" dxfId="803" priority="103" operator="equal">
      <formula>0</formula>
    </cfRule>
  </conditionalFormatting>
  <conditionalFormatting sqref="W99">
    <cfRule type="cellIs" dxfId="802" priority="102" operator="equal">
      <formula>0</formula>
    </cfRule>
  </conditionalFormatting>
  <conditionalFormatting sqref="W98">
    <cfRule type="cellIs" dxfId="801" priority="101" operator="equal">
      <formula>0</formula>
    </cfRule>
  </conditionalFormatting>
  <conditionalFormatting sqref="E104:E106 G104:G105">
    <cfRule type="cellIs" dxfId="800" priority="100" operator="equal">
      <formula>0</formula>
    </cfRule>
  </conditionalFormatting>
  <conditionalFormatting sqref="K106:N106 K104:K105 M104:M105">
    <cfRule type="cellIs" dxfId="799" priority="98" operator="equal">
      <formula>0</formula>
    </cfRule>
  </conditionalFormatting>
  <conditionalFormatting sqref="E103 G103">
    <cfRule type="cellIs" dxfId="798" priority="99" operator="equal">
      <formula>0</formula>
    </cfRule>
  </conditionalFormatting>
  <conditionalFormatting sqref="K103 M103">
    <cfRule type="cellIs" dxfId="797" priority="97" operator="equal">
      <formula>0</formula>
    </cfRule>
  </conditionalFormatting>
  <conditionalFormatting sqref="Q106:T106 Q104:Q105 S104:S105">
    <cfRule type="cellIs" dxfId="796" priority="96" operator="equal">
      <formula>0</formula>
    </cfRule>
  </conditionalFormatting>
  <conditionalFormatting sqref="Q103 S103">
    <cfRule type="cellIs" dxfId="795" priority="95" operator="equal">
      <formula>0</formula>
    </cfRule>
  </conditionalFormatting>
  <conditionalFormatting sqref="AC104">
    <cfRule type="cellIs" dxfId="794" priority="94" operator="equal">
      <formula>0</formula>
    </cfRule>
  </conditionalFormatting>
  <conditionalFormatting sqref="AC103">
    <cfRule type="cellIs" dxfId="793" priority="93" operator="equal">
      <formula>0</formula>
    </cfRule>
  </conditionalFormatting>
  <conditionalFormatting sqref="AC105">
    <cfRule type="cellIs" dxfId="792" priority="92" operator="equal">
      <formula>0</formula>
    </cfRule>
  </conditionalFormatting>
  <conditionalFormatting sqref="AC106">
    <cfRule type="cellIs" dxfId="791" priority="91" operator="equal">
      <formula>0</formula>
    </cfRule>
  </conditionalFormatting>
  <conditionalFormatting sqref="E108">
    <cfRule type="cellIs" dxfId="790" priority="90" operator="equal">
      <formula>0</formula>
    </cfRule>
  </conditionalFormatting>
  <conditionalFormatting sqref="K108">
    <cfRule type="cellIs" dxfId="789" priority="88" operator="equal">
      <formula>0</formula>
    </cfRule>
  </conditionalFormatting>
  <conditionalFormatting sqref="E107">
    <cfRule type="cellIs" dxfId="788" priority="89" operator="equal">
      <formula>0</formula>
    </cfRule>
  </conditionalFormatting>
  <conditionalFormatting sqref="K107">
    <cfRule type="cellIs" dxfId="787" priority="87" operator="equal">
      <formula>0</formula>
    </cfRule>
  </conditionalFormatting>
  <conditionalFormatting sqref="Q108">
    <cfRule type="cellIs" dxfId="786" priority="86" operator="equal">
      <formula>0</formula>
    </cfRule>
  </conditionalFormatting>
  <conditionalFormatting sqref="Q107">
    <cfRule type="cellIs" dxfId="785" priority="85" operator="equal">
      <formula>0</formula>
    </cfRule>
  </conditionalFormatting>
  <conditionalFormatting sqref="W106:Z106 W104:W105 Y104:Y105">
    <cfRule type="cellIs" dxfId="784" priority="84" operator="equal">
      <formula>0</formula>
    </cfRule>
  </conditionalFormatting>
  <conditionalFormatting sqref="W103 Y103">
    <cfRule type="cellIs" dxfId="783" priority="83" operator="equal">
      <formula>0</formula>
    </cfRule>
  </conditionalFormatting>
  <conditionalFormatting sqref="W108">
    <cfRule type="cellIs" dxfId="782" priority="82" operator="equal">
      <formula>0</formula>
    </cfRule>
  </conditionalFormatting>
  <conditionalFormatting sqref="W107">
    <cfRule type="cellIs" dxfId="781" priority="81" operator="equal">
      <formula>0</formula>
    </cfRule>
  </conditionalFormatting>
  <conditionalFormatting sqref="E113:E115 G113:G114">
    <cfRule type="cellIs" dxfId="780" priority="80" operator="equal">
      <formula>0</formula>
    </cfRule>
  </conditionalFormatting>
  <conditionalFormatting sqref="K115:N115 K113:K114 M113:M114">
    <cfRule type="cellIs" dxfId="779" priority="78" operator="equal">
      <formula>0</formula>
    </cfRule>
  </conditionalFormatting>
  <conditionalFormatting sqref="E112 G112">
    <cfRule type="cellIs" dxfId="778" priority="79" operator="equal">
      <formula>0</formula>
    </cfRule>
  </conditionalFormatting>
  <conditionalFormatting sqref="K112 M112">
    <cfRule type="cellIs" dxfId="777" priority="77" operator="equal">
      <formula>0</formula>
    </cfRule>
  </conditionalFormatting>
  <conditionalFormatting sqref="Q115:T115 Q113:Q114 S113:S114">
    <cfRule type="cellIs" dxfId="776" priority="76" operator="equal">
      <formula>0</formula>
    </cfRule>
  </conditionalFormatting>
  <conditionalFormatting sqref="Q112 S112">
    <cfRule type="cellIs" dxfId="775" priority="75" operator="equal">
      <formula>0</formula>
    </cfRule>
  </conditionalFormatting>
  <conditionalFormatting sqref="AC113">
    <cfRule type="cellIs" dxfId="774" priority="74" operator="equal">
      <formula>0</formula>
    </cfRule>
  </conditionalFormatting>
  <conditionalFormatting sqref="AC112">
    <cfRule type="cellIs" dxfId="773" priority="73" operator="equal">
      <formula>0</formula>
    </cfRule>
  </conditionalFormatting>
  <conditionalFormatting sqref="AC114">
    <cfRule type="cellIs" dxfId="772" priority="72" operator="equal">
      <formula>0</formula>
    </cfRule>
  </conditionalFormatting>
  <conditionalFormatting sqref="AC115">
    <cfRule type="cellIs" dxfId="771" priority="71" operator="equal">
      <formula>0</formula>
    </cfRule>
  </conditionalFormatting>
  <conditionalFormatting sqref="E117">
    <cfRule type="cellIs" dxfId="770" priority="70" operator="equal">
      <formula>0</formula>
    </cfRule>
  </conditionalFormatting>
  <conditionalFormatting sqref="K117">
    <cfRule type="cellIs" dxfId="769" priority="68" operator="equal">
      <formula>0</formula>
    </cfRule>
  </conditionalFormatting>
  <conditionalFormatting sqref="E116">
    <cfRule type="cellIs" dxfId="768" priority="69" operator="equal">
      <formula>0</formula>
    </cfRule>
  </conditionalFormatting>
  <conditionalFormatting sqref="K116">
    <cfRule type="cellIs" dxfId="767" priority="67" operator="equal">
      <formula>0</formula>
    </cfRule>
  </conditionalFormatting>
  <conditionalFormatting sqref="Q117">
    <cfRule type="cellIs" dxfId="766" priority="66" operator="equal">
      <formula>0</formula>
    </cfRule>
  </conditionalFormatting>
  <conditionalFormatting sqref="Q116">
    <cfRule type="cellIs" dxfId="765" priority="65" operator="equal">
      <formula>0</formula>
    </cfRule>
  </conditionalFormatting>
  <conditionalFormatting sqref="W115:Z115 W113:W114 Y113:Y114">
    <cfRule type="cellIs" dxfId="764" priority="64" operator="equal">
      <formula>0</formula>
    </cfRule>
  </conditionalFormatting>
  <conditionalFormatting sqref="W112 Y112">
    <cfRule type="cellIs" dxfId="763" priority="63" operator="equal">
      <formula>0</formula>
    </cfRule>
  </conditionalFormatting>
  <conditionalFormatting sqref="W117">
    <cfRule type="cellIs" dxfId="762" priority="62" operator="equal">
      <formula>0</formula>
    </cfRule>
  </conditionalFormatting>
  <conditionalFormatting sqref="W116">
    <cfRule type="cellIs" dxfId="761" priority="61" operator="equal">
      <formula>0</formula>
    </cfRule>
  </conditionalFormatting>
  <conditionalFormatting sqref="E122:E124 G122:G123">
    <cfRule type="cellIs" dxfId="760" priority="60" operator="equal">
      <formula>0</formula>
    </cfRule>
  </conditionalFormatting>
  <conditionalFormatting sqref="K124:N124 K122:K123 M122:M123">
    <cfRule type="cellIs" dxfId="759" priority="58" operator="equal">
      <formula>0</formula>
    </cfRule>
  </conditionalFormatting>
  <conditionalFormatting sqref="E121 G121">
    <cfRule type="cellIs" dxfId="758" priority="59" operator="equal">
      <formula>0</formula>
    </cfRule>
  </conditionalFormatting>
  <conditionalFormatting sqref="K121 M121">
    <cfRule type="cellIs" dxfId="757" priority="57" operator="equal">
      <formula>0</formula>
    </cfRule>
  </conditionalFormatting>
  <conditionalFormatting sqref="Q124:T124 Q122:Q123 S122:S123">
    <cfRule type="cellIs" dxfId="756" priority="56" operator="equal">
      <formula>0</formula>
    </cfRule>
  </conditionalFormatting>
  <conditionalFormatting sqref="Q121 S121">
    <cfRule type="cellIs" dxfId="755" priority="55" operator="equal">
      <formula>0</formula>
    </cfRule>
  </conditionalFormatting>
  <conditionalFormatting sqref="AC122">
    <cfRule type="cellIs" dxfId="754" priority="54" operator="equal">
      <formula>0</formula>
    </cfRule>
  </conditionalFormatting>
  <conditionalFormatting sqref="AC121">
    <cfRule type="cellIs" dxfId="753" priority="53" operator="equal">
      <formula>0</formula>
    </cfRule>
  </conditionalFormatting>
  <conditionalFormatting sqref="AC123">
    <cfRule type="cellIs" dxfId="752" priority="52" operator="equal">
      <formula>0</formula>
    </cfRule>
  </conditionalFormatting>
  <conditionalFormatting sqref="AC124">
    <cfRule type="cellIs" dxfId="751" priority="51" operator="equal">
      <formula>0</formula>
    </cfRule>
  </conditionalFormatting>
  <conditionalFormatting sqref="E126">
    <cfRule type="cellIs" dxfId="750" priority="50" operator="equal">
      <formula>0</formula>
    </cfRule>
  </conditionalFormatting>
  <conditionalFormatting sqref="K126">
    <cfRule type="cellIs" dxfId="749" priority="48" operator="equal">
      <formula>0</formula>
    </cfRule>
  </conditionalFormatting>
  <conditionalFormatting sqref="E125">
    <cfRule type="cellIs" dxfId="748" priority="49" operator="equal">
      <formula>0</formula>
    </cfRule>
  </conditionalFormatting>
  <conditionalFormatting sqref="K125">
    <cfRule type="cellIs" dxfId="747" priority="47" operator="equal">
      <formula>0</formula>
    </cfRule>
  </conditionalFormatting>
  <conditionalFormatting sqref="Q126">
    <cfRule type="cellIs" dxfId="746" priority="46" operator="equal">
      <formula>0</formula>
    </cfRule>
  </conditionalFormatting>
  <conditionalFormatting sqref="Q125">
    <cfRule type="cellIs" dxfId="745" priority="45" operator="equal">
      <formula>0</formula>
    </cfRule>
  </conditionalFormatting>
  <conditionalFormatting sqref="W124:Z124 W122:W123 Y122:Y123">
    <cfRule type="cellIs" dxfId="744" priority="44" operator="equal">
      <formula>0</formula>
    </cfRule>
  </conditionalFormatting>
  <conditionalFormatting sqref="W121 Y121">
    <cfRule type="cellIs" dxfId="743" priority="43" operator="equal">
      <formula>0</formula>
    </cfRule>
  </conditionalFormatting>
  <conditionalFormatting sqref="W126">
    <cfRule type="cellIs" dxfId="742" priority="42" operator="equal">
      <formula>0</formula>
    </cfRule>
  </conditionalFormatting>
  <conditionalFormatting sqref="W125">
    <cfRule type="cellIs" dxfId="741" priority="41" operator="equal">
      <formula>0</formula>
    </cfRule>
  </conditionalFormatting>
  <conditionalFormatting sqref="E131:E133 G131:G132">
    <cfRule type="cellIs" dxfId="740" priority="40" operator="equal">
      <formula>0</formula>
    </cfRule>
  </conditionalFormatting>
  <conditionalFormatting sqref="K133:N133 K131:K132 M131:M132">
    <cfRule type="cellIs" dxfId="739" priority="38" operator="equal">
      <formula>0</formula>
    </cfRule>
  </conditionalFormatting>
  <conditionalFormatting sqref="E130 G130">
    <cfRule type="cellIs" dxfId="738" priority="39" operator="equal">
      <formula>0</formula>
    </cfRule>
  </conditionalFormatting>
  <conditionalFormatting sqref="K130 M130">
    <cfRule type="cellIs" dxfId="737" priority="37" operator="equal">
      <formula>0</formula>
    </cfRule>
  </conditionalFormatting>
  <conditionalFormatting sqref="Q133:T133 Q131:Q132 S131:S132">
    <cfRule type="cellIs" dxfId="736" priority="36" operator="equal">
      <formula>0</formula>
    </cfRule>
  </conditionalFormatting>
  <conditionalFormatting sqref="Q130 S130">
    <cfRule type="cellIs" dxfId="735" priority="35" operator="equal">
      <formula>0</formula>
    </cfRule>
  </conditionalFormatting>
  <conditionalFormatting sqref="AC131">
    <cfRule type="cellIs" dxfId="734" priority="34" operator="equal">
      <formula>0</formula>
    </cfRule>
  </conditionalFormatting>
  <conditionalFormatting sqref="AC130">
    <cfRule type="cellIs" dxfId="733" priority="33" operator="equal">
      <formula>0</formula>
    </cfRule>
  </conditionalFormatting>
  <conditionalFormatting sqref="AC132">
    <cfRule type="cellIs" dxfId="732" priority="32" operator="equal">
      <formula>0</formula>
    </cfRule>
  </conditionalFormatting>
  <conditionalFormatting sqref="AC133">
    <cfRule type="cellIs" dxfId="731" priority="31" operator="equal">
      <formula>0</formula>
    </cfRule>
  </conditionalFormatting>
  <conditionalFormatting sqref="E135">
    <cfRule type="cellIs" dxfId="730" priority="30" operator="equal">
      <formula>0</formula>
    </cfRule>
  </conditionalFormatting>
  <conditionalFormatting sqref="K135">
    <cfRule type="cellIs" dxfId="729" priority="28" operator="equal">
      <formula>0</formula>
    </cfRule>
  </conditionalFormatting>
  <conditionalFormatting sqref="E134">
    <cfRule type="cellIs" dxfId="728" priority="29" operator="equal">
      <formula>0</formula>
    </cfRule>
  </conditionalFormatting>
  <conditionalFormatting sqref="K134">
    <cfRule type="cellIs" dxfId="727" priority="27" operator="equal">
      <formula>0</formula>
    </cfRule>
  </conditionalFormatting>
  <conditionalFormatting sqref="Q135">
    <cfRule type="cellIs" dxfId="726" priority="26" operator="equal">
      <formula>0</formula>
    </cfRule>
  </conditionalFormatting>
  <conditionalFormatting sqref="Q134">
    <cfRule type="cellIs" dxfId="725" priority="25" operator="equal">
      <formula>0</formula>
    </cfRule>
  </conditionalFormatting>
  <conditionalFormatting sqref="W133:Z133 W131:W132 Y131:Y132">
    <cfRule type="cellIs" dxfId="724" priority="24" operator="equal">
      <formula>0</formula>
    </cfRule>
  </conditionalFormatting>
  <conditionalFormatting sqref="W130 Y130">
    <cfRule type="cellIs" dxfId="723" priority="23" operator="equal">
      <formula>0</formula>
    </cfRule>
  </conditionalFormatting>
  <conditionalFormatting sqref="W135">
    <cfRule type="cellIs" dxfId="722" priority="22" operator="equal">
      <formula>0</formula>
    </cfRule>
  </conditionalFormatting>
  <conditionalFormatting sqref="W134">
    <cfRule type="cellIs" dxfId="721" priority="21" operator="equal">
      <formula>0</formula>
    </cfRule>
  </conditionalFormatting>
  <conditionalFormatting sqref="E140:E142 G140:G141">
    <cfRule type="cellIs" dxfId="720" priority="20" operator="equal">
      <formula>0</formula>
    </cfRule>
  </conditionalFormatting>
  <conditionalFormatting sqref="K142:N142 K140:K141 M140:M141">
    <cfRule type="cellIs" dxfId="719" priority="18" operator="equal">
      <formula>0</formula>
    </cfRule>
  </conditionalFormatting>
  <conditionalFormatting sqref="E139 G139">
    <cfRule type="cellIs" dxfId="718" priority="19" operator="equal">
      <formula>0</formula>
    </cfRule>
  </conditionalFormatting>
  <conditionalFormatting sqref="K139 M139">
    <cfRule type="cellIs" dxfId="717" priority="17" operator="equal">
      <formula>0</formula>
    </cfRule>
  </conditionalFormatting>
  <conditionalFormatting sqref="Q142:T142 Q140:Q141 S140:S141">
    <cfRule type="cellIs" dxfId="716" priority="16" operator="equal">
      <formula>0</formula>
    </cfRule>
  </conditionalFormatting>
  <conditionalFormatting sqref="Q139 S139">
    <cfRule type="cellIs" dxfId="715" priority="15" operator="equal">
      <formula>0</formula>
    </cfRule>
  </conditionalFormatting>
  <conditionalFormatting sqref="AC140">
    <cfRule type="cellIs" dxfId="714" priority="14" operator="equal">
      <formula>0</formula>
    </cfRule>
  </conditionalFormatting>
  <conditionalFormatting sqref="AC139">
    <cfRule type="cellIs" dxfId="713" priority="13" operator="equal">
      <formula>0</formula>
    </cfRule>
  </conditionalFormatting>
  <conditionalFormatting sqref="AC141">
    <cfRule type="cellIs" dxfId="712" priority="12" operator="equal">
      <formula>0</formula>
    </cfRule>
  </conditionalFormatting>
  <conditionalFormatting sqref="AC142">
    <cfRule type="cellIs" dxfId="711" priority="11" operator="equal">
      <formula>0</formula>
    </cfRule>
  </conditionalFormatting>
  <conditionalFormatting sqref="E144">
    <cfRule type="cellIs" dxfId="710" priority="10" operator="equal">
      <formula>0</formula>
    </cfRule>
  </conditionalFormatting>
  <conditionalFormatting sqref="K144">
    <cfRule type="cellIs" dxfId="709" priority="8" operator="equal">
      <formula>0</formula>
    </cfRule>
  </conditionalFormatting>
  <conditionalFormatting sqref="E143">
    <cfRule type="cellIs" dxfId="708" priority="9" operator="equal">
      <formula>0</formula>
    </cfRule>
  </conditionalFormatting>
  <conditionalFormatting sqref="K143">
    <cfRule type="cellIs" dxfId="707" priority="7" operator="equal">
      <formula>0</formula>
    </cfRule>
  </conditionalFormatting>
  <conditionalFormatting sqref="Q144">
    <cfRule type="cellIs" dxfId="706" priority="6" operator="equal">
      <formula>0</formula>
    </cfRule>
  </conditionalFormatting>
  <conditionalFormatting sqref="Q143">
    <cfRule type="cellIs" dxfId="705" priority="5" operator="equal">
      <formula>0</formula>
    </cfRule>
  </conditionalFormatting>
  <conditionalFormatting sqref="W142:Z142 W140:W141 Y140:Y141">
    <cfRule type="cellIs" dxfId="704" priority="4" operator="equal">
      <formula>0</formula>
    </cfRule>
  </conditionalFormatting>
  <conditionalFormatting sqref="W139 Y139">
    <cfRule type="cellIs" dxfId="703" priority="3" operator="equal">
      <formula>0</formula>
    </cfRule>
  </conditionalFormatting>
  <conditionalFormatting sqref="W144">
    <cfRule type="cellIs" dxfId="702" priority="2" operator="equal">
      <formula>0</formula>
    </cfRule>
  </conditionalFormatting>
  <conditionalFormatting sqref="W143">
    <cfRule type="cellIs" dxfId="701"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opLeftCell="A2"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SKELETON'!B3+(7*(F2-1))</f>
        <v>1</v>
      </c>
      <c r="F2" s="88">
        <v>1</v>
      </c>
      <c r="G2" s="102" t="s">
        <v>1089</v>
      </c>
      <c r="H2" s="103"/>
      <c r="I2" s="103"/>
      <c r="J2" s="100" t="s">
        <v>22</v>
      </c>
      <c r="K2" s="105">
        <f ca="1">OFFSET('PROGRAMMING SKELETON'!A3,F2-1,0)</f>
        <v>43569</v>
      </c>
      <c r="L2" s="103"/>
      <c r="M2" s="103"/>
      <c r="N2" s="103"/>
      <c r="O2" s="103"/>
      <c r="P2" s="103"/>
      <c r="Q2" s="103"/>
      <c r="R2" s="103"/>
      <c r="S2" s="103"/>
      <c r="T2" s="103"/>
      <c r="U2" s="106"/>
    </row>
    <row r="3" spans="1:24" ht="60" customHeight="1">
      <c r="A3" s="1"/>
      <c r="B3" s="100" t="s">
        <v>71</v>
      </c>
      <c r="D3" s="107" t="str">
        <f ca="1">OFFSET('PROGRAMMING SKELETON'!C3,F2-1,0)</f>
        <v>Low Stress</v>
      </c>
      <c r="F3" s="102"/>
      <c r="H3" s="103"/>
      <c r="I3" s="103"/>
      <c r="J3" s="103"/>
      <c r="K3" s="103"/>
      <c r="L3" s="270"/>
      <c r="M3" s="270"/>
      <c r="N3" s="270"/>
      <c r="O3" s="270"/>
      <c r="P3" s="270"/>
      <c r="Q3" s="270"/>
      <c r="R3" s="270"/>
      <c r="S3" s="270"/>
      <c r="T3" s="270"/>
      <c r="U3" s="106"/>
      <c r="V3" s="245"/>
    </row>
    <row r="4" spans="1:24" ht="30" customHeight="1">
      <c r="A4" s="1"/>
      <c r="B4" s="1"/>
      <c r="D4" s="1"/>
      <c r="E4" s="1"/>
      <c r="F4" s="1"/>
      <c r="G4" s="106"/>
      <c r="H4" s="106"/>
      <c r="I4" s="106"/>
      <c r="J4" s="106"/>
      <c r="K4" s="106"/>
      <c r="L4" s="271"/>
      <c r="M4" s="271"/>
      <c r="N4" s="271"/>
      <c r="O4" s="271"/>
      <c r="P4" s="271"/>
      <c r="Q4" s="271"/>
      <c r="R4" s="271"/>
      <c r="S4" s="271"/>
      <c r="T4" s="271"/>
      <c r="U4" s="106"/>
      <c r="V4" s="245"/>
    </row>
    <row r="5" spans="1:24" ht="60" customHeight="1">
      <c r="A5" s="1"/>
      <c r="B5" s="507">
        <f>F2</f>
        <v>1</v>
      </c>
      <c r="C5" s="1"/>
      <c r="D5" s="518" t="s">
        <v>1107</v>
      </c>
      <c r="E5" s="519"/>
      <c r="F5" s="519"/>
      <c r="G5" s="519"/>
      <c r="H5" s="519"/>
      <c r="I5" s="519"/>
      <c r="J5" s="520"/>
      <c r="K5" s="66"/>
      <c r="L5" s="271"/>
      <c r="M5" s="272"/>
      <c r="N5" s="272"/>
      <c r="O5" s="272"/>
      <c r="P5" s="272"/>
      <c r="Q5" s="272"/>
      <c r="R5" s="272"/>
      <c r="S5" s="272"/>
      <c r="T5" s="272"/>
      <c r="U5" s="106"/>
      <c r="V5" s="106"/>
      <c r="W5" s="106"/>
      <c r="X5" s="106"/>
    </row>
    <row r="6" spans="1:24" ht="60" customHeight="1">
      <c r="A6" s="1"/>
      <c r="B6" s="484"/>
      <c r="C6" s="1"/>
      <c r="D6" s="508" t="s">
        <v>1146</v>
      </c>
      <c r="E6" s="509"/>
      <c r="F6" s="108" t="s">
        <v>1172</v>
      </c>
      <c r="G6" s="108" t="s">
        <v>1181</v>
      </c>
      <c r="H6" s="109" t="s">
        <v>1182</v>
      </c>
      <c r="I6" s="504" t="s">
        <v>1191</v>
      </c>
      <c r="J6" s="364"/>
      <c r="K6" s="66"/>
      <c r="L6" s="271"/>
      <c r="M6" s="272"/>
      <c r="N6" s="272"/>
      <c r="O6" s="272"/>
      <c r="P6" s="272"/>
      <c r="Q6" s="272"/>
      <c r="R6" s="272"/>
      <c r="S6" s="272"/>
      <c r="T6" s="272"/>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271"/>
      <c r="M7" s="274"/>
      <c r="N7" s="274"/>
      <c r="O7" s="274"/>
      <c r="P7" s="274"/>
      <c r="Q7" s="274"/>
      <c r="R7" s="274"/>
      <c r="S7" s="274"/>
      <c r="T7" s="272"/>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271"/>
      <c r="M8" s="274"/>
      <c r="N8" s="274"/>
      <c r="O8" s="274"/>
      <c r="P8" s="274"/>
      <c r="Q8" s="274"/>
      <c r="R8" s="274"/>
      <c r="S8" s="274"/>
      <c r="T8" s="272"/>
      <c r="U8" s="106"/>
      <c r="V8" s="106"/>
      <c r="W8" s="106"/>
      <c r="X8" s="106"/>
    </row>
    <row r="9" spans="1:24" ht="49.5" customHeight="1">
      <c r="A9" s="1"/>
      <c r="B9" s="484"/>
      <c r="C9" s="1"/>
      <c r="D9" s="475" t="str">
        <f ca="1">OFFSET('PROGRAMMING SKELETON'!J118,F2-1,0)</f>
        <v>Standing Overhead Press</v>
      </c>
      <c r="E9" s="476"/>
      <c r="F9" s="114">
        <f>Q44</f>
        <v>0</v>
      </c>
      <c r="G9" s="115">
        <f>Q43</f>
        <v>0</v>
      </c>
      <c r="H9" s="116">
        <f>Q42</f>
        <v>0</v>
      </c>
      <c r="I9" s="477">
        <f ca="1">Q40</f>
        <v>0</v>
      </c>
      <c r="J9" s="478"/>
      <c r="K9" s="66"/>
      <c r="L9" s="272"/>
      <c r="M9" s="274"/>
      <c r="N9" s="274"/>
      <c r="O9" s="274"/>
      <c r="P9" s="274"/>
      <c r="Q9" s="274"/>
      <c r="R9" s="274"/>
      <c r="S9" s="274"/>
      <c r="T9" s="272"/>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272"/>
      <c r="M10" s="274"/>
      <c r="N10" s="274"/>
      <c r="O10" s="274"/>
      <c r="P10" s="274"/>
      <c r="Q10" s="274"/>
      <c r="R10" s="274"/>
      <c r="S10" s="274"/>
      <c r="T10" s="272"/>
      <c r="U10" s="106"/>
      <c r="V10" s="106"/>
      <c r="W10" s="106"/>
      <c r="X10" s="106"/>
    </row>
    <row r="11" spans="1:24" ht="49.5" customHeight="1">
      <c r="A11" s="1"/>
      <c r="B11" s="484"/>
      <c r="C11" s="1"/>
      <c r="D11" s="475" t="str">
        <f ca="1">OFFSET('PROGRAMMING SKELETON'!G173,F2-1,0)</f>
        <v>Low Incline (15*) Bench Press</v>
      </c>
      <c r="E11" s="476"/>
      <c r="F11" s="114">
        <f>K68</f>
        <v>0</v>
      </c>
      <c r="G11" s="117">
        <f>K67</f>
        <v>0</v>
      </c>
      <c r="H11" s="118">
        <f>K66</f>
        <v>0</v>
      </c>
      <c r="I11" s="477">
        <f ca="1">K64</f>
        <v>0</v>
      </c>
      <c r="J11" s="478"/>
      <c r="K11" s="66"/>
      <c r="L11" s="272"/>
      <c r="M11" s="274"/>
      <c r="N11" s="274"/>
      <c r="O11" s="274"/>
      <c r="P11" s="274"/>
      <c r="Q11" s="274"/>
      <c r="R11" s="274"/>
      <c r="S11" s="274"/>
      <c r="T11" s="272"/>
      <c r="U11" s="106"/>
      <c r="V11" s="106"/>
      <c r="W11" s="106"/>
      <c r="X11" s="106"/>
    </row>
    <row r="12" spans="1:24" ht="49.5" customHeight="1">
      <c r="A12" s="1"/>
      <c r="B12" s="484"/>
      <c r="C12" s="1"/>
      <c r="D12" s="475" t="str">
        <f ca="1">OFFSET('PROGRAMMING SKELETON'!J173,F2-1,0)</f>
        <v>Belt Squat</v>
      </c>
      <c r="E12" s="476"/>
      <c r="F12" s="114">
        <f>Q68</f>
        <v>0</v>
      </c>
      <c r="G12" s="117">
        <f>Q67</f>
        <v>0</v>
      </c>
      <c r="H12" s="118">
        <f>Q66</f>
        <v>0</v>
      </c>
      <c r="I12" s="477">
        <f ca="1">Q64</f>
        <v>0</v>
      </c>
      <c r="J12" s="478"/>
      <c r="K12" s="66"/>
      <c r="L12" s="272"/>
      <c r="M12" s="274"/>
      <c r="N12" s="274"/>
      <c r="O12" s="274"/>
      <c r="P12" s="274"/>
      <c r="Q12" s="274"/>
      <c r="R12" s="274"/>
      <c r="S12" s="274"/>
      <c r="T12" s="272"/>
      <c r="U12" s="106"/>
      <c r="V12" s="106"/>
      <c r="W12" s="106"/>
      <c r="X12" s="106"/>
    </row>
    <row r="13" spans="1:24" ht="49.5" customHeight="1">
      <c r="A13" s="1"/>
      <c r="B13" s="484"/>
      <c r="C13" s="1"/>
      <c r="D13" s="475" t="str">
        <f ca="1">OFFSET('PROGRAMMING SKELETON'!D228,F2-1,0)</f>
        <v>Squat + Chains (20% 1Rm in chains)</v>
      </c>
      <c r="E13" s="476"/>
      <c r="F13" s="114">
        <f>E92</f>
        <v>0</v>
      </c>
      <c r="G13" s="117">
        <f>E91</f>
        <v>0</v>
      </c>
      <c r="H13" s="118">
        <f>E90</f>
        <v>0</v>
      </c>
      <c r="I13" s="477">
        <f ca="1">E88</f>
        <v>0</v>
      </c>
      <c r="J13" s="478"/>
      <c r="K13" s="66"/>
      <c r="L13" s="272"/>
      <c r="M13" s="274"/>
      <c r="N13" s="274"/>
      <c r="O13" s="274"/>
      <c r="P13" s="274"/>
      <c r="Q13" s="274"/>
      <c r="R13" s="274"/>
      <c r="S13" s="274"/>
      <c r="T13" s="272"/>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272"/>
      <c r="M14" s="274"/>
      <c r="N14" s="274"/>
      <c r="O14" s="274"/>
      <c r="P14" s="274"/>
      <c r="Q14" s="274"/>
      <c r="R14" s="274"/>
      <c r="S14" s="274"/>
      <c r="T14" s="272"/>
      <c r="U14" s="106"/>
      <c r="V14" s="106"/>
      <c r="W14" s="106"/>
      <c r="X14" s="106"/>
    </row>
    <row r="15" spans="1:24" ht="49.5" customHeight="1">
      <c r="A15" s="1"/>
      <c r="B15" s="484"/>
      <c r="C15" s="1"/>
      <c r="D15" s="475" t="str">
        <f ca="1">OFFSET('PROGRAMMING SKELETON'!J228,F2-1,0)</f>
        <v>High incline bench Press w/ Dumbbells</v>
      </c>
      <c r="E15" s="476"/>
      <c r="F15" s="114">
        <f>Q92</f>
        <v>0</v>
      </c>
      <c r="G15" s="117">
        <f>Q91</f>
        <v>0</v>
      </c>
      <c r="H15" s="118">
        <f>Q90</f>
        <v>0</v>
      </c>
      <c r="I15" s="477">
        <f ca="1">Q88</f>
        <v>0</v>
      </c>
      <c r="J15" s="478"/>
      <c r="K15" s="66"/>
      <c r="L15" s="272"/>
      <c r="M15" s="274"/>
      <c r="N15" s="274"/>
      <c r="O15" s="274"/>
      <c r="P15" s="274"/>
      <c r="Q15" s="274"/>
      <c r="R15" s="274"/>
      <c r="S15" s="274"/>
      <c r="T15" s="272"/>
      <c r="U15" s="106"/>
      <c r="V15" s="106"/>
      <c r="W15" s="106"/>
      <c r="X15" s="106"/>
    </row>
    <row r="16" spans="1:24" ht="49.5" customHeight="1">
      <c r="A16" s="1"/>
      <c r="B16" s="484"/>
      <c r="C16" s="1"/>
      <c r="D16" s="475" t="str">
        <f ca="1">OFFSET('PROGRAMMING SKELETON'!D282,F2-1,0)</f>
        <v>Mid Shin Block/Rack Pull</v>
      </c>
      <c r="E16" s="476"/>
      <c r="F16" s="114">
        <f>E116</f>
        <v>0</v>
      </c>
      <c r="G16" s="117">
        <f>E115</f>
        <v>0</v>
      </c>
      <c r="H16" s="118">
        <f>E114</f>
        <v>0</v>
      </c>
      <c r="I16" s="477">
        <f ca="1">E112</f>
        <v>0</v>
      </c>
      <c r="J16" s="478"/>
      <c r="K16" s="66"/>
      <c r="L16" s="272"/>
      <c r="M16" s="272"/>
      <c r="N16" s="272"/>
      <c r="O16" s="272"/>
      <c r="P16" s="272"/>
      <c r="Q16" s="272"/>
      <c r="R16" s="272"/>
      <c r="S16" s="272"/>
      <c r="T16" s="272"/>
      <c r="U16" s="106"/>
      <c r="V16" s="106"/>
      <c r="W16" s="106"/>
      <c r="X16" s="106"/>
    </row>
    <row r="17" spans="1:26" ht="49.5" customHeight="1">
      <c r="A17" s="1"/>
      <c r="B17" s="484"/>
      <c r="C17" s="1"/>
      <c r="D17" s="475" t="str">
        <f ca="1">OFFSET('PROGRAMMING SKELETON'!G282,F2-1,0)</f>
        <v>Slingshot Bench</v>
      </c>
      <c r="E17" s="476"/>
      <c r="F17" s="114">
        <f>K116</f>
        <v>0</v>
      </c>
      <c r="G17" s="117">
        <f>K115</f>
        <v>0</v>
      </c>
      <c r="H17" s="118">
        <f>K114</f>
        <v>0</v>
      </c>
      <c r="I17" s="477">
        <f ca="1">K112</f>
        <v>0</v>
      </c>
      <c r="J17" s="478"/>
      <c r="K17" s="66"/>
      <c r="L17" s="273"/>
      <c r="M17" s="273"/>
      <c r="N17" s="273"/>
      <c r="O17" s="273"/>
      <c r="P17" s="273"/>
      <c r="Q17" s="273"/>
      <c r="R17" s="273"/>
      <c r="S17" s="273"/>
      <c r="T17" s="273"/>
      <c r="U17" s="106"/>
      <c r="V17" s="106"/>
      <c r="W17" s="106"/>
      <c r="X17" s="106"/>
    </row>
    <row r="18" spans="1:26" ht="49.5" customHeight="1">
      <c r="A18" s="1"/>
      <c r="B18" s="484"/>
      <c r="C18" s="1"/>
      <c r="D18" s="475" t="str">
        <f ca="1">OFFSET('PROGRAMMING SKELETON'!J282,F2-1,0)</f>
        <v>Hip Thrusts</v>
      </c>
      <c r="E18" s="476"/>
      <c r="F18" s="114">
        <f>Q116</f>
        <v>0</v>
      </c>
      <c r="G18" s="117">
        <f>Q115</f>
        <v>0</v>
      </c>
      <c r="H18" s="118">
        <f>Q114</f>
        <v>0</v>
      </c>
      <c r="I18" s="477">
        <f ca="1">Q112</f>
        <v>0</v>
      </c>
      <c r="J18" s="478"/>
      <c r="K18" s="66"/>
      <c r="L18" s="273"/>
      <c r="M18" s="273"/>
      <c r="N18" s="273"/>
      <c r="O18" s="273"/>
      <c r="P18" s="273"/>
      <c r="Q18" s="273"/>
      <c r="R18" s="273"/>
      <c r="S18" s="273"/>
      <c r="T18" s="273"/>
      <c r="U18" s="106"/>
      <c r="V18" s="106"/>
      <c r="W18" s="106"/>
      <c r="X18" s="106"/>
    </row>
    <row r="19" spans="1:26" ht="49.5" customHeight="1">
      <c r="A19" s="1"/>
      <c r="B19" s="484"/>
      <c r="C19" s="1"/>
      <c r="D19" s="475" t="s">
        <v>1744</v>
      </c>
      <c r="E19" s="476"/>
      <c r="F19" s="517">
        <f>J125</f>
        <v>0</v>
      </c>
      <c r="G19" s="340"/>
      <c r="H19" s="340"/>
      <c r="I19" s="340"/>
      <c r="J19" s="478"/>
      <c r="K19" s="66"/>
      <c r="L19" s="273"/>
      <c r="M19" s="273"/>
      <c r="N19" s="273"/>
      <c r="O19" s="273"/>
      <c r="P19" s="273"/>
      <c r="Q19" s="273"/>
      <c r="R19" s="273"/>
      <c r="S19" s="273"/>
      <c r="T19" s="273"/>
      <c r="U19" s="106"/>
      <c r="V19" s="106"/>
      <c r="W19" s="106"/>
      <c r="X19" s="106"/>
    </row>
    <row r="20" spans="1:26" ht="49.5" customHeight="1">
      <c r="A20" s="1"/>
      <c r="B20" s="484"/>
      <c r="C20" s="1"/>
      <c r="D20" s="475" t="s">
        <v>1745</v>
      </c>
      <c r="E20" s="476"/>
      <c r="F20" s="524"/>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Standing Overhead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•5 reps @ 7 (79% of 1RM)
•5 reps @ 8 (81% of 1RM)
•5 reps @ 9 (84% of 1RM)
•No Back off sets</v>
      </c>
      <c r="F27" s="465"/>
      <c r="G27" s="465"/>
      <c r="H27" s="466"/>
      <c r="J27" s="470" t="s">
        <v>1747</v>
      </c>
      <c r="K27" s="464" t="str">
        <f ca="1">OFFSET('PROGRAMMING SKELETON'!E3,F2-1,0)</f>
        <v>•4 reps @ 7 (81% of 1RM)
•4 reps @ 8 (84% of 1RM)
•4 reps @ 9 (86% of 1RM)
•No Back off sets</v>
      </c>
      <c r="L27" s="465"/>
      <c r="M27" s="465"/>
      <c r="N27" s="466"/>
      <c r="P27" s="470" t="s">
        <v>1747</v>
      </c>
      <c r="Q27" s="464" t="str">
        <f ca="1">OFFSET('PROGRAMMING SKELETON'!F3,F2-1,0)</f>
        <v>• 10 reps @ RPE 7 
• 10 reps  @ RPE 8
• 10 reps @ RPE 9 
•No back off sets</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Low Incline (15*) Bench Press</v>
      </c>
      <c r="K50" s="340"/>
      <c r="L50" s="340"/>
      <c r="M50" s="340"/>
      <c r="N50" s="341"/>
      <c r="P50" s="474" t="str">
        <f ca="1">OFFSET('PROGRAMMING SKELETON'!J173,F2-1,0)</f>
        <v>Belt Squat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•5 reps @ 7 (79% of 1RM)
•5 reps @ 8 (81% of 1RM)
•5 reps @ 9 (84% of 1RM)
•No Back off sets</v>
      </c>
      <c r="F51" s="465"/>
      <c r="G51" s="465"/>
      <c r="H51" s="466"/>
      <c r="J51" s="470" t="s">
        <v>1747</v>
      </c>
      <c r="K51" s="464" t="str">
        <f ca="1">OFFSET('PROGRAMMING SKELETON'!H3,F2-1,0)</f>
        <v>•5 reps @ 7 (79% of 1RM)
•5 reps @ 8 (81% of 1RM)
•5 reps @ 9 (84% of 1RM)
•No Back off sets</v>
      </c>
      <c r="L51" s="465"/>
      <c r="M51" s="465"/>
      <c r="N51" s="466"/>
      <c r="P51" s="470" t="s">
        <v>1747</v>
      </c>
      <c r="Q51" s="464" t="str">
        <f ca="1">OFFSET('PROGRAMMING SKELETON'!I3,F2-1,0)</f>
        <v>• 10 reps @ RPE 7 
• 10 reps  @ RPE 8
• 10 reps @ RPE 9 
•No back off sets</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Squat + Chains (20% 1Rm in chains)</v>
      </c>
      <c r="E74" s="340"/>
      <c r="F74" s="340"/>
      <c r="G74" s="340"/>
      <c r="H74" s="341"/>
      <c r="J74" s="474" t="str">
        <f ca="1">OFFSET('PROGRAMMING SKELETON'!G228,F2-1,0)</f>
        <v>Touch and Go Bench Press</v>
      </c>
      <c r="K74" s="340"/>
      <c r="L74" s="340"/>
      <c r="M74" s="340"/>
      <c r="N74" s="341"/>
      <c r="P74" s="474" t="str">
        <f ca="1">OFFSET('PROGRAMMING SKELETON'!J228,F2-1,0)</f>
        <v>High incline bench Press w/ Dumbbells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•4 reps @ RPE 7
•4 reps @ RPE 8
•4 reps @ RPE 9
•No back off sets</v>
      </c>
      <c r="F75" s="465"/>
      <c r="G75" s="465"/>
      <c r="H75" s="466"/>
      <c r="J75" s="470" t="s">
        <v>1747</v>
      </c>
      <c r="K75" s="500" t="str">
        <f ca="1">OFFSET('PROGRAMMING SKELETON'!E57,F2-1,0)</f>
        <v>•5 reps @ 7 (79% of 1RM)
•5 reps @ 8 (81% of 1RM)
•5 reps @ 9 (84% of 1RM)
•No Back off sets</v>
      </c>
      <c r="L75" s="465"/>
      <c r="M75" s="465"/>
      <c r="N75" s="466"/>
      <c r="P75" s="470" t="s">
        <v>1747</v>
      </c>
      <c r="Q75" s="500" t="str">
        <f ca="1">OFFSET('PROGRAMMING SKELETON'!F57,F2-1,0)</f>
        <v>• 10 reps @ RPE 7 
• 10 reps  @ RPE 8
• 10 reps @ RPE 9 
•No back off sets</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Mid Shin Block/Rack Pull</v>
      </c>
      <c r="E98" s="340"/>
      <c r="F98" s="340"/>
      <c r="G98" s="340"/>
      <c r="H98" s="341"/>
      <c r="J98" s="474" t="str">
        <f ca="1">OFFSET('PROGRAMMING SKELETON'!G282,F2-1,0)</f>
        <v>Slingshot Bench</v>
      </c>
      <c r="K98" s="340"/>
      <c r="L98" s="340"/>
      <c r="M98" s="340"/>
      <c r="N98" s="341"/>
      <c r="P98" s="474" t="str">
        <f ca="1">OFFSET('PROGRAMMING SKELETON'!J282,F2-1,0)</f>
        <v>Hip Thrusts</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•4 reps @ RPE 7
•4 reps @ RPE 8
•4 reps @ RPE 9
•No back off sets</v>
      </c>
      <c r="F99" s="465"/>
      <c r="G99" s="465"/>
      <c r="H99" s="466"/>
      <c r="J99" s="470" t="s">
        <v>1747</v>
      </c>
      <c r="K99" s="500" t="str">
        <f ca="1">OFFSET('PROGRAMMING SKELETON'!H57,F2-1,0)</f>
        <v>•4 reps @ RPE 7
•4 reps @ RPE 8
•4 reps @ RPE 9
•No back off sets</v>
      </c>
      <c r="L99" s="465"/>
      <c r="M99" s="465"/>
      <c r="N99" s="466"/>
      <c r="P99" s="470" t="s">
        <v>1747</v>
      </c>
      <c r="Q99" s="500" t="str">
        <f ca="1">OFFSET('PROGRAMMING SKELETON'!I57,F2-1,0)</f>
        <v>• 10 reps @ RPE 7 
• 10 reps  @ RPE 8
• 10 reps @ RPE 9 
•No back off sets</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25 min steady state @ RPE 6 1x/wk</v>
      </c>
      <c r="E120" s="340"/>
      <c r="F120" s="340"/>
      <c r="G120" s="340"/>
      <c r="H120" s="341"/>
      <c r="J120" s="474" t="str">
        <f ca="1">OFFSET('PROGRAMMING SKELETON'!K3,F2-1,0)</f>
        <v>2 sets of upper back work x 12-20 reps @ RPE 8-9, 2x/wk</v>
      </c>
      <c r="K120" s="340"/>
      <c r="L120" s="340"/>
      <c r="M120" s="340"/>
      <c r="N120" s="341"/>
      <c r="P120" s="474" t="str">
        <f ca="1">OFFSET('PROGRAMMING SKELETON'!L3,F2-1,0)</f>
        <v>7 min ab work AMRAP 1x/wk</v>
      </c>
      <c r="Q120" s="340"/>
      <c r="R120" s="340"/>
      <c r="S120" s="340"/>
      <c r="T120" s="341"/>
    </row>
    <row r="121" spans="2:26" ht="49.5" customHeight="1">
      <c r="B121" s="484"/>
      <c r="D121" s="470" t="s">
        <v>1753</v>
      </c>
      <c r="E121" s="500" t="str">
        <f ca="1">OFFSET('PROGRAMMING SKELETON'!J3,F2-1,0)</f>
        <v>25 min steady state @ RPE 6 1x/wk</v>
      </c>
      <c r="F121" s="465"/>
      <c r="G121" s="465"/>
      <c r="H121" s="466"/>
      <c r="J121" s="470" t="s">
        <v>1753</v>
      </c>
      <c r="K121" s="500" t="str">
        <f ca="1">OFFSET('PROGRAMMING SKELETON'!K3,F2-1,0)</f>
        <v>2 sets of upper back work x 12-20 reps @ RPE 8-9, 2x/wk</v>
      </c>
      <c r="L121" s="465"/>
      <c r="M121" s="465"/>
      <c r="N121" s="466"/>
      <c r="P121" s="470" t="s">
        <v>1753</v>
      </c>
      <c r="Q121" s="500" t="str">
        <f ca="1">OFFSET('PROGRAMMING SKELETON'!L3,F2-1,0)</f>
        <v>7 min ab work AMRAP 1x/wk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3 sets of 12-15 reps @ RPE 8, triceps press downs 2x/wk
3 sets of 12-15 reps @ RPE 8, biceps curls 2x/wk</v>
      </c>
      <c r="E124" s="340"/>
      <c r="F124" s="340"/>
      <c r="G124" s="340"/>
      <c r="H124" s="341"/>
      <c r="J124" s="474" t="s">
        <v>1987</v>
      </c>
      <c r="K124" s="340"/>
      <c r="L124" s="340"/>
      <c r="M124" s="340"/>
      <c r="N124" s="341"/>
    </row>
    <row r="125" spans="2:26" ht="49.5" customHeight="1">
      <c r="B125" s="484"/>
      <c r="D125" s="470" t="s">
        <v>1753</v>
      </c>
      <c r="E125" s="500" t="str">
        <f ca="1">OFFSET('PROGRAMMING SKELETON'!M3,F2-1,0)</f>
        <v>3 sets of 12-15 reps @ RPE 8, triceps press downs 2x/wk
3 sets of 12-15 reps @ RPE 8, biceps curls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B48:B69"/>
    <mergeCell ref="K67:N67"/>
    <mergeCell ref="K68:N68"/>
    <mergeCell ref="E66:H66"/>
    <mergeCell ref="E67:H67"/>
    <mergeCell ref="E68:H68"/>
    <mergeCell ref="B72:B93"/>
    <mergeCell ref="D74:H74"/>
    <mergeCell ref="D72:H72"/>
    <mergeCell ref="J74:N74"/>
    <mergeCell ref="J72:N72"/>
    <mergeCell ref="K77:N77"/>
    <mergeCell ref="E77:H77"/>
    <mergeCell ref="E88:H88"/>
    <mergeCell ref="E75:H76"/>
    <mergeCell ref="K88:N88"/>
    <mergeCell ref="K75:N76"/>
    <mergeCell ref="J75:J76"/>
    <mergeCell ref="P75:P76"/>
    <mergeCell ref="V55:Z68"/>
    <mergeCell ref="E53:H53"/>
    <mergeCell ref="D51:D52"/>
    <mergeCell ref="D50:H50"/>
    <mergeCell ref="D48:H48"/>
    <mergeCell ref="E51:H52"/>
    <mergeCell ref="K64:N64"/>
    <mergeCell ref="E64:H64"/>
    <mergeCell ref="D75:D76"/>
    <mergeCell ref="V51:Z53"/>
    <mergeCell ref="P50:T50"/>
    <mergeCell ref="V54:Z54"/>
    <mergeCell ref="Q53:T53"/>
    <mergeCell ref="V50:Z50"/>
    <mergeCell ref="Q51:T52"/>
    <mergeCell ref="Q64:T64"/>
    <mergeCell ref="P74:T74"/>
    <mergeCell ref="Q67:T67"/>
    <mergeCell ref="V103:Z116"/>
    <mergeCell ref="Q115:T115"/>
    <mergeCell ref="Q114:T114"/>
    <mergeCell ref="Q116:T116"/>
    <mergeCell ref="V78:Z78"/>
    <mergeCell ref="V75:Z77"/>
    <mergeCell ref="V79:Z92"/>
    <mergeCell ref="V96:Z96"/>
    <mergeCell ref="V99:Z101"/>
    <mergeCell ref="V102:Z102"/>
    <mergeCell ref="Q75:T76"/>
    <mergeCell ref="Q91:T91"/>
    <mergeCell ref="Q90:T90"/>
    <mergeCell ref="Q92:T92"/>
    <mergeCell ref="Q88:T88"/>
    <mergeCell ref="Q77:T77"/>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D5:J5"/>
    <mergeCell ref="I6:J6"/>
    <mergeCell ref="I7:J7"/>
    <mergeCell ref="I8:J8"/>
    <mergeCell ref="D8:E8"/>
    <mergeCell ref="D9:E9"/>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P72:T72"/>
    <mergeCell ref="V72:Z72"/>
    <mergeCell ref="J124:N124"/>
    <mergeCell ref="E125:H126"/>
    <mergeCell ref="J125:N126"/>
    <mergeCell ref="D125:D126"/>
    <mergeCell ref="B120:B126"/>
    <mergeCell ref="D124:H124"/>
    <mergeCell ref="E121:H122"/>
    <mergeCell ref="D121:D122"/>
    <mergeCell ref="K116:N116"/>
    <mergeCell ref="E116:H116"/>
    <mergeCell ref="J121:J122"/>
    <mergeCell ref="B96:B117"/>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B24:B45"/>
    <mergeCell ref="D27:D28"/>
    <mergeCell ref="D24:H24"/>
    <mergeCell ref="D26:H26"/>
    <mergeCell ref="E40:H40"/>
    <mergeCell ref="E27:H28"/>
    <mergeCell ref="E29:H29"/>
    <mergeCell ref="E44:H44"/>
    <mergeCell ref="K27:N28"/>
    <mergeCell ref="K29:N29"/>
    <mergeCell ref="J27:J28"/>
    <mergeCell ref="J26:N26"/>
    <mergeCell ref="E42:H42"/>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s>
  <conditionalFormatting sqref="E29:H29 E27">
    <cfRule type="cellIs" dxfId="700" priority="1" operator="equal">
      <formula>0</formula>
    </cfRule>
  </conditionalFormatting>
  <conditionalFormatting sqref="K29:N29 K27">
    <cfRule type="cellIs" dxfId="699" priority="2" operator="equal">
      <formula>0</formula>
    </cfRule>
  </conditionalFormatting>
  <conditionalFormatting sqref="Q29:T29 Q27">
    <cfRule type="cellIs" dxfId="698" priority="3" operator="equal">
      <formula>0</formula>
    </cfRule>
  </conditionalFormatting>
  <conditionalFormatting sqref="E53:H53 E51">
    <cfRule type="cellIs" dxfId="697" priority="4" operator="equal">
      <formula>0</formula>
    </cfRule>
  </conditionalFormatting>
  <conditionalFormatting sqref="K53:N53 K51">
    <cfRule type="cellIs" dxfId="696" priority="5" operator="equal">
      <formula>0</formula>
    </cfRule>
  </conditionalFormatting>
  <conditionalFormatting sqref="Q53:T53 Q51">
    <cfRule type="cellIs" dxfId="695" priority="6" operator="equal">
      <formula>0</formula>
    </cfRule>
  </conditionalFormatting>
  <conditionalFormatting sqref="E77:H77 E75">
    <cfRule type="cellIs" dxfId="694" priority="7" operator="equal">
      <formula>0</formula>
    </cfRule>
  </conditionalFormatting>
  <conditionalFormatting sqref="K77:N77 K75">
    <cfRule type="cellIs" dxfId="693" priority="8" operator="equal">
      <formula>0</formula>
    </cfRule>
  </conditionalFormatting>
  <conditionalFormatting sqref="E40:H44 K40:N44 Q40:T40 E64:H64 K64:N64 Q64:T64 E88:H88 K88:N88 E90:H92 K90:N92 E66:H68 K66:N68 Q66:T68 Q42:T44">
    <cfRule type="cellIs" dxfId="692" priority="9" operator="equal">
      <formula>0</formula>
    </cfRule>
  </conditionalFormatting>
  <conditionalFormatting sqref="U7:W19">
    <cfRule type="cellIs" dxfId="691" priority="10" operator="equal">
      <formula>0</formula>
    </cfRule>
  </conditionalFormatting>
  <conditionalFormatting sqref="U20:W21">
    <cfRule type="cellIs" dxfId="690" priority="11" operator="equal">
      <formula>0</formula>
    </cfRule>
  </conditionalFormatting>
  <conditionalFormatting sqref="Q77:T77 Q75">
    <cfRule type="cellIs" dxfId="689" priority="12" operator="equal">
      <formula>0</formula>
    </cfRule>
  </conditionalFormatting>
  <conditionalFormatting sqref="Q88:T88 Q90:T92">
    <cfRule type="cellIs" dxfId="688" priority="13" operator="equal">
      <formula>0</formula>
    </cfRule>
  </conditionalFormatting>
  <conditionalFormatting sqref="F21:J21">
    <cfRule type="cellIs" dxfId="687" priority="14" operator="equal">
      <formula>0</formula>
    </cfRule>
  </conditionalFormatting>
  <conditionalFormatting sqref="F7:I7">
    <cfRule type="cellIs" dxfId="686" priority="15" operator="equal">
      <formula>0</formula>
    </cfRule>
  </conditionalFormatting>
  <conditionalFormatting sqref="F7:I7">
    <cfRule type="expression" dxfId="685" priority="17">
      <formula>ISERROR(F7)</formula>
    </cfRule>
  </conditionalFormatting>
  <conditionalFormatting sqref="F8:I9 F10:F20">
    <cfRule type="cellIs" dxfId="684" priority="18" operator="equal">
      <formula>0</formula>
    </cfRule>
  </conditionalFormatting>
  <conditionalFormatting sqref="F8:I9 F10:F20">
    <cfRule type="expression" dxfId="683" priority="19">
      <formula>ISERROR(F8)</formula>
    </cfRule>
  </conditionalFormatting>
  <conditionalFormatting sqref="E101:H101 E99">
    <cfRule type="cellIs" dxfId="682" priority="20" operator="equal">
      <formula>0</formula>
    </cfRule>
  </conditionalFormatting>
  <conditionalFormatting sqref="K101:N101 K99">
    <cfRule type="cellIs" dxfId="681" priority="21" operator="equal">
      <formula>0</formula>
    </cfRule>
  </conditionalFormatting>
  <conditionalFormatting sqref="K112:N112 K114:N116 E112:H116">
    <cfRule type="cellIs" dxfId="680" priority="22" operator="equal">
      <formula>0</formula>
    </cfRule>
  </conditionalFormatting>
  <conditionalFormatting sqref="Q101:T101 Q99">
    <cfRule type="cellIs" dxfId="679" priority="23" operator="equal">
      <formula>0</formula>
    </cfRule>
  </conditionalFormatting>
  <conditionalFormatting sqref="Q112:T112 Q114:T116">
    <cfRule type="cellIs" dxfId="678" priority="24" operator="equal">
      <formula>0</formula>
    </cfRule>
  </conditionalFormatting>
  <conditionalFormatting sqref="E121">
    <cfRule type="cellIs" dxfId="677" priority="25" operator="equal">
      <formula>0</formula>
    </cfRule>
  </conditionalFormatting>
  <conditionalFormatting sqref="K121">
    <cfRule type="cellIs" dxfId="676" priority="26" operator="equal">
      <formula>0</formula>
    </cfRule>
  </conditionalFormatting>
  <conditionalFormatting sqref="Q121">
    <cfRule type="cellIs" dxfId="675" priority="27" operator="equal">
      <formula>0</formula>
    </cfRule>
  </conditionalFormatting>
  <conditionalFormatting sqref="E125">
    <cfRule type="cellIs" dxfId="674" priority="28" operator="equal">
      <formula>0</formula>
    </cfRule>
  </conditionalFormatting>
  <conditionalFormatting sqref="M113">
    <cfRule type="cellIs" dxfId="673" priority="29" operator="equal">
      <formula>0</formula>
    </cfRule>
  </conditionalFormatting>
  <conditionalFormatting sqref="L113 N113">
    <cfRule type="cellIs" dxfId="672" priority="30" operator="equal">
      <formula>0</formula>
    </cfRule>
  </conditionalFormatting>
  <conditionalFormatting sqref="J125">
    <cfRule type="cellIs" dxfId="671" priority="31" operator="equal">
      <formula>0</formula>
    </cfRule>
  </conditionalFormatting>
  <conditionalFormatting sqref="E89:H89">
    <cfRule type="cellIs" dxfId="670" priority="32" operator="equal">
      <formula>0</formula>
    </cfRule>
  </conditionalFormatting>
  <conditionalFormatting sqref="K89:N89">
    <cfRule type="cellIs" dxfId="669" priority="33" operator="equal">
      <formula>0</formula>
    </cfRule>
  </conditionalFormatting>
  <conditionalFormatting sqref="Q89:T89">
    <cfRule type="cellIs" dxfId="668" priority="34" operator="equal">
      <formula>0</formula>
    </cfRule>
  </conditionalFormatting>
  <conditionalFormatting sqref="E65:H65">
    <cfRule type="cellIs" dxfId="667" priority="35" operator="equal">
      <formula>0</formula>
    </cfRule>
  </conditionalFormatting>
  <conditionalFormatting sqref="K65:N65">
    <cfRule type="cellIs" dxfId="666" priority="36" operator="equal">
      <formula>0</formula>
    </cfRule>
  </conditionalFormatting>
  <conditionalFormatting sqref="Q65:T65">
    <cfRule type="cellIs" dxfId="665" priority="37" operator="equal">
      <formula>0</formula>
    </cfRule>
  </conditionalFormatting>
  <conditionalFormatting sqref="Q41:T41">
    <cfRule type="cellIs" dxfId="664" priority="38" operator="equal">
      <formula>0</formula>
    </cfRule>
  </conditionalFormatting>
  <conditionalFormatting sqref="K113">
    <cfRule type="cellIs" dxfId="663" priority="39" operator="equal">
      <formula>0</formula>
    </cfRule>
  </conditionalFormatting>
  <conditionalFormatting sqref="G10:G18">
    <cfRule type="cellIs" dxfId="662" priority="40" operator="equal">
      <formula>0</formula>
    </cfRule>
  </conditionalFormatting>
  <conditionalFormatting sqref="G10:G18">
    <cfRule type="expression" dxfId="661" priority="41">
      <formula>ISERROR(G10)</formula>
    </cfRule>
  </conditionalFormatting>
  <conditionalFormatting sqref="H10:H18">
    <cfRule type="cellIs" dxfId="660" priority="42" operator="equal">
      <formula>0</formula>
    </cfRule>
  </conditionalFormatting>
  <conditionalFormatting sqref="H10:H18">
    <cfRule type="expression" dxfId="659" priority="43">
      <formula>ISERROR(H10)</formula>
    </cfRule>
  </conditionalFormatting>
  <conditionalFormatting sqref="I10:I18">
    <cfRule type="cellIs" dxfId="658" priority="44" operator="equal">
      <formula>0</formula>
    </cfRule>
  </conditionalFormatting>
  <conditionalFormatting sqref="I10:I18">
    <cfRule type="expression" dxfId="657"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8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8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2</v>
      </c>
      <c r="F2" s="88">
        <v>2</v>
      </c>
      <c r="G2" s="102"/>
      <c r="H2" s="103"/>
      <c r="I2" s="103"/>
      <c r="J2" s="100" t="s">
        <v>22</v>
      </c>
      <c r="K2" s="105">
        <f ca="1">OFFSET('PROGRAMMING SKELETON'!A3,F2-1,0)</f>
        <v>43576</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2</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Standing Overhead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Low Incline (15*) Bench Press</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Belt Squat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Squat + Chains (20% 1Rm in chains)</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High incline bench Press w/ Dumbbells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Mid Shin Block/Rack Pull</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Slingshot Bench</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Hip Thrusts</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Standing Overhead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1 rep @ RPE 8 (90-93% 1RM)
•5 reps  @ RPE 9 ( ~84% e1RM)
• 76% e1RM x 15 reps (sets of 4-6 reps, all sets &lt; RPE 8.5)</v>
      </c>
      <c r="F27" s="465"/>
      <c r="G27" s="465"/>
      <c r="H27" s="466"/>
      <c r="J27" s="470" t="s">
        <v>1747</v>
      </c>
      <c r="K27" s="464" t="str">
        <f ca="1">OFFSET('PROGRAMMING SKELETON'!E3,F2-1,0)</f>
        <v>• 1 rep @ RPE 8 (90-93% 1RM)
•4 reps  @ RPE 9 ( ~86% e1RM)
• 80% e1RM x 12 reps (sets of 3-4 @ RPE 7-8.5)</v>
      </c>
      <c r="L27" s="465"/>
      <c r="M27" s="465"/>
      <c r="N27" s="466"/>
      <c r="P27" s="470" t="s">
        <v>1747</v>
      </c>
      <c r="Q27" s="464" t="str">
        <f ca="1">OFFSET('PROGRAMMING SKELETON'!F3,F2-1,0)</f>
        <v>• 10 reps @ RPE 7 
• 10 reps  @ RPE 8
• 10 reps @ RPE 9 
•Take off 5% from 10 @ 9 for 1 more set of 10</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Low Incline (15*) Bench Press</v>
      </c>
      <c r="K50" s="340"/>
      <c r="L50" s="340"/>
      <c r="M50" s="340"/>
      <c r="N50" s="341"/>
      <c r="P50" s="474" t="str">
        <f ca="1">OFFSET('PROGRAMMING SKELETON'!J173,F2-1,0)</f>
        <v>Belt Squat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1 rep @ RPE 8 (90-93% 1RM)
•5 reps  @ RPE 9 ( ~84% e1RM)
• 76% e1RM x 15 reps (sets of 4-6 reps, all sets &lt; RPE 8.5)</v>
      </c>
      <c r="F51" s="465"/>
      <c r="G51" s="465"/>
      <c r="H51" s="466"/>
      <c r="J51" s="470" t="s">
        <v>1747</v>
      </c>
      <c r="K51" s="464" t="str">
        <f ca="1">OFFSET('PROGRAMMING SKELETON'!H3,F2-1,0)</f>
        <v>•5 reps @ 7 (79% of 1RM)
•5 reps @ 8 (81% of 1RM)
•5 reps @ 9 (84% of 1RM)
•-5% from 5 @ 9 x 5 reps until @ 9 again (cap at 2 sets of 5)</v>
      </c>
      <c r="L51" s="465"/>
      <c r="M51" s="465"/>
      <c r="N51" s="466"/>
      <c r="P51" s="470" t="s">
        <v>1747</v>
      </c>
      <c r="Q51" s="464" t="str">
        <f ca="1">OFFSET('PROGRAMMING SKELETON'!I3,F2-1,0)</f>
        <v>• 10 reps @ RPE 6
• 10 reps @ RPE 7 
• 10 reps  @ RPE 8
• Repeat 10 @ 8 x 1 set of 10</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Squat + Chains (20% 1Rm in chains)</v>
      </c>
      <c r="E74" s="340"/>
      <c r="F74" s="340"/>
      <c r="G74" s="340"/>
      <c r="H74" s="341"/>
      <c r="J74" s="474" t="str">
        <f ca="1">OFFSET('PROGRAMMING SKELETON'!G228,F2-1,0)</f>
        <v>Touch and Go Bench Press</v>
      </c>
      <c r="K74" s="340"/>
      <c r="L74" s="340"/>
      <c r="M74" s="340"/>
      <c r="N74" s="341"/>
      <c r="P74" s="474" t="str">
        <f ca="1">OFFSET('PROGRAMMING SKELETON'!J228,F2-1,0)</f>
        <v>High incline bench Press w/ Dumbbells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•4 reps @ RPE 7
•4 reps @ RPE 8
• 4 reps @ RPE 9
•Take 5% off from the 4 @ RPE 9 set and do 1 set of 4</v>
      </c>
      <c r="F75" s="465"/>
      <c r="G75" s="465"/>
      <c r="H75" s="466"/>
      <c r="J75" s="470" t="s">
        <v>1747</v>
      </c>
      <c r="K75" s="500" t="str">
        <f ca="1">OFFSET('PROGRAMMING SKELETON'!E57,F2-1,0)</f>
        <v>•5 reps @ 7 (79% of 1RM)
•5 reps @ 8 (81% of 1RM)
•5 reps @ 9 (84% of 1RM)
•-5% from 5 @ 9 x 5 reps until @ 9 again (cap at 2 sets of 5)</v>
      </c>
      <c r="L75" s="465"/>
      <c r="M75" s="465"/>
      <c r="N75" s="466"/>
      <c r="P75" s="470" t="s">
        <v>1747</v>
      </c>
      <c r="Q75" s="500" t="str">
        <f ca="1">OFFSET('PROGRAMMING SKELETON'!F57,F2-1,0)</f>
        <v>• 10 reps @ RPE 7 
• 10 reps  @ RPE 8
• 10 reps @ RPE 9 
•Take off 5% from 10 @ 9 for 1 more set of 10</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Mid Shin Block/Rack Pull</v>
      </c>
      <c r="E98" s="340"/>
      <c r="F98" s="340"/>
      <c r="G98" s="340"/>
      <c r="H98" s="341"/>
      <c r="J98" s="474" t="str">
        <f ca="1">OFFSET('PROGRAMMING SKELETON'!G282,F2-1,0)</f>
        <v>Slingshot Bench</v>
      </c>
      <c r="K98" s="340"/>
      <c r="L98" s="340"/>
      <c r="M98" s="340"/>
      <c r="N98" s="341"/>
      <c r="P98" s="474" t="str">
        <f ca="1">OFFSET('PROGRAMMING SKELETON'!J282,F2-1,0)</f>
        <v>Hip Thrusts</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•4 reps @ RPE 7
•4 reps @ RPE 8
• 4 reps @ RPE 9
•Take 5% off from the 4 @ RPE 9 set and do 1 set of 4</v>
      </c>
      <c r="F99" s="465"/>
      <c r="G99" s="465"/>
      <c r="H99" s="466"/>
      <c r="J99" s="470" t="s">
        <v>1747</v>
      </c>
      <c r="K99" s="500" t="str">
        <f ca="1">OFFSET('PROGRAMMING SKELETON'!H57,F2-1,0)</f>
        <v>•4 reps @ RPE 7
•4 reps @ RPE 8
• 4 reps @ RPE 9
•Take 5% off from the 4 @ RPE 9 set and do 2-3 sets of 4 (until effort is ~ RPE 9 again)</v>
      </c>
      <c r="L99" s="465"/>
      <c r="M99" s="465"/>
      <c r="N99" s="466"/>
      <c r="P99" s="470" t="s">
        <v>1747</v>
      </c>
      <c r="Q99" s="500" t="str">
        <f ca="1">OFFSET('PROGRAMMING SKELETON'!I57,F2-1,0)</f>
        <v>• 10 reps @ RPE 7 
• 10 reps  @ RPE 8
• 10 reps @ RPE 9 
•Take off 5% from 10 @ 9 for 1 more set of 10</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25 min steady state @ RPE 6 2x/wk</v>
      </c>
      <c r="E120" s="340"/>
      <c r="F120" s="340"/>
      <c r="G120" s="340"/>
      <c r="H120" s="341"/>
      <c r="J120" s="474" t="str">
        <f ca="1">OFFSET('PROGRAMMING SKELETON'!K3,F2-1,0)</f>
        <v>2 sets of upper back work x 12-20 reps @ RPE 8-9, 2x/wk</v>
      </c>
      <c r="K120" s="340"/>
      <c r="L120" s="340"/>
      <c r="M120" s="340"/>
      <c r="N120" s="341"/>
      <c r="P120" s="474" t="str">
        <f ca="1">OFFSET('PROGRAMMING SKELETON'!L3,F2-1,0)</f>
        <v>7 min ab work AMRAP 2x/wk</v>
      </c>
      <c r="Q120" s="340"/>
      <c r="R120" s="340"/>
      <c r="S120" s="340"/>
      <c r="T120" s="341"/>
    </row>
    <row r="121" spans="2:26" ht="49.5" customHeight="1">
      <c r="B121" s="484"/>
      <c r="D121" s="470" t="s">
        <v>1753</v>
      </c>
      <c r="E121" s="500" t="str">
        <f ca="1">OFFSET('PROGRAMMING SKELETON'!J3,F2-1,0)</f>
        <v>25 min steady state @ RPE 6 2x/wk</v>
      </c>
      <c r="F121" s="465"/>
      <c r="G121" s="465"/>
      <c r="H121" s="466"/>
      <c r="J121" s="470" t="s">
        <v>1753</v>
      </c>
      <c r="K121" s="500" t="str">
        <f ca="1">OFFSET('PROGRAMMING SKELETON'!K3,F2-1,0)</f>
        <v>2 sets of upper back work x 12-20 reps @ RPE 8-9, 2x/wk</v>
      </c>
      <c r="L121" s="465"/>
      <c r="M121" s="465"/>
      <c r="N121" s="466"/>
      <c r="P121" s="470" t="s">
        <v>1753</v>
      </c>
      <c r="Q121" s="500" t="str">
        <f ca="1">OFFSET('PROGRAMMING SKELETON'!L3,F2-1,0)</f>
        <v>7 min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3 sets of 12-15 reps @ RPE 8, triceps press downs 2x/wk
3 sets of 12-15 reps @ RPE 8, biceps curls 2x/wk</v>
      </c>
      <c r="E124" s="340"/>
      <c r="F124" s="340"/>
      <c r="G124" s="340"/>
      <c r="H124" s="341"/>
      <c r="J124" s="474" t="s">
        <v>1987</v>
      </c>
      <c r="K124" s="340"/>
      <c r="L124" s="340"/>
      <c r="M124" s="340"/>
      <c r="N124" s="341"/>
    </row>
    <row r="125" spans="2:26" ht="49.5" customHeight="1">
      <c r="B125" s="484"/>
      <c r="D125" s="470" t="s">
        <v>1753</v>
      </c>
      <c r="E125" s="500" t="str">
        <f ca="1">OFFSET('PROGRAMMING SKELETON'!M3,F2-1,0)</f>
        <v>3 sets of 12-15 reps @ RPE 8, triceps press downs 2x/wk
3 sets of 12-15 reps @ RPE 8, biceps curls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656" priority="1" operator="equal">
      <formula>0</formula>
    </cfRule>
  </conditionalFormatting>
  <conditionalFormatting sqref="K29:N29 K27">
    <cfRule type="cellIs" dxfId="655" priority="2" operator="equal">
      <formula>0</formula>
    </cfRule>
  </conditionalFormatting>
  <conditionalFormatting sqref="Q29:T29 Q27">
    <cfRule type="cellIs" dxfId="654" priority="3" operator="equal">
      <formula>0</formula>
    </cfRule>
  </conditionalFormatting>
  <conditionalFormatting sqref="E53:H53 E51">
    <cfRule type="cellIs" dxfId="653" priority="4" operator="equal">
      <formula>0</formula>
    </cfRule>
  </conditionalFormatting>
  <conditionalFormatting sqref="K53:N53 K51">
    <cfRule type="cellIs" dxfId="652" priority="5" operator="equal">
      <formula>0</formula>
    </cfRule>
  </conditionalFormatting>
  <conditionalFormatting sqref="Q53:T53 Q51">
    <cfRule type="cellIs" dxfId="651" priority="6" operator="equal">
      <formula>0</formula>
    </cfRule>
  </conditionalFormatting>
  <conditionalFormatting sqref="E77:H77 E75">
    <cfRule type="cellIs" dxfId="650" priority="7" operator="equal">
      <formula>0</formula>
    </cfRule>
  </conditionalFormatting>
  <conditionalFormatting sqref="K77:N77 K75">
    <cfRule type="cellIs" dxfId="649" priority="8" operator="equal">
      <formula>0</formula>
    </cfRule>
  </conditionalFormatting>
  <conditionalFormatting sqref="E40:H44 K40:N44 Q40:T40 E64:H64 K64:N64 Q64:T64 E88:H88 K88:N88 E90:H92 K90:N92 E66:H68 K66:N68 Q66:T68 Q42:T44">
    <cfRule type="cellIs" dxfId="648" priority="9" operator="equal">
      <formula>0</formula>
    </cfRule>
  </conditionalFormatting>
  <conditionalFormatting sqref="U7:W19">
    <cfRule type="cellIs" dxfId="647" priority="10" operator="equal">
      <formula>0</formula>
    </cfRule>
  </conditionalFormatting>
  <conditionalFormatting sqref="U20:W21">
    <cfRule type="cellIs" dxfId="646" priority="11" operator="equal">
      <formula>0</formula>
    </cfRule>
  </conditionalFormatting>
  <conditionalFormatting sqref="Q77:T77 Q75">
    <cfRule type="cellIs" dxfId="645" priority="12" operator="equal">
      <formula>0</formula>
    </cfRule>
  </conditionalFormatting>
  <conditionalFormatting sqref="Q88:T88 Q90:T92">
    <cfRule type="cellIs" dxfId="644" priority="13" operator="equal">
      <formula>0</formula>
    </cfRule>
  </conditionalFormatting>
  <conditionalFormatting sqref="F21:J21">
    <cfRule type="cellIs" dxfId="643" priority="14" operator="equal">
      <formula>0</formula>
    </cfRule>
  </conditionalFormatting>
  <conditionalFormatting sqref="F7:I7">
    <cfRule type="cellIs" dxfId="642" priority="15" operator="equal">
      <formula>0</formula>
    </cfRule>
  </conditionalFormatting>
  <conditionalFormatting sqref="F7:I7">
    <cfRule type="expression" dxfId="641" priority="16">
      <formula>ISERROR(F7)</formula>
    </cfRule>
  </conditionalFormatting>
  <conditionalFormatting sqref="F8:I9 F10:F20">
    <cfRule type="cellIs" dxfId="640" priority="17" operator="equal">
      <formula>0</formula>
    </cfRule>
  </conditionalFormatting>
  <conditionalFormatting sqref="F8:I9 F10:F20">
    <cfRule type="expression" dxfId="639" priority="18">
      <formula>ISERROR(F8)</formula>
    </cfRule>
  </conditionalFormatting>
  <conditionalFormatting sqref="E101:H101 E99">
    <cfRule type="cellIs" dxfId="638" priority="19" operator="equal">
      <formula>0</formula>
    </cfRule>
  </conditionalFormatting>
  <conditionalFormatting sqref="K101:N101 K99">
    <cfRule type="cellIs" dxfId="637" priority="20" operator="equal">
      <formula>0</formula>
    </cfRule>
  </conditionalFormatting>
  <conditionalFormatting sqref="K112:N112 K114:N116 E112:H116">
    <cfRule type="cellIs" dxfId="636" priority="21" operator="equal">
      <formula>0</formula>
    </cfRule>
  </conditionalFormatting>
  <conditionalFormatting sqref="Q101:T101 Q99">
    <cfRule type="cellIs" dxfId="635" priority="22" operator="equal">
      <formula>0</formula>
    </cfRule>
  </conditionalFormatting>
  <conditionalFormatting sqref="Q112:T112 Q114:T116">
    <cfRule type="cellIs" dxfId="634" priority="23" operator="equal">
      <formula>0</formula>
    </cfRule>
  </conditionalFormatting>
  <conditionalFormatting sqref="E121">
    <cfRule type="cellIs" dxfId="633" priority="24" operator="equal">
      <formula>0</formula>
    </cfRule>
  </conditionalFormatting>
  <conditionalFormatting sqref="K121">
    <cfRule type="cellIs" dxfId="632" priority="25" operator="equal">
      <formula>0</formula>
    </cfRule>
  </conditionalFormatting>
  <conditionalFormatting sqref="Q121">
    <cfRule type="cellIs" dxfId="631" priority="26" operator="equal">
      <formula>0</formula>
    </cfRule>
  </conditionalFormatting>
  <conditionalFormatting sqref="E125">
    <cfRule type="cellIs" dxfId="630" priority="27" operator="equal">
      <formula>0</formula>
    </cfRule>
  </conditionalFormatting>
  <conditionalFormatting sqref="L113 N113">
    <cfRule type="cellIs" dxfId="629" priority="28" operator="equal">
      <formula>0</formula>
    </cfRule>
  </conditionalFormatting>
  <conditionalFormatting sqref="J125">
    <cfRule type="cellIs" dxfId="628" priority="29" operator="equal">
      <formula>0</formula>
    </cfRule>
  </conditionalFormatting>
  <conditionalFormatting sqref="E89:H89">
    <cfRule type="cellIs" dxfId="627" priority="30" operator="equal">
      <formula>0</formula>
    </cfRule>
  </conditionalFormatting>
  <conditionalFormatting sqref="K89:N89">
    <cfRule type="cellIs" dxfId="626" priority="31" operator="equal">
      <formula>0</formula>
    </cfRule>
  </conditionalFormatting>
  <conditionalFormatting sqref="Q89:T89">
    <cfRule type="cellIs" dxfId="625" priority="32" operator="equal">
      <formula>0</formula>
    </cfRule>
  </conditionalFormatting>
  <conditionalFormatting sqref="E65:H65">
    <cfRule type="cellIs" dxfId="624" priority="33" operator="equal">
      <formula>0</formula>
    </cfRule>
  </conditionalFormatting>
  <conditionalFormatting sqref="K65:N65">
    <cfRule type="cellIs" dxfId="623" priority="34" operator="equal">
      <formula>0</formula>
    </cfRule>
  </conditionalFormatting>
  <conditionalFormatting sqref="Q65:T65">
    <cfRule type="cellIs" dxfId="622" priority="35" operator="equal">
      <formula>0</formula>
    </cfRule>
  </conditionalFormatting>
  <conditionalFormatting sqref="Q41:T41">
    <cfRule type="cellIs" dxfId="621" priority="36" operator="equal">
      <formula>0</formula>
    </cfRule>
  </conditionalFormatting>
  <conditionalFormatting sqref="K113">
    <cfRule type="cellIs" dxfId="620" priority="37" operator="equal">
      <formula>0</formula>
    </cfRule>
  </conditionalFormatting>
  <conditionalFormatting sqref="M113">
    <cfRule type="cellIs" dxfId="619" priority="38" operator="equal">
      <formula>0</formula>
    </cfRule>
  </conditionalFormatting>
  <conditionalFormatting sqref="G10:G18">
    <cfRule type="cellIs" dxfId="618" priority="39" operator="equal">
      <formula>0</formula>
    </cfRule>
  </conditionalFormatting>
  <conditionalFormatting sqref="G10:G18">
    <cfRule type="expression" dxfId="617" priority="40">
      <formula>ISERROR(G10)</formula>
    </cfRule>
  </conditionalFormatting>
  <conditionalFormatting sqref="H10:H18">
    <cfRule type="cellIs" dxfId="616" priority="41" operator="equal">
      <formula>0</formula>
    </cfRule>
  </conditionalFormatting>
  <conditionalFormatting sqref="H10:H18">
    <cfRule type="expression" dxfId="615" priority="42">
      <formula>ISERROR(H10)</formula>
    </cfRule>
  </conditionalFormatting>
  <conditionalFormatting sqref="I10:I18">
    <cfRule type="cellIs" dxfId="614" priority="43" operator="equal">
      <formula>0</formula>
    </cfRule>
  </conditionalFormatting>
  <conditionalFormatting sqref="I10:I18">
    <cfRule type="expression" dxfId="613"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9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9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3</v>
      </c>
      <c r="F2" s="88">
        <v>3</v>
      </c>
      <c r="G2" s="102" t="s">
        <v>1089</v>
      </c>
      <c r="H2" s="103"/>
      <c r="I2" s="103"/>
      <c r="J2" s="100" t="s">
        <v>22</v>
      </c>
      <c r="K2" s="105">
        <f ca="1">OFFSET('PROGRAMMING SKELETON'!A3,F2-1,0)</f>
        <v>43583</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3</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Standing Overhead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Low Incline (15*) Bench Press</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Belt Squat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Squat + Chains (20% 1Rm in chains)</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High incline bench Press w/ Dumbbells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Mid Shin Block/Rack Pull</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Slingshot Bench</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Hip Thrusts</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Standing Overhead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1 rep @ RPE 8 (90-93% 1RM)
•5 reps  @ RPE 9 ( ~84% e1RM)
• 76% e1RM x 20 reps (sets of 4-6 reps, all sets &lt; RPE 8.5)</v>
      </c>
      <c r="F27" s="465"/>
      <c r="G27" s="465"/>
      <c r="H27" s="466"/>
      <c r="J27" s="470" t="s">
        <v>1747</v>
      </c>
      <c r="K27" s="464" t="str">
        <f ca="1">OFFSET('PROGRAMMING SKELETON'!E3,F2-1,0)</f>
        <v>• 1 rep @ RPE 8 (90-93% 1RM)
•4 reps  @ RPE 9 ( ~86% e1RM)
• 80% e1RM x 16 reps (sets of 3-4 @ RPE 7-8.5)</v>
      </c>
      <c r="L27" s="465"/>
      <c r="M27" s="465"/>
      <c r="N27" s="466"/>
      <c r="P27" s="470" t="s">
        <v>1747</v>
      </c>
      <c r="Q27" s="464" t="str">
        <f ca="1">OFFSET('PROGRAMMING SKELETON'!F3,F2-1,0)</f>
        <v>• 10 reps @ RPE 7 
• 10 reps  @ RPE 8
• 10 reps @ RPE 9 
•Take off 5% from 10 @ 9 for 1 more set of 10</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Low Incline (15*) Bench Press</v>
      </c>
      <c r="K50" s="340"/>
      <c r="L50" s="340"/>
      <c r="M50" s="340"/>
      <c r="N50" s="341"/>
      <c r="P50" s="474" t="str">
        <f ca="1">OFFSET('PROGRAMMING SKELETON'!J173,F2-1,0)</f>
        <v>Belt Squat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1 rep @ RPE 8 (90-93% 1RM)
•5 reps  @ RPE 9 ( ~84% e1RM)
• 76% e1RM x 20 reps (sets of 4-6 reps, all sets &lt; RPE 8.5)</v>
      </c>
      <c r="F51" s="465"/>
      <c r="G51" s="465"/>
      <c r="H51" s="466"/>
      <c r="J51" s="470" t="s">
        <v>1747</v>
      </c>
      <c r="K51" s="464" t="str">
        <f ca="1">OFFSET('PROGRAMMING SKELETON'!H3,F2-1,0)</f>
        <v>•5 reps @ 7 (79% of 1RM)
•5 reps @ 8 (81% of 1RM)
•5 reps @ 9 (84% of 1RM)
•-5% from 5 @ 9 x 5 reps until @ 9 again (cap at 2 sets of 5)</v>
      </c>
      <c r="L51" s="465"/>
      <c r="M51" s="465"/>
      <c r="N51" s="466"/>
      <c r="P51" s="470" t="s">
        <v>1747</v>
      </c>
      <c r="Q51" s="464" t="str">
        <f ca="1">OFFSET('PROGRAMMING SKELETON'!I3,F2-1,0)</f>
        <v>• 10 reps @ RPE 6
• 10 reps @ RPE 7 
• 10 reps  @ RPE 8
• Repeat 10 @ 8 x 1 set of 10</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51"/>
      <c r="L65" s="151"/>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Squat + Chains (20% 1Rm in chains)</v>
      </c>
      <c r="E74" s="340"/>
      <c r="F74" s="340"/>
      <c r="G74" s="340"/>
      <c r="H74" s="341"/>
      <c r="J74" s="474" t="str">
        <f ca="1">OFFSET('PROGRAMMING SKELETON'!G228,F2-1,0)</f>
        <v>Touch and Go Bench Press</v>
      </c>
      <c r="K74" s="340"/>
      <c r="L74" s="340"/>
      <c r="M74" s="340"/>
      <c r="N74" s="341"/>
      <c r="P74" s="474" t="str">
        <f ca="1">OFFSET('PROGRAMMING SKELETON'!J228,F2-1,0)</f>
        <v>High incline bench Press w/ Dumbbells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 xml:space="preserve">•4 reps @ RPE 7
•4 reps @ RPE 8
• 4 reps @ RPE 9
•Take 5% off from the 4 @ RPE 9 set and do sets of 4 until @ 9 again (Cap at 2 sets) </v>
      </c>
      <c r="F75" s="465"/>
      <c r="G75" s="465"/>
      <c r="H75" s="466"/>
      <c r="J75" s="470" t="s">
        <v>1747</v>
      </c>
      <c r="K75" s="500" t="str">
        <f ca="1">OFFSET('PROGRAMMING SKELETON'!E57,F2-1,0)</f>
        <v>•5 reps @ 7 (79% of 1RM)
•5 reps @ 8 (81% of 1RM)
•5 reps @ 9 (84% of 1RM)
•-5% from 5 @ 9 x 5 reps until @ 9 again (cap at 2 sets of 5)</v>
      </c>
      <c r="L75" s="465"/>
      <c r="M75" s="465"/>
      <c r="N75" s="466"/>
      <c r="P75" s="470" t="s">
        <v>1747</v>
      </c>
      <c r="Q75" s="500" t="str">
        <f ca="1">OFFSET('PROGRAMMING SKELETON'!F57,F2-1,0)</f>
        <v>• 10 reps @ RPE 7 
• 10 reps  @ RPE 8
• 10 reps @ RPE 9 
•Take off 5% from 10 @ 9 for 1 more set of 10</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Mid Shin Block/Rack Pull</v>
      </c>
      <c r="E98" s="340"/>
      <c r="F98" s="340"/>
      <c r="G98" s="340"/>
      <c r="H98" s="341"/>
      <c r="J98" s="474" t="str">
        <f ca="1">OFFSET('PROGRAMMING SKELETON'!G282,F2-1,0)</f>
        <v>Slingshot Bench</v>
      </c>
      <c r="K98" s="340"/>
      <c r="L98" s="340"/>
      <c r="M98" s="340"/>
      <c r="N98" s="341"/>
      <c r="P98" s="474" t="str">
        <f ca="1">OFFSET('PROGRAMMING SKELETON'!J282,F2-1,0)</f>
        <v>Hip Thrusts</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 xml:space="preserve">•4 reps @ RPE 7
•4 reps @ RPE 8
• 4 reps @ RPE 9
•Take 5% off from the 4 @ RPE 9 set and do sets of 4 until @ 9 again (Cap at 2 sets) </v>
      </c>
      <c r="F99" s="465"/>
      <c r="G99" s="465"/>
      <c r="H99" s="466"/>
      <c r="J99" s="470" t="s">
        <v>1747</v>
      </c>
      <c r="K99" s="500" t="str">
        <f ca="1">OFFSET('PROGRAMMING SKELETON'!H57,F2-1,0)</f>
        <v>•4 reps @ RPE 7
•4 reps @ RPE 8
• 4 reps @ RPE 9
•Take 5% off from the 4 @ RPE 9 set and do 2-3 sets of 4 (until effort is ~ RPE 9 again)</v>
      </c>
      <c r="L99" s="465"/>
      <c r="M99" s="465"/>
      <c r="N99" s="466"/>
      <c r="P99" s="470" t="s">
        <v>1747</v>
      </c>
      <c r="Q99" s="500" t="str">
        <f ca="1">OFFSET('PROGRAMMING SKELETON'!I57,F2-1,0)</f>
        <v>• 10 reps @ RPE 7 
• 10 reps  @ RPE 8
• 10 reps @ RPE 9 
•Take off 5% from 10 @ 9 for 1 more set of 10</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3"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31"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25 min steady state @ RPE 6 2x/wk</v>
      </c>
      <c r="E120" s="340"/>
      <c r="F120" s="340"/>
      <c r="G120" s="340"/>
      <c r="H120" s="341"/>
      <c r="J120" s="474" t="str">
        <f ca="1">OFFSET('PROGRAMMING SKELETON'!K3,F2-1,0)</f>
        <v>2 sets of upper back work x 12-20 reps @ RPE 8-9, 2x/wk</v>
      </c>
      <c r="K120" s="340"/>
      <c r="L120" s="340"/>
      <c r="M120" s="340"/>
      <c r="N120" s="341"/>
      <c r="P120" s="474" t="str">
        <f ca="1">OFFSET('PROGRAMMING SKELETON'!L3,F2-1,0)</f>
        <v>7 min ab work AMRAP 2x/wk</v>
      </c>
      <c r="Q120" s="340"/>
      <c r="R120" s="340"/>
      <c r="S120" s="340"/>
      <c r="T120" s="341"/>
    </row>
    <row r="121" spans="2:26" ht="49.5" customHeight="1">
      <c r="B121" s="484"/>
      <c r="D121" s="470" t="s">
        <v>1753</v>
      </c>
      <c r="E121" s="500" t="str">
        <f ca="1">OFFSET('PROGRAMMING SKELETON'!J3,F2-1,0)</f>
        <v>25 min steady state @ RPE 6 2x/wk</v>
      </c>
      <c r="F121" s="465"/>
      <c r="G121" s="465"/>
      <c r="H121" s="466"/>
      <c r="J121" s="470" t="s">
        <v>1753</v>
      </c>
      <c r="K121" s="500" t="str">
        <f ca="1">OFFSET('PROGRAMMING SKELETON'!K3,F2-1,0)</f>
        <v>2 sets of upper back work x 12-20 reps @ RPE 8-9, 2x/wk</v>
      </c>
      <c r="L121" s="465"/>
      <c r="M121" s="465"/>
      <c r="N121" s="466"/>
      <c r="P121" s="470" t="s">
        <v>1753</v>
      </c>
      <c r="Q121" s="500" t="str">
        <f ca="1">OFFSET('PROGRAMMING SKELETON'!L3,F2-1,0)</f>
        <v>7 min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3 sets of 12-15 reps @ RPE 8, triceps press downs 2x/wk
3 sets of 12-15 reps @ RPE 8, biceps curls 2x/wk</v>
      </c>
      <c r="E124" s="340"/>
      <c r="F124" s="340"/>
      <c r="G124" s="340"/>
      <c r="H124" s="341"/>
      <c r="J124" s="474" t="s">
        <v>1987</v>
      </c>
      <c r="K124" s="340"/>
      <c r="L124" s="340"/>
      <c r="M124" s="340"/>
      <c r="N124" s="341"/>
    </row>
    <row r="125" spans="2:26" ht="49.5" customHeight="1">
      <c r="B125" s="484"/>
      <c r="D125" s="470" t="s">
        <v>1753</v>
      </c>
      <c r="E125" s="500" t="str">
        <f ca="1">OFFSET('PROGRAMMING SKELETON'!M3,F2-1,0)</f>
        <v>3 sets of 12-15 reps @ RPE 8, triceps press downs 2x/wk
3 sets of 12-15 reps @ RPE 8, biceps curls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612" priority="1" operator="equal">
      <formula>0</formula>
    </cfRule>
  </conditionalFormatting>
  <conditionalFormatting sqref="K29:N29 K27">
    <cfRule type="cellIs" dxfId="611" priority="2" operator="equal">
      <formula>0</formula>
    </cfRule>
  </conditionalFormatting>
  <conditionalFormatting sqref="Q29:T29 Q27">
    <cfRule type="cellIs" dxfId="610" priority="3" operator="equal">
      <formula>0</formula>
    </cfRule>
  </conditionalFormatting>
  <conditionalFormatting sqref="E53:H53 E51">
    <cfRule type="cellIs" dxfId="609" priority="4" operator="equal">
      <formula>0</formula>
    </cfRule>
  </conditionalFormatting>
  <conditionalFormatting sqref="K53:N53 K51">
    <cfRule type="cellIs" dxfId="608" priority="5" operator="equal">
      <formula>0</formula>
    </cfRule>
  </conditionalFormatting>
  <conditionalFormatting sqref="Q53:T53 Q51">
    <cfRule type="cellIs" dxfId="607" priority="6" operator="equal">
      <formula>0</formula>
    </cfRule>
  </conditionalFormatting>
  <conditionalFormatting sqref="E77:H77 E75">
    <cfRule type="cellIs" dxfId="606" priority="7" operator="equal">
      <formula>0</formula>
    </cfRule>
  </conditionalFormatting>
  <conditionalFormatting sqref="K77:N77 K75">
    <cfRule type="cellIs" dxfId="605" priority="8" operator="equal">
      <formula>0</formula>
    </cfRule>
  </conditionalFormatting>
  <conditionalFormatting sqref="E40:H44 K40:N44 Q40:T40 E64:H64 Q64:T64 E88:H88 K88:N88 E90:H92 K90:N92 E66:H68 Q66:T68 Q42:T44">
    <cfRule type="cellIs" dxfId="604" priority="9" operator="equal">
      <formula>0</formula>
    </cfRule>
  </conditionalFormatting>
  <conditionalFormatting sqref="U7:W19">
    <cfRule type="cellIs" dxfId="603" priority="10" operator="equal">
      <formula>0</formula>
    </cfRule>
  </conditionalFormatting>
  <conditionalFormatting sqref="U20:W21">
    <cfRule type="cellIs" dxfId="602" priority="11" operator="equal">
      <formula>0</formula>
    </cfRule>
  </conditionalFormatting>
  <conditionalFormatting sqref="Q77:T77 Q75">
    <cfRule type="cellIs" dxfId="601" priority="12" operator="equal">
      <formula>0</formula>
    </cfRule>
  </conditionalFormatting>
  <conditionalFormatting sqref="Q88:T88 Q90:T92">
    <cfRule type="cellIs" dxfId="600" priority="13" operator="equal">
      <formula>0</formula>
    </cfRule>
  </conditionalFormatting>
  <conditionalFormatting sqref="F21:J21">
    <cfRule type="cellIs" dxfId="599" priority="14" operator="equal">
      <formula>0</formula>
    </cfRule>
  </conditionalFormatting>
  <conditionalFormatting sqref="F7:I7">
    <cfRule type="cellIs" dxfId="598" priority="15" operator="equal">
      <formula>0</formula>
    </cfRule>
  </conditionalFormatting>
  <conditionalFormatting sqref="F7:I7">
    <cfRule type="expression" dxfId="597" priority="16">
      <formula>ISERROR(F7)</formula>
    </cfRule>
  </conditionalFormatting>
  <conditionalFormatting sqref="F8:I9 F10:F20">
    <cfRule type="cellIs" dxfId="596" priority="17" operator="equal">
      <formula>0</formula>
    </cfRule>
  </conditionalFormatting>
  <conditionalFormatting sqref="F8:I9 F10:F20">
    <cfRule type="expression" dxfId="595" priority="18">
      <formula>ISERROR(F8)</formula>
    </cfRule>
  </conditionalFormatting>
  <conditionalFormatting sqref="E101:H101 E99">
    <cfRule type="cellIs" dxfId="594" priority="19" operator="equal">
      <formula>0</formula>
    </cfRule>
  </conditionalFormatting>
  <conditionalFormatting sqref="K101:N101 K99">
    <cfRule type="cellIs" dxfId="593" priority="20" operator="equal">
      <formula>0</formula>
    </cfRule>
  </conditionalFormatting>
  <conditionalFormatting sqref="E112:H116">
    <cfRule type="cellIs" dxfId="592" priority="21" operator="equal">
      <formula>0</formula>
    </cfRule>
  </conditionalFormatting>
  <conditionalFormatting sqref="Q101:T101 Q99">
    <cfRule type="cellIs" dxfId="591" priority="22" operator="equal">
      <formula>0</formula>
    </cfRule>
  </conditionalFormatting>
  <conditionalFormatting sqref="Q112:T112 Q114:T116">
    <cfRule type="cellIs" dxfId="590" priority="23" operator="equal">
      <formula>0</formula>
    </cfRule>
  </conditionalFormatting>
  <conditionalFormatting sqref="K121">
    <cfRule type="cellIs" dxfId="589" priority="24" operator="equal">
      <formula>0</formula>
    </cfRule>
  </conditionalFormatting>
  <conditionalFormatting sqref="E125">
    <cfRule type="cellIs" dxfId="588" priority="25" operator="equal">
      <formula>0</formula>
    </cfRule>
  </conditionalFormatting>
  <conditionalFormatting sqref="E121">
    <cfRule type="cellIs" dxfId="587" priority="26" operator="equal">
      <formula>0</formula>
    </cfRule>
  </conditionalFormatting>
  <conditionalFormatting sqref="Q121">
    <cfRule type="cellIs" dxfId="586" priority="27" operator="equal">
      <formula>0</formula>
    </cfRule>
  </conditionalFormatting>
  <conditionalFormatting sqref="J125">
    <cfRule type="cellIs" dxfId="585" priority="28" operator="equal">
      <formula>0</formula>
    </cfRule>
  </conditionalFormatting>
  <conditionalFormatting sqref="E89:H89">
    <cfRule type="cellIs" dxfId="584" priority="29" operator="equal">
      <formula>0</formula>
    </cfRule>
  </conditionalFormatting>
  <conditionalFormatting sqref="K89:N89">
    <cfRule type="cellIs" dxfId="583" priority="30" operator="equal">
      <formula>0</formula>
    </cfRule>
  </conditionalFormatting>
  <conditionalFormatting sqref="Q89:T89">
    <cfRule type="cellIs" dxfId="582" priority="31" operator="equal">
      <formula>0</formula>
    </cfRule>
  </conditionalFormatting>
  <conditionalFormatting sqref="E65:H65">
    <cfRule type="cellIs" dxfId="581" priority="32" operator="equal">
      <formula>0</formula>
    </cfRule>
  </conditionalFormatting>
  <conditionalFormatting sqref="Q65:T65">
    <cfRule type="cellIs" dxfId="580" priority="33" operator="equal">
      <formula>0</formula>
    </cfRule>
  </conditionalFormatting>
  <conditionalFormatting sqref="Q41:T41">
    <cfRule type="cellIs" dxfId="579" priority="34" operator="equal">
      <formula>0</formula>
    </cfRule>
  </conditionalFormatting>
  <conditionalFormatting sqref="G10:G18">
    <cfRule type="cellIs" dxfId="578" priority="35" operator="equal">
      <formula>0</formula>
    </cfRule>
  </conditionalFormatting>
  <conditionalFormatting sqref="G10:G18">
    <cfRule type="expression" dxfId="577" priority="36">
      <formula>ISERROR(G10)</formula>
    </cfRule>
  </conditionalFormatting>
  <conditionalFormatting sqref="H10:H18">
    <cfRule type="cellIs" dxfId="576" priority="37" operator="equal">
      <formula>0</formula>
    </cfRule>
  </conditionalFormatting>
  <conditionalFormatting sqref="H10:H18">
    <cfRule type="expression" dxfId="575" priority="38">
      <formula>ISERROR(H10)</formula>
    </cfRule>
  </conditionalFormatting>
  <conditionalFormatting sqref="I10:I18">
    <cfRule type="cellIs" dxfId="574" priority="39" operator="equal">
      <formula>0</formula>
    </cfRule>
  </conditionalFormatting>
  <conditionalFormatting sqref="I10:I18">
    <cfRule type="expression" dxfId="573" priority="40">
      <formula>ISERROR(I10)</formula>
    </cfRule>
  </conditionalFormatting>
  <conditionalFormatting sqref="K65:N65">
    <cfRule type="cellIs" dxfId="572" priority="41" operator="equal">
      <formula>0</formula>
    </cfRule>
  </conditionalFormatting>
  <conditionalFormatting sqref="K112:N116">
    <cfRule type="cellIs" dxfId="571" priority="42" operator="equal">
      <formula>0</formula>
    </cfRule>
  </conditionalFormatting>
  <conditionalFormatting sqref="K64:N64 K66:N68">
    <cfRule type="cellIs" dxfId="570"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A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A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4</v>
      </c>
      <c r="F2" s="88">
        <v>4</v>
      </c>
      <c r="G2" s="102" t="s">
        <v>1089</v>
      </c>
      <c r="H2" s="103"/>
      <c r="I2" s="103"/>
      <c r="J2" s="100" t="s">
        <v>22</v>
      </c>
      <c r="K2" s="105">
        <f ca="1">OFFSET('PROGRAMMING SKELETON'!A3,F2-1,0)</f>
        <v>43590</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4</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Standing Overhead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Low Incline (15*) Bench Press</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Belt Squat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Squat + Chains (20% 1Rm in chains)</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High incline bench Press w/ Dumbbells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Mid Shin Block/Rack Pull</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Slingshot Bench</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Hip Thrusts</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Standing Overhead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1 rep @ RPE 8 (90-93% 1RM)
•5 reps  @ RPE 9 ( ~84% e1RM)
• 76% e1RM x 25 reps (sets of 4-6 reps, all sets &lt; RPE 8.5)</v>
      </c>
      <c r="F27" s="465"/>
      <c r="G27" s="465"/>
      <c r="H27" s="466"/>
      <c r="J27" s="470" t="s">
        <v>1747</v>
      </c>
      <c r="K27" s="464" t="str">
        <f ca="1">OFFSET('PROGRAMMING SKELETON'!E3,F2-1,0)</f>
        <v>• 1 rep @ RPE 8 (90-93% 1RM)
•4 reps  @ RPE 9 ( ~86% e1RM)
• 80% e1RM x 20 reps (sets of 3-4 @ RPE 7-8.5)</v>
      </c>
      <c r="L27" s="465"/>
      <c r="M27" s="465"/>
      <c r="N27" s="466"/>
      <c r="P27" s="470" t="s">
        <v>1747</v>
      </c>
      <c r="Q27" s="464" t="str">
        <f ca="1">OFFSET('PROGRAMMING SKELETON'!F3,F2-1,0)</f>
        <v>• 10 reps @ RPE 7 
• 10 reps  @ RPE 8
• 10 reps @ RPE 9 
•Take off 5% from 10 @ 9 for 1-2 more sets of 10 (until @ 9 again)</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Low Incline (15*) Bench Press</v>
      </c>
      <c r="K50" s="340"/>
      <c r="L50" s="340"/>
      <c r="M50" s="340"/>
      <c r="N50" s="341"/>
      <c r="P50" s="474" t="str">
        <f ca="1">OFFSET('PROGRAMMING SKELETON'!J173,F2-1,0)</f>
        <v>Belt Squat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1 rep @ RPE 8 (90-93% 1RM)
•5 reps  @ RPE 9 ( ~84% e1RM)
• 76% e1RM x 25 reps (sets of 4-6 reps, all sets &lt; RPE 8.5)</v>
      </c>
      <c r="F51" s="465"/>
      <c r="G51" s="465"/>
      <c r="H51" s="466"/>
      <c r="J51" s="470" t="s">
        <v>1747</v>
      </c>
      <c r="K51" s="464" t="str">
        <f ca="1">OFFSET('PROGRAMMING SKELETON'!H3,F2-1,0)</f>
        <v>•5 reps @ 7 (79% of 1RM)
•5 reps @ 8 (81% of 1RM)
•5 reps @ 9 (84% of 1RM)
•-8% from 5 @ 9 x 5 reps until @ 9 again (cap at 3 sets of 5)</v>
      </c>
      <c r="L51" s="465"/>
      <c r="M51" s="465"/>
      <c r="N51" s="466"/>
      <c r="P51" s="470" t="s">
        <v>1747</v>
      </c>
      <c r="Q51" s="464" t="str">
        <f ca="1">OFFSET('PROGRAMMING SKELETON'!I3,F2-1,0)</f>
        <v>• 10 reps @ RPE 6
• 10 reps @ RPE 7 
• 10 reps  @ RPE 8
• Repeat 10 @ 8 x 2 sets of 10</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51"/>
      <c r="L65" s="151"/>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Squat + Chains (20% 1Rm in chains)</v>
      </c>
      <c r="E74" s="340"/>
      <c r="F74" s="340"/>
      <c r="G74" s="340"/>
      <c r="H74" s="341"/>
      <c r="J74" s="474" t="str">
        <f ca="1">OFFSET('PROGRAMMING SKELETON'!G228,F2-1,0)</f>
        <v>Touch and Go Bench Press</v>
      </c>
      <c r="K74" s="340"/>
      <c r="L74" s="340"/>
      <c r="M74" s="340"/>
      <c r="N74" s="341"/>
      <c r="P74" s="474" t="str">
        <f ca="1">OFFSET('PROGRAMMING SKELETON'!J228,F2-1,0)</f>
        <v>High incline bench Press w/ Dumbbells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 xml:space="preserve">•4 reps @ RPE 7
•4 reps @ RPE 8
• 4 reps @ RPE 9
•Take 5% off from the 4 @ RPE 9 set and do sets of 4 until @ 9 again (Cap at 2 sets) </v>
      </c>
      <c r="F75" s="465"/>
      <c r="G75" s="465"/>
      <c r="H75" s="466"/>
      <c r="J75" s="470" t="s">
        <v>1747</v>
      </c>
      <c r="K75" s="500" t="str">
        <f ca="1">OFFSET('PROGRAMMING SKELETON'!E57,F2-1,0)</f>
        <v>•5 reps @ 7 (79% of 1RM)
•5 reps @ 8 (81% of 1RM)
•5 reps @ 9 (84% of 1RM)
•-5% from 5 @ 9 x 5 reps until @ 9 again (cap at 3 sets of 5)</v>
      </c>
      <c r="L75" s="465"/>
      <c r="M75" s="465"/>
      <c r="N75" s="466"/>
      <c r="P75" s="470" t="s">
        <v>1747</v>
      </c>
      <c r="Q75" s="500" t="str">
        <f ca="1">OFFSET('PROGRAMMING SKELETON'!F57,F2-1,0)</f>
        <v>• 10 reps @ RPE 7 
• 10 reps  @ RPE 8
• 10 reps @ RPE 9 
•Take off 5% from 10 @ 9 for 1-2 more sets of 10 (until @ 9 again)</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Mid Shin Block/Rack Pull</v>
      </c>
      <c r="E98" s="340"/>
      <c r="F98" s="340"/>
      <c r="G98" s="340"/>
      <c r="H98" s="341"/>
      <c r="J98" s="474" t="str">
        <f ca="1">OFFSET('PROGRAMMING SKELETON'!G282,F2-1,0)</f>
        <v>Slingshot Bench</v>
      </c>
      <c r="K98" s="340"/>
      <c r="L98" s="340"/>
      <c r="M98" s="340"/>
      <c r="N98" s="341"/>
      <c r="P98" s="474" t="str">
        <f ca="1">OFFSET('PROGRAMMING SKELETON'!J282,F2-1,0)</f>
        <v>Hip Thrusts</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 xml:space="preserve">•4 reps @ RPE 7
•4 reps @ RPE 8
• 4 reps @ RPE 9
•Take 5% off from the 4 @ RPE 9 set and do sets of 4 until @ 9 again (Cap at 2 sets) </v>
      </c>
      <c r="F99" s="465"/>
      <c r="G99" s="465"/>
      <c r="H99" s="466"/>
      <c r="J99" s="470" t="s">
        <v>1747</v>
      </c>
      <c r="K99" s="500" t="str">
        <f ca="1">OFFSET('PROGRAMMING SKELETON'!H57,F2-1,0)</f>
        <v>•4 reps @ RPE 7
•4 reps @ RPE 8
• 4 reps @ RPE 9
•Take 5% off from the 4 @ RPE 9 set and do 2-3 sets of 4 (until effort is ~ RPE 9 again)</v>
      </c>
      <c r="L99" s="465"/>
      <c r="M99" s="465"/>
      <c r="N99" s="466"/>
      <c r="P99" s="470" t="s">
        <v>1747</v>
      </c>
      <c r="Q99" s="500" t="str">
        <f ca="1">OFFSET('PROGRAMMING SKELETON'!I57,F2-1,0)</f>
        <v>• 10 reps @ RPE 7 
• 10 reps  @ RPE 8
• 10 reps @ RPE 9 
•Take off 5% from 10 @ 9 for 1-2 more sets of 10 (until @ 9 again)</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3"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31"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30 min steady state @ RPE 6 1x/wk
20 sec sprint every 2 min x 14 minutes 1x/wk</v>
      </c>
      <c r="E120" s="340"/>
      <c r="F120" s="340"/>
      <c r="G120" s="340"/>
      <c r="H120" s="341"/>
      <c r="J120" s="474" t="str">
        <f ca="1">OFFSET('PROGRAMMING SKELETON'!K3,F2-1,0)</f>
        <v>3 sets of upper back work x 12-20 reps @ RPE 8-9, 2x/wk</v>
      </c>
      <c r="K120" s="340"/>
      <c r="L120" s="340"/>
      <c r="M120" s="340"/>
      <c r="N120" s="341"/>
      <c r="P120" s="474" t="str">
        <f ca="1">OFFSET('PROGRAMMING SKELETON'!L3,F2-1,0)</f>
        <v>7 min ab work AMRAP 2x/wk</v>
      </c>
      <c r="Q120" s="340"/>
      <c r="R120" s="340"/>
      <c r="S120" s="340"/>
      <c r="T120" s="341"/>
    </row>
    <row r="121" spans="2:26" ht="49.5" customHeight="1">
      <c r="B121" s="484"/>
      <c r="D121" s="470" t="s">
        <v>1753</v>
      </c>
      <c r="E121" s="500" t="str">
        <f ca="1">OFFSET('PROGRAMMING SKELETON'!J3,F2-1,0)</f>
        <v>30 min steady state @ RPE 6 1x/wk
20 sec sprint every 2 min x 14 minutes 1x/wk</v>
      </c>
      <c r="F121" s="465"/>
      <c r="G121" s="465"/>
      <c r="H121" s="466"/>
      <c r="J121" s="470" t="s">
        <v>1753</v>
      </c>
      <c r="K121" s="500" t="str">
        <f ca="1">OFFSET('PROGRAMMING SKELETON'!K3,F2-1,0)</f>
        <v>3 sets of upper back work x 12-20 reps @ RPE 8-9, 2x/wk</v>
      </c>
      <c r="L121" s="465"/>
      <c r="M121" s="465"/>
      <c r="N121" s="466"/>
      <c r="P121" s="470" t="s">
        <v>1753</v>
      </c>
      <c r="Q121" s="500" t="str">
        <f ca="1">OFFSET('PROGRAMMING SKELETON'!L3,F2-1,0)</f>
        <v>7 min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4 sets of 12-15 reps @ RPE 8, triceps press downs 2x/wk 
4 sets of 12-15 reps @ RPE 8, biceps curls 2x/wk</v>
      </c>
      <c r="E124" s="340"/>
      <c r="F124" s="340"/>
      <c r="G124" s="340"/>
      <c r="H124" s="341"/>
      <c r="J124" s="474" t="s">
        <v>1987</v>
      </c>
      <c r="K124" s="340"/>
      <c r="L124" s="340"/>
      <c r="M124" s="340"/>
      <c r="N124" s="341"/>
    </row>
    <row r="125" spans="2:26" ht="49.5" customHeight="1">
      <c r="B125" s="484"/>
      <c r="D125" s="470" t="s">
        <v>1753</v>
      </c>
      <c r="E125" s="500" t="str">
        <f ca="1">OFFSET('PROGRAMMING SKELETON'!M3,F2-1,0)</f>
        <v>4 sets of 12-15 reps @ RPE 8, triceps press downs 2x/wk 
4 sets of 12-15 reps @ RPE 8, biceps curls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569" priority="1" operator="equal">
      <formula>0</formula>
    </cfRule>
  </conditionalFormatting>
  <conditionalFormatting sqref="K29:N29 K27">
    <cfRule type="cellIs" dxfId="568" priority="2" operator="equal">
      <formula>0</formula>
    </cfRule>
  </conditionalFormatting>
  <conditionalFormatting sqref="Q29:T29 Q27">
    <cfRule type="cellIs" dxfId="567" priority="3" operator="equal">
      <formula>0</formula>
    </cfRule>
  </conditionalFormatting>
  <conditionalFormatting sqref="E53:H53 E51">
    <cfRule type="cellIs" dxfId="566" priority="4" operator="equal">
      <formula>0</formula>
    </cfRule>
  </conditionalFormatting>
  <conditionalFormatting sqref="K53:N53 K51">
    <cfRule type="cellIs" dxfId="565" priority="5" operator="equal">
      <formula>0</formula>
    </cfRule>
  </conditionalFormatting>
  <conditionalFormatting sqref="Q53:T53 Q51">
    <cfRule type="cellIs" dxfId="564" priority="6" operator="equal">
      <formula>0</formula>
    </cfRule>
  </conditionalFormatting>
  <conditionalFormatting sqref="E77:H77 E75">
    <cfRule type="cellIs" dxfId="563" priority="7" operator="equal">
      <formula>0</formula>
    </cfRule>
  </conditionalFormatting>
  <conditionalFormatting sqref="K77:N77 K75">
    <cfRule type="cellIs" dxfId="562" priority="8" operator="equal">
      <formula>0</formula>
    </cfRule>
  </conditionalFormatting>
  <conditionalFormatting sqref="E40:H44 K40:N44 Q40:T40 E64:H64 Q64:T64 E88:H88 K88:N88 E90:H92 K90:N92 E66:H68 Q66:T68 Q42:T44">
    <cfRule type="cellIs" dxfId="561" priority="9" operator="equal">
      <formula>0</formula>
    </cfRule>
  </conditionalFormatting>
  <conditionalFormatting sqref="U7:W19">
    <cfRule type="cellIs" dxfId="560" priority="10" operator="equal">
      <formula>0</formula>
    </cfRule>
  </conditionalFormatting>
  <conditionalFormatting sqref="U20:W21">
    <cfRule type="cellIs" dxfId="559" priority="11" operator="equal">
      <formula>0</formula>
    </cfRule>
  </conditionalFormatting>
  <conditionalFormatting sqref="Q77:T77 Q75">
    <cfRule type="cellIs" dxfId="558" priority="12" operator="equal">
      <formula>0</formula>
    </cfRule>
  </conditionalFormatting>
  <conditionalFormatting sqref="Q88:T88 Q90:T92">
    <cfRule type="cellIs" dxfId="557" priority="13" operator="equal">
      <formula>0</formula>
    </cfRule>
  </conditionalFormatting>
  <conditionalFormatting sqref="F21:J21">
    <cfRule type="cellIs" dxfId="556" priority="14" operator="equal">
      <formula>0</formula>
    </cfRule>
  </conditionalFormatting>
  <conditionalFormatting sqref="F7:I7">
    <cfRule type="cellIs" dxfId="555" priority="15" operator="equal">
      <formula>0</formula>
    </cfRule>
  </conditionalFormatting>
  <conditionalFormatting sqref="F7:I7">
    <cfRule type="expression" dxfId="554" priority="16">
      <formula>ISERROR(F7)</formula>
    </cfRule>
  </conditionalFormatting>
  <conditionalFormatting sqref="F8:I9 F10:F20">
    <cfRule type="cellIs" dxfId="553" priority="17" operator="equal">
      <formula>0</formula>
    </cfRule>
  </conditionalFormatting>
  <conditionalFormatting sqref="F8:I9 F10:F20">
    <cfRule type="expression" dxfId="552" priority="18">
      <formula>ISERROR(F8)</formula>
    </cfRule>
  </conditionalFormatting>
  <conditionalFormatting sqref="E101:H101 E99">
    <cfRule type="cellIs" dxfId="551" priority="19" operator="equal">
      <formula>0</formula>
    </cfRule>
  </conditionalFormatting>
  <conditionalFormatting sqref="K101:N101 K99">
    <cfRule type="cellIs" dxfId="550" priority="20" operator="equal">
      <formula>0</formula>
    </cfRule>
  </conditionalFormatting>
  <conditionalFormatting sqref="E112:H116">
    <cfRule type="cellIs" dxfId="549" priority="21" operator="equal">
      <formula>0</formula>
    </cfRule>
  </conditionalFormatting>
  <conditionalFormatting sqref="Q101:T101 Q99">
    <cfRule type="cellIs" dxfId="548" priority="22" operator="equal">
      <formula>0</formula>
    </cfRule>
  </conditionalFormatting>
  <conditionalFormatting sqref="Q112:T112 Q114:T116">
    <cfRule type="cellIs" dxfId="547" priority="23" operator="equal">
      <formula>0</formula>
    </cfRule>
  </conditionalFormatting>
  <conditionalFormatting sqref="K121">
    <cfRule type="cellIs" dxfId="546" priority="24" operator="equal">
      <formula>0</formula>
    </cfRule>
  </conditionalFormatting>
  <conditionalFormatting sqref="E125">
    <cfRule type="cellIs" dxfId="545" priority="25" operator="equal">
      <formula>0</formula>
    </cfRule>
  </conditionalFormatting>
  <conditionalFormatting sqref="E121">
    <cfRule type="cellIs" dxfId="544" priority="26" operator="equal">
      <formula>0</formula>
    </cfRule>
  </conditionalFormatting>
  <conditionalFormatting sqref="Q121">
    <cfRule type="cellIs" dxfId="543" priority="27" operator="equal">
      <formula>0</formula>
    </cfRule>
  </conditionalFormatting>
  <conditionalFormatting sqref="J125">
    <cfRule type="cellIs" dxfId="542" priority="28" operator="equal">
      <formula>0</formula>
    </cfRule>
  </conditionalFormatting>
  <conditionalFormatting sqref="E89:H89">
    <cfRule type="cellIs" dxfId="541" priority="29" operator="equal">
      <formula>0</formula>
    </cfRule>
  </conditionalFormatting>
  <conditionalFormatting sqref="K89:N89">
    <cfRule type="cellIs" dxfId="540" priority="30" operator="equal">
      <formula>0</formula>
    </cfRule>
  </conditionalFormatting>
  <conditionalFormatting sqref="Q89:T89">
    <cfRule type="cellIs" dxfId="539" priority="31" operator="equal">
      <formula>0</formula>
    </cfRule>
  </conditionalFormatting>
  <conditionalFormatting sqref="E65:H65">
    <cfRule type="cellIs" dxfId="538" priority="32" operator="equal">
      <formula>0</formula>
    </cfRule>
  </conditionalFormatting>
  <conditionalFormatting sqref="Q65:T65">
    <cfRule type="cellIs" dxfId="537" priority="33" operator="equal">
      <formula>0</formula>
    </cfRule>
  </conditionalFormatting>
  <conditionalFormatting sqref="Q41:T41">
    <cfRule type="cellIs" dxfId="536" priority="34" operator="equal">
      <formula>0</formula>
    </cfRule>
  </conditionalFormatting>
  <conditionalFormatting sqref="G10:G18">
    <cfRule type="cellIs" dxfId="535" priority="35" operator="equal">
      <formula>0</formula>
    </cfRule>
  </conditionalFormatting>
  <conditionalFormatting sqref="G10:G18">
    <cfRule type="expression" dxfId="534" priority="36">
      <formula>ISERROR(G10)</formula>
    </cfRule>
  </conditionalFormatting>
  <conditionalFormatting sqref="H10:H18">
    <cfRule type="cellIs" dxfId="533" priority="37" operator="equal">
      <formula>0</formula>
    </cfRule>
  </conditionalFormatting>
  <conditionalFormatting sqref="H10:H18">
    <cfRule type="expression" dxfId="532" priority="38">
      <formula>ISERROR(H10)</formula>
    </cfRule>
  </conditionalFormatting>
  <conditionalFormatting sqref="I10:I18">
    <cfRule type="cellIs" dxfId="531" priority="39" operator="equal">
      <formula>0</formula>
    </cfRule>
  </conditionalFormatting>
  <conditionalFormatting sqref="I10:I18">
    <cfRule type="expression" dxfId="530" priority="40">
      <formula>ISERROR(I10)</formula>
    </cfRule>
  </conditionalFormatting>
  <conditionalFormatting sqref="K65:N65">
    <cfRule type="cellIs" dxfId="529" priority="41" operator="equal">
      <formula>0</formula>
    </cfRule>
  </conditionalFormatting>
  <conditionalFormatting sqref="K112:N116">
    <cfRule type="cellIs" dxfId="528" priority="42" operator="equal">
      <formula>0</formula>
    </cfRule>
  </conditionalFormatting>
  <conditionalFormatting sqref="K64:N64 K66:N68">
    <cfRule type="cellIs" dxfId="527"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B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B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5</v>
      </c>
      <c r="F2" s="88">
        <v>5</v>
      </c>
      <c r="G2" s="102" t="s">
        <v>1089</v>
      </c>
      <c r="H2" s="103"/>
      <c r="I2" s="103"/>
      <c r="J2" s="100" t="s">
        <v>22</v>
      </c>
      <c r="K2" s="105">
        <f ca="1">OFFSET('PROGRAMMING SKELETON'!A3,F2-1,0)</f>
        <v>43597</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5</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Close Grip Floor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2 Count Paused Bench Press</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3-0-3 Tempo Squat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2 Count Paused Squat</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Standing Overhead Press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2 Count Paused Deadlift</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2 Board Bench, Paused</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Romanian Deadlift</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t="e">
        <f>F19/(('WEEK 4'!F19+'WEEK 3'!F19+'WEEK 2'!F19+'WEEK 1'!F19)/4)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Close Grip Floor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1 rep @ RPE 8 (90-93% 1RM)
•5 reps  @ RPE 9 ( ~84% e1RM)
• 76% e1RM x 25 reps (sets of 4-6 reps, all sets &lt; RPE 8.5)</v>
      </c>
      <c r="F27" s="465"/>
      <c r="G27" s="465"/>
      <c r="H27" s="466"/>
      <c r="J27" s="470" t="s">
        <v>1747</v>
      </c>
      <c r="K27" s="464" t="str">
        <f ca="1">OFFSET('PROGRAMMING SKELETON'!E3,F2-1,0)</f>
        <v>• 1 rep @ RPE 8 (90-93% 1RM)
•4 reps  @ RPE 9 ( ~86% e1RM)
• 80% e1RM x 20 reps (sets of 3-4 @ RPE 7-8.5)</v>
      </c>
      <c r="L27" s="465"/>
      <c r="M27" s="465"/>
      <c r="N27" s="466"/>
      <c r="P27" s="470" t="s">
        <v>1747</v>
      </c>
      <c r="Q27" s="464" t="str">
        <f ca="1">OFFSET('PROGRAMMING SKELETON'!F3,F2-1,0)</f>
        <v>• 8 reps @ RPE 6
•8 reps @ RPE 7 
• 8 reps  @ RPE 8. Repeat 8 @ 8 x 1 set of 8</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2 Count Paused Bench Press</v>
      </c>
      <c r="K50" s="340"/>
      <c r="L50" s="340"/>
      <c r="M50" s="340"/>
      <c r="N50" s="341"/>
      <c r="P50" s="474" t="str">
        <f ca="1">OFFSET('PROGRAMMING SKELETON'!J173,F2-1,0)</f>
        <v>3-0-3 Tempo Squat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1 rep @ RPE 8 (90-93% 1RM)
•5 reps  @ RPE 9 ( ~84% e1RM)
• 76% e1RM x 25 reps (sets of 4-6 reps, all sets &lt; RPE 8.5)</v>
      </c>
      <c r="F51" s="465"/>
      <c r="G51" s="465"/>
      <c r="H51" s="466"/>
      <c r="J51" s="470" t="s">
        <v>1747</v>
      </c>
      <c r="K51" s="464" t="str">
        <f ca="1">OFFSET('PROGRAMMING SKELETON'!H3,F2-1,0)</f>
        <v>•4 reps @ 7 (81% of 1RM)
•4 reps @ 8 (84% of 1RM)
•4 reps @ 9 (86% of 1RM)
•-5% from 4 @ 9 x 4 reps until @ 9 again (cap at 2 sets of 4)</v>
      </c>
      <c r="L51" s="465"/>
      <c r="M51" s="465"/>
      <c r="N51" s="466"/>
      <c r="P51" s="470" t="s">
        <v>1747</v>
      </c>
      <c r="Q51" s="464" t="str">
        <f ca="1">OFFSET('PROGRAMMING SKELETON'!I3,F2-1,0)</f>
        <v>• 8 reps @ RPE 6
•8 reps @ RPE 7 
• 8 reps  @ RPE 8. Repeat 8 @ 8 x 1 set of 8</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51"/>
      <c r="L65" s="151"/>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2 Count Paused Squat</v>
      </c>
      <c r="E74" s="340"/>
      <c r="F74" s="340"/>
      <c r="G74" s="340"/>
      <c r="H74" s="341"/>
      <c r="J74" s="474" t="str">
        <f ca="1">OFFSET('PROGRAMMING SKELETON'!G228,F2-1,0)</f>
        <v>Touch and Go Bench Press</v>
      </c>
      <c r="K74" s="340"/>
      <c r="L74" s="340"/>
      <c r="M74" s="340"/>
      <c r="N74" s="341"/>
      <c r="P74" s="474" t="str">
        <f ca="1">OFFSET('PROGRAMMING SKELETON'!J228,F2-1,0)</f>
        <v>Standing Overhead Press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 1 rep @ RPE 8
• 4 reps @ RPE  9 
• -8% from 4 @ 9 x 1 set of 4 reps</v>
      </c>
      <c r="F75" s="465"/>
      <c r="G75" s="465"/>
      <c r="H75" s="466"/>
      <c r="J75" s="470" t="s">
        <v>1747</v>
      </c>
      <c r="K75" s="500" t="str">
        <f ca="1">OFFSET('PROGRAMMING SKELETON'!E57,F2-1,0)</f>
        <v>•5 reps @ 7 (79% of 1RM)
•5 reps @ 8 (81% of 1RM)
•5 reps @ 9 (84% of 1RM)
•-5% from 5 @ 9 x 5 reps until @ 9 again (cap at 3 sets of 5)</v>
      </c>
      <c r="L75" s="465"/>
      <c r="M75" s="465"/>
      <c r="N75" s="466"/>
      <c r="P75" s="470" t="s">
        <v>1747</v>
      </c>
      <c r="Q75" s="500" t="str">
        <f ca="1">OFFSET('PROGRAMMING SKELETON'!F57,F2-1,0)</f>
        <v>• 10 reps @ RPE 7 
• 10 reps  @ RPE 8
• 10 reps @ RPE 9 
•No back off sets</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2 Count Paused Deadlift</v>
      </c>
      <c r="E98" s="340"/>
      <c r="F98" s="340"/>
      <c r="G98" s="340"/>
      <c r="H98" s="341"/>
      <c r="J98" s="474" t="str">
        <f ca="1">OFFSET('PROGRAMMING SKELETON'!G282,F2-1,0)</f>
        <v>2 Board Bench, Paused</v>
      </c>
      <c r="K98" s="340"/>
      <c r="L98" s="340"/>
      <c r="M98" s="340"/>
      <c r="N98" s="341"/>
      <c r="P98" s="474" t="str">
        <f ca="1">OFFSET('PROGRAMMING SKELETON'!J282,F2-1,0)</f>
        <v>Romanian Deadlift</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 1 rep @ RPE 8
• 4 reps @ RPE  9 
• -8% from 4 @ 9 x 1 set of 4 reps</v>
      </c>
      <c r="F99" s="465"/>
      <c r="G99" s="465"/>
      <c r="H99" s="466"/>
      <c r="J99" s="470" t="s">
        <v>1747</v>
      </c>
      <c r="K99" s="500" t="str">
        <f ca="1">OFFSET('PROGRAMMING SKELETON'!H57,F2-1,0)</f>
        <v>•4 reps @ RPE 7
•4 reps @ RPE 8
• 4 reps @ RPE 9
•Take 5% off from the 4 @ RPE 9 set and do 2-3 sets of 4 (until effort is ~ RPE 9 again)</v>
      </c>
      <c r="L99" s="465"/>
      <c r="M99" s="465"/>
      <c r="N99" s="466"/>
      <c r="P99" s="470" t="s">
        <v>1747</v>
      </c>
      <c r="Q99" s="500" t="str">
        <f ca="1">OFFSET('PROGRAMMING SKELETON'!I57,F2-1,0)</f>
        <v>• 10 reps @ RPE 7 
• 10 reps  @ RPE 8
• 10 reps @ RPE 9 
•No back off sets</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3"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31"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30 min steady state @ RPE 6 1x/wk
20 sec sprint every 2 min x 14 minutes 1x/wk</v>
      </c>
      <c r="E120" s="340"/>
      <c r="F120" s="340"/>
      <c r="G120" s="340"/>
      <c r="H120" s="341"/>
      <c r="J120" s="474" t="str">
        <f ca="1">OFFSET('PROGRAMMING SKELETON'!K3,F2-1,0)</f>
        <v>3 sets of upper back work x 12-20 reps @ RPE 8-9, 2x/wk</v>
      </c>
      <c r="K120" s="340"/>
      <c r="L120" s="340"/>
      <c r="M120" s="340"/>
      <c r="N120" s="341"/>
      <c r="P120" s="474" t="str">
        <f ca="1">OFFSET('PROGRAMMING SKELETON'!L3,F2-1,0)</f>
        <v>8 minutes ab work AMRAP 2x/wk</v>
      </c>
      <c r="Q120" s="340"/>
      <c r="R120" s="340"/>
      <c r="S120" s="340"/>
      <c r="T120" s="341"/>
    </row>
    <row r="121" spans="2:26" ht="49.5" customHeight="1">
      <c r="B121" s="484"/>
      <c r="D121" s="470" t="s">
        <v>1753</v>
      </c>
      <c r="E121" s="500" t="str">
        <f ca="1">OFFSET('PROGRAMMING SKELETON'!J3,F2-1,0)</f>
        <v>30 min steady state @ RPE 6 1x/wk
20 sec sprint every 2 min x 14 minutes 1x/wk</v>
      </c>
      <c r="F121" s="465"/>
      <c r="G121" s="465"/>
      <c r="H121" s="466"/>
      <c r="J121" s="470" t="s">
        <v>1753</v>
      </c>
      <c r="K121" s="500" t="str">
        <f ca="1">OFFSET('PROGRAMMING SKELETON'!K3,F2-1,0)</f>
        <v>3 sets of upper back work x 12-20 reps @ RPE 8-9, 2x/wk</v>
      </c>
      <c r="L121" s="465"/>
      <c r="M121" s="465"/>
      <c r="N121" s="466"/>
      <c r="P121" s="470" t="s">
        <v>1753</v>
      </c>
      <c r="Q121" s="500" t="str">
        <f ca="1">OFFSET('PROGRAMMING SKELETON'!L3,F2-1,0)</f>
        <v>8 minutes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4 sets of 12-15 reps @ RPE 8, triceps press downs 2x/wk 
4 sets of 12-15 reps @ RPE 8, biceps curls 2x/wk</v>
      </c>
      <c r="E124" s="340"/>
      <c r="F124" s="340"/>
      <c r="G124" s="340"/>
      <c r="H124" s="341"/>
      <c r="J124" s="474" t="s">
        <v>1987</v>
      </c>
      <c r="K124" s="340"/>
      <c r="L124" s="340"/>
      <c r="M124" s="340"/>
      <c r="N124" s="341"/>
    </row>
    <row r="125" spans="2:26" ht="49.5" customHeight="1">
      <c r="B125" s="484"/>
      <c r="D125" s="470" t="s">
        <v>1753</v>
      </c>
      <c r="E125" s="500" t="str">
        <f ca="1">OFFSET('PROGRAMMING SKELETON'!M3,F2-1,0)</f>
        <v>4 sets of 12-15 reps @ RPE 8, triceps press downs 2x/wk 
4 sets of 12-15 reps @ RPE 8, biceps curls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526" priority="1" operator="equal">
      <formula>0</formula>
    </cfRule>
  </conditionalFormatting>
  <conditionalFormatting sqref="K29:N29 K27">
    <cfRule type="cellIs" dxfId="525" priority="2" operator="equal">
      <formula>0</formula>
    </cfRule>
  </conditionalFormatting>
  <conditionalFormatting sqref="Q29:T29 Q27">
    <cfRule type="cellIs" dxfId="524" priority="3" operator="equal">
      <formula>0</formula>
    </cfRule>
  </conditionalFormatting>
  <conditionalFormatting sqref="E53:H53 E51">
    <cfRule type="cellIs" dxfId="523" priority="4" operator="equal">
      <formula>0</formula>
    </cfRule>
  </conditionalFormatting>
  <conditionalFormatting sqref="K53:N53 K51">
    <cfRule type="cellIs" dxfId="522" priority="5" operator="equal">
      <formula>0</formula>
    </cfRule>
  </conditionalFormatting>
  <conditionalFormatting sqref="Q53:T53 Q51">
    <cfRule type="cellIs" dxfId="521" priority="6" operator="equal">
      <formula>0</formula>
    </cfRule>
  </conditionalFormatting>
  <conditionalFormatting sqref="E77:H77 E75">
    <cfRule type="cellIs" dxfId="520" priority="7" operator="equal">
      <formula>0</formula>
    </cfRule>
  </conditionalFormatting>
  <conditionalFormatting sqref="K77:N77 K75">
    <cfRule type="cellIs" dxfId="519" priority="8" operator="equal">
      <formula>0</formula>
    </cfRule>
  </conditionalFormatting>
  <conditionalFormatting sqref="E40:H44 K40:N44 Q40:T40 E64:H64 Q64:T64 E88:H88 K88:N88 E90:H92 K90:N92 E66:H68 Q66:T68 Q42:T44">
    <cfRule type="cellIs" dxfId="518" priority="9" operator="equal">
      <formula>0</formula>
    </cfRule>
  </conditionalFormatting>
  <conditionalFormatting sqref="U7:W19">
    <cfRule type="cellIs" dxfId="517" priority="10" operator="equal">
      <formula>0</formula>
    </cfRule>
  </conditionalFormatting>
  <conditionalFormatting sqref="U20:W21">
    <cfRule type="cellIs" dxfId="516" priority="11" operator="equal">
      <formula>0</formula>
    </cfRule>
  </conditionalFormatting>
  <conditionalFormatting sqref="Q77:T77 Q75">
    <cfRule type="cellIs" dxfId="515" priority="12" operator="equal">
      <formula>0</formula>
    </cfRule>
  </conditionalFormatting>
  <conditionalFormatting sqref="Q88:T88 Q90:T92">
    <cfRule type="cellIs" dxfId="514" priority="13" operator="equal">
      <formula>0</formula>
    </cfRule>
  </conditionalFormatting>
  <conditionalFormatting sqref="F21:J21">
    <cfRule type="cellIs" dxfId="513" priority="14" operator="equal">
      <formula>0</formula>
    </cfRule>
  </conditionalFormatting>
  <conditionalFormatting sqref="F7:I7">
    <cfRule type="cellIs" dxfId="512" priority="15" operator="equal">
      <formula>0</formula>
    </cfRule>
  </conditionalFormatting>
  <conditionalFormatting sqref="F7:I7">
    <cfRule type="expression" dxfId="511" priority="16">
      <formula>ISERROR(F7)</formula>
    </cfRule>
  </conditionalFormatting>
  <conditionalFormatting sqref="F8:I9 F10:F20">
    <cfRule type="cellIs" dxfId="510" priority="17" operator="equal">
      <formula>0</formula>
    </cfRule>
  </conditionalFormatting>
  <conditionalFormatting sqref="F8:I9 F10:F20">
    <cfRule type="expression" dxfId="509" priority="18">
      <formula>ISERROR(F8)</formula>
    </cfRule>
  </conditionalFormatting>
  <conditionalFormatting sqref="E101:H101 E99">
    <cfRule type="cellIs" dxfId="508" priority="19" operator="equal">
      <formula>0</formula>
    </cfRule>
  </conditionalFormatting>
  <conditionalFormatting sqref="K101:N101 K99">
    <cfRule type="cellIs" dxfId="507" priority="20" operator="equal">
      <formula>0</formula>
    </cfRule>
  </conditionalFormatting>
  <conditionalFormatting sqref="E112:H116">
    <cfRule type="cellIs" dxfId="506" priority="21" operator="equal">
      <formula>0</formula>
    </cfRule>
  </conditionalFormatting>
  <conditionalFormatting sqref="Q101:T101 Q99">
    <cfRule type="cellIs" dxfId="505" priority="22" operator="equal">
      <formula>0</formula>
    </cfRule>
  </conditionalFormatting>
  <conditionalFormatting sqref="Q112:T112 Q114:T116">
    <cfRule type="cellIs" dxfId="504" priority="23" operator="equal">
      <formula>0</formula>
    </cfRule>
  </conditionalFormatting>
  <conditionalFormatting sqref="K121">
    <cfRule type="cellIs" dxfId="503" priority="24" operator="equal">
      <formula>0</formula>
    </cfRule>
  </conditionalFormatting>
  <conditionalFormatting sqref="E125">
    <cfRule type="cellIs" dxfId="502" priority="25" operator="equal">
      <formula>0</formula>
    </cfRule>
  </conditionalFormatting>
  <conditionalFormatting sqref="E121">
    <cfRule type="cellIs" dxfId="501" priority="26" operator="equal">
      <formula>0</formula>
    </cfRule>
  </conditionalFormatting>
  <conditionalFormatting sqref="Q121">
    <cfRule type="cellIs" dxfId="500" priority="27" operator="equal">
      <formula>0</formula>
    </cfRule>
  </conditionalFormatting>
  <conditionalFormatting sqref="J125">
    <cfRule type="cellIs" dxfId="499" priority="28" operator="equal">
      <formula>0</formula>
    </cfRule>
  </conditionalFormatting>
  <conditionalFormatting sqref="E89:H89">
    <cfRule type="cellIs" dxfId="498" priority="29" operator="equal">
      <formula>0</formula>
    </cfRule>
  </conditionalFormatting>
  <conditionalFormatting sqref="K89:N89">
    <cfRule type="cellIs" dxfId="497" priority="30" operator="equal">
      <formula>0</formula>
    </cfRule>
  </conditionalFormatting>
  <conditionalFormatting sqref="Q89:T89">
    <cfRule type="cellIs" dxfId="496" priority="31" operator="equal">
      <formula>0</formula>
    </cfRule>
  </conditionalFormatting>
  <conditionalFormatting sqref="E65:H65">
    <cfRule type="cellIs" dxfId="495" priority="32" operator="equal">
      <formula>0</formula>
    </cfRule>
  </conditionalFormatting>
  <conditionalFormatting sqref="Q65:T65">
    <cfRule type="cellIs" dxfId="494" priority="33" operator="equal">
      <formula>0</formula>
    </cfRule>
  </conditionalFormatting>
  <conditionalFormatting sqref="Q41:T41">
    <cfRule type="cellIs" dxfId="493" priority="34" operator="equal">
      <formula>0</formula>
    </cfRule>
  </conditionalFormatting>
  <conditionalFormatting sqref="G10:G18">
    <cfRule type="cellIs" dxfId="492" priority="35" operator="equal">
      <formula>0</formula>
    </cfRule>
  </conditionalFormatting>
  <conditionalFormatting sqref="G10:G18">
    <cfRule type="expression" dxfId="491" priority="36">
      <formula>ISERROR(G10)</formula>
    </cfRule>
  </conditionalFormatting>
  <conditionalFormatting sqref="H10:H18">
    <cfRule type="cellIs" dxfId="490" priority="37" operator="equal">
      <formula>0</formula>
    </cfRule>
  </conditionalFormatting>
  <conditionalFormatting sqref="H10:H18">
    <cfRule type="expression" dxfId="489" priority="38">
      <formula>ISERROR(H10)</formula>
    </cfRule>
  </conditionalFormatting>
  <conditionalFormatting sqref="I10:I18">
    <cfRule type="cellIs" dxfId="488" priority="39" operator="equal">
      <formula>0</formula>
    </cfRule>
  </conditionalFormatting>
  <conditionalFormatting sqref="I10:I18">
    <cfRule type="expression" dxfId="487" priority="40">
      <formula>ISERROR(I10)</formula>
    </cfRule>
  </conditionalFormatting>
  <conditionalFormatting sqref="K65:N65">
    <cfRule type="cellIs" dxfId="486" priority="41" operator="equal">
      <formula>0</formula>
    </cfRule>
  </conditionalFormatting>
  <conditionalFormatting sqref="K112:N116">
    <cfRule type="cellIs" dxfId="485" priority="42" operator="equal">
      <formula>0</formula>
    </cfRule>
  </conditionalFormatting>
  <conditionalFormatting sqref="K64:N64 K66:N68">
    <cfRule type="cellIs" dxfId="484" priority="43" operator="equal">
      <formula>0</formula>
    </cfRule>
  </conditionalFormatting>
  <dataValidations disablePrompts="1"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C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C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6</v>
      </c>
      <c r="F2" s="88">
        <v>6</v>
      </c>
      <c r="G2" s="102" t="s">
        <v>1089</v>
      </c>
      <c r="H2" s="103"/>
      <c r="I2" s="103"/>
      <c r="J2" s="100" t="s">
        <v>22</v>
      </c>
      <c r="K2" s="105">
        <f ca="1">OFFSET('PROGRAMMING SKELETON'!A3,F2-1,0)</f>
        <v>43604</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6</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Close Grip Floor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2 Count Paused Bench Press</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3-0-3 Tempo Squat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2 Count Paused Squat</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Standing Overhead Press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2 Count Paused Deadlift</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2 Board Bench, Paused</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Romanian Deadlift</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t="e">
        <f>F19/(('WEEK 5'!F19+'WEEK 4'!F19+'WEEK 3'!F19+'WEEK 2'!F19)/4)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Close Grip Floor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1 rep @ RPE 8 (90-93% 1RM)
•5 reps  @ RPE 9 ( ~84% e1RM)
• 76% e1RM x 25 reps (sets of 4-6 reps, all sets &lt; RPE 8.5)</v>
      </c>
      <c r="F27" s="465"/>
      <c r="G27" s="465"/>
      <c r="H27" s="466"/>
      <c r="J27" s="470" t="s">
        <v>1747</v>
      </c>
      <c r="K27" s="464" t="str">
        <f ca="1">OFFSET('PROGRAMMING SKELETON'!E3,F2-1,0)</f>
        <v>• 1 rep @ RPE 8 (90-93% 1RM)
•4 reps  @ RPE 9 ( ~86% e1RM)
• 80% e1RM x 20 reps (sets of 3-4 @ RPE 7-8.5)</v>
      </c>
      <c r="L27" s="465"/>
      <c r="M27" s="465"/>
      <c r="N27" s="466"/>
      <c r="P27" s="470" t="s">
        <v>1747</v>
      </c>
      <c r="Q27" s="464" t="str">
        <f ca="1">OFFSET('PROGRAMMING SKELETON'!F3,F2-1,0)</f>
        <v>• 8 reps @ RPE 6
•8 reps @ RPE 7 
• 8 reps  @ RPE 8. Repeat 8 @ 8 x 2 sets of 8</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2 Count Paused Bench Press</v>
      </c>
      <c r="K50" s="340"/>
      <c r="L50" s="340"/>
      <c r="M50" s="340"/>
      <c r="N50" s="341"/>
      <c r="P50" s="474" t="str">
        <f ca="1">OFFSET('PROGRAMMING SKELETON'!J173,F2-1,0)</f>
        <v>3-0-3 Tempo Squat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1 rep @ RPE 8 (90-93% 1RM)
•5 reps  @ RPE 9 ( ~84% e1RM)
• 76% e1RM x 25 reps (sets of 4-6 reps, all sets &lt; RPE 8.5)</v>
      </c>
      <c r="F51" s="465"/>
      <c r="G51" s="465"/>
      <c r="H51" s="466"/>
      <c r="J51" s="470" t="s">
        <v>1747</v>
      </c>
      <c r="K51" s="464" t="str">
        <f ca="1">OFFSET('PROGRAMMING SKELETON'!H3,F2-1,0)</f>
        <v>•4 reps @ 7 (81% of 1RM)
•4 reps @ 8 (84% of 1RM)
•4 reps @ 9 (86% of 1RM)
•-5% from 4 @ 9 x 4 reps until @ 9 again (cap at 3 sets of 4)</v>
      </c>
      <c r="L51" s="465"/>
      <c r="M51" s="465"/>
      <c r="N51" s="466"/>
      <c r="P51" s="470" t="s">
        <v>1747</v>
      </c>
      <c r="Q51" s="464" t="str">
        <f ca="1">OFFSET('PROGRAMMING SKELETON'!I3,F2-1,0)</f>
        <v>• 8 reps @ RPE 6
•8 reps @ RPE 7 
• 8 reps  @ RPE 8. Repeat 8 @ 8 x 2 sets of 8</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2 Count Paused Squat</v>
      </c>
      <c r="E74" s="340"/>
      <c r="F74" s="340"/>
      <c r="G74" s="340"/>
      <c r="H74" s="341"/>
      <c r="J74" s="474" t="str">
        <f ca="1">OFFSET('PROGRAMMING SKELETON'!G228,F2-1,0)</f>
        <v>Touch and Go Bench Press</v>
      </c>
      <c r="K74" s="340"/>
      <c r="L74" s="340"/>
      <c r="M74" s="340"/>
      <c r="N74" s="341"/>
      <c r="P74" s="474" t="str">
        <f ca="1">OFFSET('PROGRAMMING SKELETON'!J228,F2-1,0)</f>
        <v>Standing Overhead Press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 1 rep @ RPE 8
• 4 reps @ RPE  9 
• -8% from 4 @ 9 x 2 set of 4 reps</v>
      </c>
      <c r="F75" s="465"/>
      <c r="G75" s="465"/>
      <c r="H75" s="466"/>
      <c r="J75" s="470" t="s">
        <v>1747</v>
      </c>
      <c r="K75" s="500" t="str">
        <f ca="1">OFFSET('PROGRAMMING SKELETON'!E57,F2-1,0)</f>
        <v>•5 reps @ 7 (79% of 1RM)
•5 reps @ 8 (81% of 1RM)
•5 reps @ 9 (84% of 1RM)
•-5% from 5 @ 9 x 5 reps until @ 9 again (cap at 3 sets of 5)</v>
      </c>
      <c r="L75" s="465"/>
      <c r="M75" s="465"/>
      <c r="N75" s="466"/>
      <c r="P75" s="470" t="s">
        <v>1747</v>
      </c>
      <c r="Q75" s="500" t="str">
        <f ca="1">OFFSET('PROGRAMMING SKELETON'!F57,F2-1,0)</f>
        <v>• 10 reps @ RPE 7 
• 10 reps  @ RPE 8
• 10 reps @ RPE 9 
•Take off 5% from 10 @ 9 for 1 more set of 10</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2 Count Paused Deadlift</v>
      </c>
      <c r="E98" s="340"/>
      <c r="F98" s="340"/>
      <c r="G98" s="340"/>
      <c r="H98" s="341"/>
      <c r="J98" s="474" t="str">
        <f ca="1">OFFSET('PROGRAMMING SKELETON'!G282,F2-1,0)</f>
        <v>2 Board Bench, Paused</v>
      </c>
      <c r="K98" s="340"/>
      <c r="L98" s="340"/>
      <c r="M98" s="340"/>
      <c r="N98" s="341"/>
      <c r="P98" s="474" t="str">
        <f ca="1">OFFSET('PROGRAMMING SKELETON'!J282,F2-1,0)</f>
        <v>Romanian Deadlift</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 1 rep @ RPE 8
• 4 reps @ RPE  9 
• -8% from 4 @ 9 x 2 set of 4 reps</v>
      </c>
      <c r="F99" s="465"/>
      <c r="G99" s="465"/>
      <c r="H99" s="466"/>
      <c r="J99" s="470" t="s">
        <v>1747</v>
      </c>
      <c r="K99" s="500" t="str">
        <f ca="1">OFFSET('PROGRAMMING SKELETON'!H57,F2-1,0)</f>
        <v>• 1 rep @ RPE 8
• 3 reps @ RPE  9 x 1 set</v>
      </c>
      <c r="L99" s="465"/>
      <c r="M99" s="465"/>
      <c r="N99" s="466"/>
      <c r="P99" s="470" t="s">
        <v>1747</v>
      </c>
      <c r="Q99" s="500" t="str">
        <f ca="1">OFFSET('PROGRAMMING SKELETON'!I57,F2-1,0)</f>
        <v>• 10 reps @ RPE 7 
• 10 reps  @ RPE 8
• 10 reps @ RPE 9 
•Take off 5% from 10 @ 9 for 1 more set of 10</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30 min steady state @ RPE 6 1x/wk
20 sec sprint every 2 min x 14 minutes 1x/wk</v>
      </c>
      <c r="E120" s="340"/>
      <c r="F120" s="340"/>
      <c r="G120" s="340"/>
      <c r="H120" s="341"/>
      <c r="J120" s="474" t="str">
        <f ca="1">OFFSET('PROGRAMMING SKELETON'!K3,F2-1,0)</f>
        <v>3 sets of upper back work x 12-20 reps @ RPE 8-9, 2x/wk</v>
      </c>
      <c r="K120" s="340"/>
      <c r="L120" s="340"/>
      <c r="M120" s="340"/>
      <c r="N120" s="341"/>
      <c r="P120" s="474" t="str">
        <f ca="1">OFFSET('PROGRAMMING SKELETON'!L3,F2-1,0)</f>
        <v>8 minutes ab work AMRAP 2x/wk</v>
      </c>
      <c r="Q120" s="340"/>
      <c r="R120" s="340"/>
      <c r="S120" s="340"/>
      <c r="T120" s="341"/>
    </row>
    <row r="121" spans="2:26" ht="49.5" customHeight="1">
      <c r="B121" s="484"/>
      <c r="D121" s="470" t="s">
        <v>1753</v>
      </c>
      <c r="E121" s="500" t="str">
        <f ca="1">OFFSET('PROGRAMMING SKELETON'!J3,F2-1,0)</f>
        <v>30 min steady state @ RPE 6 1x/wk
20 sec sprint every 2 min x 14 minutes 1x/wk</v>
      </c>
      <c r="F121" s="465"/>
      <c r="G121" s="465"/>
      <c r="H121" s="466"/>
      <c r="J121" s="470" t="s">
        <v>1753</v>
      </c>
      <c r="K121" s="500" t="str">
        <f ca="1">OFFSET('PROGRAMMING SKELETON'!K3,F2-1,0)</f>
        <v>3 sets of upper back work x 12-20 reps @ RPE 8-9, 2x/wk</v>
      </c>
      <c r="L121" s="465"/>
      <c r="M121" s="465"/>
      <c r="N121" s="466"/>
      <c r="P121" s="470" t="s">
        <v>1753</v>
      </c>
      <c r="Q121" s="500" t="str">
        <f ca="1">OFFSET('PROGRAMMING SKELETON'!L3,F2-1,0)</f>
        <v>8 minutes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4 sets of 12-15 reps @ RPE 8, triceps press downs 2x/wk 
4 sets of 12-15 reps @ RPE 8, biceps curls 2x/wk</v>
      </c>
      <c r="E124" s="340"/>
      <c r="F124" s="340"/>
      <c r="G124" s="340"/>
      <c r="H124" s="341"/>
      <c r="J124" s="474" t="s">
        <v>1987</v>
      </c>
      <c r="K124" s="340"/>
      <c r="L124" s="340"/>
      <c r="M124" s="340"/>
      <c r="N124" s="341"/>
    </row>
    <row r="125" spans="2:26" ht="49.5" customHeight="1">
      <c r="B125" s="484"/>
      <c r="D125" s="470" t="s">
        <v>1753</v>
      </c>
      <c r="E125" s="500" t="str">
        <f ca="1">OFFSET('PROGRAMMING SKELETON'!M3,F2-1,0)</f>
        <v>4 sets of 12-15 reps @ RPE 8, triceps press downs 2x/wk 
4 sets of 12-15 reps @ RPE 8, biceps curls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83" priority="1" operator="equal">
      <formula>0</formula>
    </cfRule>
  </conditionalFormatting>
  <conditionalFormatting sqref="K29:N29 K27">
    <cfRule type="cellIs" dxfId="482" priority="2" operator="equal">
      <formula>0</formula>
    </cfRule>
  </conditionalFormatting>
  <conditionalFormatting sqref="Q29:T29 Q27">
    <cfRule type="cellIs" dxfId="481" priority="3" operator="equal">
      <formula>0</formula>
    </cfRule>
  </conditionalFormatting>
  <conditionalFormatting sqref="E53:H53 E51">
    <cfRule type="cellIs" dxfId="480" priority="4" operator="equal">
      <formula>0</formula>
    </cfRule>
  </conditionalFormatting>
  <conditionalFormatting sqref="K53:N53 K51">
    <cfRule type="cellIs" dxfId="479" priority="5" operator="equal">
      <formula>0</formula>
    </cfRule>
  </conditionalFormatting>
  <conditionalFormatting sqref="Q53:T53 Q51">
    <cfRule type="cellIs" dxfId="478" priority="6" operator="equal">
      <formula>0</formula>
    </cfRule>
  </conditionalFormatting>
  <conditionalFormatting sqref="E77:H77 E75">
    <cfRule type="cellIs" dxfId="477" priority="7" operator="equal">
      <formula>0</formula>
    </cfRule>
  </conditionalFormatting>
  <conditionalFormatting sqref="K77:N77 K75">
    <cfRule type="cellIs" dxfId="476" priority="8" operator="equal">
      <formula>0</formula>
    </cfRule>
  </conditionalFormatting>
  <conditionalFormatting sqref="E40:H44 K40:N44 Q40:T40 E64:H64 K64:N64 Q64:T64 E88:H88 K88:N88 E90:H92 K90:N92 E66:H68 K66:N68 Q66:T68 Q42:T44">
    <cfRule type="cellIs" dxfId="475" priority="9" operator="equal">
      <formula>0</formula>
    </cfRule>
  </conditionalFormatting>
  <conditionalFormatting sqref="U7:W19">
    <cfRule type="cellIs" dxfId="474" priority="10" operator="equal">
      <formula>0</formula>
    </cfRule>
  </conditionalFormatting>
  <conditionalFormatting sqref="U20:W21">
    <cfRule type="cellIs" dxfId="473" priority="11" operator="equal">
      <formula>0</formula>
    </cfRule>
  </conditionalFormatting>
  <conditionalFormatting sqref="Q77:T77 Q75">
    <cfRule type="cellIs" dxfId="472" priority="12" operator="equal">
      <formula>0</formula>
    </cfRule>
  </conditionalFormatting>
  <conditionalFormatting sqref="Q88:T88 Q90:T92">
    <cfRule type="cellIs" dxfId="471" priority="13" operator="equal">
      <formula>0</formula>
    </cfRule>
  </conditionalFormatting>
  <conditionalFormatting sqref="F21:J21">
    <cfRule type="cellIs" dxfId="470" priority="14" operator="equal">
      <formula>0</formula>
    </cfRule>
  </conditionalFormatting>
  <conditionalFormatting sqref="F7:I7">
    <cfRule type="cellIs" dxfId="469" priority="15" operator="equal">
      <formula>0</formula>
    </cfRule>
  </conditionalFormatting>
  <conditionalFormatting sqref="F7:I7">
    <cfRule type="expression" dxfId="468" priority="16">
      <formula>ISERROR(F7)</formula>
    </cfRule>
  </conditionalFormatting>
  <conditionalFormatting sqref="F8:I9 F10:F20">
    <cfRule type="cellIs" dxfId="467" priority="17" operator="equal">
      <formula>0</formula>
    </cfRule>
  </conditionalFormatting>
  <conditionalFormatting sqref="F8:I9 F10:F20">
    <cfRule type="expression" dxfId="466" priority="18">
      <formula>ISERROR(F8)</formula>
    </cfRule>
  </conditionalFormatting>
  <conditionalFormatting sqref="E101:H101 E99">
    <cfRule type="cellIs" dxfId="465" priority="19" operator="equal">
      <formula>0</formula>
    </cfRule>
  </conditionalFormatting>
  <conditionalFormatting sqref="K101:N101 K99">
    <cfRule type="cellIs" dxfId="464" priority="20" operator="equal">
      <formula>0</formula>
    </cfRule>
  </conditionalFormatting>
  <conditionalFormatting sqref="K112:N112 K114:N116 E112:H116">
    <cfRule type="cellIs" dxfId="463" priority="21" operator="equal">
      <formula>0</formula>
    </cfRule>
  </conditionalFormatting>
  <conditionalFormatting sqref="Q101:T101 Q99">
    <cfRule type="cellIs" dxfId="462" priority="22" operator="equal">
      <formula>0</formula>
    </cfRule>
  </conditionalFormatting>
  <conditionalFormatting sqref="Q112:T112 Q114:T116">
    <cfRule type="cellIs" dxfId="461" priority="23" operator="equal">
      <formula>0</formula>
    </cfRule>
  </conditionalFormatting>
  <conditionalFormatting sqref="E121">
    <cfRule type="cellIs" dxfId="460" priority="24" operator="equal">
      <formula>0</formula>
    </cfRule>
  </conditionalFormatting>
  <conditionalFormatting sqref="K121">
    <cfRule type="cellIs" dxfId="459" priority="25" operator="equal">
      <formula>0</formula>
    </cfRule>
  </conditionalFormatting>
  <conditionalFormatting sqref="Q121">
    <cfRule type="cellIs" dxfId="458" priority="26" operator="equal">
      <formula>0</formula>
    </cfRule>
  </conditionalFormatting>
  <conditionalFormatting sqref="E125">
    <cfRule type="cellIs" dxfId="457" priority="27" operator="equal">
      <formula>0</formula>
    </cfRule>
  </conditionalFormatting>
  <conditionalFormatting sqref="L113 N113">
    <cfRule type="cellIs" dxfId="456" priority="28" operator="equal">
      <formula>0</formula>
    </cfRule>
  </conditionalFormatting>
  <conditionalFormatting sqref="J125">
    <cfRule type="cellIs" dxfId="455" priority="29" operator="equal">
      <formula>0</formula>
    </cfRule>
  </conditionalFormatting>
  <conditionalFormatting sqref="E89:H89">
    <cfRule type="cellIs" dxfId="454" priority="30" operator="equal">
      <formula>0</formula>
    </cfRule>
  </conditionalFormatting>
  <conditionalFormatting sqref="K89:N89">
    <cfRule type="cellIs" dxfId="453" priority="31" operator="equal">
      <formula>0</formula>
    </cfRule>
  </conditionalFormatting>
  <conditionalFormatting sqref="Q89:T89">
    <cfRule type="cellIs" dxfId="452" priority="32" operator="equal">
      <formula>0</formula>
    </cfRule>
  </conditionalFormatting>
  <conditionalFormatting sqref="E65:H65">
    <cfRule type="cellIs" dxfId="451" priority="33" operator="equal">
      <formula>0</formula>
    </cfRule>
  </conditionalFormatting>
  <conditionalFormatting sqref="K65:N65">
    <cfRule type="cellIs" dxfId="450" priority="34" operator="equal">
      <formula>0</formula>
    </cfRule>
  </conditionalFormatting>
  <conditionalFormatting sqref="Q65:T65">
    <cfRule type="cellIs" dxfId="449" priority="35" operator="equal">
      <formula>0</formula>
    </cfRule>
  </conditionalFormatting>
  <conditionalFormatting sqref="Q41:T41">
    <cfRule type="cellIs" dxfId="448" priority="36" operator="equal">
      <formula>0</formula>
    </cfRule>
  </conditionalFormatting>
  <conditionalFormatting sqref="K113">
    <cfRule type="cellIs" dxfId="447" priority="37" operator="equal">
      <formula>0</formula>
    </cfRule>
  </conditionalFormatting>
  <conditionalFormatting sqref="M113">
    <cfRule type="cellIs" dxfId="446" priority="38" operator="equal">
      <formula>0</formula>
    </cfRule>
  </conditionalFormatting>
  <conditionalFormatting sqref="G10:G18">
    <cfRule type="cellIs" dxfId="445" priority="39" operator="equal">
      <formula>0</formula>
    </cfRule>
  </conditionalFormatting>
  <conditionalFormatting sqref="G10:G18">
    <cfRule type="expression" dxfId="444" priority="40">
      <formula>ISERROR(G10)</formula>
    </cfRule>
  </conditionalFormatting>
  <conditionalFormatting sqref="H10:H18">
    <cfRule type="cellIs" dxfId="443" priority="41" operator="equal">
      <formula>0</formula>
    </cfRule>
  </conditionalFormatting>
  <conditionalFormatting sqref="H10:H18">
    <cfRule type="expression" dxfId="442" priority="42">
      <formula>ISERROR(H10)</formula>
    </cfRule>
  </conditionalFormatting>
  <conditionalFormatting sqref="I10:I18">
    <cfRule type="cellIs" dxfId="441" priority="43" operator="equal">
      <formula>0</formula>
    </cfRule>
  </conditionalFormatting>
  <conditionalFormatting sqref="I10:I18">
    <cfRule type="expression" dxfId="44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D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D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7</v>
      </c>
      <c r="F2" s="88">
        <v>7</v>
      </c>
      <c r="G2" s="102" t="s">
        <v>1089</v>
      </c>
      <c r="H2" s="103"/>
      <c r="I2" s="103"/>
      <c r="J2" s="100" t="s">
        <v>22</v>
      </c>
      <c r="K2" s="105">
        <f ca="1">OFFSET('PROGRAMMING SKELETON'!A3,F2-1,0)</f>
        <v>43611</v>
      </c>
      <c r="L2" s="103"/>
      <c r="M2" s="103"/>
      <c r="N2" s="103"/>
      <c r="O2" s="103"/>
      <c r="P2" s="103"/>
      <c r="Q2" s="103"/>
      <c r="R2" s="103"/>
      <c r="S2" s="103"/>
      <c r="T2" s="103"/>
      <c r="U2" s="106"/>
    </row>
    <row r="3" spans="1:24" ht="60" customHeight="1">
      <c r="A3" s="1"/>
      <c r="B3" s="100" t="s">
        <v>71</v>
      </c>
      <c r="D3" s="107" t="str">
        <f ca="1">OFFSET('PROGRAMMING SKELETON'!C3,F2-1,0)</f>
        <v>Low Stress</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7</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Close Grip Floor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2 Count Paused Bench Press</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3-0-3 Tempo Squat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2 Count Paused Squat</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Standing Overhead Press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2 Count Paused Deadlift</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2 Board Bench, Paused</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Romanian Deadlift</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t="e">
        <f>F19/(('WEEK 5'!F19+'WEEK 4'!F19+'WEEK 3'!F19+'WEEK 6'!F19)/4)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Close Grip Floor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10 reps @ RPE 6
•10 reps @ RPE 7
•10 reps @ RPE 8
• Then take off ~50% and do 5-3-0 tempo variation x 5 reps x 2-3 sets (RPE 8-9)</v>
      </c>
      <c r="F27" s="465"/>
      <c r="G27" s="465"/>
      <c r="H27" s="466"/>
      <c r="J27" s="470" t="s">
        <v>1747</v>
      </c>
      <c r="K27" s="464" t="str">
        <f ca="1">OFFSET('PROGRAMMING SKELETON'!E3,F2-1,0)</f>
        <v>• 10 reps @ RPE 6
•10 reps @ RPE 7
•10 reps @ RPE 8
• Then take off ~50% and do 5-3-0 tempo variation x 5 reps x 2-3 sets (RPE 8-9)</v>
      </c>
      <c r="L27" s="465"/>
      <c r="M27" s="465"/>
      <c r="N27" s="466"/>
      <c r="P27" s="470" t="s">
        <v>1747</v>
      </c>
      <c r="Q27" s="464" t="str">
        <f ca="1">OFFSET('PROGRAMMING SKELETON'!F3,F2-1,0)</f>
        <v>•70% e1RM x AMRAP x 1 set
•63% e1Rm x 12 reps x 2 sets</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2 Count Paused Bench Press</v>
      </c>
      <c r="K50" s="340"/>
      <c r="L50" s="340"/>
      <c r="M50" s="340"/>
      <c r="N50" s="341"/>
      <c r="P50" s="474" t="str">
        <f ca="1">OFFSET('PROGRAMMING SKELETON'!J173,F2-1,0)</f>
        <v>3-0-3 Tempo Squat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10 reps @ RPE 6
•10 reps @ RPE 7
•10 reps @ RPE 8
• Then take off ~50% and do 5-3-0 tempo variation x 5 reps x 2-3 sets (RPE 8-9)</v>
      </c>
      <c r="F51" s="465"/>
      <c r="G51" s="465"/>
      <c r="H51" s="466"/>
      <c r="J51" s="470" t="s">
        <v>1747</v>
      </c>
      <c r="K51" s="464" t="str">
        <f ca="1">OFFSET('PROGRAMMING SKELETON'!H3,F2-1,0)</f>
        <v>•4 reps @ 7 (81% of 1RM)
•4 reps @ 8 (84% of 1RM)
•4 reps @ 9 (86% of 1RM)
•No Back off sets</v>
      </c>
      <c r="L51" s="465"/>
      <c r="M51" s="465"/>
      <c r="N51" s="466"/>
      <c r="P51" s="470" t="s">
        <v>1747</v>
      </c>
      <c r="Q51" s="464" t="str">
        <f ca="1">OFFSET('PROGRAMMING SKELETON'!I3,F2-1,0)</f>
        <v>•8 reps @ RPE 7
•8 reps @ RPE 8
•8 reps @ RPE 9</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2 Count Paused Squat</v>
      </c>
      <c r="E74" s="340"/>
      <c r="F74" s="340"/>
      <c r="G74" s="340"/>
      <c r="H74" s="341"/>
      <c r="J74" s="474" t="str">
        <f ca="1">OFFSET('PROGRAMMING SKELETON'!G228,F2-1,0)</f>
        <v>Touch and Go Bench Press</v>
      </c>
      <c r="K74" s="340"/>
      <c r="L74" s="340"/>
      <c r="M74" s="340"/>
      <c r="N74" s="341"/>
      <c r="P74" s="474" t="str">
        <f ca="1">OFFSET('PROGRAMMING SKELETON'!J228,F2-1,0)</f>
        <v>Standing Overhead Press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 xml:space="preserve">•1 rep @ RPE 8
• 4 reps @ RPE 9 </v>
      </c>
      <c r="F75" s="465"/>
      <c r="G75" s="465"/>
      <c r="H75" s="466"/>
      <c r="J75" s="470" t="s">
        <v>1747</v>
      </c>
      <c r="K75" s="500" t="str">
        <f ca="1">OFFSET('PROGRAMMING SKELETON'!E57,F2-1,0)</f>
        <v>• 10 reps @ RPE 6
•10 reps @ RPE 7
•10 reps @ RPE 8
• Then take off ~50% and do 5-3-0 tempo variation x 5 reps x 2-3 sets (RPE 8-9)</v>
      </c>
      <c r="L75" s="465"/>
      <c r="M75" s="465"/>
      <c r="N75" s="466"/>
      <c r="P75" s="470" t="s">
        <v>1747</v>
      </c>
      <c r="Q75" s="500" t="str">
        <f ca="1">OFFSET('PROGRAMMING SKELETON'!F57,F2-1,0)</f>
        <v>•70% e1RM x AMRAP x 1 set
•63% e1Rm x 12 reps x 2 sets</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2 Count Paused Deadlift</v>
      </c>
      <c r="E98" s="340"/>
      <c r="F98" s="340"/>
      <c r="G98" s="340"/>
      <c r="H98" s="341"/>
      <c r="J98" s="474" t="str">
        <f ca="1">OFFSET('PROGRAMMING SKELETON'!G282,F2-1,0)</f>
        <v>2 Board Bench, Paused</v>
      </c>
      <c r="K98" s="340"/>
      <c r="L98" s="340"/>
      <c r="M98" s="340"/>
      <c r="N98" s="341"/>
      <c r="P98" s="474" t="str">
        <f ca="1">OFFSET('PROGRAMMING SKELETON'!J282,F2-1,0)</f>
        <v>Romanian Deadlift</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 xml:space="preserve">•1 rep @ RPE 8
• 4 reps @ RPE 9 </v>
      </c>
      <c r="F99" s="465"/>
      <c r="G99" s="465"/>
      <c r="H99" s="466"/>
      <c r="J99" s="470" t="s">
        <v>1747</v>
      </c>
      <c r="K99" s="500" t="str">
        <f ca="1">OFFSET('PROGRAMMING SKELETON'!H57,F2-1,0)</f>
        <v>• 10 reps @ RPE 7
•10 reps @ RPE 8
•10 reps @ RPE 9</v>
      </c>
      <c r="L99" s="465"/>
      <c r="M99" s="465"/>
      <c r="N99" s="466"/>
      <c r="P99" s="470" t="s">
        <v>1747</v>
      </c>
      <c r="Q99" s="500" t="str">
        <f ca="1">OFFSET('PROGRAMMING SKELETON'!I57,F2-1,0)</f>
        <v>• 10 reps @ RPE 7
•10 reps @ RPE 8
•10 reps @ RPE 9</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30 min steady state @ RPE 6 1x/wk
20 sec sprint every 2 min x 14 minutes 1x/wk</v>
      </c>
      <c r="E120" s="340"/>
      <c r="F120" s="340"/>
      <c r="G120" s="340"/>
      <c r="H120" s="341"/>
      <c r="J120" s="474" t="str">
        <f ca="1">OFFSET('PROGRAMMING SKELETON'!K3,F2-1,0)</f>
        <v>3 sets of upper back work x 12-20 reps @ RPE 8-9, 2x/wk</v>
      </c>
      <c r="K120" s="340"/>
      <c r="L120" s="340"/>
      <c r="M120" s="340"/>
      <c r="N120" s="341"/>
      <c r="P120" s="474" t="str">
        <f ca="1">OFFSET('PROGRAMMING SKELETON'!L3,F2-1,0)</f>
        <v>9 minutes ab work AMRAP 2x/wk</v>
      </c>
      <c r="Q120" s="340"/>
      <c r="R120" s="340"/>
      <c r="S120" s="340"/>
      <c r="T120" s="341"/>
    </row>
    <row r="121" spans="2:26" ht="49.5" customHeight="1">
      <c r="B121" s="484"/>
      <c r="D121" s="470" t="s">
        <v>1753</v>
      </c>
      <c r="E121" s="500" t="str">
        <f ca="1">OFFSET('PROGRAMMING SKELETON'!J3,F2-1,0)</f>
        <v>30 min steady state @ RPE 6 1x/wk
20 sec sprint every 2 min x 14 minutes 1x/wk</v>
      </c>
      <c r="F121" s="465"/>
      <c r="G121" s="465"/>
      <c r="H121" s="466"/>
      <c r="J121" s="470" t="s">
        <v>1753</v>
      </c>
      <c r="K121" s="500" t="str">
        <f ca="1">OFFSET('PROGRAMMING SKELETON'!K3,F2-1,0)</f>
        <v>3 sets of upper back work x 12-20 reps @ RPE 8-9, 2x/wk</v>
      </c>
      <c r="L121" s="465"/>
      <c r="M121" s="465"/>
      <c r="N121" s="466"/>
      <c r="P121" s="470" t="s">
        <v>1753</v>
      </c>
      <c r="Q121" s="500" t="str">
        <f ca="1">OFFSET('PROGRAMMING SKELETON'!L3,F2-1,0)</f>
        <v>9 minutes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4 sets of 12-15 reps @ RPE 8, triceps press downs 2x/wk 
4 sets of 12-15 reps @ RPE 8, biceps curls 2x/wk</v>
      </c>
      <c r="E124" s="340"/>
      <c r="F124" s="340"/>
      <c r="G124" s="340"/>
      <c r="H124" s="341"/>
      <c r="J124" s="474" t="s">
        <v>1987</v>
      </c>
      <c r="K124" s="340"/>
      <c r="L124" s="340"/>
      <c r="M124" s="340"/>
      <c r="N124" s="341"/>
    </row>
    <row r="125" spans="2:26" ht="49.5" customHeight="1">
      <c r="B125" s="484"/>
      <c r="D125" s="470" t="s">
        <v>1753</v>
      </c>
      <c r="E125" s="500" t="str">
        <f ca="1">OFFSET('PROGRAMMING SKELETON'!M3,F2-1,0)</f>
        <v>4 sets of 12-15 reps @ RPE 8, triceps press downs 2x/wk 
4 sets of 12-15 reps @ RPE 8, biceps curls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9" priority="1" operator="equal">
      <formula>0</formula>
    </cfRule>
  </conditionalFormatting>
  <conditionalFormatting sqref="K29:N29 K27">
    <cfRule type="cellIs" dxfId="438" priority="2" operator="equal">
      <formula>0</formula>
    </cfRule>
  </conditionalFormatting>
  <conditionalFormatting sqref="Q29:T29 Q27">
    <cfRule type="cellIs" dxfId="437" priority="3" operator="equal">
      <formula>0</formula>
    </cfRule>
  </conditionalFormatting>
  <conditionalFormatting sqref="E53:H53 E51">
    <cfRule type="cellIs" dxfId="436" priority="4" operator="equal">
      <formula>0</formula>
    </cfRule>
  </conditionalFormatting>
  <conditionalFormatting sqref="K53:N53 K51">
    <cfRule type="cellIs" dxfId="435" priority="5" operator="equal">
      <formula>0</formula>
    </cfRule>
  </conditionalFormatting>
  <conditionalFormatting sqref="Q53:T53 Q51">
    <cfRule type="cellIs" dxfId="434" priority="6" operator="equal">
      <formula>0</formula>
    </cfRule>
  </conditionalFormatting>
  <conditionalFormatting sqref="E77:H77 E75">
    <cfRule type="cellIs" dxfId="433" priority="7" operator="equal">
      <formula>0</formula>
    </cfRule>
  </conditionalFormatting>
  <conditionalFormatting sqref="K77:N77 K75">
    <cfRule type="cellIs" dxfId="432" priority="8" operator="equal">
      <formula>0</formula>
    </cfRule>
  </conditionalFormatting>
  <conditionalFormatting sqref="E40:H44 K40:N44 Q40:T40 E64:H64 K64:N64 Q64:T64 E88:H88 K88:N88 E90:H92 K90:N92 E66:H68 K66:N68 Q66:T68 Q42:T44">
    <cfRule type="cellIs" dxfId="431" priority="9" operator="equal">
      <formula>0</formula>
    </cfRule>
  </conditionalFormatting>
  <conditionalFormatting sqref="U7:W19">
    <cfRule type="cellIs" dxfId="430" priority="10" operator="equal">
      <formula>0</formula>
    </cfRule>
  </conditionalFormatting>
  <conditionalFormatting sqref="U20:W21">
    <cfRule type="cellIs" dxfId="429" priority="11" operator="equal">
      <formula>0</formula>
    </cfRule>
  </conditionalFormatting>
  <conditionalFormatting sqref="Q77:T77 Q75">
    <cfRule type="cellIs" dxfId="428" priority="12" operator="equal">
      <formula>0</formula>
    </cfRule>
  </conditionalFormatting>
  <conditionalFormatting sqref="Q88:T88 Q90:T92">
    <cfRule type="cellIs" dxfId="427" priority="13" operator="equal">
      <formula>0</formula>
    </cfRule>
  </conditionalFormatting>
  <conditionalFormatting sqref="F21:J21">
    <cfRule type="cellIs" dxfId="426" priority="14" operator="equal">
      <formula>0</formula>
    </cfRule>
  </conditionalFormatting>
  <conditionalFormatting sqref="F7:I7">
    <cfRule type="cellIs" dxfId="425" priority="15" operator="equal">
      <formula>0</formula>
    </cfRule>
  </conditionalFormatting>
  <conditionalFormatting sqref="F7:I7">
    <cfRule type="expression" dxfId="424" priority="16">
      <formula>ISERROR(F7)</formula>
    </cfRule>
  </conditionalFormatting>
  <conditionalFormatting sqref="F8:I9 F10:F20">
    <cfRule type="cellIs" dxfId="423" priority="17" operator="equal">
      <formula>0</formula>
    </cfRule>
  </conditionalFormatting>
  <conditionalFormatting sqref="F8:I9 F10:F20">
    <cfRule type="expression" dxfId="422" priority="18">
      <formula>ISERROR(F8)</formula>
    </cfRule>
  </conditionalFormatting>
  <conditionalFormatting sqref="E101:H101 E99">
    <cfRule type="cellIs" dxfId="421" priority="19" operator="equal">
      <formula>0</formula>
    </cfRule>
  </conditionalFormatting>
  <conditionalFormatting sqref="K101:N101 K99">
    <cfRule type="cellIs" dxfId="420" priority="20" operator="equal">
      <formula>0</formula>
    </cfRule>
  </conditionalFormatting>
  <conditionalFormatting sqref="K112:N112 K114:N116 E112:H116">
    <cfRule type="cellIs" dxfId="419" priority="21" operator="equal">
      <formula>0</formula>
    </cfRule>
  </conditionalFormatting>
  <conditionalFormatting sqref="Q101:T101 Q99">
    <cfRule type="cellIs" dxfId="418" priority="22" operator="equal">
      <formula>0</formula>
    </cfRule>
  </conditionalFormatting>
  <conditionalFormatting sqref="Q112:T112 Q114:T116">
    <cfRule type="cellIs" dxfId="417" priority="23" operator="equal">
      <formula>0</formula>
    </cfRule>
  </conditionalFormatting>
  <conditionalFormatting sqref="E121">
    <cfRule type="cellIs" dxfId="416" priority="24" operator="equal">
      <formula>0</formula>
    </cfRule>
  </conditionalFormatting>
  <conditionalFormatting sqref="K121">
    <cfRule type="cellIs" dxfId="415" priority="25" operator="equal">
      <formula>0</formula>
    </cfRule>
  </conditionalFormatting>
  <conditionalFormatting sqref="Q121">
    <cfRule type="cellIs" dxfId="414" priority="26" operator="equal">
      <formula>0</formula>
    </cfRule>
  </conditionalFormatting>
  <conditionalFormatting sqref="E125">
    <cfRule type="cellIs" dxfId="413" priority="27" operator="equal">
      <formula>0</formula>
    </cfRule>
  </conditionalFormatting>
  <conditionalFormatting sqref="L113 N113">
    <cfRule type="cellIs" dxfId="412" priority="28" operator="equal">
      <formula>0</formula>
    </cfRule>
  </conditionalFormatting>
  <conditionalFormatting sqref="J125">
    <cfRule type="cellIs" dxfId="411" priority="29" operator="equal">
      <formula>0</formula>
    </cfRule>
  </conditionalFormatting>
  <conditionalFormatting sqref="E89:H89">
    <cfRule type="cellIs" dxfId="410" priority="30" operator="equal">
      <formula>0</formula>
    </cfRule>
  </conditionalFormatting>
  <conditionalFormatting sqref="K89:N89">
    <cfRule type="cellIs" dxfId="409" priority="31" operator="equal">
      <formula>0</formula>
    </cfRule>
  </conditionalFormatting>
  <conditionalFormatting sqref="Q89:T89">
    <cfRule type="cellIs" dxfId="408" priority="32" operator="equal">
      <formula>0</formula>
    </cfRule>
  </conditionalFormatting>
  <conditionalFormatting sqref="E65:H65">
    <cfRule type="cellIs" dxfId="407" priority="33" operator="equal">
      <formula>0</formula>
    </cfRule>
  </conditionalFormatting>
  <conditionalFormatting sqref="K65:N65">
    <cfRule type="cellIs" dxfId="406" priority="34" operator="equal">
      <formula>0</formula>
    </cfRule>
  </conditionalFormatting>
  <conditionalFormatting sqref="Q65:T65">
    <cfRule type="cellIs" dxfId="405" priority="35" operator="equal">
      <formula>0</formula>
    </cfRule>
  </conditionalFormatting>
  <conditionalFormatting sqref="Q41:T41">
    <cfRule type="cellIs" dxfId="404" priority="36" operator="equal">
      <formula>0</formula>
    </cfRule>
  </conditionalFormatting>
  <conditionalFormatting sqref="K113">
    <cfRule type="cellIs" dxfId="403" priority="37" operator="equal">
      <formula>0</formula>
    </cfRule>
  </conditionalFormatting>
  <conditionalFormatting sqref="M113">
    <cfRule type="cellIs" dxfId="402" priority="38" operator="equal">
      <formula>0</formula>
    </cfRule>
  </conditionalFormatting>
  <conditionalFormatting sqref="G10:G18">
    <cfRule type="cellIs" dxfId="401" priority="39" operator="equal">
      <formula>0</formula>
    </cfRule>
  </conditionalFormatting>
  <conditionalFormatting sqref="G10:G18">
    <cfRule type="expression" dxfId="400" priority="40">
      <formula>ISERROR(G10)</formula>
    </cfRule>
  </conditionalFormatting>
  <conditionalFormatting sqref="H10:H18">
    <cfRule type="cellIs" dxfId="399" priority="41" operator="equal">
      <formula>0</formula>
    </cfRule>
  </conditionalFormatting>
  <conditionalFormatting sqref="H10:H18">
    <cfRule type="expression" dxfId="398" priority="42">
      <formula>ISERROR(H10)</formula>
    </cfRule>
  </conditionalFormatting>
  <conditionalFormatting sqref="I10:I18">
    <cfRule type="cellIs" dxfId="397" priority="43" operator="equal">
      <formula>0</formula>
    </cfRule>
  </conditionalFormatting>
  <conditionalFormatting sqref="I10:I18">
    <cfRule type="expression" dxfId="396"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E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E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8</v>
      </c>
      <c r="F2" s="88">
        <v>8</v>
      </c>
      <c r="G2" s="102" t="s">
        <v>1089</v>
      </c>
      <c r="H2" s="103"/>
      <c r="I2" s="103"/>
      <c r="J2" s="100" t="s">
        <v>22</v>
      </c>
      <c r="K2" s="105">
        <f ca="1">OFFSET('PROGRAMMING SKELETON'!A3,F2-1,0)</f>
        <v>43618</v>
      </c>
      <c r="L2" s="103"/>
      <c r="M2" s="103"/>
      <c r="N2" s="103"/>
      <c r="O2" s="103"/>
      <c r="P2" s="103"/>
      <c r="Q2" s="103"/>
      <c r="R2" s="103"/>
      <c r="S2" s="103"/>
      <c r="T2" s="103"/>
      <c r="U2" s="106"/>
    </row>
    <row r="3" spans="1:24" ht="60" customHeight="1">
      <c r="A3" s="1"/>
      <c r="B3" s="100" t="s">
        <v>71</v>
      </c>
      <c r="D3" s="107" t="str">
        <f ca="1">OFFSET('PROGRAMMING SKELETON'!C3,F2-1,0)</f>
        <v>Specialization</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8</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Close Grip Floor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2 Count Paused Bench Press</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3-0-3 Tempo Squat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2 Count Paused Squat</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Standing Overhead Press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2 Count Paused Deadlift</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2 Board Bench, Paused</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Romanian Deadlift</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t="e">
        <f>F19/(('WEEK 5'!F19+'WEEK 4'!F19+'WEEK 7'!F19+'WEEK 6'!F19)/4)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Close Grip Floor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1 rep @ RPE 8 (90-93% 1RM)
• 4 reps @ RPE 9 (86% e1RM)
• 4 reps x 2 sets @ 80% e1RM</v>
      </c>
      <c r="F27" s="465"/>
      <c r="G27" s="465"/>
      <c r="H27" s="466"/>
      <c r="J27" s="470" t="s">
        <v>1747</v>
      </c>
      <c r="K27" s="464" t="str">
        <f ca="1">OFFSET('PROGRAMMING SKELETON'!E3,F2-1,0)</f>
        <v>• 1 rep @ RPE 8 (90-93% 1RM)
• 3 reps @ RPE 9 (86% e1RM)
• 85% e1RM x 3 x 3 sets</v>
      </c>
      <c r="L27" s="465"/>
      <c r="M27" s="465"/>
      <c r="N27" s="466"/>
      <c r="P27" s="470" t="s">
        <v>1747</v>
      </c>
      <c r="Q27" s="464" t="str">
        <f ca="1">OFFSET('PROGRAMMING SKELETON'!F3,F2-1,0)</f>
        <v>• 8 reps @ RPE 6
•8 reps @ RPE 7 
• 8 reps  @ RPE 8. Repeat 8 @ 8 x 2 sets of 8</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2 Count Paused Bench Press</v>
      </c>
      <c r="K50" s="340"/>
      <c r="L50" s="340"/>
      <c r="M50" s="340"/>
      <c r="N50" s="341"/>
      <c r="P50" s="474" t="str">
        <f ca="1">OFFSET('PROGRAMMING SKELETON'!J173,F2-1,0)</f>
        <v>3-0-3 Tempo Squat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1 rep @ RPE 8 (90-93% 1RM)
• 4 reps @ RPE 9 (86% e1RM)
• 4 reps x 2 sets @ 80% e1RM</v>
      </c>
      <c r="F51" s="465"/>
      <c r="G51" s="465"/>
      <c r="H51" s="466"/>
      <c r="J51" s="470" t="s">
        <v>1747</v>
      </c>
      <c r="K51" s="464" t="str">
        <f ca="1">OFFSET('PROGRAMMING SKELETON'!H3,F2-1,0)</f>
        <v>•1 rep @ RPE 8 (90-93%)
•3 reps @ 9 (89% of 1RM)
•-5% from 3 @ 9 x 3 reps until @ 9 again (cap at 3sets of 3)</v>
      </c>
      <c r="L51" s="465"/>
      <c r="M51" s="465"/>
      <c r="N51" s="466"/>
      <c r="P51" s="470" t="s">
        <v>1747</v>
      </c>
      <c r="Q51" s="464" t="str">
        <f ca="1">OFFSET('PROGRAMMING SKELETON'!I3,F2-1,0)</f>
        <v>• 8 reps @ RPE 7 
• 8 reps  @ RPE 8
• 8 reps @ RPE 9 
•Then take off 8% from 8 @ 9 and do sets of 8 until @ 9 again (cap at 2 sets of 8)</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2 Count Paused Squat</v>
      </c>
      <c r="E74" s="340"/>
      <c r="F74" s="340"/>
      <c r="G74" s="340"/>
      <c r="H74" s="341"/>
      <c r="J74" s="474" t="str">
        <f ca="1">OFFSET('PROGRAMMING SKELETON'!G228,F2-1,0)</f>
        <v>Touch and Go Bench Press</v>
      </c>
      <c r="K74" s="340"/>
      <c r="L74" s="340"/>
      <c r="M74" s="340"/>
      <c r="N74" s="341"/>
      <c r="P74" s="474" t="str">
        <f ca="1">OFFSET('PROGRAMMING SKELETON'!J228,F2-1,0)</f>
        <v>Standing Overhead Press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 1 rep @ RPE 8
• 4 reps @ RPE  9 
• -8% from 4 @ 9 x 4 reps until @ 9 again (cap at 3 sets)</v>
      </c>
      <c r="F75" s="465"/>
      <c r="G75" s="465"/>
      <c r="H75" s="466"/>
      <c r="J75" s="470" t="s">
        <v>1747</v>
      </c>
      <c r="K75" s="500" t="str">
        <f ca="1">OFFSET('PROGRAMMING SKELETON'!E57,F2-1,0)</f>
        <v>• 1 Rep @ RPE8
•75% e1RM x 5 reps x 5 sets of 5 reps</v>
      </c>
      <c r="L75" s="465"/>
      <c r="M75" s="465"/>
      <c r="N75" s="466"/>
      <c r="P75" s="470" t="s">
        <v>1747</v>
      </c>
      <c r="Q75" s="500" t="str">
        <f ca="1">OFFSET('PROGRAMMING SKELETON'!F57,F2-1,0)</f>
        <v>• 10 reps @ RPE 7 
• 10 reps  @ RPE 8
• 10 reps @ RPE 9 
•Take off 5% from 10 @ 9 for 1-2 more sets of 10 (until @ 9 again)</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2 Count Paused Deadlift</v>
      </c>
      <c r="E98" s="340"/>
      <c r="F98" s="340"/>
      <c r="G98" s="340"/>
      <c r="H98" s="341"/>
      <c r="J98" s="474" t="str">
        <f ca="1">OFFSET('PROGRAMMING SKELETON'!G282,F2-1,0)</f>
        <v>2 Board Bench, Paused</v>
      </c>
      <c r="K98" s="340"/>
      <c r="L98" s="340"/>
      <c r="M98" s="340"/>
      <c r="N98" s="341"/>
      <c r="P98" s="474" t="str">
        <f ca="1">OFFSET('PROGRAMMING SKELETON'!J282,F2-1,0)</f>
        <v>Romanian Deadlift</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 1 rep @ RPE 8
• 4 reps @ RPE  9 
• -8% from 4 @ 9 x 4 reps until @ 9 again (cap at 3 sets)</v>
      </c>
      <c r="F99" s="465"/>
      <c r="G99" s="465"/>
      <c r="H99" s="466"/>
      <c r="J99" s="470" t="s">
        <v>1747</v>
      </c>
      <c r="K99" s="500" t="str">
        <f ca="1">OFFSET('PROGRAMMING SKELETON'!H57,F2-1,0)</f>
        <v>•1 Rep @ RPE 8
•3 reps @ RPE 9
• Take off 5% from 3 reps @ 9 and do sets of 3 until @ 9 again (cap at 2 sets of 3)</v>
      </c>
      <c r="L99" s="465"/>
      <c r="M99" s="465"/>
      <c r="N99" s="466"/>
      <c r="P99" s="470" t="s">
        <v>1747</v>
      </c>
      <c r="Q99" s="500" t="str">
        <f ca="1">OFFSET('PROGRAMMING SKELETON'!I57,F2-1,0)</f>
        <v>• 10 reps @ RPE 7 
• 10 reps  @ RPE 8
• 10 reps @ RPE 9 
•Take off 5% from 10 @ 9 for 1-2 more sets of 10 (until @ 9 again)</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30 min steady state @ RPE 6 2x/wk</v>
      </c>
      <c r="E120" s="340"/>
      <c r="F120" s="340"/>
      <c r="G120" s="340"/>
      <c r="H120" s="341"/>
      <c r="J120" s="474" t="str">
        <f ca="1">OFFSET('PROGRAMMING SKELETON'!K3,F2-1,0)</f>
        <v>9 minutes upper back work AMRAP 2x/wk</v>
      </c>
      <c r="K120" s="340"/>
      <c r="L120" s="340"/>
      <c r="M120" s="340"/>
      <c r="N120" s="341"/>
      <c r="P120" s="474" t="str">
        <f ca="1">OFFSET('PROGRAMMING SKELETON'!L3,F2-1,0)</f>
        <v>7 minutes ab work AMRAP 2x/wk</v>
      </c>
      <c r="Q120" s="340"/>
      <c r="R120" s="340"/>
      <c r="S120" s="340"/>
      <c r="T120" s="341"/>
    </row>
    <row r="121" spans="2:26" ht="49.5" customHeight="1">
      <c r="B121" s="484"/>
      <c r="D121" s="470" t="s">
        <v>1753</v>
      </c>
      <c r="E121" s="500" t="str">
        <f ca="1">OFFSET('PROGRAMMING SKELETON'!J3,F2-1,0)</f>
        <v>30 min steady state @ RPE 6 2x/wk</v>
      </c>
      <c r="F121" s="465"/>
      <c r="G121" s="465"/>
      <c r="H121" s="466"/>
      <c r="J121" s="470" t="s">
        <v>1753</v>
      </c>
      <c r="K121" s="500" t="str">
        <f ca="1">OFFSET('PROGRAMMING SKELETON'!K3,F2-1,0)</f>
        <v>9 minutes upper back work AMRAP 2x/wk</v>
      </c>
      <c r="L121" s="465"/>
      <c r="M121" s="465"/>
      <c r="N121" s="466"/>
      <c r="P121" s="470" t="s">
        <v>1753</v>
      </c>
      <c r="Q121" s="500" t="str">
        <f ca="1">OFFSET('PROGRAMMING SKELETON'!L3,F2-1,0)</f>
        <v>7 minutes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7 min arm superset, sets of 12-20 reps @ RPE 8, 2x/wk</v>
      </c>
      <c r="E124" s="340"/>
      <c r="F124" s="340"/>
      <c r="G124" s="340"/>
      <c r="H124" s="341"/>
      <c r="J124" s="474" t="s">
        <v>1987</v>
      </c>
      <c r="K124" s="340"/>
      <c r="L124" s="340"/>
      <c r="M124" s="340"/>
      <c r="N124" s="341"/>
    </row>
    <row r="125" spans="2:26" ht="49.5" customHeight="1">
      <c r="B125" s="484"/>
      <c r="D125" s="470" t="s">
        <v>1753</v>
      </c>
      <c r="E125" s="500" t="str">
        <f ca="1">OFFSET('PROGRAMMING SKELETON'!M3,F2-1,0)</f>
        <v>7 min arm superset, sets of 12-20 reps @ RPE 8,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95" priority="1" operator="equal">
      <formula>0</formula>
    </cfRule>
  </conditionalFormatting>
  <conditionalFormatting sqref="K29:N29 K27">
    <cfRule type="cellIs" dxfId="394" priority="2" operator="equal">
      <formula>0</formula>
    </cfRule>
  </conditionalFormatting>
  <conditionalFormatting sqref="Q29:T29 Q27">
    <cfRule type="cellIs" dxfId="393" priority="3" operator="equal">
      <formula>0</formula>
    </cfRule>
  </conditionalFormatting>
  <conditionalFormatting sqref="E53:H53 E51">
    <cfRule type="cellIs" dxfId="392" priority="4" operator="equal">
      <formula>0</formula>
    </cfRule>
  </conditionalFormatting>
  <conditionalFormatting sqref="K53:N53 K51">
    <cfRule type="cellIs" dxfId="391" priority="5" operator="equal">
      <formula>0</formula>
    </cfRule>
  </conditionalFormatting>
  <conditionalFormatting sqref="Q53:T53 Q51">
    <cfRule type="cellIs" dxfId="390" priority="6" operator="equal">
      <formula>0</formula>
    </cfRule>
  </conditionalFormatting>
  <conditionalFormatting sqref="E77:H77 E75">
    <cfRule type="cellIs" dxfId="389" priority="7" operator="equal">
      <formula>0</formula>
    </cfRule>
  </conditionalFormatting>
  <conditionalFormatting sqref="K77:N77 K75">
    <cfRule type="cellIs" dxfId="388" priority="8" operator="equal">
      <formula>0</formula>
    </cfRule>
  </conditionalFormatting>
  <conditionalFormatting sqref="E40:H44 K40:N44 Q40:T40 E64:H64 K64:N64 Q64:T64 E88:H88 K88:N88 E90:H92 K90:N92 E66:H68 K66:N68 Q66:T68 Q42:T44">
    <cfRule type="cellIs" dxfId="387" priority="9" operator="equal">
      <formula>0</formula>
    </cfRule>
  </conditionalFormatting>
  <conditionalFormatting sqref="U7:W19">
    <cfRule type="cellIs" dxfId="386" priority="10" operator="equal">
      <formula>0</formula>
    </cfRule>
  </conditionalFormatting>
  <conditionalFormatting sqref="U20:W21">
    <cfRule type="cellIs" dxfId="385" priority="11" operator="equal">
      <formula>0</formula>
    </cfRule>
  </conditionalFormatting>
  <conditionalFormatting sqref="Q77:T77 Q75">
    <cfRule type="cellIs" dxfId="384" priority="12" operator="equal">
      <formula>0</formula>
    </cfRule>
  </conditionalFormatting>
  <conditionalFormatting sqref="Q88:T88 Q90:T92">
    <cfRule type="cellIs" dxfId="383" priority="13" operator="equal">
      <formula>0</formula>
    </cfRule>
  </conditionalFormatting>
  <conditionalFormatting sqref="F21:J21">
    <cfRule type="cellIs" dxfId="382" priority="14" operator="equal">
      <formula>0</formula>
    </cfRule>
  </conditionalFormatting>
  <conditionalFormatting sqref="F7:I7">
    <cfRule type="cellIs" dxfId="381" priority="15" operator="equal">
      <formula>0</formula>
    </cfRule>
  </conditionalFormatting>
  <conditionalFormatting sqref="F7:I7">
    <cfRule type="expression" dxfId="380" priority="16">
      <formula>ISERROR(F7)</formula>
    </cfRule>
  </conditionalFormatting>
  <conditionalFormatting sqref="F8:I9 F10:F20">
    <cfRule type="cellIs" dxfId="379" priority="17" operator="equal">
      <formula>0</formula>
    </cfRule>
  </conditionalFormatting>
  <conditionalFormatting sqref="F8:I9 F10:F20">
    <cfRule type="expression" dxfId="378" priority="18">
      <formula>ISERROR(F8)</formula>
    </cfRule>
  </conditionalFormatting>
  <conditionalFormatting sqref="E101:H101 E99">
    <cfRule type="cellIs" dxfId="377" priority="19" operator="equal">
      <formula>0</formula>
    </cfRule>
  </conditionalFormatting>
  <conditionalFormatting sqref="K101:N101 K99">
    <cfRule type="cellIs" dxfId="376" priority="20" operator="equal">
      <formula>0</formula>
    </cfRule>
  </conditionalFormatting>
  <conditionalFormatting sqref="K112:N112 K114:N116 E112:H116">
    <cfRule type="cellIs" dxfId="375" priority="21" operator="equal">
      <formula>0</formula>
    </cfRule>
  </conditionalFormatting>
  <conditionalFormatting sqref="Q101:T101 Q99">
    <cfRule type="cellIs" dxfId="374" priority="22" operator="equal">
      <formula>0</formula>
    </cfRule>
  </conditionalFormatting>
  <conditionalFormatting sqref="Q112:T112 Q114:T116">
    <cfRule type="cellIs" dxfId="373" priority="23" operator="equal">
      <formula>0</formula>
    </cfRule>
  </conditionalFormatting>
  <conditionalFormatting sqref="E121">
    <cfRule type="cellIs" dxfId="372" priority="24" operator="equal">
      <formula>0</formula>
    </cfRule>
  </conditionalFormatting>
  <conditionalFormatting sqref="K121">
    <cfRule type="cellIs" dxfId="371" priority="25" operator="equal">
      <formula>0</formula>
    </cfRule>
  </conditionalFormatting>
  <conditionalFormatting sqref="Q121">
    <cfRule type="cellIs" dxfId="370" priority="26" operator="equal">
      <formula>0</formula>
    </cfRule>
  </conditionalFormatting>
  <conditionalFormatting sqref="E125">
    <cfRule type="cellIs" dxfId="369" priority="27" operator="equal">
      <formula>0</formula>
    </cfRule>
  </conditionalFormatting>
  <conditionalFormatting sqref="L113 N113">
    <cfRule type="cellIs" dxfId="368" priority="28" operator="equal">
      <formula>0</formula>
    </cfRule>
  </conditionalFormatting>
  <conditionalFormatting sqref="J125">
    <cfRule type="cellIs" dxfId="367" priority="29" operator="equal">
      <formula>0</formula>
    </cfRule>
  </conditionalFormatting>
  <conditionalFormatting sqref="E89:H89">
    <cfRule type="cellIs" dxfId="366" priority="30" operator="equal">
      <formula>0</formula>
    </cfRule>
  </conditionalFormatting>
  <conditionalFormatting sqref="K89:N89">
    <cfRule type="cellIs" dxfId="365" priority="31" operator="equal">
      <formula>0</formula>
    </cfRule>
  </conditionalFormatting>
  <conditionalFormatting sqref="Q89:T89">
    <cfRule type="cellIs" dxfId="364" priority="32" operator="equal">
      <formula>0</formula>
    </cfRule>
  </conditionalFormatting>
  <conditionalFormatting sqref="E65:H65">
    <cfRule type="cellIs" dxfId="363" priority="33" operator="equal">
      <formula>0</formula>
    </cfRule>
  </conditionalFormatting>
  <conditionalFormatting sqref="K65:N65">
    <cfRule type="cellIs" dxfId="362" priority="34" operator="equal">
      <formula>0</formula>
    </cfRule>
  </conditionalFormatting>
  <conditionalFormatting sqref="Q65:T65">
    <cfRule type="cellIs" dxfId="361" priority="35" operator="equal">
      <formula>0</formula>
    </cfRule>
  </conditionalFormatting>
  <conditionalFormatting sqref="Q41:T41">
    <cfRule type="cellIs" dxfId="360" priority="36" operator="equal">
      <formula>0</formula>
    </cfRule>
  </conditionalFormatting>
  <conditionalFormatting sqref="K113">
    <cfRule type="cellIs" dxfId="359" priority="37" operator="equal">
      <formula>0</formula>
    </cfRule>
  </conditionalFormatting>
  <conditionalFormatting sqref="M113">
    <cfRule type="cellIs" dxfId="358" priority="38" operator="equal">
      <formula>0</formula>
    </cfRule>
  </conditionalFormatting>
  <conditionalFormatting sqref="G10:G18">
    <cfRule type="cellIs" dxfId="357" priority="39" operator="equal">
      <formula>0</formula>
    </cfRule>
  </conditionalFormatting>
  <conditionalFormatting sqref="G10:G18">
    <cfRule type="expression" dxfId="356" priority="40">
      <formula>ISERROR(G10)</formula>
    </cfRule>
  </conditionalFormatting>
  <conditionalFormatting sqref="H10:H18">
    <cfRule type="cellIs" dxfId="355" priority="41" operator="equal">
      <formula>0</formula>
    </cfRule>
  </conditionalFormatting>
  <conditionalFormatting sqref="H10:H18">
    <cfRule type="expression" dxfId="354" priority="42">
      <formula>ISERROR(H10)</formula>
    </cfRule>
  </conditionalFormatting>
  <conditionalFormatting sqref="I10:I18">
    <cfRule type="cellIs" dxfId="353" priority="43" operator="equal">
      <formula>0</formula>
    </cfRule>
  </conditionalFormatting>
  <conditionalFormatting sqref="I10:I18">
    <cfRule type="expression" dxfId="352"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F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F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9</v>
      </c>
      <c r="F2" s="88">
        <v>9</v>
      </c>
      <c r="G2" s="102" t="s">
        <v>1089</v>
      </c>
      <c r="H2" s="103"/>
      <c r="I2" s="103"/>
      <c r="J2" s="100" t="s">
        <v>22</v>
      </c>
      <c r="K2" s="105">
        <f ca="1">OFFSET('PROGRAMMING SKELETON'!A3,F2-1,0)</f>
        <v>43625</v>
      </c>
      <c r="L2" s="103"/>
      <c r="M2" s="103"/>
      <c r="N2" s="103"/>
      <c r="O2" s="103"/>
      <c r="P2" s="103"/>
      <c r="Q2" s="103"/>
      <c r="R2" s="103"/>
      <c r="S2" s="103"/>
      <c r="T2" s="103"/>
      <c r="U2" s="106"/>
    </row>
    <row r="3" spans="1:24" ht="60" customHeight="1">
      <c r="A3" s="1"/>
      <c r="B3" s="100" t="s">
        <v>71</v>
      </c>
      <c r="D3" s="107" t="str">
        <f ca="1">OFFSET('PROGRAMMING SKELETON'!C3,F2-1,0)</f>
        <v>Specialization</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9</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Feet up bench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Pin Bench (Chest Level)</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Low bar back squat, no belt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Pin Squat (Below parallel)</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Wide Grip Bench Press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2" deficit deadlift</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Close Grip Bench Press</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Stiff Legged Deadlift off 2" deficit</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t="e">
        <f>F19/(('WEEK 5'!F19+'WEEK 8'!F19+'WEEK 7'!F19+'WEEK 6'!F19)/4)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Feet up bench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1 rep @ RPE 8 (90-93% 1RM)
• 4 reps @ RPE 9 (86% e1RM)
• 4 reps x 3 sets @ 80% e1RM</v>
      </c>
      <c r="F27" s="465"/>
      <c r="G27" s="465"/>
      <c r="H27" s="466"/>
      <c r="J27" s="470" t="s">
        <v>1747</v>
      </c>
      <c r="K27" s="464" t="str">
        <f ca="1">OFFSET('PROGRAMMING SKELETON'!E3,F2-1,0)</f>
        <v>• 1 rep @ RPE 8 (90-93% 1RM)
• 3 reps @ RPE 9 (86% e1RM)
• 85% e1RM x 3 x 4 sets</v>
      </c>
      <c r="L27" s="465"/>
      <c r="M27" s="465"/>
      <c r="N27" s="466"/>
      <c r="P27" s="470" t="s">
        <v>1747</v>
      </c>
      <c r="Q27" s="464" t="str">
        <f ca="1">OFFSET('PROGRAMMING SKELETON'!F3,F2-1,0)</f>
        <v>•6 reps @ RPE 7
• 6 reps @ RPE 8
• 6 reps @ RPE 9.
• Take -5% off from 6 @ 9 and do sets of 6 until @ 9 again (cap at 2 sets)</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Pin Bench (Chest Level)</v>
      </c>
      <c r="K50" s="340"/>
      <c r="L50" s="340"/>
      <c r="M50" s="340"/>
      <c r="N50" s="341"/>
      <c r="P50" s="474" t="str">
        <f ca="1">OFFSET('PROGRAMMING SKELETON'!J173,F2-1,0)</f>
        <v>Low bar back squat, no belt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1 rep @ RPE 8 (90-93% 1RM)
• 4 reps @ RPE 9 (86% e1RM)
• 4 reps x 3 sets @ 80% e1RM</v>
      </c>
      <c r="F51" s="465"/>
      <c r="G51" s="465"/>
      <c r="H51" s="466"/>
      <c r="J51" s="470" t="s">
        <v>1747</v>
      </c>
      <c r="K51" s="464" t="str">
        <f ca="1">OFFSET('PROGRAMMING SKELETON'!H3,F2-1,0)</f>
        <v>•1 rep @ RPE 8 (90-93%)
•3 reps @ 9 (89% of 1RM)
•-5% from 3 @ 9 x 3 reps until @ 9 again (cap at 2 sets of 3)</v>
      </c>
      <c r="L51" s="465"/>
      <c r="M51" s="465"/>
      <c r="N51" s="466"/>
      <c r="P51" s="470" t="s">
        <v>1747</v>
      </c>
      <c r="Q51" s="464" t="str">
        <f ca="1">OFFSET('PROGRAMMING SKELETON'!I3,F2-1,0)</f>
        <v>•6 reps @ RPE 6
•6 reps @ RPE 7
•6 reps @ RPE 8. Repeat 6 @ 8 x 1 set of 6</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Pin Squat (Below parallel)</v>
      </c>
      <c r="E74" s="340"/>
      <c r="F74" s="340"/>
      <c r="G74" s="340"/>
      <c r="H74" s="341"/>
      <c r="J74" s="474" t="str">
        <f ca="1">OFFSET('PROGRAMMING SKELETON'!G228,F2-1,0)</f>
        <v>Touch and Go Bench Press</v>
      </c>
      <c r="K74" s="340"/>
      <c r="L74" s="340"/>
      <c r="M74" s="340"/>
      <c r="N74" s="341"/>
      <c r="P74" s="474" t="str">
        <f ca="1">OFFSET('PROGRAMMING SKELETON'!J228,F2-1,0)</f>
        <v>Wide Grip Bench Press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•1 Rep @ RPE 8
• 3 reps @ RPE 9
• -5% from 3 @ 9 x 3 reps x 1-2 sets (until @ 9 again)</v>
      </c>
      <c r="F75" s="465"/>
      <c r="G75" s="465"/>
      <c r="H75" s="466"/>
      <c r="J75" s="470" t="s">
        <v>1747</v>
      </c>
      <c r="K75" s="500" t="str">
        <f ca="1">OFFSET('PROGRAMMING SKELETON'!E57,F2-1,0)</f>
        <v>• 1 Rep @ RPE8
•75% e1RM x 5 reps x 5 sets of 6 reps</v>
      </c>
      <c r="L75" s="465"/>
      <c r="M75" s="465"/>
      <c r="N75" s="466"/>
      <c r="P75" s="470" t="s">
        <v>1747</v>
      </c>
      <c r="Q75" s="500" t="str">
        <f ca="1">OFFSET('PROGRAMMING SKELETON'!F57,F2-1,0)</f>
        <v>• 8 reps @ RPE 6
•8 reps @ RPE 7 
• 8 reps  @ RPE 8. Repeat 8 @ 8 x 1 set of 8</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2" deficit deadlift</v>
      </c>
      <c r="E98" s="340"/>
      <c r="F98" s="340"/>
      <c r="G98" s="340"/>
      <c r="H98" s="341"/>
      <c r="J98" s="474" t="str">
        <f ca="1">OFFSET('PROGRAMMING SKELETON'!G282,F2-1,0)</f>
        <v>Close Grip Bench Press</v>
      </c>
      <c r="K98" s="340"/>
      <c r="L98" s="340"/>
      <c r="M98" s="340"/>
      <c r="N98" s="341"/>
      <c r="P98" s="474" t="str">
        <f ca="1">OFFSET('PROGRAMMING SKELETON'!J282,F2-1,0)</f>
        <v>Stiff Legged Deadlift off 2" deficit</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•1 Rep @ RPE 8
• 3 reps @ RPE 9
• -5% from 3 @ 9 x 3 reps x 1-2 sets (until @ 9 again)</v>
      </c>
      <c r="F99" s="465"/>
      <c r="G99" s="465"/>
      <c r="H99" s="466"/>
      <c r="J99" s="470" t="s">
        <v>1747</v>
      </c>
      <c r="K99" s="500" t="str">
        <f ca="1">OFFSET('PROGRAMMING SKELETON'!H57,F2-1,0)</f>
        <v>•1 Rep @ RPE 8
•3 reps @ RPE 9
• Take off 5% from 3 reps @ 9 and do sets of 3 until @ 9 again (cap at 2 sets of 3)</v>
      </c>
      <c r="L99" s="465"/>
      <c r="M99" s="465"/>
      <c r="N99" s="466"/>
      <c r="P99" s="470" t="s">
        <v>1747</v>
      </c>
      <c r="Q99" s="500" t="str">
        <f ca="1">OFFSET('PROGRAMMING SKELETON'!I57,F2-1,0)</f>
        <v>• 8 reps @ RPE 6
•8 reps @ RPE 7 
• 8 reps  @ RPE 8. Repeat 8 @ 8 x 1 set of 8</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25 min steady state @ RPE 6 2x/wk</v>
      </c>
      <c r="E120" s="340"/>
      <c r="F120" s="340"/>
      <c r="G120" s="340"/>
      <c r="H120" s="341"/>
      <c r="J120" s="474" t="str">
        <f ca="1">OFFSET('PROGRAMMING SKELETON'!K3,F2-1,0)</f>
        <v>7 minutes upper back work AMRAP 2x/wk</v>
      </c>
      <c r="K120" s="340"/>
      <c r="L120" s="340"/>
      <c r="M120" s="340"/>
      <c r="N120" s="341"/>
      <c r="P120" s="474" t="str">
        <f ca="1">OFFSET('PROGRAMMING SKELETON'!L3,F2-1,0)</f>
        <v>7 minutes ab work AMRAP 2x/wk</v>
      </c>
      <c r="Q120" s="340"/>
      <c r="R120" s="340"/>
      <c r="S120" s="340"/>
      <c r="T120" s="341"/>
    </row>
    <row r="121" spans="2:26" ht="49.5" customHeight="1">
      <c r="B121" s="484"/>
      <c r="D121" s="470" t="s">
        <v>1753</v>
      </c>
      <c r="E121" s="500" t="str">
        <f ca="1">OFFSET('PROGRAMMING SKELETON'!J3,F2-1,0)</f>
        <v>25 min steady state @ RPE 6 2x/wk</v>
      </c>
      <c r="F121" s="465"/>
      <c r="G121" s="465"/>
      <c r="H121" s="466"/>
      <c r="J121" s="470" t="s">
        <v>1753</v>
      </c>
      <c r="K121" s="500" t="str">
        <f ca="1">OFFSET('PROGRAMMING SKELETON'!K3,F2-1,0)</f>
        <v>7 minutes upper back work AMRAP 2x/wk</v>
      </c>
      <c r="L121" s="465"/>
      <c r="M121" s="465"/>
      <c r="N121" s="466"/>
      <c r="P121" s="470" t="s">
        <v>1753</v>
      </c>
      <c r="Q121" s="500" t="str">
        <f ca="1">OFFSET('PROGRAMMING SKELETON'!L3,F2-1,0)</f>
        <v>7 minutes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7 min arm superset, sets of 12-20 reps @ RPE 8, 2x/wk</v>
      </c>
      <c r="E124" s="340"/>
      <c r="F124" s="340"/>
      <c r="G124" s="340"/>
      <c r="H124" s="341"/>
      <c r="J124" s="474" t="s">
        <v>1987</v>
      </c>
      <c r="K124" s="340"/>
      <c r="L124" s="340"/>
      <c r="M124" s="340"/>
      <c r="N124" s="341"/>
    </row>
    <row r="125" spans="2:26" ht="49.5" customHeight="1">
      <c r="B125" s="484"/>
      <c r="D125" s="470" t="s">
        <v>1753</v>
      </c>
      <c r="E125" s="500" t="str">
        <f ca="1">OFFSET('PROGRAMMING SKELETON'!M3,F2-1,0)</f>
        <v>7 min arm superset, sets of 12-20 reps @ RPE 8,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51" priority="1" operator="equal">
      <formula>0</formula>
    </cfRule>
  </conditionalFormatting>
  <conditionalFormatting sqref="K29:N29 K27">
    <cfRule type="cellIs" dxfId="350" priority="2" operator="equal">
      <formula>0</formula>
    </cfRule>
  </conditionalFormatting>
  <conditionalFormatting sqref="Q29:T29 Q27">
    <cfRule type="cellIs" dxfId="349" priority="3" operator="equal">
      <formula>0</formula>
    </cfRule>
  </conditionalFormatting>
  <conditionalFormatting sqref="E53:H53 E51">
    <cfRule type="cellIs" dxfId="348" priority="4" operator="equal">
      <formula>0</formula>
    </cfRule>
  </conditionalFormatting>
  <conditionalFormatting sqref="K53:N53 K51">
    <cfRule type="cellIs" dxfId="347" priority="5" operator="equal">
      <formula>0</formula>
    </cfRule>
  </conditionalFormatting>
  <conditionalFormatting sqref="Q53:T53 Q51">
    <cfRule type="cellIs" dxfId="346" priority="6" operator="equal">
      <formula>0</formula>
    </cfRule>
  </conditionalFormatting>
  <conditionalFormatting sqref="E77:H77 E75">
    <cfRule type="cellIs" dxfId="345" priority="7" operator="equal">
      <formula>0</formula>
    </cfRule>
  </conditionalFormatting>
  <conditionalFormatting sqref="K77:N77 K75">
    <cfRule type="cellIs" dxfId="344" priority="8" operator="equal">
      <formula>0</formula>
    </cfRule>
  </conditionalFormatting>
  <conditionalFormatting sqref="E40:H44 K40:N44 Q40:T40 E64:H64 K64:N64 Q64:T64 E88:H88 K88:N88 E90:H92 K90:N92 E66:H68 K66:N68 Q66:T68 Q42:T44">
    <cfRule type="cellIs" dxfId="343" priority="9" operator="equal">
      <formula>0</formula>
    </cfRule>
  </conditionalFormatting>
  <conditionalFormatting sqref="U7:W19">
    <cfRule type="cellIs" dxfId="342" priority="10" operator="equal">
      <formula>0</formula>
    </cfRule>
  </conditionalFormatting>
  <conditionalFormatting sqref="U20:W21">
    <cfRule type="cellIs" dxfId="341" priority="11" operator="equal">
      <formula>0</formula>
    </cfRule>
  </conditionalFormatting>
  <conditionalFormatting sqref="Q77:T77 Q75">
    <cfRule type="cellIs" dxfId="340" priority="12" operator="equal">
      <formula>0</formula>
    </cfRule>
  </conditionalFormatting>
  <conditionalFormatting sqref="Q88:T88 Q90:T92">
    <cfRule type="cellIs" dxfId="339" priority="13" operator="equal">
      <formula>0</formula>
    </cfRule>
  </conditionalFormatting>
  <conditionalFormatting sqref="F21:J21">
    <cfRule type="cellIs" dxfId="338" priority="14" operator="equal">
      <formula>0</formula>
    </cfRule>
  </conditionalFormatting>
  <conditionalFormatting sqref="F7:I7">
    <cfRule type="cellIs" dxfId="337" priority="15" operator="equal">
      <formula>0</formula>
    </cfRule>
  </conditionalFormatting>
  <conditionalFormatting sqref="F7:I7">
    <cfRule type="expression" dxfId="336" priority="16">
      <formula>ISERROR(F7)</formula>
    </cfRule>
  </conditionalFormatting>
  <conditionalFormatting sqref="F8:I9 F10:F20">
    <cfRule type="cellIs" dxfId="335" priority="17" operator="equal">
      <formula>0</formula>
    </cfRule>
  </conditionalFormatting>
  <conditionalFormatting sqref="F8:I9 F10:F20">
    <cfRule type="expression" dxfId="334" priority="18">
      <formula>ISERROR(F8)</formula>
    </cfRule>
  </conditionalFormatting>
  <conditionalFormatting sqref="E101:H101 E99">
    <cfRule type="cellIs" dxfId="333" priority="19" operator="equal">
      <formula>0</formula>
    </cfRule>
  </conditionalFormatting>
  <conditionalFormatting sqref="K101:N101 K99">
    <cfRule type="cellIs" dxfId="332" priority="20" operator="equal">
      <formula>0</formula>
    </cfRule>
  </conditionalFormatting>
  <conditionalFormatting sqref="K112:N112 K114:N116 E112:H116">
    <cfRule type="cellIs" dxfId="331" priority="21" operator="equal">
      <formula>0</formula>
    </cfRule>
  </conditionalFormatting>
  <conditionalFormatting sqref="Q101:T101 Q99">
    <cfRule type="cellIs" dxfId="330" priority="22" operator="equal">
      <formula>0</formula>
    </cfRule>
  </conditionalFormatting>
  <conditionalFormatting sqref="Q112:T112 Q114:T116">
    <cfRule type="cellIs" dxfId="329" priority="23" operator="equal">
      <formula>0</formula>
    </cfRule>
  </conditionalFormatting>
  <conditionalFormatting sqref="E121">
    <cfRule type="cellIs" dxfId="328" priority="24" operator="equal">
      <formula>0</formula>
    </cfRule>
  </conditionalFormatting>
  <conditionalFormatting sqref="K121">
    <cfRule type="cellIs" dxfId="327" priority="25" operator="equal">
      <formula>0</formula>
    </cfRule>
  </conditionalFormatting>
  <conditionalFormatting sqref="Q121">
    <cfRule type="cellIs" dxfId="326" priority="26" operator="equal">
      <formula>0</formula>
    </cfRule>
  </conditionalFormatting>
  <conditionalFormatting sqref="E125">
    <cfRule type="cellIs" dxfId="325" priority="27" operator="equal">
      <formula>0</formula>
    </cfRule>
  </conditionalFormatting>
  <conditionalFormatting sqref="L113 N113">
    <cfRule type="cellIs" dxfId="324" priority="28" operator="equal">
      <formula>0</formula>
    </cfRule>
  </conditionalFormatting>
  <conditionalFormatting sqref="J125">
    <cfRule type="cellIs" dxfId="323" priority="29" operator="equal">
      <formula>0</formula>
    </cfRule>
  </conditionalFormatting>
  <conditionalFormatting sqref="E89:H89">
    <cfRule type="cellIs" dxfId="322" priority="30" operator="equal">
      <formula>0</formula>
    </cfRule>
  </conditionalFormatting>
  <conditionalFormatting sqref="K89:N89">
    <cfRule type="cellIs" dxfId="321" priority="31" operator="equal">
      <formula>0</formula>
    </cfRule>
  </conditionalFormatting>
  <conditionalFormatting sqref="Q89:T89">
    <cfRule type="cellIs" dxfId="320" priority="32" operator="equal">
      <formula>0</formula>
    </cfRule>
  </conditionalFormatting>
  <conditionalFormatting sqref="E65:H65">
    <cfRule type="cellIs" dxfId="319" priority="33" operator="equal">
      <formula>0</formula>
    </cfRule>
  </conditionalFormatting>
  <conditionalFormatting sqref="K65:N65">
    <cfRule type="cellIs" dxfId="318" priority="34" operator="equal">
      <formula>0</formula>
    </cfRule>
  </conditionalFormatting>
  <conditionalFormatting sqref="Q65:T65">
    <cfRule type="cellIs" dxfId="317" priority="35" operator="equal">
      <formula>0</formula>
    </cfRule>
  </conditionalFormatting>
  <conditionalFormatting sqref="Q41:T41">
    <cfRule type="cellIs" dxfId="316" priority="36" operator="equal">
      <formula>0</formula>
    </cfRule>
  </conditionalFormatting>
  <conditionalFormatting sqref="K113">
    <cfRule type="cellIs" dxfId="315" priority="37" operator="equal">
      <formula>0</formula>
    </cfRule>
  </conditionalFormatting>
  <conditionalFormatting sqref="M113">
    <cfRule type="cellIs" dxfId="314" priority="38" operator="equal">
      <formula>0</formula>
    </cfRule>
  </conditionalFormatting>
  <conditionalFormatting sqref="G10:G18">
    <cfRule type="cellIs" dxfId="313" priority="39" operator="equal">
      <formula>0</formula>
    </cfRule>
  </conditionalFormatting>
  <conditionalFormatting sqref="G10:G18">
    <cfRule type="expression" dxfId="312" priority="40">
      <formula>ISERROR(G10)</formula>
    </cfRule>
  </conditionalFormatting>
  <conditionalFormatting sqref="H10:H18">
    <cfRule type="cellIs" dxfId="311" priority="41" operator="equal">
      <formula>0</formula>
    </cfRule>
  </conditionalFormatting>
  <conditionalFormatting sqref="H10:H18">
    <cfRule type="expression" dxfId="310" priority="42">
      <formula>ISERROR(H10)</formula>
    </cfRule>
  </conditionalFormatting>
  <conditionalFormatting sqref="I10:I18">
    <cfRule type="cellIs" dxfId="309" priority="43" operator="equal">
      <formula>0</formula>
    </cfRule>
  </conditionalFormatting>
  <conditionalFormatting sqref="I10:I18">
    <cfRule type="expression" dxfId="30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0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0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0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00F20"/>
  </sheetPr>
  <dimension ref="A1:Z1000"/>
  <sheetViews>
    <sheetView showGridLines="0" topLeftCell="A91"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10</v>
      </c>
      <c r="F2" s="88">
        <v>10</v>
      </c>
      <c r="G2" s="102" t="s">
        <v>1089</v>
      </c>
      <c r="H2" s="103"/>
      <c r="I2" s="103"/>
      <c r="J2" s="100" t="s">
        <v>22</v>
      </c>
      <c r="K2" s="105">
        <f ca="1">OFFSET('PROGRAMMING SKELETON'!A3,F2-1,0)</f>
        <v>43632</v>
      </c>
      <c r="L2" s="103"/>
      <c r="M2" s="103"/>
      <c r="N2" s="103"/>
      <c r="O2" s="103"/>
      <c r="P2" s="103"/>
      <c r="Q2" s="103"/>
      <c r="R2" s="103"/>
      <c r="S2" s="103"/>
      <c r="T2" s="103"/>
      <c r="U2" s="106"/>
    </row>
    <row r="3" spans="1:24" ht="60" customHeight="1">
      <c r="A3" s="1"/>
      <c r="B3" s="100" t="s">
        <v>71</v>
      </c>
      <c r="D3" s="107" t="str">
        <f ca="1">OFFSET('PROGRAMMING SKELETON'!C3,F2-1,0)</f>
        <v>Specialization</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10</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Feet up bench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Pin Bench (Chest Level)</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Low bar back squat, no belt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Pin Squat (Below parallel)</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Wide Grip Bench Press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2" deficit deadlift</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Close Grip Bench Press</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Stiff Legged Deadlift off 2" deficit</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t="e">
        <f>F19/(('WEEK 6'!F19+'WEEK 7'!F19+'WEEK 8'!F19+'WEEK 9'!F19)/4)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Feet up bench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xml:space="preserve">•1 Rep @ RPE 7 (86-89%)
• 1 rep @ RPE 8( 90-93%)
•65% e1RM x 5 reps x 1 set
• 75% e1RM x 5 reps x 2 sets
• 85% e1RM x 3 reps x 2 sets
</v>
      </c>
      <c r="F27" s="465"/>
      <c r="G27" s="465"/>
      <c r="H27" s="466"/>
      <c r="J27" s="470" t="s">
        <v>1747</v>
      </c>
      <c r="K27" s="464" t="str">
        <f ca="1">OFFSET('PROGRAMMING SKELETON'!E3,F2-1,0)</f>
        <v xml:space="preserve">•1 Rep @ RPE 7 (86-89%)
• 1 rep @ RPE 8( 90-93%)
• 3 reps @ RPE 9 (89%)
• 89% e1RM x 2 reps x 2 sets
• 85% e1RM x 3 reps x 1 sets
</v>
      </c>
      <c r="L27" s="465"/>
      <c r="M27" s="465"/>
      <c r="N27" s="466"/>
      <c r="P27" s="470" t="s">
        <v>1747</v>
      </c>
      <c r="Q27" s="464" t="str">
        <f ca="1">OFFSET('PROGRAMMING SKELETON'!F3,F2-1,0)</f>
        <v>•6 reps @ RPE 7
• 6 reps @ RPE 8
• 6 reps @ RPE 9.
• Take -5% off from 6 @ 9 and do sets of 6 until @ 9 again (cap at 2 sets)</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Pin Bench (Chest Level)</v>
      </c>
      <c r="K50" s="340"/>
      <c r="L50" s="340"/>
      <c r="M50" s="340"/>
      <c r="N50" s="341"/>
      <c r="P50" s="474" t="str">
        <f ca="1">OFFSET('PROGRAMMING SKELETON'!J173,F2-1,0)</f>
        <v>Low bar back squat, no belt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xml:space="preserve">•1 Rep @ RPE 7 (86-89%)
• 1 rep @ RPE 8( 90-93%)
•65% e1RM x 5 reps x 1 set
• 75% e1RM x 5 reps x 2 sets
• 85% e1RM x 3 reps x 2 sets
</v>
      </c>
      <c r="F51" s="465"/>
      <c r="G51" s="465"/>
      <c r="H51" s="466"/>
      <c r="J51" s="470" t="s">
        <v>1747</v>
      </c>
      <c r="K51" s="464" t="str">
        <f ca="1">OFFSET('PROGRAMMING SKELETON'!H3,F2-1,0)</f>
        <v>•1 rep @ RPE 8 (90-93%)
•3 reps @ 9 (89% of 1RM)
•-5% from 3 @ 9 x 3 reps until @ 9 again (cap at 2 sets of 3)</v>
      </c>
      <c r="L51" s="465"/>
      <c r="M51" s="465"/>
      <c r="N51" s="466"/>
      <c r="P51" s="470" t="s">
        <v>1747</v>
      </c>
      <c r="Q51" s="464" t="str">
        <f ca="1">OFFSET('PROGRAMMING SKELETON'!I3,F2-1,0)</f>
        <v>•6 reps @ RPE 6
•6 reps @ RPE 7
•6 reps @ RPE 8. Repeat 6 @ 8 x 2 sets of 6</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Pin Squat (Below parallel)</v>
      </c>
      <c r="E74" s="340"/>
      <c r="F74" s="340"/>
      <c r="G74" s="340"/>
      <c r="H74" s="341"/>
      <c r="J74" s="474" t="str">
        <f ca="1">OFFSET('PROGRAMMING SKELETON'!G228,F2-1,0)</f>
        <v>Touch and Go Bench Press</v>
      </c>
      <c r="K74" s="340"/>
      <c r="L74" s="340"/>
      <c r="M74" s="340"/>
      <c r="N74" s="341"/>
      <c r="P74" s="474" t="str">
        <f ca="1">OFFSET('PROGRAMMING SKELETON'!J228,F2-1,0)</f>
        <v>Wide Grip Bench Press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•1 Rep @ RPE 8
• 3 reps @ RPE 9
• -8% from 3 @ 9 x 3 reps x 2-3 sets (until @ 9 again)</v>
      </c>
      <c r="F75" s="465"/>
      <c r="G75" s="465"/>
      <c r="H75" s="466"/>
      <c r="J75" s="470" t="s">
        <v>1747</v>
      </c>
      <c r="K75" s="500" t="str">
        <f ca="1">OFFSET('PROGRAMMING SKELETON'!E57,F2-1,0)</f>
        <v>•1 Rep @ RPE 8
•3 reps @ RPE 9
• Take off 5% from 3 reps @ 9 and do sets of 3 until @ 9 again (cap at 3 sets of 3)</v>
      </c>
      <c r="L75" s="465"/>
      <c r="M75" s="465"/>
      <c r="N75" s="466"/>
      <c r="P75" s="470" t="s">
        <v>1747</v>
      </c>
      <c r="Q75" s="500" t="str">
        <f ca="1">OFFSET('PROGRAMMING SKELETON'!F57,F2-1,0)</f>
        <v>• 8 reps @ RPE 6
•8 reps @ RPE 7 
• 8 reps  @ RPE 8. Repeat 8 @ 8 x 2 sets of 8</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2" deficit deadlift</v>
      </c>
      <c r="E98" s="340"/>
      <c r="F98" s="340"/>
      <c r="G98" s="340"/>
      <c r="H98" s="341"/>
      <c r="J98" s="474" t="str">
        <f ca="1">OFFSET('PROGRAMMING SKELETON'!G282,F2-1,0)</f>
        <v>Close Grip Bench Press</v>
      </c>
      <c r="K98" s="340"/>
      <c r="L98" s="340"/>
      <c r="M98" s="340"/>
      <c r="N98" s="341"/>
      <c r="P98" s="474" t="str">
        <f ca="1">OFFSET('PROGRAMMING SKELETON'!J282,F2-1,0)</f>
        <v>Stiff Legged Deadlift off 2" deficit</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•1 Rep @ RPE 8
• 3 reps @ RPE 9
• -8% from 3 @ 9 x 3 reps x 2-3 sets (until @ 9 again)</v>
      </c>
      <c r="F99" s="465"/>
      <c r="G99" s="465"/>
      <c r="H99" s="466"/>
      <c r="J99" s="470" t="s">
        <v>1747</v>
      </c>
      <c r="K99" s="500" t="str">
        <f ca="1">OFFSET('PROGRAMMING SKELETON'!H57,F2-1,0)</f>
        <v>•1 Rep @ RPE 8
•3 reps @ RPE 9
• Take off 5% from 3 reps @ 9 and do sets of 3 until @ 9 again (cap at 3 sets of 3)</v>
      </c>
      <c r="L99" s="465"/>
      <c r="M99" s="465"/>
      <c r="N99" s="466"/>
      <c r="P99" s="470" t="s">
        <v>1747</v>
      </c>
      <c r="Q99" s="500" t="str">
        <f ca="1">OFFSET('PROGRAMMING SKELETON'!I57,F2-1,0)</f>
        <v>• 8 reps @ RPE 6
•8 reps @ RPE 7 
• 8 reps  @ RPE 8. Repeat 8 @ 8 x 2 sets of 8</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25 min steady state @ RPE 6 1x/wk</v>
      </c>
      <c r="E120" s="340"/>
      <c r="F120" s="340"/>
      <c r="G120" s="340"/>
      <c r="H120" s="341"/>
      <c r="J120" s="474" t="str">
        <f ca="1">OFFSET('PROGRAMMING SKELETON'!K3,F2-1,0)</f>
        <v>7 minutes upper back work AMRAP 2x/wk</v>
      </c>
      <c r="K120" s="340"/>
      <c r="L120" s="340"/>
      <c r="M120" s="340"/>
      <c r="N120" s="341"/>
      <c r="P120" s="474" t="str">
        <f ca="1">OFFSET('PROGRAMMING SKELETON'!L3,F2-1,0)</f>
        <v>5 minute ab work AMRAP 2x/wk</v>
      </c>
      <c r="Q120" s="340"/>
      <c r="R120" s="340"/>
      <c r="S120" s="340"/>
      <c r="T120" s="341"/>
    </row>
    <row r="121" spans="2:26" ht="49.5" customHeight="1">
      <c r="B121" s="484"/>
      <c r="D121" s="470" t="s">
        <v>1753</v>
      </c>
      <c r="E121" s="500" t="str">
        <f ca="1">OFFSET('PROGRAMMING SKELETON'!J3,F2-1,0)</f>
        <v>25 min steady state @ RPE 6 1x/wk</v>
      </c>
      <c r="F121" s="465"/>
      <c r="G121" s="465"/>
      <c r="H121" s="466"/>
      <c r="J121" s="470" t="s">
        <v>1753</v>
      </c>
      <c r="K121" s="500" t="str">
        <f ca="1">OFFSET('PROGRAMMING SKELETON'!K3,F2-1,0)</f>
        <v>7 minutes upper back work AMRAP 2x/wk</v>
      </c>
      <c r="L121" s="465"/>
      <c r="M121" s="465"/>
      <c r="N121" s="466"/>
      <c r="P121" s="470" t="s">
        <v>1753</v>
      </c>
      <c r="Q121" s="500" t="str">
        <f ca="1">OFFSET('PROGRAMMING SKELETON'!L3,F2-1,0)</f>
        <v>5 minute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7 min arm superset, sets of 12-20 reps @ RPE 8, 2x/wk</v>
      </c>
      <c r="E124" s="340"/>
      <c r="F124" s="340"/>
      <c r="G124" s="340"/>
      <c r="H124" s="341"/>
      <c r="J124" s="474" t="s">
        <v>1987</v>
      </c>
      <c r="K124" s="340"/>
      <c r="L124" s="340"/>
      <c r="M124" s="340"/>
      <c r="N124" s="341"/>
    </row>
    <row r="125" spans="2:26" ht="49.5" customHeight="1">
      <c r="B125" s="484"/>
      <c r="D125" s="470" t="s">
        <v>1753</v>
      </c>
      <c r="E125" s="500" t="str">
        <f ca="1">OFFSET('PROGRAMMING SKELETON'!M3,F2-1,0)</f>
        <v>7 min arm superset, sets of 12-20 reps @ RPE 8,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07" priority="1" operator="equal">
      <formula>0</formula>
    </cfRule>
  </conditionalFormatting>
  <conditionalFormatting sqref="K29:N29 K27">
    <cfRule type="cellIs" dxfId="306" priority="2" operator="equal">
      <formula>0</formula>
    </cfRule>
  </conditionalFormatting>
  <conditionalFormatting sqref="Q29:T29 Q27">
    <cfRule type="cellIs" dxfId="305" priority="3" operator="equal">
      <formula>0</formula>
    </cfRule>
  </conditionalFormatting>
  <conditionalFormatting sqref="E53:H53 E51">
    <cfRule type="cellIs" dxfId="304" priority="4" operator="equal">
      <formula>0</formula>
    </cfRule>
  </conditionalFormatting>
  <conditionalFormatting sqref="K53:N53 K51">
    <cfRule type="cellIs" dxfId="303" priority="5" operator="equal">
      <formula>0</formula>
    </cfRule>
  </conditionalFormatting>
  <conditionalFormatting sqref="Q53:T53 Q51">
    <cfRule type="cellIs" dxfId="302" priority="6" operator="equal">
      <formula>0</formula>
    </cfRule>
  </conditionalFormatting>
  <conditionalFormatting sqref="E77:H77 E75">
    <cfRule type="cellIs" dxfId="301" priority="7" operator="equal">
      <formula>0</formula>
    </cfRule>
  </conditionalFormatting>
  <conditionalFormatting sqref="K77:N77 K75">
    <cfRule type="cellIs" dxfId="300" priority="8" operator="equal">
      <formula>0</formula>
    </cfRule>
  </conditionalFormatting>
  <conditionalFormatting sqref="E40:H44 K40:N44 Q40:T40 E64:H64 K64:N64 Q64:T64 E88:H88 K88:N88 E90:H92 K90:N92 E66:H68 K66:N68 Q66:T68 Q42:T44">
    <cfRule type="cellIs" dxfId="299" priority="9" operator="equal">
      <formula>0</formula>
    </cfRule>
  </conditionalFormatting>
  <conditionalFormatting sqref="U7:W19">
    <cfRule type="cellIs" dxfId="298" priority="10" operator="equal">
      <formula>0</formula>
    </cfRule>
  </conditionalFormatting>
  <conditionalFormatting sqref="U20:W21">
    <cfRule type="cellIs" dxfId="297" priority="11" operator="equal">
      <formula>0</formula>
    </cfRule>
  </conditionalFormatting>
  <conditionalFormatting sqref="Q77:T77 Q75">
    <cfRule type="cellIs" dxfId="296" priority="12" operator="equal">
      <formula>0</formula>
    </cfRule>
  </conditionalFormatting>
  <conditionalFormatting sqref="Q88:T88 Q90:T92">
    <cfRule type="cellIs" dxfId="295" priority="13" operator="equal">
      <formula>0</formula>
    </cfRule>
  </conditionalFormatting>
  <conditionalFormatting sqref="F21:J21">
    <cfRule type="cellIs" dxfId="294" priority="14" operator="equal">
      <formula>0</formula>
    </cfRule>
  </conditionalFormatting>
  <conditionalFormatting sqref="F7:I7">
    <cfRule type="cellIs" dxfId="293" priority="15" operator="equal">
      <formula>0</formula>
    </cfRule>
  </conditionalFormatting>
  <conditionalFormatting sqref="F7:I7">
    <cfRule type="expression" dxfId="292" priority="16">
      <formula>ISERROR(F7)</formula>
    </cfRule>
  </conditionalFormatting>
  <conditionalFormatting sqref="F8:I9 F10:F20">
    <cfRule type="cellIs" dxfId="291" priority="17" operator="equal">
      <formula>0</formula>
    </cfRule>
  </conditionalFormatting>
  <conditionalFormatting sqref="F8:I9 F10:F20">
    <cfRule type="expression" dxfId="290" priority="18">
      <formula>ISERROR(F8)</formula>
    </cfRule>
  </conditionalFormatting>
  <conditionalFormatting sqref="E101:H101 E99">
    <cfRule type="cellIs" dxfId="289" priority="19" operator="equal">
      <formula>0</formula>
    </cfRule>
  </conditionalFormatting>
  <conditionalFormatting sqref="K101:N101 K99">
    <cfRule type="cellIs" dxfId="288" priority="20" operator="equal">
      <formula>0</formula>
    </cfRule>
  </conditionalFormatting>
  <conditionalFormatting sqref="K112:N112 K114:N116 E112:H116">
    <cfRule type="cellIs" dxfId="287" priority="21" operator="equal">
      <formula>0</formula>
    </cfRule>
  </conditionalFormatting>
  <conditionalFormatting sqref="Q101:T101 Q99">
    <cfRule type="cellIs" dxfId="286" priority="22" operator="equal">
      <formula>0</formula>
    </cfRule>
  </conditionalFormatting>
  <conditionalFormatting sqref="Q112:T112 Q114:T116">
    <cfRule type="cellIs" dxfId="285" priority="23" operator="equal">
      <formula>0</formula>
    </cfRule>
  </conditionalFormatting>
  <conditionalFormatting sqref="E121">
    <cfRule type="cellIs" dxfId="284" priority="24" operator="equal">
      <formula>0</formula>
    </cfRule>
  </conditionalFormatting>
  <conditionalFormatting sqref="K121">
    <cfRule type="cellIs" dxfId="283" priority="25" operator="equal">
      <formula>0</formula>
    </cfRule>
  </conditionalFormatting>
  <conditionalFormatting sqref="Q121">
    <cfRule type="cellIs" dxfId="282" priority="26" operator="equal">
      <formula>0</formula>
    </cfRule>
  </conditionalFormatting>
  <conditionalFormatting sqref="E125">
    <cfRule type="cellIs" dxfId="281" priority="27" operator="equal">
      <formula>0</formula>
    </cfRule>
  </conditionalFormatting>
  <conditionalFormatting sqref="L113 N113">
    <cfRule type="cellIs" dxfId="280" priority="28" operator="equal">
      <formula>0</formula>
    </cfRule>
  </conditionalFormatting>
  <conditionalFormatting sqref="J125">
    <cfRule type="cellIs" dxfId="279" priority="29" operator="equal">
      <formula>0</formula>
    </cfRule>
  </conditionalFormatting>
  <conditionalFormatting sqref="E89:H89">
    <cfRule type="cellIs" dxfId="278" priority="30" operator="equal">
      <formula>0</formula>
    </cfRule>
  </conditionalFormatting>
  <conditionalFormatting sqref="K89:N89">
    <cfRule type="cellIs" dxfId="277" priority="31" operator="equal">
      <formula>0</formula>
    </cfRule>
  </conditionalFormatting>
  <conditionalFormatting sqref="Q89:T89">
    <cfRule type="cellIs" dxfId="276" priority="32" operator="equal">
      <formula>0</formula>
    </cfRule>
  </conditionalFormatting>
  <conditionalFormatting sqref="E65:H65">
    <cfRule type="cellIs" dxfId="275" priority="33" operator="equal">
      <formula>0</formula>
    </cfRule>
  </conditionalFormatting>
  <conditionalFormatting sqref="K65:N65">
    <cfRule type="cellIs" dxfId="274" priority="34" operator="equal">
      <formula>0</formula>
    </cfRule>
  </conditionalFormatting>
  <conditionalFormatting sqref="Q65:T65">
    <cfRule type="cellIs" dxfId="273" priority="35" operator="equal">
      <formula>0</formula>
    </cfRule>
  </conditionalFormatting>
  <conditionalFormatting sqref="Q41:T41">
    <cfRule type="cellIs" dxfId="272" priority="36" operator="equal">
      <formula>0</formula>
    </cfRule>
  </conditionalFormatting>
  <conditionalFormatting sqref="K113">
    <cfRule type="cellIs" dxfId="271" priority="37" operator="equal">
      <formula>0</formula>
    </cfRule>
  </conditionalFormatting>
  <conditionalFormatting sqref="M113">
    <cfRule type="cellIs" dxfId="270" priority="38" operator="equal">
      <formula>0</formula>
    </cfRule>
  </conditionalFormatting>
  <conditionalFormatting sqref="G10:G18">
    <cfRule type="cellIs" dxfId="269" priority="39" operator="equal">
      <formula>0</formula>
    </cfRule>
  </conditionalFormatting>
  <conditionalFormatting sqref="G10:G18">
    <cfRule type="expression" dxfId="268" priority="40">
      <formula>ISERROR(G10)</formula>
    </cfRule>
  </conditionalFormatting>
  <conditionalFormatting sqref="H10:H18">
    <cfRule type="cellIs" dxfId="267" priority="41" operator="equal">
      <formula>0</formula>
    </cfRule>
  </conditionalFormatting>
  <conditionalFormatting sqref="H10:H18">
    <cfRule type="expression" dxfId="266" priority="42">
      <formula>ISERROR(H10)</formula>
    </cfRule>
  </conditionalFormatting>
  <conditionalFormatting sqref="I10:I18">
    <cfRule type="cellIs" dxfId="265" priority="43" operator="equal">
      <formula>0</formula>
    </cfRule>
  </conditionalFormatting>
  <conditionalFormatting sqref="I10:I18">
    <cfRule type="expression" dxfId="26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1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1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1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11</v>
      </c>
      <c r="F2" s="88">
        <v>11</v>
      </c>
      <c r="G2" s="102" t="s">
        <v>1089</v>
      </c>
      <c r="H2" s="103"/>
      <c r="I2" s="103"/>
      <c r="J2" s="100" t="s">
        <v>22</v>
      </c>
      <c r="K2" s="105">
        <f ca="1">OFFSET('PROGRAMMING SKELETON'!A3,F2-1,0)</f>
        <v>43639</v>
      </c>
      <c r="L2" s="103"/>
      <c r="M2" s="103"/>
      <c r="N2" s="103"/>
      <c r="O2" s="103"/>
      <c r="P2" s="103"/>
      <c r="Q2" s="103"/>
      <c r="R2" s="103"/>
      <c r="S2" s="103"/>
      <c r="T2" s="103"/>
      <c r="U2" s="106"/>
    </row>
    <row r="3" spans="1:24" ht="60" customHeight="1">
      <c r="A3" s="1"/>
      <c r="B3" s="100" t="s">
        <v>71</v>
      </c>
      <c r="D3" s="107" t="str">
        <f ca="1">OFFSET('PROGRAMMING SKELETON'!C3,F2-1,0)</f>
        <v>Sports Form</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11</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Feet up bench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Pin Bench (Chest Level)</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Low bar back squat, no belt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Pin Squat (Below parallel)</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Wide Grip Bench Press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2" deficit deadlift</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Close Grip Bench Press</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Stiff Legged Deadlift off 2" deficit</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t="e">
        <f>F19/(('WEEK 10'!F19+'WEEK 7'!F19+'WEEK 8'!F19+'WEEK 9'!F19)/4)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Feet up bench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xml:space="preserve">•1 Rep @ RPE 7.5 (87-90%)
• 1 rep @ RPE 8.5 ( 91-94%)
• 75% e1RM x 5 reps x 2 sets
• 85% e1RM x 3 reps x 3 sets
</v>
      </c>
      <c r="F27" s="465"/>
      <c r="G27" s="465"/>
      <c r="H27" s="466"/>
      <c r="J27" s="470" t="s">
        <v>1747</v>
      </c>
      <c r="K27" s="464" t="str">
        <f ca="1">OFFSET('PROGRAMMING SKELETON'!E3,F2-1,0)</f>
        <v xml:space="preserve">•1 Rep @ RPE 7.5 (87-90%)
• 1 rep @ RPE 8.5 ( 91-94%)
• 3 reps @ RPE 9 (89%) 
• 89% e1RM x 2 reps x 3 sets
</v>
      </c>
      <c r="L27" s="465"/>
      <c r="M27" s="465"/>
      <c r="N27" s="466"/>
      <c r="P27" s="470" t="s">
        <v>1747</v>
      </c>
      <c r="Q27" s="464" t="str">
        <f ca="1">OFFSET('PROGRAMMING SKELETON'!F3,F2-1,0)</f>
        <v>•6 reps @ RPE 7
• 6 reps @ RPE 8
• 6 reps @ RPE 9.
• Take -5% off from 6 @ 9 and do sets of 6 until @ 9 again (cap at 3 sets)</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Pin Bench (Chest Level)</v>
      </c>
      <c r="K50" s="340"/>
      <c r="L50" s="340"/>
      <c r="M50" s="340"/>
      <c r="N50" s="341"/>
      <c r="P50" s="474" t="str">
        <f ca="1">OFFSET('PROGRAMMING SKELETON'!J173,F2-1,0)</f>
        <v>Low bar back squat, no belt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xml:space="preserve">•1 Rep @ RPE 7.5 (87-90%)
• 1 rep @ RPE 8.5 ( 91-94%)
• 75% e1RM x 5 reps x 2 sets
• 85% e1RM x 3 reps x 3 sets
</v>
      </c>
      <c r="F51" s="465"/>
      <c r="G51" s="465"/>
      <c r="H51" s="466"/>
      <c r="J51" s="470" t="s">
        <v>1747</v>
      </c>
      <c r="K51" s="464" t="str">
        <f ca="1">OFFSET('PROGRAMMING SKELETON'!H3,F2-1,0)</f>
        <v>•1 rep @ RPE 8 (90-93%)
•3 reps @ 9 (89% of 1RM)
•-8% from 3 @ 9 x 3 reps until @ 9 again (cap at 3 sets of 3)</v>
      </c>
      <c r="L51" s="465"/>
      <c r="M51" s="465"/>
      <c r="N51" s="466"/>
      <c r="P51" s="470" t="s">
        <v>1747</v>
      </c>
      <c r="Q51" s="464" t="str">
        <f ca="1">OFFSET('PROGRAMMING SKELETON'!I3,F2-1,0)</f>
        <v>•6 reps @ RPE 6
•6 reps @ RPE 7
•6 reps @ RPE 8. Repeat 6 @ 8 x 2 sets of 6</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Pin Squat (Below parallel)</v>
      </c>
      <c r="E74" s="340"/>
      <c r="F74" s="340"/>
      <c r="G74" s="340"/>
      <c r="H74" s="341"/>
      <c r="J74" s="474" t="str">
        <f ca="1">OFFSET('PROGRAMMING SKELETON'!G228,F2-1,0)</f>
        <v>Touch and Go Bench Press</v>
      </c>
      <c r="K74" s="340"/>
      <c r="L74" s="340"/>
      <c r="M74" s="340"/>
      <c r="N74" s="341"/>
      <c r="P74" s="474" t="str">
        <f ca="1">OFFSET('PROGRAMMING SKELETON'!J228,F2-1,0)</f>
        <v>Wide Grip Bench Press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•1 Rep @ RPE 8
• 3 reps @ RPE 9
• -5% from 3 @ 9 x 3 reps x 2-3 sets (until @ 9 again)</v>
      </c>
      <c r="F75" s="465"/>
      <c r="G75" s="465"/>
      <c r="H75" s="466"/>
      <c r="J75" s="470" t="s">
        <v>1747</v>
      </c>
      <c r="K75" s="500" t="str">
        <f ca="1">OFFSET('PROGRAMMING SKELETON'!E57,F2-1,0)</f>
        <v>•1 Rep @ RPE 8
•3 reps @ RPE 9
• Take off 5% from 3 reps @ 9 and do sets of 3 until @ 9 again (cap at 3 sets of 3)</v>
      </c>
      <c r="L75" s="465"/>
      <c r="M75" s="465"/>
      <c r="N75" s="466"/>
      <c r="P75" s="470" t="s">
        <v>1747</v>
      </c>
      <c r="Q75" s="500" t="str">
        <f ca="1">OFFSET('PROGRAMMING SKELETON'!F57,F2-1,0)</f>
        <v>• 8 reps @ RPE 6
•8 reps @ RPE 7 
• 8 reps  @ RPE 8. Repeat 8 @ 8 x 2 sets of 8</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2" deficit deadlift</v>
      </c>
      <c r="E98" s="340"/>
      <c r="F98" s="340"/>
      <c r="G98" s="340"/>
      <c r="H98" s="341"/>
      <c r="J98" s="474" t="str">
        <f ca="1">OFFSET('PROGRAMMING SKELETON'!G282,F2-1,0)</f>
        <v>Close Grip Bench Press</v>
      </c>
      <c r="K98" s="340"/>
      <c r="L98" s="340"/>
      <c r="M98" s="340"/>
      <c r="N98" s="341"/>
      <c r="P98" s="474" t="str">
        <f ca="1">OFFSET('PROGRAMMING SKELETON'!J282,F2-1,0)</f>
        <v>Stiff Legged Deadlift off 2" deficit</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•1 Rep @ RPE 8
• 3 reps @ RPE 9
• -5% from 3 @ 9 x 3 reps x 2-3 sets (until @ 9 again)</v>
      </c>
      <c r="F99" s="465"/>
      <c r="G99" s="465"/>
      <c r="H99" s="466"/>
      <c r="J99" s="470" t="s">
        <v>1747</v>
      </c>
      <c r="K99" s="500" t="str">
        <f ca="1">OFFSET('PROGRAMMING SKELETON'!H57,F2-1,0)</f>
        <v>•1 Rep @ RPE 8
•3 reps @ RPE 9
• Take off 5% from 3 reps @ 9 and do sets of 3 until @ 9 again (cap at 3 sets of 3)</v>
      </c>
      <c r="L99" s="465"/>
      <c r="M99" s="465"/>
      <c r="N99" s="466"/>
      <c r="P99" s="470" t="s">
        <v>1747</v>
      </c>
      <c r="Q99" s="500" t="str">
        <f ca="1">OFFSET('PROGRAMMING SKELETON'!I57,F2-1,0)</f>
        <v>• 8 reps @ RPE 6
•8 reps @ RPE 7 
• 8 reps  @ RPE 8. Repeat 8 @ 8 x 2 sets of 8</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25 min steady state @ RPE 6 1x/wk</v>
      </c>
      <c r="E120" s="340"/>
      <c r="F120" s="340"/>
      <c r="G120" s="340"/>
      <c r="H120" s="341"/>
      <c r="J120" s="474" t="str">
        <f ca="1">OFFSET('PROGRAMMING SKELETON'!K3,F2-1,0)</f>
        <v>5 minutes upper back work AMRAP 2x/wk</v>
      </c>
      <c r="K120" s="340"/>
      <c r="L120" s="340"/>
      <c r="M120" s="340"/>
      <c r="N120" s="341"/>
      <c r="P120" s="474" t="str">
        <f ca="1">OFFSET('PROGRAMMING SKELETON'!L3,F2-1,0)</f>
        <v>5 minute ab work AMRAP 2x/wk</v>
      </c>
      <c r="Q120" s="340"/>
      <c r="R120" s="340"/>
      <c r="S120" s="340"/>
      <c r="T120" s="341"/>
    </row>
    <row r="121" spans="2:26" ht="49.5" customHeight="1">
      <c r="B121" s="484"/>
      <c r="D121" s="470" t="s">
        <v>1753</v>
      </c>
      <c r="E121" s="500" t="str">
        <f ca="1">OFFSET('PROGRAMMING SKELETON'!J3,F2-1,0)</f>
        <v>25 min steady state @ RPE 6 1x/wk</v>
      </c>
      <c r="F121" s="465"/>
      <c r="G121" s="465"/>
      <c r="H121" s="466"/>
      <c r="J121" s="470" t="s">
        <v>1753</v>
      </c>
      <c r="K121" s="500" t="str">
        <f ca="1">OFFSET('PROGRAMMING SKELETON'!K3,F2-1,0)</f>
        <v>5 minutes upper back work AMRAP 2x/wk</v>
      </c>
      <c r="L121" s="465"/>
      <c r="M121" s="465"/>
      <c r="N121" s="466"/>
      <c r="P121" s="470" t="s">
        <v>1753</v>
      </c>
      <c r="Q121" s="500" t="str">
        <f ca="1">OFFSET('PROGRAMMING SKELETON'!L3,F2-1,0)</f>
        <v>5 minute ab work AMRAP 2x/wk</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7 min arm superset, sets of 12-20 reps @ RPE 8, 2x/wk</v>
      </c>
      <c r="E124" s="340"/>
      <c r="F124" s="340"/>
      <c r="G124" s="340"/>
      <c r="H124" s="341"/>
      <c r="J124" s="474" t="s">
        <v>1987</v>
      </c>
      <c r="K124" s="340"/>
      <c r="L124" s="340"/>
      <c r="M124" s="340"/>
      <c r="N124" s="341"/>
    </row>
    <row r="125" spans="2:26" ht="49.5" customHeight="1">
      <c r="B125" s="484"/>
      <c r="D125" s="470" t="s">
        <v>1753</v>
      </c>
      <c r="E125" s="500" t="str">
        <f ca="1">OFFSET('PROGRAMMING SKELETON'!M3,F2-1,0)</f>
        <v>7 min arm superset, sets of 12-20 reps @ RPE 8, 2x/wk</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63" priority="1" operator="equal">
      <formula>0</formula>
    </cfRule>
  </conditionalFormatting>
  <conditionalFormatting sqref="K29:N29 K27">
    <cfRule type="cellIs" dxfId="262" priority="2" operator="equal">
      <formula>0</formula>
    </cfRule>
  </conditionalFormatting>
  <conditionalFormatting sqref="Q29:T29 Q27">
    <cfRule type="cellIs" dxfId="261" priority="3" operator="equal">
      <formula>0</formula>
    </cfRule>
  </conditionalFormatting>
  <conditionalFormatting sqref="E53:H53 E51">
    <cfRule type="cellIs" dxfId="260" priority="4" operator="equal">
      <formula>0</formula>
    </cfRule>
  </conditionalFormatting>
  <conditionalFormatting sqref="K53:N53 K51">
    <cfRule type="cellIs" dxfId="259" priority="5" operator="equal">
      <formula>0</formula>
    </cfRule>
  </conditionalFormatting>
  <conditionalFormatting sqref="Q53:T53 Q51">
    <cfRule type="cellIs" dxfId="258" priority="6" operator="equal">
      <formula>0</formula>
    </cfRule>
  </conditionalFormatting>
  <conditionalFormatting sqref="E77:H77 E75">
    <cfRule type="cellIs" dxfId="257" priority="7" operator="equal">
      <formula>0</formula>
    </cfRule>
  </conditionalFormatting>
  <conditionalFormatting sqref="K77:N77 K75">
    <cfRule type="cellIs" dxfId="256" priority="8" operator="equal">
      <formula>0</formula>
    </cfRule>
  </conditionalFormatting>
  <conditionalFormatting sqref="E40:H44 K40:N44 Q40:T40 E64:H64 K64:N64 Q64:T64 E88:H88 K88:N88 E90:H92 K90:N92 E66:H68 K66:N68 Q66:T68 Q42:T44">
    <cfRule type="cellIs" dxfId="255" priority="9" operator="equal">
      <formula>0</formula>
    </cfRule>
  </conditionalFormatting>
  <conditionalFormatting sqref="U7:W19">
    <cfRule type="cellIs" dxfId="254" priority="10" operator="equal">
      <formula>0</formula>
    </cfRule>
  </conditionalFormatting>
  <conditionalFormatting sqref="U20:W21">
    <cfRule type="cellIs" dxfId="253" priority="11" operator="equal">
      <formula>0</formula>
    </cfRule>
  </conditionalFormatting>
  <conditionalFormatting sqref="Q77:T77 Q75">
    <cfRule type="cellIs" dxfId="252" priority="12" operator="equal">
      <formula>0</formula>
    </cfRule>
  </conditionalFormatting>
  <conditionalFormatting sqref="Q88:T88 Q90:T92">
    <cfRule type="cellIs" dxfId="251" priority="13" operator="equal">
      <formula>0</formula>
    </cfRule>
  </conditionalFormatting>
  <conditionalFormatting sqref="F21:J21">
    <cfRule type="cellIs" dxfId="250" priority="14" operator="equal">
      <formula>0</formula>
    </cfRule>
  </conditionalFormatting>
  <conditionalFormatting sqref="F7:I7">
    <cfRule type="cellIs" dxfId="249" priority="15" operator="equal">
      <formula>0</formula>
    </cfRule>
  </conditionalFormatting>
  <conditionalFormatting sqref="F7:I7">
    <cfRule type="expression" dxfId="248" priority="16">
      <formula>ISERROR(F7)</formula>
    </cfRule>
  </conditionalFormatting>
  <conditionalFormatting sqref="F8:I9 F10:F20">
    <cfRule type="cellIs" dxfId="247" priority="17" operator="equal">
      <formula>0</formula>
    </cfRule>
  </conditionalFormatting>
  <conditionalFormatting sqref="F8:I9 F10:F20">
    <cfRule type="expression" dxfId="246" priority="18">
      <formula>ISERROR(F8)</formula>
    </cfRule>
  </conditionalFormatting>
  <conditionalFormatting sqref="E101:H101 E99">
    <cfRule type="cellIs" dxfId="245" priority="19" operator="equal">
      <formula>0</formula>
    </cfRule>
  </conditionalFormatting>
  <conditionalFormatting sqref="K101:N101 K99">
    <cfRule type="cellIs" dxfId="244" priority="20" operator="equal">
      <formula>0</formula>
    </cfRule>
  </conditionalFormatting>
  <conditionalFormatting sqref="K112:N112 K114:N116 E112:H116">
    <cfRule type="cellIs" dxfId="243" priority="21" operator="equal">
      <formula>0</formula>
    </cfRule>
  </conditionalFormatting>
  <conditionalFormatting sqref="Q101:T101 Q99">
    <cfRule type="cellIs" dxfId="242" priority="22" operator="equal">
      <formula>0</formula>
    </cfRule>
  </conditionalFormatting>
  <conditionalFormatting sqref="Q112:T112 Q114:T116">
    <cfRule type="cellIs" dxfId="241" priority="23" operator="equal">
      <formula>0</formula>
    </cfRule>
  </conditionalFormatting>
  <conditionalFormatting sqref="E121">
    <cfRule type="cellIs" dxfId="240" priority="24" operator="equal">
      <formula>0</formula>
    </cfRule>
  </conditionalFormatting>
  <conditionalFormatting sqref="K121">
    <cfRule type="cellIs" dxfId="239" priority="25" operator="equal">
      <formula>0</formula>
    </cfRule>
  </conditionalFormatting>
  <conditionalFormatting sqref="Q121">
    <cfRule type="cellIs" dxfId="238" priority="26" operator="equal">
      <formula>0</formula>
    </cfRule>
  </conditionalFormatting>
  <conditionalFormatting sqref="E125">
    <cfRule type="cellIs" dxfId="237" priority="27" operator="equal">
      <formula>0</formula>
    </cfRule>
  </conditionalFormatting>
  <conditionalFormatting sqref="L113 N113">
    <cfRule type="cellIs" dxfId="236" priority="28" operator="equal">
      <formula>0</formula>
    </cfRule>
  </conditionalFormatting>
  <conditionalFormatting sqref="J125">
    <cfRule type="cellIs" dxfId="235" priority="29" operator="equal">
      <formula>0</formula>
    </cfRule>
  </conditionalFormatting>
  <conditionalFormatting sqref="E89:H89">
    <cfRule type="cellIs" dxfId="234" priority="30" operator="equal">
      <formula>0</formula>
    </cfRule>
  </conditionalFormatting>
  <conditionalFormatting sqref="K89:N89">
    <cfRule type="cellIs" dxfId="233" priority="31" operator="equal">
      <formula>0</formula>
    </cfRule>
  </conditionalFormatting>
  <conditionalFormatting sqref="Q89:T89">
    <cfRule type="cellIs" dxfId="232" priority="32" operator="equal">
      <formula>0</formula>
    </cfRule>
  </conditionalFormatting>
  <conditionalFormatting sqref="E65:H65">
    <cfRule type="cellIs" dxfId="231" priority="33" operator="equal">
      <formula>0</formula>
    </cfRule>
  </conditionalFormatting>
  <conditionalFormatting sqref="K65:N65">
    <cfRule type="cellIs" dxfId="230" priority="34" operator="equal">
      <formula>0</formula>
    </cfRule>
  </conditionalFormatting>
  <conditionalFormatting sqref="Q65:T65">
    <cfRule type="cellIs" dxfId="229" priority="35" operator="equal">
      <formula>0</formula>
    </cfRule>
  </conditionalFormatting>
  <conditionalFormatting sqref="Q41:T41">
    <cfRule type="cellIs" dxfId="228" priority="36" operator="equal">
      <formula>0</formula>
    </cfRule>
  </conditionalFormatting>
  <conditionalFormatting sqref="K113">
    <cfRule type="cellIs" dxfId="227" priority="37" operator="equal">
      <formula>0</formula>
    </cfRule>
  </conditionalFormatting>
  <conditionalFormatting sqref="M113">
    <cfRule type="cellIs" dxfId="226" priority="38" operator="equal">
      <formula>0</formula>
    </cfRule>
  </conditionalFormatting>
  <conditionalFormatting sqref="G10:G18">
    <cfRule type="cellIs" dxfId="225" priority="39" operator="equal">
      <formula>0</formula>
    </cfRule>
  </conditionalFormatting>
  <conditionalFormatting sqref="G10:G18">
    <cfRule type="expression" dxfId="224" priority="40">
      <formula>ISERROR(G10)</formula>
    </cfRule>
  </conditionalFormatting>
  <conditionalFormatting sqref="H10:H18">
    <cfRule type="cellIs" dxfId="223" priority="41" operator="equal">
      <formula>0</formula>
    </cfRule>
  </conditionalFormatting>
  <conditionalFormatting sqref="H10:H18">
    <cfRule type="expression" dxfId="222" priority="42">
      <formula>ISERROR(H10)</formula>
    </cfRule>
  </conditionalFormatting>
  <conditionalFormatting sqref="I10:I18">
    <cfRule type="cellIs" dxfId="221" priority="43" operator="equal">
      <formula>0</formula>
    </cfRule>
  </conditionalFormatting>
  <conditionalFormatting sqref="I10:I18">
    <cfRule type="expression" dxfId="22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2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2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2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12</v>
      </c>
      <c r="F2" s="88">
        <v>12</v>
      </c>
      <c r="G2" s="102" t="s">
        <v>1089</v>
      </c>
      <c r="H2" s="103"/>
      <c r="I2" s="103"/>
      <c r="J2" s="100" t="s">
        <v>22</v>
      </c>
      <c r="K2" s="105">
        <f ca="1">OFFSET('PROGRAMMING SKELETON'!A3,F2-1,0)</f>
        <v>43646</v>
      </c>
      <c r="L2" s="103"/>
      <c r="M2" s="103"/>
      <c r="N2" s="103"/>
      <c r="O2" s="103"/>
      <c r="P2" s="103"/>
      <c r="Q2" s="103"/>
      <c r="R2" s="103"/>
      <c r="S2" s="103"/>
      <c r="T2" s="103"/>
      <c r="U2" s="106"/>
    </row>
    <row r="3" spans="1:24" ht="60" customHeight="1">
      <c r="A3" s="1"/>
      <c r="B3" s="100" t="s">
        <v>71</v>
      </c>
      <c r="D3" s="107" t="str">
        <f ca="1">OFFSET('PROGRAMMING SKELETON'!C3,F2-1,0)</f>
        <v>Sports Form</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12</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Feet up bench press</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Competition-Style Conventional deadlift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Pin Bench (Chest Level)</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Low bar back squat, no belt</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Pin Squat (Below parallel)</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Touch and Go Bench Press</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Wide Grip Bench Press</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2" deficit deadlift</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Close Grip Bench Press</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Stiff Legged Deadlift off 2" deficit</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t="e">
        <f>F19/(('WEEK 10'!F19+'WEEK 11'!F19+'WEEK 8'!F19+'WEEK 9'!F19)/4)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Feet up bench press</v>
      </c>
      <c r="Q26" s="340"/>
      <c r="R26" s="340"/>
      <c r="S26" s="340"/>
      <c r="T26" s="341"/>
      <c r="V26" s="474" t="str">
        <f ca="1">OFFSET('PROGRAMMING SKELETON'!M118,F2-1,0)</f>
        <v>GPP or None</v>
      </c>
      <c r="W26" s="340"/>
      <c r="X26" s="340"/>
      <c r="Y26" s="340"/>
      <c r="Z26" s="341"/>
    </row>
    <row r="27" spans="1:26" ht="49.5" customHeight="1">
      <c r="B27" s="484"/>
      <c r="D27" s="470" t="s">
        <v>1747</v>
      </c>
      <c r="E27" s="464" t="str">
        <f ca="1">OFFSET('PROGRAMMING SKELETON'!D3,F2-1,0)</f>
        <v xml:space="preserve">•1 Rep @ RPE 8 (90-93%)
• 1 rep @ RPE 9 ( 93-96%)
• 85% e1RM x 3 reps x 1 set
• 89% e1RM x 2 reps x 1 set
• 85% e1RM x 3 reps x 2 sets
</v>
      </c>
      <c r="F27" s="465"/>
      <c r="G27" s="465"/>
      <c r="H27" s="466"/>
      <c r="J27" s="470" t="s">
        <v>1747</v>
      </c>
      <c r="K27" s="464" t="str">
        <f ca="1">OFFSET('PROGRAMMING SKELETON'!E3,F2-1,0)</f>
        <v xml:space="preserve">•1 Rep @ RPE 8 (90-93%)
• 1 rep @ RPE 9 ( 93-96%)
• 2 reps @ RPE 8 (92%)
• 89% e1RM x 2 reps x 3 sets
</v>
      </c>
      <c r="L27" s="465"/>
      <c r="M27" s="465"/>
      <c r="N27" s="466"/>
      <c r="P27" s="470" t="s">
        <v>1747</v>
      </c>
      <c r="Q27" s="464" t="str">
        <f ca="1">OFFSET('PROGRAMMING SKELETON'!F3,F2-1,0)</f>
        <v>•6 reps @ RPE 7
• 6 reps @ RPE 8
• 6 reps @ RPE 9.
• Take -5% off from 6 @ 9 and do sets of 6 until @ 9 again (cap at 2 sets)</v>
      </c>
      <c r="R27" s="465"/>
      <c r="S27" s="465"/>
      <c r="T27" s="466"/>
      <c r="V27" s="511" t="str">
        <f ca="1">OFFSET('PROGRAMMING SKELETON'!N118,F2-1,0)</f>
        <v>GPP or 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2-3 Minutes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Competition-Style Conventional deadlift w/ belt</v>
      </c>
      <c r="E50" s="340"/>
      <c r="F50" s="340"/>
      <c r="G50" s="340"/>
      <c r="H50" s="341"/>
      <c r="J50" s="474" t="str">
        <f ca="1">OFFSET('PROGRAMMING SKELETON'!G173,F2-1,0)</f>
        <v>Pin Bench (Chest Level)</v>
      </c>
      <c r="K50" s="340"/>
      <c r="L50" s="340"/>
      <c r="M50" s="340"/>
      <c r="N50" s="341"/>
      <c r="P50" s="474" t="str">
        <f ca="1">OFFSET('PROGRAMMING SKELETON'!J173,F2-1,0)</f>
        <v>Low bar back squat, no belt</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 xml:space="preserve">•1 Rep @ RPE 8 (90-93%)
• 1 rep @ RPE 9 ( 93-96%)
• 85% e1RM x 3 reps x 1 set
• 89% e1RM x 2 reps x 1 set
• 85% e1RM x 3 reps x 2 sets
</v>
      </c>
      <c r="F51" s="465"/>
      <c r="G51" s="465"/>
      <c r="H51" s="466"/>
      <c r="J51" s="470" t="s">
        <v>1747</v>
      </c>
      <c r="K51" s="464" t="str">
        <f ca="1">OFFSET('PROGRAMMING SKELETON'!H3,F2-1,0)</f>
        <v>•1 rep @ RPE 8 (90-93%)
•3 reps @ 9 (89% of 1RM)
•-8% from 3 @ 9 x 3 reps until @ 9 again (cap at 3 sets of 3)</v>
      </c>
      <c r="L51" s="465"/>
      <c r="M51" s="465"/>
      <c r="N51" s="466"/>
      <c r="P51" s="470" t="s">
        <v>1747</v>
      </c>
      <c r="Q51" s="464" t="str">
        <f ca="1">OFFSET('PROGRAMMING SKELETON'!I3,F2-1,0)</f>
        <v>•6 reps @ RPE 6
•6 reps @ RPE 7
•6 reps @ RPE 8. Repeat 6 @ 8 x 2 sets of 6</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2-3 Minutes rest between work sets</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Pin Squat (Below parallel)</v>
      </c>
      <c r="E74" s="340"/>
      <c r="F74" s="340"/>
      <c r="G74" s="340"/>
      <c r="H74" s="341"/>
      <c r="J74" s="474" t="str">
        <f ca="1">OFFSET('PROGRAMMING SKELETON'!G228,F2-1,0)</f>
        <v>Touch and Go Bench Press</v>
      </c>
      <c r="K74" s="340"/>
      <c r="L74" s="340"/>
      <c r="M74" s="340"/>
      <c r="N74" s="341"/>
      <c r="P74" s="474" t="str">
        <f ca="1">OFFSET('PROGRAMMING SKELETON'!J228,F2-1,0)</f>
        <v>Wide Grip Bench Press</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•1 Rep @ RPE 8
• 3 reps @ RPE 9
• -5% from 3 @ 9 x 3 reps x 2-3 sets (until @ 9 again)</v>
      </c>
      <c r="F75" s="465"/>
      <c r="G75" s="465"/>
      <c r="H75" s="466"/>
      <c r="J75" s="470" t="s">
        <v>1747</v>
      </c>
      <c r="K75" s="500" t="str">
        <f ca="1">OFFSET('PROGRAMMING SKELETON'!E57,F2-1,0)</f>
        <v>•1 Rep @ RPE 8
•3 reps @ RPE 9
• Take off 5% from 3 reps @ 9 and do sets of 3 until @ 9 again (cap at 3 sets of 3)</v>
      </c>
      <c r="L75" s="465"/>
      <c r="M75" s="465"/>
      <c r="N75" s="466"/>
      <c r="P75" s="470" t="s">
        <v>1747</v>
      </c>
      <c r="Q75" s="500" t="str">
        <f ca="1">OFFSET('PROGRAMMING SKELETON'!F57,F2-1,0)</f>
        <v>• 8 reps @ RPE 6
•8 reps @ RPE 7 
• 8 reps  @ RPE 8. Repeat 8 @ 8 x 2 sets of 8</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3-5 minute rest between work sets</v>
      </c>
      <c r="F77" s="337"/>
      <c r="G77" s="337"/>
      <c r="H77" s="338"/>
      <c r="J77" s="125" t="s">
        <v>1748</v>
      </c>
      <c r="K77" s="501" t="str">
        <f ca="1">OFFSET('PROGRAMMING SKELETON'!H228,F2-1,0)</f>
        <v>3-5 minute rest between work sets</v>
      </c>
      <c r="L77" s="337"/>
      <c r="M77" s="337"/>
      <c r="N77" s="338"/>
      <c r="P77" s="125" t="s">
        <v>1748</v>
      </c>
      <c r="Q77" s="501" t="str">
        <f ca="1">OFFSET('PROGRAMMING SKELETON'!K228,F2-1,0)</f>
        <v>2-3 Minutes rest between work sets</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2" deficit deadlift</v>
      </c>
      <c r="E98" s="340"/>
      <c r="F98" s="340"/>
      <c r="G98" s="340"/>
      <c r="H98" s="341"/>
      <c r="J98" s="474" t="str">
        <f ca="1">OFFSET('PROGRAMMING SKELETON'!G282,F2-1,0)</f>
        <v>Close Grip Bench Press</v>
      </c>
      <c r="K98" s="340"/>
      <c r="L98" s="340"/>
      <c r="M98" s="340"/>
      <c r="N98" s="341"/>
      <c r="P98" s="474" t="str">
        <f ca="1">OFFSET('PROGRAMMING SKELETON'!J282,F2-1,0)</f>
        <v>Stiff Legged Deadlift off 2" deficit</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•1 Rep @ RPE 8
• 3 reps @ RPE 9
• -5% from 3 @ 9 x 3 reps x 2-3 sets (until @ 9 again)</v>
      </c>
      <c r="F99" s="465"/>
      <c r="G99" s="465"/>
      <c r="H99" s="466"/>
      <c r="J99" s="470" t="s">
        <v>1747</v>
      </c>
      <c r="K99" s="500" t="str">
        <f ca="1">OFFSET('PROGRAMMING SKELETON'!H57,F2-1,0)</f>
        <v>•1 Rep @ RPE 8
•3 reps @ RPE 9
• Take off 5% from 3 reps @ 9 and do sets of 3 until @ 9 again (cap at 3 sets of 3)</v>
      </c>
      <c r="L99" s="465"/>
      <c r="M99" s="465"/>
      <c r="N99" s="466"/>
      <c r="P99" s="470" t="s">
        <v>1747</v>
      </c>
      <c r="Q99" s="500" t="str">
        <f ca="1">OFFSET('PROGRAMMING SKELETON'!I57,F2-1,0)</f>
        <v>• 8 reps @ RPE 6
•8 reps @ RPE 7 
• 8 reps  @ RPE 8. Repeat 8 @ 8 x 2 sets of 8</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3-5 minute rest between work sets</v>
      </c>
      <c r="F101" s="337"/>
      <c r="G101" s="337"/>
      <c r="H101" s="338"/>
      <c r="J101" s="125" t="s">
        <v>1748</v>
      </c>
      <c r="K101" s="501" t="str">
        <f ca="1">OFFSET('PROGRAMMING SKELETON'!H282,F2-1,0)</f>
        <v>3-5 minute rest between work sets</v>
      </c>
      <c r="L101" s="337"/>
      <c r="M101" s="337"/>
      <c r="N101" s="338"/>
      <c r="P101" s="125" t="s">
        <v>1748</v>
      </c>
      <c r="Q101" s="501" t="str">
        <f ca="1">OFFSET('PROGRAMMING SKELETON'!K282,F2-1,0)</f>
        <v>2-3 Minutes rest between work sets</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25 min steady state @ RPE 6 1x/wk</v>
      </c>
      <c r="E120" s="340"/>
      <c r="F120" s="340"/>
      <c r="G120" s="340"/>
      <c r="H120" s="341"/>
      <c r="J120" s="474" t="str">
        <f ca="1">OFFSET('PROGRAMMING SKELETON'!K3,F2-1,0)</f>
        <v>5 minutes upper back work AMRAP 2x/wk</v>
      </c>
      <c r="K120" s="340"/>
      <c r="L120" s="340"/>
      <c r="M120" s="340"/>
      <c r="N120" s="341"/>
      <c r="P120" s="474" t="str">
        <f ca="1">OFFSET('PROGRAMMING SKELETON'!L3,F2-1,0)</f>
        <v>None</v>
      </c>
      <c r="Q120" s="340"/>
      <c r="R120" s="340"/>
      <c r="S120" s="340"/>
      <c r="T120" s="341"/>
    </row>
    <row r="121" spans="2:26" ht="49.5" customHeight="1">
      <c r="B121" s="484"/>
      <c r="D121" s="470" t="s">
        <v>1753</v>
      </c>
      <c r="E121" s="500" t="str">
        <f ca="1">OFFSET('PROGRAMMING SKELETON'!J3,F2-1,0)</f>
        <v>25 min steady state @ RPE 6 1x/wk</v>
      </c>
      <c r="F121" s="465"/>
      <c r="G121" s="465"/>
      <c r="H121" s="466"/>
      <c r="J121" s="470" t="s">
        <v>1753</v>
      </c>
      <c r="K121" s="500" t="str">
        <f ca="1">OFFSET('PROGRAMMING SKELETON'!K3,F2-1,0)</f>
        <v>5 minutes upper back work AMRAP 2x/wk</v>
      </c>
      <c r="L121" s="465"/>
      <c r="M121" s="465"/>
      <c r="N121" s="466"/>
      <c r="P121" s="470" t="s">
        <v>1753</v>
      </c>
      <c r="Q121" s="500" t="str">
        <f ca="1">OFFSET('PROGRAMMING SKELETON'!L3,F2-1,0)</f>
        <v>None</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None</v>
      </c>
      <c r="E124" s="340"/>
      <c r="F124" s="340"/>
      <c r="G124" s="340"/>
      <c r="H124" s="341"/>
      <c r="J124" s="474" t="s">
        <v>1987</v>
      </c>
      <c r="K124" s="340"/>
      <c r="L124" s="340"/>
      <c r="M124" s="340"/>
      <c r="N124" s="341"/>
    </row>
    <row r="125" spans="2:26" ht="49.5" customHeight="1">
      <c r="B125" s="484"/>
      <c r="D125" s="470" t="s">
        <v>1753</v>
      </c>
      <c r="E125" s="500" t="str">
        <f ca="1">OFFSET('PROGRAMMING SKELETON'!M3,F2-1,0)</f>
        <v>None</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19" priority="1" operator="equal">
      <formula>0</formula>
    </cfRule>
  </conditionalFormatting>
  <conditionalFormatting sqref="K29:N29 K27">
    <cfRule type="cellIs" dxfId="218" priority="2" operator="equal">
      <formula>0</formula>
    </cfRule>
  </conditionalFormatting>
  <conditionalFormatting sqref="Q29:T29 Q27">
    <cfRule type="cellIs" dxfId="217" priority="3" operator="equal">
      <formula>0</formula>
    </cfRule>
  </conditionalFormatting>
  <conditionalFormatting sqref="E53:H53 E51">
    <cfRule type="cellIs" dxfId="216" priority="4" operator="equal">
      <formula>0</formula>
    </cfRule>
  </conditionalFormatting>
  <conditionalFormatting sqref="K53:N53 K51">
    <cfRule type="cellIs" dxfId="215" priority="5" operator="equal">
      <formula>0</formula>
    </cfRule>
  </conditionalFormatting>
  <conditionalFormatting sqref="Q53:T53 Q51">
    <cfRule type="cellIs" dxfId="214" priority="6" operator="equal">
      <formula>0</formula>
    </cfRule>
  </conditionalFormatting>
  <conditionalFormatting sqref="E77:H77 E75">
    <cfRule type="cellIs" dxfId="213" priority="7" operator="equal">
      <formula>0</formula>
    </cfRule>
  </conditionalFormatting>
  <conditionalFormatting sqref="K77:N77 K75">
    <cfRule type="cellIs" dxfId="212" priority="8" operator="equal">
      <formula>0</formula>
    </cfRule>
  </conditionalFormatting>
  <conditionalFormatting sqref="E40:H44 K40:N44 Q40:T40 E64:H64 K64:N64 Q64:T64 E88:H88 K88:N88 E90:H92 K90:N92 E66:H68 K66:N68 Q66:T68 Q42:T44">
    <cfRule type="cellIs" dxfId="211" priority="9" operator="equal">
      <formula>0</formula>
    </cfRule>
  </conditionalFormatting>
  <conditionalFormatting sqref="U7:W19">
    <cfRule type="cellIs" dxfId="210" priority="10" operator="equal">
      <formula>0</formula>
    </cfRule>
  </conditionalFormatting>
  <conditionalFormatting sqref="U20:W21">
    <cfRule type="cellIs" dxfId="209" priority="11" operator="equal">
      <formula>0</formula>
    </cfRule>
  </conditionalFormatting>
  <conditionalFormatting sqref="Q77:T77 Q75">
    <cfRule type="cellIs" dxfId="208" priority="12" operator="equal">
      <formula>0</formula>
    </cfRule>
  </conditionalFormatting>
  <conditionalFormatting sqref="Q88:T88 Q90:T92">
    <cfRule type="cellIs" dxfId="207" priority="13" operator="equal">
      <formula>0</formula>
    </cfRule>
  </conditionalFormatting>
  <conditionalFormatting sqref="F21:J21">
    <cfRule type="cellIs" dxfId="206" priority="14" operator="equal">
      <formula>0</formula>
    </cfRule>
  </conditionalFormatting>
  <conditionalFormatting sqref="F7:I7">
    <cfRule type="cellIs" dxfId="205" priority="15" operator="equal">
      <formula>0</formula>
    </cfRule>
  </conditionalFormatting>
  <conditionalFormatting sqref="F7:I7">
    <cfRule type="expression" dxfId="204" priority="16">
      <formula>ISERROR(F7)</formula>
    </cfRule>
  </conditionalFormatting>
  <conditionalFormatting sqref="F8:I9 F10:F20">
    <cfRule type="cellIs" dxfId="203" priority="17" operator="equal">
      <formula>0</formula>
    </cfRule>
  </conditionalFormatting>
  <conditionalFormatting sqref="F8:I9 F10:F20">
    <cfRule type="expression" dxfId="202" priority="18">
      <formula>ISERROR(F8)</formula>
    </cfRule>
  </conditionalFormatting>
  <conditionalFormatting sqref="E101:H101 E99">
    <cfRule type="cellIs" dxfId="201" priority="19" operator="equal">
      <formula>0</formula>
    </cfRule>
  </conditionalFormatting>
  <conditionalFormatting sqref="K101:N101 K99">
    <cfRule type="cellIs" dxfId="200" priority="20" operator="equal">
      <formula>0</formula>
    </cfRule>
  </conditionalFormatting>
  <conditionalFormatting sqref="K112:N112 K114:N116 E112:H116">
    <cfRule type="cellIs" dxfId="199" priority="21" operator="equal">
      <formula>0</formula>
    </cfRule>
  </conditionalFormatting>
  <conditionalFormatting sqref="Q101:T101 Q99">
    <cfRule type="cellIs" dxfId="198" priority="22" operator="equal">
      <formula>0</formula>
    </cfRule>
  </conditionalFormatting>
  <conditionalFormatting sqref="Q112:T112 Q114:T116">
    <cfRule type="cellIs" dxfId="197" priority="23" operator="equal">
      <formula>0</formula>
    </cfRule>
  </conditionalFormatting>
  <conditionalFormatting sqref="E121">
    <cfRule type="cellIs" dxfId="196" priority="24" operator="equal">
      <formula>0</formula>
    </cfRule>
  </conditionalFormatting>
  <conditionalFormatting sqref="K121">
    <cfRule type="cellIs" dxfId="195" priority="25" operator="equal">
      <formula>0</formula>
    </cfRule>
  </conditionalFormatting>
  <conditionalFormatting sqref="Q121">
    <cfRule type="cellIs" dxfId="194" priority="26" operator="equal">
      <formula>0</formula>
    </cfRule>
  </conditionalFormatting>
  <conditionalFormatting sqref="E125">
    <cfRule type="cellIs" dxfId="193" priority="27" operator="equal">
      <formula>0</formula>
    </cfRule>
  </conditionalFormatting>
  <conditionalFormatting sqref="L113 N113">
    <cfRule type="cellIs" dxfId="192" priority="28" operator="equal">
      <formula>0</formula>
    </cfRule>
  </conditionalFormatting>
  <conditionalFormatting sqref="J125">
    <cfRule type="cellIs" dxfId="191" priority="29" operator="equal">
      <formula>0</formula>
    </cfRule>
  </conditionalFormatting>
  <conditionalFormatting sqref="E89:H89">
    <cfRule type="cellIs" dxfId="190" priority="30" operator="equal">
      <formula>0</formula>
    </cfRule>
  </conditionalFormatting>
  <conditionalFormatting sqref="K89:N89">
    <cfRule type="cellIs" dxfId="189" priority="31" operator="equal">
      <formula>0</formula>
    </cfRule>
  </conditionalFormatting>
  <conditionalFormatting sqref="Q89:T89">
    <cfRule type="cellIs" dxfId="188" priority="32" operator="equal">
      <formula>0</formula>
    </cfRule>
  </conditionalFormatting>
  <conditionalFormatting sqref="E65:H65">
    <cfRule type="cellIs" dxfId="187" priority="33" operator="equal">
      <formula>0</formula>
    </cfRule>
  </conditionalFormatting>
  <conditionalFormatting sqref="K65:N65">
    <cfRule type="cellIs" dxfId="186" priority="34" operator="equal">
      <formula>0</formula>
    </cfRule>
  </conditionalFormatting>
  <conditionalFormatting sqref="Q65:T65">
    <cfRule type="cellIs" dxfId="185" priority="35" operator="equal">
      <formula>0</formula>
    </cfRule>
  </conditionalFormatting>
  <conditionalFormatting sqref="Q41:T41">
    <cfRule type="cellIs" dxfId="184" priority="36" operator="equal">
      <formula>0</formula>
    </cfRule>
  </conditionalFormatting>
  <conditionalFormatting sqref="K113">
    <cfRule type="cellIs" dxfId="183" priority="37" operator="equal">
      <formula>0</formula>
    </cfRule>
  </conditionalFormatting>
  <conditionalFormatting sqref="M113">
    <cfRule type="cellIs" dxfId="182" priority="38" operator="equal">
      <formula>0</formula>
    </cfRule>
  </conditionalFormatting>
  <conditionalFormatting sqref="G10:G18">
    <cfRule type="cellIs" dxfId="181" priority="39" operator="equal">
      <formula>0</formula>
    </cfRule>
  </conditionalFormatting>
  <conditionalFormatting sqref="G10:G18">
    <cfRule type="expression" dxfId="180" priority="40">
      <formula>ISERROR(G10)</formula>
    </cfRule>
  </conditionalFormatting>
  <conditionalFormatting sqref="H10:H18">
    <cfRule type="cellIs" dxfId="179" priority="41" operator="equal">
      <formula>0</formula>
    </cfRule>
  </conditionalFormatting>
  <conditionalFormatting sqref="H10:H18">
    <cfRule type="expression" dxfId="178" priority="42">
      <formula>ISERROR(H10)</formula>
    </cfRule>
  </conditionalFormatting>
  <conditionalFormatting sqref="I10:I18">
    <cfRule type="cellIs" dxfId="177" priority="43" operator="equal">
      <formula>0</formula>
    </cfRule>
  </conditionalFormatting>
  <conditionalFormatting sqref="I10:I18">
    <cfRule type="expression" dxfId="176"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3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3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3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13</v>
      </c>
      <c r="F2" s="88">
        <v>13</v>
      </c>
      <c r="G2" s="102" t="s">
        <v>1089</v>
      </c>
      <c r="H2" s="103"/>
      <c r="I2" s="103"/>
      <c r="J2" s="100" t="s">
        <v>22</v>
      </c>
      <c r="K2" s="105">
        <f ca="1">OFFSET('PROGRAMMING SKELETON'!A3,F2-1,0)</f>
        <v>43653</v>
      </c>
      <c r="L2" s="103"/>
      <c r="M2" s="103"/>
      <c r="N2" s="103"/>
      <c r="O2" s="103"/>
      <c r="P2" s="103"/>
      <c r="Q2" s="103"/>
      <c r="R2" s="103"/>
      <c r="S2" s="103"/>
      <c r="T2" s="103"/>
      <c r="U2" s="106"/>
    </row>
    <row r="3" spans="1:24" ht="60" customHeight="1">
      <c r="A3" s="1"/>
      <c r="B3" s="100" t="s">
        <v>71</v>
      </c>
      <c r="D3" s="107" t="str">
        <f ca="1">OFFSET('PROGRAMMING SKELETON'!C3,F2-1,0)</f>
        <v>Realization</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F2</f>
        <v>13</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Competition Style Low Bar Back Squat (w/ belt)</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Competition-Style Bench Press</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Competition-Style Conventional deadlift w/ belt</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Competition Style Low Bar Back Squat (w/ belt)</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Competition-Style Bench Press</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None</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None</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None</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None</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Competition Style Low Bar Back Squat (w/ belt)</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Competition-Style Bench Press</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Competition-Style Conventional deadlift w/ belt</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524" t="e">
        <f>F19/(('WEEK 10'!F19+'WEEK 11'!F19+'WEEK 12'!F19+'WEEK 9'!F19)/4)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Competition Style Low Bar Back Squat (w/ belt)</v>
      </c>
      <c r="E26" s="340"/>
      <c r="F26" s="340"/>
      <c r="G26" s="340"/>
      <c r="H26" s="341"/>
      <c r="I26" s="66"/>
      <c r="J26" s="474" t="str">
        <f ca="1">OFFSET('PROGRAMMING SKELETON'!G118,F2-1,0)</f>
        <v>Competition-Style Bench Press</v>
      </c>
      <c r="K26" s="340"/>
      <c r="L26" s="340"/>
      <c r="M26" s="340"/>
      <c r="N26" s="341"/>
      <c r="O26" s="66"/>
      <c r="P26" s="474" t="str">
        <f ca="1">OFFSET('PROGRAMMING SKELETON'!J118,F2-1,0)</f>
        <v>Competition-Style Conventional deadlift w/ belt</v>
      </c>
      <c r="Q26" s="340"/>
      <c r="R26" s="340"/>
      <c r="S26" s="340"/>
      <c r="T26" s="341"/>
      <c r="V26" s="474" t="str">
        <f ca="1">OFFSET('PROGRAMMING SKELETON'!M118,F2-1,0)</f>
        <v>None</v>
      </c>
      <c r="W26" s="340"/>
      <c r="X26" s="340"/>
      <c r="Y26" s="340"/>
      <c r="Z26" s="341"/>
    </row>
    <row r="27" spans="1:26" ht="49.5" customHeight="1">
      <c r="B27" s="484"/>
      <c r="D27" s="470" t="s">
        <v>1747</v>
      </c>
      <c r="E27" s="464" t="str">
        <f ca="1">OFFSET('PROGRAMMING SKELETON'!D3,F2-1,0)</f>
        <v>1 rep @  8, 3 reps @  85% e1RM</v>
      </c>
      <c r="F27" s="465"/>
      <c r="G27" s="465"/>
      <c r="H27" s="466"/>
      <c r="J27" s="470" t="s">
        <v>1747</v>
      </c>
      <c r="K27" s="464" t="str">
        <f ca="1">OFFSET('PROGRAMMING SKELETON'!E3,F2-1,0)</f>
        <v>1 rep @  8, 2  reps @ 89% e1RM</v>
      </c>
      <c r="L27" s="465"/>
      <c r="M27" s="465"/>
      <c r="N27" s="466"/>
      <c r="P27" s="470" t="s">
        <v>1747</v>
      </c>
      <c r="Q27" s="464" t="str">
        <f ca="1">OFFSET('PROGRAMMING SKELETON'!F3,F2-1,0)</f>
        <v>work  up to 1  rep @ last warm up</v>
      </c>
      <c r="R27" s="465"/>
      <c r="S27" s="465"/>
      <c r="T27" s="466"/>
      <c r="V27" s="511" t="str">
        <f ca="1">OFFSET('PROGRAMMING SKELETON'!N118,F2-1,0)</f>
        <v>None</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3-5 minute rest between work sets</v>
      </c>
      <c r="F29" s="337"/>
      <c r="G29" s="337"/>
      <c r="H29" s="338"/>
      <c r="J29" s="125" t="s">
        <v>1748</v>
      </c>
      <c r="K29" s="473" t="str">
        <f ca="1">OFFSET('PROGRAMMING SKELETON'!H118,F2-1,0)</f>
        <v>3-5 minute rest between work sets</v>
      </c>
      <c r="L29" s="337"/>
      <c r="M29" s="337"/>
      <c r="N29" s="338"/>
      <c r="P29" s="125" t="s">
        <v>1748</v>
      </c>
      <c r="Q29" s="473" t="str">
        <f ca="1">OFFSET('PROGRAMMING SKELETON'!K118,F2-1,0)</f>
        <v>3-5 minute rest between work sets</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Competition Style Low Bar Back Squat (w/ belt)</v>
      </c>
      <c r="E50" s="340"/>
      <c r="F50" s="340"/>
      <c r="G50" s="340"/>
      <c r="H50" s="341"/>
      <c r="J50" s="474" t="str">
        <f ca="1">OFFSET('PROGRAMMING SKELETON'!G173,F2-1,0)</f>
        <v>Competition-Style Bench Press</v>
      </c>
      <c r="K50" s="340"/>
      <c r="L50" s="340"/>
      <c r="M50" s="340"/>
      <c r="N50" s="341"/>
      <c r="P50" s="474" t="str">
        <f ca="1">OFFSET('PROGRAMMING SKELETON'!J173,F2-1,0)</f>
        <v>None</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1 @  opener</v>
      </c>
      <c r="F51" s="465"/>
      <c r="G51" s="465"/>
      <c r="H51" s="466"/>
      <c r="J51" s="470" t="s">
        <v>1747</v>
      </c>
      <c r="K51" s="464" t="str">
        <f ca="1">OFFSET('PROGRAMMING SKELETON'!H3,F2-1,0)</f>
        <v>1 @  opener</v>
      </c>
      <c r="L51" s="465"/>
      <c r="M51" s="465"/>
      <c r="N51" s="466"/>
      <c r="P51" s="470" t="s">
        <v>1747</v>
      </c>
      <c r="Q51" s="464" t="str">
        <f ca="1">OFFSET('PROGRAMMING SKELETON'!I3,F2-1,0)</f>
        <v>None</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3-5 minute rest between work sets</v>
      </c>
      <c r="F53" s="337"/>
      <c r="G53" s="337"/>
      <c r="H53" s="338"/>
      <c r="J53" s="125" t="s">
        <v>1748</v>
      </c>
      <c r="K53" s="473" t="str">
        <f ca="1">OFFSET('PROGRAMMING SKELETON'!H173,F2-1,0)</f>
        <v>3-5 minute rest between work sets</v>
      </c>
      <c r="L53" s="337"/>
      <c r="M53" s="337"/>
      <c r="N53" s="338"/>
      <c r="P53" s="125" t="s">
        <v>1748</v>
      </c>
      <c r="Q53" s="473" t="str">
        <f ca="1">OFFSET('PROGRAMMING SKELETON'!K173,F2-1,0)</f>
        <v>None</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None</v>
      </c>
      <c r="E74" s="340"/>
      <c r="F74" s="340"/>
      <c r="G74" s="340"/>
      <c r="H74" s="341"/>
      <c r="J74" s="474" t="str">
        <f ca="1">OFFSET('PROGRAMMING SKELETON'!G228,F2-1,0)</f>
        <v>None</v>
      </c>
      <c r="K74" s="340"/>
      <c r="L74" s="340"/>
      <c r="M74" s="340"/>
      <c r="N74" s="341"/>
      <c r="P74" s="474" t="str">
        <f ca="1">OFFSET('PROGRAMMING SKELETON'!J228,F2-1,0)</f>
        <v>None</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None</v>
      </c>
      <c r="F75" s="465"/>
      <c r="G75" s="465"/>
      <c r="H75" s="466"/>
      <c r="J75" s="470" t="s">
        <v>1747</v>
      </c>
      <c r="K75" s="500" t="str">
        <f ca="1">OFFSET('PROGRAMMING SKELETON'!E57,F2-1,0)</f>
        <v>None</v>
      </c>
      <c r="L75" s="465"/>
      <c r="M75" s="465"/>
      <c r="N75" s="466"/>
      <c r="P75" s="470" t="s">
        <v>1747</v>
      </c>
      <c r="Q75" s="500" t="str">
        <f ca="1">OFFSET('PROGRAMMING SKELETON'!F57,F2-1,0)</f>
        <v>None</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None</v>
      </c>
      <c r="F77" s="337"/>
      <c r="G77" s="337"/>
      <c r="H77" s="338"/>
      <c r="J77" s="125" t="s">
        <v>1748</v>
      </c>
      <c r="K77" s="501" t="str">
        <f ca="1">OFFSET('PROGRAMMING SKELETON'!H228,F2-1,0)</f>
        <v>None</v>
      </c>
      <c r="L77" s="337"/>
      <c r="M77" s="337"/>
      <c r="N77" s="338"/>
      <c r="P77" s="125" t="s">
        <v>1748</v>
      </c>
      <c r="Q77" s="501" t="str">
        <f ca="1">OFFSET('PROGRAMMING SKELETON'!K228,F2-1,0)</f>
        <v>None</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Competition Style Low Bar Back Squat (w/ belt)</v>
      </c>
      <c r="E98" s="340"/>
      <c r="F98" s="340"/>
      <c r="G98" s="340"/>
      <c r="H98" s="341"/>
      <c r="J98" s="474" t="str">
        <f ca="1">OFFSET('PROGRAMMING SKELETON'!G282,F2-1,0)</f>
        <v>Competition-Style Bench Press</v>
      </c>
      <c r="K98" s="340"/>
      <c r="L98" s="340"/>
      <c r="M98" s="340"/>
      <c r="N98" s="341"/>
      <c r="P98" s="474" t="str">
        <f ca="1">OFFSET('PROGRAMMING SKELETON'!J282,F2-1,0)</f>
        <v>Competition-Style Conventional deadlift w/ belt</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1 @ 8 (93%)
1 @ 9 (96%)
1 @ 10 (100%)</v>
      </c>
      <c r="F99" s="465"/>
      <c r="G99" s="465"/>
      <c r="H99" s="466"/>
      <c r="J99" s="470" t="s">
        <v>1747</v>
      </c>
      <c r="K99" s="500" t="str">
        <f ca="1">OFFSET('PROGRAMMING SKELETON'!H57,F2-1,0)</f>
        <v>1 @ 8 (93%)
1 @ 9 (96%)
1 @ 10 (100%)</v>
      </c>
      <c r="L99" s="465"/>
      <c r="M99" s="465"/>
      <c r="N99" s="466"/>
      <c r="P99" s="470" t="s">
        <v>1747</v>
      </c>
      <c r="Q99" s="500" t="str">
        <f ca="1">OFFSET('PROGRAMMING SKELETON'!I57,F2-1,0)</f>
        <v>1 @ 8 (93%)
1 @ 9 (96%)
1 @ 10 (100%)</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As Needed</v>
      </c>
      <c r="F101" s="337"/>
      <c r="G101" s="337"/>
      <c r="H101" s="338"/>
      <c r="J101" s="125" t="s">
        <v>1748</v>
      </c>
      <c r="K101" s="501" t="str">
        <f ca="1">OFFSET('PROGRAMMING SKELETON'!H282,F2-1,0)</f>
        <v>As Needed</v>
      </c>
      <c r="L101" s="337"/>
      <c r="M101" s="337"/>
      <c r="N101" s="338"/>
      <c r="P101" s="125" t="s">
        <v>1748</v>
      </c>
      <c r="Q101" s="501" t="str">
        <f ca="1">OFFSET('PROGRAMMING SKELETON'!K282,F2-1,0)</f>
        <v>As Needed</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521" t="str">
        <f t="shared" si="10"/>
        <v/>
      </c>
      <c r="J104" s="132" t="s">
        <v>1755</v>
      </c>
      <c r="K104" s="133"/>
      <c r="L104" s="134"/>
      <c r="M104" s="135"/>
      <c r="N104" s="522"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None</v>
      </c>
      <c r="E120" s="340"/>
      <c r="F120" s="340"/>
      <c r="G120" s="340"/>
      <c r="H120" s="341"/>
      <c r="J120" s="474" t="str">
        <f ca="1">OFFSET('PROGRAMMING SKELETON'!K3,F2-1,0)</f>
        <v>None</v>
      </c>
      <c r="K120" s="340"/>
      <c r="L120" s="340"/>
      <c r="M120" s="340"/>
      <c r="N120" s="341"/>
      <c r="P120" s="474" t="str">
        <f ca="1">OFFSET('PROGRAMMING SKELETON'!L3,F2-1,0)</f>
        <v>None</v>
      </c>
      <c r="Q120" s="340"/>
      <c r="R120" s="340"/>
      <c r="S120" s="340"/>
      <c r="T120" s="341"/>
    </row>
    <row r="121" spans="2:26" ht="49.5" customHeight="1">
      <c r="B121" s="484"/>
      <c r="D121" s="470" t="s">
        <v>1753</v>
      </c>
      <c r="E121" s="500" t="str">
        <f ca="1">OFFSET('PROGRAMMING SKELETON'!J3,F2-1,0)</f>
        <v>None</v>
      </c>
      <c r="F121" s="465"/>
      <c r="G121" s="465"/>
      <c r="H121" s="466"/>
      <c r="J121" s="470" t="s">
        <v>1753</v>
      </c>
      <c r="K121" s="500" t="str">
        <f ca="1">OFFSET('PROGRAMMING SKELETON'!K3,F2-1,0)</f>
        <v>None</v>
      </c>
      <c r="L121" s="465"/>
      <c r="M121" s="465"/>
      <c r="N121" s="466"/>
      <c r="P121" s="470" t="s">
        <v>1753</v>
      </c>
      <c r="Q121" s="500" t="str">
        <f ca="1">OFFSET('PROGRAMMING SKELETON'!L3,F2-1,0)</f>
        <v>None</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None</v>
      </c>
      <c r="E124" s="340"/>
      <c r="F124" s="340"/>
      <c r="G124" s="340"/>
      <c r="H124" s="341"/>
      <c r="J124" s="474" t="s">
        <v>1987</v>
      </c>
      <c r="K124" s="340"/>
      <c r="L124" s="340"/>
      <c r="M124" s="340"/>
      <c r="N124" s="341"/>
    </row>
    <row r="125" spans="2:26" ht="49.5" customHeight="1">
      <c r="B125" s="484"/>
      <c r="D125" s="470" t="s">
        <v>1753</v>
      </c>
      <c r="E125" s="500" t="str">
        <f ca="1">OFFSET('PROGRAMMING SKELETON'!M3,F2-1,0)</f>
        <v>None</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75" priority="1" operator="equal">
      <formula>0</formula>
    </cfRule>
  </conditionalFormatting>
  <conditionalFormatting sqref="K29:N29 K27">
    <cfRule type="cellIs" dxfId="174" priority="2" operator="equal">
      <formula>0</formula>
    </cfRule>
  </conditionalFormatting>
  <conditionalFormatting sqref="Q29:T29 Q27">
    <cfRule type="cellIs" dxfId="173" priority="3" operator="equal">
      <formula>0</formula>
    </cfRule>
  </conditionalFormatting>
  <conditionalFormatting sqref="E53:H53 E51">
    <cfRule type="cellIs" dxfId="172" priority="4" operator="equal">
      <formula>0</formula>
    </cfRule>
  </conditionalFormatting>
  <conditionalFormatting sqref="K53:N53 K51">
    <cfRule type="cellIs" dxfId="171" priority="5" operator="equal">
      <formula>0</formula>
    </cfRule>
  </conditionalFormatting>
  <conditionalFormatting sqref="Q53:T53 Q51">
    <cfRule type="cellIs" dxfId="170" priority="6" operator="equal">
      <formula>0</formula>
    </cfRule>
  </conditionalFormatting>
  <conditionalFormatting sqref="E77:H77 E75">
    <cfRule type="cellIs" dxfId="169" priority="7" operator="equal">
      <formula>0</formula>
    </cfRule>
  </conditionalFormatting>
  <conditionalFormatting sqref="K77:N77 K75">
    <cfRule type="cellIs" dxfId="168" priority="8" operator="equal">
      <formula>0</formula>
    </cfRule>
  </conditionalFormatting>
  <conditionalFormatting sqref="E40:H44 K40:N44 Q40:T40 E64:H64 K64:N64 Q64:T64 E88:H88 K88:N88 E90:H92 K90:N92 E66:H68 K66:N68 Q66:T68 Q42:T44">
    <cfRule type="cellIs" dxfId="167" priority="9" operator="equal">
      <formula>0</formula>
    </cfRule>
  </conditionalFormatting>
  <conditionalFormatting sqref="U7:W19">
    <cfRule type="cellIs" dxfId="166" priority="10" operator="equal">
      <formula>0</formula>
    </cfRule>
  </conditionalFormatting>
  <conditionalFormatting sqref="U20:W21">
    <cfRule type="cellIs" dxfId="165" priority="11" operator="equal">
      <formula>0</formula>
    </cfRule>
  </conditionalFormatting>
  <conditionalFormatting sqref="Q77:T77 Q75">
    <cfRule type="cellIs" dxfId="164" priority="12" operator="equal">
      <formula>0</formula>
    </cfRule>
  </conditionalFormatting>
  <conditionalFormatting sqref="Q88:T88 Q90:T92">
    <cfRule type="cellIs" dxfId="163" priority="13" operator="equal">
      <formula>0</formula>
    </cfRule>
  </conditionalFormatting>
  <conditionalFormatting sqref="F21:J21">
    <cfRule type="cellIs" dxfId="162" priority="14" operator="equal">
      <formula>0</formula>
    </cfRule>
  </conditionalFormatting>
  <conditionalFormatting sqref="F7:I7">
    <cfRule type="cellIs" dxfId="161" priority="15" operator="equal">
      <formula>0</formula>
    </cfRule>
  </conditionalFormatting>
  <conditionalFormatting sqref="F7:I7">
    <cfRule type="expression" dxfId="160" priority="16">
      <formula>ISERROR(F7)</formula>
    </cfRule>
  </conditionalFormatting>
  <conditionalFormatting sqref="F8:I9 F10:F20">
    <cfRule type="cellIs" dxfId="159" priority="17" operator="equal">
      <formula>0</formula>
    </cfRule>
  </conditionalFormatting>
  <conditionalFormatting sqref="F8:I9 F10:F20">
    <cfRule type="expression" dxfId="158" priority="18">
      <formula>ISERROR(F8)</formula>
    </cfRule>
  </conditionalFormatting>
  <conditionalFormatting sqref="E101:H101 E99">
    <cfRule type="cellIs" dxfId="157" priority="19" operator="equal">
      <formula>0</formula>
    </cfRule>
  </conditionalFormatting>
  <conditionalFormatting sqref="K101:N101 K99">
    <cfRule type="cellIs" dxfId="156" priority="20" operator="equal">
      <formula>0</formula>
    </cfRule>
  </conditionalFormatting>
  <conditionalFormatting sqref="K112:N112 K114:N116 E112:H116">
    <cfRule type="cellIs" dxfId="155" priority="21" operator="equal">
      <formula>0</formula>
    </cfRule>
  </conditionalFormatting>
  <conditionalFormatting sqref="Q101:T101 Q99">
    <cfRule type="cellIs" dxfId="154" priority="22" operator="equal">
      <formula>0</formula>
    </cfRule>
  </conditionalFormatting>
  <conditionalFormatting sqref="Q112:T112 Q114:T116">
    <cfRule type="cellIs" dxfId="153" priority="23" operator="equal">
      <formula>0</formula>
    </cfRule>
  </conditionalFormatting>
  <conditionalFormatting sqref="E121">
    <cfRule type="cellIs" dxfId="152" priority="24" operator="equal">
      <formula>0</formula>
    </cfRule>
  </conditionalFormatting>
  <conditionalFormatting sqref="K121">
    <cfRule type="cellIs" dxfId="151" priority="25" operator="equal">
      <formula>0</formula>
    </cfRule>
  </conditionalFormatting>
  <conditionalFormatting sqref="Q121">
    <cfRule type="cellIs" dxfId="150" priority="26" operator="equal">
      <formula>0</formula>
    </cfRule>
  </conditionalFormatting>
  <conditionalFormatting sqref="E125">
    <cfRule type="cellIs" dxfId="149" priority="27" operator="equal">
      <formula>0</formula>
    </cfRule>
  </conditionalFormatting>
  <conditionalFormatting sqref="L113 N113">
    <cfRule type="cellIs" dxfId="148" priority="28" operator="equal">
      <formula>0</formula>
    </cfRule>
  </conditionalFormatting>
  <conditionalFormatting sqref="J125">
    <cfRule type="cellIs" dxfId="147" priority="29" operator="equal">
      <formula>0</formula>
    </cfRule>
  </conditionalFormatting>
  <conditionalFormatting sqref="E89:H89">
    <cfRule type="cellIs" dxfId="146" priority="30" operator="equal">
      <formula>0</formula>
    </cfRule>
  </conditionalFormatting>
  <conditionalFormatting sqref="K89:N89">
    <cfRule type="cellIs" dxfId="145" priority="31" operator="equal">
      <formula>0</formula>
    </cfRule>
  </conditionalFormatting>
  <conditionalFormatting sqref="Q89:T89">
    <cfRule type="cellIs" dxfId="144" priority="32" operator="equal">
      <formula>0</formula>
    </cfRule>
  </conditionalFormatting>
  <conditionalFormatting sqref="E65:H65">
    <cfRule type="cellIs" dxfId="143" priority="33" operator="equal">
      <formula>0</formula>
    </cfRule>
  </conditionalFormatting>
  <conditionalFormatting sqref="K65:N65">
    <cfRule type="cellIs" dxfId="142" priority="34" operator="equal">
      <formula>0</formula>
    </cfRule>
  </conditionalFormatting>
  <conditionalFormatting sqref="Q65:T65">
    <cfRule type="cellIs" dxfId="141" priority="35" operator="equal">
      <formula>0</formula>
    </cfRule>
  </conditionalFormatting>
  <conditionalFormatting sqref="Q41:T41">
    <cfRule type="cellIs" dxfId="140" priority="36" operator="equal">
      <formula>0</formula>
    </cfRule>
  </conditionalFormatting>
  <conditionalFormatting sqref="K113">
    <cfRule type="cellIs" dxfId="139" priority="37" operator="equal">
      <formula>0</formula>
    </cfRule>
  </conditionalFormatting>
  <conditionalFormatting sqref="M113">
    <cfRule type="cellIs" dxfId="138" priority="38" operator="equal">
      <formula>0</formula>
    </cfRule>
  </conditionalFormatting>
  <conditionalFormatting sqref="G10:G18">
    <cfRule type="cellIs" dxfId="137" priority="39" operator="equal">
      <formula>0</formula>
    </cfRule>
  </conditionalFormatting>
  <conditionalFormatting sqref="G10:G18">
    <cfRule type="expression" dxfId="136" priority="40">
      <formula>ISERROR(G10)</formula>
    </cfRule>
  </conditionalFormatting>
  <conditionalFormatting sqref="H10:H18">
    <cfRule type="cellIs" dxfId="135" priority="41" operator="equal">
      <formula>0</formula>
    </cfRule>
  </conditionalFormatting>
  <conditionalFormatting sqref="H10:H18">
    <cfRule type="expression" dxfId="134" priority="42">
      <formula>ISERROR(H10)</formula>
    </cfRule>
  </conditionalFormatting>
  <conditionalFormatting sqref="I10:I18">
    <cfRule type="cellIs" dxfId="133" priority="43" operator="equal">
      <formula>0</formula>
    </cfRule>
  </conditionalFormatting>
  <conditionalFormatting sqref="I10:I18">
    <cfRule type="expression" dxfId="132"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4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4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4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800F20"/>
  </sheetPr>
  <dimension ref="A1:Z1000"/>
  <sheetViews>
    <sheetView showGridLines="0" zoomScale="70" zoomScaleNormal="70" workbookViewId="0">
      <selection activeCell="Q103" sqref="Q103"/>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14</v>
      </c>
      <c r="F2" s="88">
        <v>14</v>
      </c>
      <c r="G2" s="102" t="s">
        <v>1089</v>
      </c>
      <c r="H2" s="103"/>
      <c r="I2" s="103"/>
      <c r="J2" s="100" t="s">
        <v>22</v>
      </c>
      <c r="K2" s="105">
        <f ca="1">OFFSET('PROGRAMMING SKELETON'!A3,F2-1,0)</f>
        <v>43660</v>
      </c>
      <c r="L2" s="103"/>
      <c r="M2" s="103"/>
      <c r="N2" s="103"/>
      <c r="O2" s="103"/>
      <c r="P2" s="103"/>
      <c r="Q2" s="103"/>
      <c r="R2" s="103"/>
      <c r="S2" s="103"/>
      <c r="T2" s="103"/>
      <c r="U2" s="106"/>
    </row>
    <row r="3" spans="1:24" ht="60" customHeight="1">
      <c r="A3" s="1"/>
      <c r="B3" s="100" t="s">
        <v>71</v>
      </c>
      <c r="D3" s="107" t="str">
        <f ca="1">OFFSET('PROGRAMMING SKELETON'!C3,F2-1,0)</f>
        <v>Block Type Week 14</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H2</f>
        <v>0</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Slot 1 Week 14</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Slot 2 Week 14</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Slot 3 Week 14</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Slot 4 Week 14</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Slot 5 Week 14</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Slot 6 Week 14</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Slot 7 Week 14</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Slot 8 Week 14</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Slot 9 Week 14</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None</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None</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None</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479" t="e">
        <f>F19/(('WEEK 10'!F19+'WEEK 11'!F19+'WEEK 12'!F19+'WEEK 13'!F19)/4)</f>
        <v>#DIV/0!</v>
      </c>
      <c r="G20" s="480"/>
      <c r="H20" s="480"/>
      <c r="I20" s="480"/>
      <c r="J20" s="481"/>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Slot 1 Week 14</v>
      </c>
      <c r="E26" s="340"/>
      <c r="F26" s="340"/>
      <c r="G26" s="340"/>
      <c r="H26" s="341"/>
      <c r="I26" s="66"/>
      <c r="J26" s="474" t="str">
        <f ca="1">OFFSET('PROGRAMMING SKELETON'!G118,F2-1,0)</f>
        <v>Slot 2 Week 14</v>
      </c>
      <c r="K26" s="340"/>
      <c r="L26" s="340"/>
      <c r="M26" s="340"/>
      <c r="N26" s="341"/>
      <c r="O26" s="66"/>
      <c r="P26" s="474" t="str">
        <f ca="1">OFFSET('PROGRAMMING SKELETON'!J118,F2-1,0)</f>
        <v>Slot 3 Week 14</v>
      </c>
      <c r="Q26" s="340"/>
      <c r="R26" s="340"/>
      <c r="S26" s="340"/>
      <c r="T26" s="341"/>
      <c r="V26" s="474" t="str">
        <f ca="1">OFFSET('PROGRAMMING SKELETON'!M118,F2-1,0)</f>
        <v>Day 1 Supplement Week 14</v>
      </c>
      <c r="W26" s="340"/>
      <c r="X26" s="340"/>
      <c r="Y26" s="340"/>
      <c r="Z26" s="341"/>
    </row>
    <row r="27" spans="1:26" ht="49.5" customHeight="1">
      <c r="B27" s="484"/>
      <c r="D27" s="470" t="s">
        <v>1747</v>
      </c>
      <c r="E27" s="464" t="str">
        <f ca="1">OFFSET('PROGRAMMING SKELETON'!D3,F2-1,0)</f>
        <v>reps Slot 1 Week 14</v>
      </c>
      <c r="F27" s="465"/>
      <c r="G27" s="465"/>
      <c r="H27" s="466"/>
      <c r="J27" s="470" t="s">
        <v>1747</v>
      </c>
      <c r="K27" s="464" t="str">
        <f ca="1">OFFSET('PROGRAMMING SKELETON'!E3,F2-1,0)</f>
        <v>reps Slot 2 Week 14</v>
      </c>
      <c r="L27" s="465"/>
      <c r="M27" s="465"/>
      <c r="N27" s="466"/>
      <c r="P27" s="470" t="s">
        <v>1747</v>
      </c>
      <c r="Q27" s="464" t="str">
        <f ca="1">OFFSET('PROGRAMMING SKELETON'!F3,F2-1,0)</f>
        <v>reps Slot 3 Week 14</v>
      </c>
      <c r="R27" s="465"/>
      <c r="S27" s="465"/>
      <c r="T27" s="466"/>
      <c r="V27" s="511" t="str">
        <f ca="1">OFFSET('PROGRAMMING SKELETON'!N118,F2-1,0)</f>
        <v>Notes Supplement 1 week 14</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Notes Slot 1 Week 14</v>
      </c>
      <c r="F29" s="337"/>
      <c r="G29" s="337"/>
      <c r="H29" s="338"/>
      <c r="J29" s="125" t="s">
        <v>1748</v>
      </c>
      <c r="K29" s="473" t="str">
        <f ca="1">OFFSET('PROGRAMMING SKELETON'!H118,F2-1,0)</f>
        <v>Notes Slot 2 Week 14</v>
      </c>
      <c r="L29" s="337"/>
      <c r="M29" s="337"/>
      <c r="N29" s="338"/>
      <c r="P29" s="125" t="s">
        <v>1748</v>
      </c>
      <c r="Q29" s="473" t="str">
        <f ca="1">OFFSET('PROGRAMMING SKELETON'!K118,F2-1,0)</f>
        <v>Notes Slot 3 Week 14</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Slot 4 Week 14</v>
      </c>
      <c r="E50" s="340"/>
      <c r="F50" s="340"/>
      <c r="G50" s="340"/>
      <c r="H50" s="341"/>
      <c r="J50" s="474" t="str">
        <f ca="1">OFFSET('PROGRAMMING SKELETON'!G173,F2-1,0)</f>
        <v>Slot 5 Week 14</v>
      </c>
      <c r="K50" s="340"/>
      <c r="L50" s="340"/>
      <c r="M50" s="340"/>
      <c r="N50" s="341"/>
      <c r="P50" s="474" t="str">
        <f ca="1">OFFSET('PROGRAMMING SKELETON'!J173,F2-1,0)</f>
        <v>Slot 6 Week 14</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reps Slot 4 Week 14</v>
      </c>
      <c r="F51" s="465"/>
      <c r="G51" s="465"/>
      <c r="H51" s="466"/>
      <c r="J51" s="470" t="s">
        <v>1747</v>
      </c>
      <c r="K51" s="464" t="str">
        <f ca="1">OFFSET('PROGRAMMING SKELETON'!H3,F2-1,0)</f>
        <v>reps Slot 5 Week 14</v>
      </c>
      <c r="L51" s="465"/>
      <c r="M51" s="465"/>
      <c r="N51" s="466"/>
      <c r="P51" s="470" t="s">
        <v>1747</v>
      </c>
      <c r="Q51" s="464" t="str">
        <f ca="1">OFFSET('PROGRAMMING SKELETON'!I3,F2-1,0)</f>
        <v>reps Slot 6 Week 14</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Notes Slot 4 Week 14</v>
      </c>
      <c r="F53" s="337"/>
      <c r="G53" s="337"/>
      <c r="H53" s="338"/>
      <c r="J53" s="125" t="s">
        <v>1748</v>
      </c>
      <c r="K53" s="473" t="str">
        <f ca="1">OFFSET('PROGRAMMING SKELETON'!H173,F2-1,0)</f>
        <v>Notes Slot 5 Week 14</v>
      </c>
      <c r="L53" s="337"/>
      <c r="M53" s="337"/>
      <c r="N53" s="338"/>
      <c r="P53" s="125" t="s">
        <v>1748</v>
      </c>
      <c r="Q53" s="473" t="str">
        <f ca="1">OFFSET('PROGRAMMING SKELETON'!K173,F2-1,0)</f>
        <v>Notes Slot 6 Week 14</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Slot 7 Week 14</v>
      </c>
      <c r="E74" s="340"/>
      <c r="F74" s="340"/>
      <c r="G74" s="340"/>
      <c r="H74" s="341"/>
      <c r="J74" s="474" t="str">
        <f ca="1">OFFSET('PROGRAMMING SKELETON'!G228,F2-1,0)</f>
        <v>Slot 8 Week 14</v>
      </c>
      <c r="K74" s="340"/>
      <c r="L74" s="340"/>
      <c r="M74" s="340"/>
      <c r="N74" s="341"/>
      <c r="P74" s="474" t="str">
        <f ca="1">OFFSET('PROGRAMMING SKELETON'!J228,F2-1,0)</f>
        <v>Slot 9 Week 14</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reps Slot 7 Week 14</v>
      </c>
      <c r="F75" s="465"/>
      <c r="G75" s="465"/>
      <c r="H75" s="466"/>
      <c r="J75" s="470" t="s">
        <v>1747</v>
      </c>
      <c r="K75" s="500" t="str">
        <f ca="1">OFFSET('PROGRAMMING SKELETON'!E57,F2-1,0)</f>
        <v>reps Slot 8 Week 14</v>
      </c>
      <c r="L75" s="465"/>
      <c r="M75" s="465"/>
      <c r="N75" s="466"/>
      <c r="P75" s="470" t="s">
        <v>1747</v>
      </c>
      <c r="Q75" s="500" t="str">
        <f ca="1">OFFSET('PROGRAMMING SKELETON'!F57,F2-1,0)</f>
        <v>reps Slot 9 Week 14</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Notes Slot 7 Week 14</v>
      </c>
      <c r="F77" s="337"/>
      <c r="G77" s="337"/>
      <c r="H77" s="338"/>
      <c r="J77" s="125" t="s">
        <v>1748</v>
      </c>
      <c r="K77" s="501" t="str">
        <f ca="1">OFFSET('PROGRAMMING SKELETON'!H228,F2-1,0)</f>
        <v>Notes Slot 8 Week 14</v>
      </c>
      <c r="L77" s="337"/>
      <c r="M77" s="337"/>
      <c r="N77" s="338"/>
      <c r="P77" s="125" t="s">
        <v>1748</v>
      </c>
      <c r="Q77" s="501" t="str">
        <f ca="1">OFFSET('PROGRAMMING SKELETON'!K228,F2-1,0)</f>
        <v>Notes Slot 9 Week 14</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None</v>
      </c>
      <c r="E98" s="340"/>
      <c r="F98" s="340"/>
      <c r="G98" s="340"/>
      <c r="H98" s="341"/>
      <c r="J98" s="474" t="str">
        <f ca="1">OFFSET('PROGRAMMING SKELETON'!G282,F2-1,0)</f>
        <v>None</v>
      </c>
      <c r="K98" s="340"/>
      <c r="L98" s="340"/>
      <c r="M98" s="340"/>
      <c r="N98" s="341"/>
      <c r="P98" s="474" t="str">
        <f ca="1">OFFSET('PROGRAMMING SKELETON'!J282,F2-1,0)</f>
        <v>None</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reps Slot 10 Week 14</v>
      </c>
      <c r="F99" s="465"/>
      <c r="G99" s="465"/>
      <c r="H99" s="466"/>
      <c r="J99" s="470" t="s">
        <v>1747</v>
      </c>
      <c r="K99" s="500" t="str">
        <f ca="1">OFFSET('PROGRAMMING SKELETON'!H57,F2-1,0)</f>
        <v>reps Slot 11 Week 14</v>
      </c>
      <c r="L99" s="465"/>
      <c r="M99" s="465"/>
      <c r="N99" s="466"/>
      <c r="P99" s="470" t="s">
        <v>1747</v>
      </c>
      <c r="Q99" s="500" t="str">
        <f ca="1">OFFSET('PROGRAMMING SKELETON'!I57,F2-1,0)</f>
        <v>reps Slot 12 Week 14</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None</v>
      </c>
      <c r="F101" s="337"/>
      <c r="G101" s="337"/>
      <c r="H101" s="338"/>
      <c r="J101" s="125" t="s">
        <v>1748</v>
      </c>
      <c r="K101" s="501" t="str">
        <f ca="1">OFFSET('PROGRAMMING SKELETON'!H282,F2-1,0)</f>
        <v>None</v>
      </c>
      <c r="L101" s="337"/>
      <c r="M101" s="337"/>
      <c r="N101" s="338"/>
      <c r="P101" s="125" t="s">
        <v>1748</v>
      </c>
      <c r="Q101" s="501" t="str">
        <f ca="1">OFFSET('PROGRAMMING SKELETON'!K282,F2-1,0)</f>
        <v>None</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131" t="str">
        <f t="shared" si="10"/>
        <v/>
      </c>
      <c r="J104" s="132" t="s">
        <v>1755</v>
      </c>
      <c r="K104" s="133"/>
      <c r="L104" s="134"/>
      <c r="M104" s="135"/>
      <c r="N104" s="136"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cardio week 14</v>
      </c>
      <c r="E120" s="340"/>
      <c r="F120" s="340"/>
      <c r="G120" s="340"/>
      <c r="H120" s="341"/>
      <c r="J120" s="474" t="str">
        <f ca="1">OFFSET('PROGRAMMING SKELETON'!K3,F2-1,0)</f>
        <v>upper back week 14</v>
      </c>
      <c r="K120" s="340"/>
      <c r="L120" s="340"/>
      <c r="M120" s="340"/>
      <c r="N120" s="341"/>
      <c r="P120" s="474" t="str">
        <f ca="1">OFFSET('PROGRAMMING SKELETON'!L3,F2-1,0)</f>
        <v>ab work week 14</v>
      </c>
      <c r="Q120" s="340"/>
      <c r="R120" s="340"/>
      <c r="S120" s="340"/>
      <c r="T120" s="341"/>
    </row>
    <row r="121" spans="2:26" ht="49.5" customHeight="1">
      <c r="B121" s="484"/>
      <c r="D121" s="470" t="s">
        <v>1753</v>
      </c>
      <c r="E121" s="500" t="str">
        <f ca="1">OFFSET('PROGRAMMING SKELETON'!J3,F2-1,0)</f>
        <v>cardio week 14</v>
      </c>
      <c r="F121" s="465"/>
      <c r="G121" s="465"/>
      <c r="H121" s="466"/>
      <c r="J121" s="470" t="s">
        <v>1753</v>
      </c>
      <c r="K121" s="500" t="str">
        <f ca="1">OFFSET('PROGRAMMING SKELETON'!K3,F2-1,0)</f>
        <v>upper back week 14</v>
      </c>
      <c r="L121" s="465"/>
      <c r="M121" s="465"/>
      <c r="N121" s="466"/>
      <c r="P121" s="470" t="s">
        <v>1753</v>
      </c>
      <c r="Q121" s="500" t="str">
        <f ca="1">OFFSET('PROGRAMMING SKELETON'!L3,F2-1,0)</f>
        <v>ab work week 14</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arm work week 14</v>
      </c>
      <c r="E124" s="340"/>
      <c r="F124" s="340"/>
      <c r="G124" s="340"/>
      <c r="H124" s="341"/>
      <c r="J124" s="474" t="s">
        <v>1987</v>
      </c>
      <c r="K124" s="340"/>
      <c r="L124" s="340"/>
      <c r="M124" s="340"/>
      <c r="N124" s="341"/>
    </row>
    <row r="125" spans="2:26" ht="49.5" customHeight="1">
      <c r="B125" s="484"/>
      <c r="D125" s="470" t="s">
        <v>1753</v>
      </c>
      <c r="E125" s="500" t="str">
        <f ca="1">OFFSET('PROGRAMMING SKELETON'!M3,F2-1,0)</f>
        <v>arm work week 14</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5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5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5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800F20"/>
  </sheetPr>
  <dimension ref="A1:Z1000"/>
  <sheetViews>
    <sheetView showGridLines="0" zoomScale="70" zoomScaleNormal="70" workbookViewId="0">
      <selection activeCell="Q103" sqref="Q103"/>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15</v>
      </c>
      <c r="F2" s="88">
        <v>15</v>
      </c>
      <c r="G2" s="102" t="s">
        <v>1089</v>
      </c>
      <c r="H2" s="103"/>
      <c r="I2" s="103"/>
      <c r="J2" s="100" t="s">
        <v>22</v>
      </c>
      <c r="K2" s="105">
        <f ca="1">OFFSET('PROGRAMMING SKELETON'!A3,F2-1,0)</f>
        <v>43667</v>
      </c>
      <c r="L2" s="103"/>
      <c r="M2" s="103"/>
      <c r="N2" s="103"/>
      <c r="O2" s="103"/>
      <c r="P2" s="103"/>
      <c r="Q2" s="103"/>
      <c r="R2" s="103"/>
      <c r="S2" s="103"/>
      <c r="T2" s="103"/>
      <c r="U2" s="106"/>
    </row>
    <row r="3" spans="1:24" ht="60" customHeight="1">
      <c r="A3" s="1"/>
      <c r="B3" s="100" t="s">
        <v>71</v>
      </c>
      <c r="D3" s="107" t="str">
        <f ca="1">OFFSET('PROGRAMMING SKELETON'!C3,F2-1,0)</f>
        <v>Block Type Week 15</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H2</f>
        <v>0</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Slot 1 Week 15</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Slot 2 Week 15</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Slot 3 Week 15</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Slot 4 Week 15</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Slot 5 Week 15</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Slot 6 Week 15</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Slot 7 Week 15</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Slot 8 Week 15</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Slot 9 Week 15</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None</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None</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None</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479" t="e">
        <f>F19/(('WEEK 14'!F19+'WEEK 11'!F19+'WEEK 12'!F19+'WEEK 13'!F19)/4)</f>
        <v>#DIV/0!</v>
      </c>
      <c r="G20" s="480"/>
      <c r="H20" s="480"/>
      <c r="I20" s="480"/>
      <c r="J20" s="481"/>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Slot 1 Week 15</v>
      </c>
      <c r="E26" s="340"/>
      <c r="F26" s="340"/>
      <c r="G26" s="340"/>
      <c r="H26" s="341"/>
      <c r="I26" s="66"/>
      <c r="J26" s="474" t="str">
        <f ca="1">OFFSET('PROGRAMMING SKELETON'!G118,F2-1,0)</f>
        <v>Slot 2 Week 15</v>
      </c>
      <c r="K26" s="340"/>
      <c r="L26" s="340"/>
      <c r="M26" s="340"/>
      <c r="N26" s="341"/>
      <c r="O26" s="66"/>
      <c r="P26" s="474" t="str">
        <f ca="1">OFFSET('PROGRAMMING SKELETON'!J118,F2-1,0)</f>
        <v>Slot 3 Week 15</v>
      </c>
      <c r="Q26" s="340"/>
      <c r="R26" s="340"/>
      <c r="S26" s="340"/>
      <c r="T26" s="341"/>
      <c r="V26" s="474" t="str">
        <f ca="1">OFFSET('PROGRAMMING SKELETON'!M118,F2-1,0)</f>
        <v>Day 1 Supplement Week 15</v>
      </c>
      <c r="W26" s="340"/>
      <c r="X26" s="340"/>
      <c r="Y26" s="340"/>
      <c r="Z26" s="341"/>
    </row>
    <row r="27" spans="1:26" ht="49.5" customHeight="1">
      <c r="B27" s="484"/>
      <c r="D27" s="470" t="s">
        <v>1747</v>
      </c>
      <c r="E27" s="464" t="str">
        <f ca="1">OFFSET('PROGRAMMING SKELETON'!D3,F2-1,0)</f>
        <v>reps Slot 1 Week 15</v>
      </c>
      <c r="F27" s="465"/>
      <c r="G27" s="465"/>
      <c r="H27" s="466"/>
      <c r="J27" s="470" t="s">
        <v>1747</v>
      </c>
      <c r="K27" s="464" t="str">
        <f ca="1">OFFSET('PROGRAMMING SKELETON'!E3,F2-1,0)</f>
        <v>reps Slot 2 Week 15</v>
      </c>
      <c r="L27" s="465"/>
      <c r="M27" s="465"/>
      <c r="N27" s="466"/>
      <c r="P27" s="470" t="s">
        <v>1747</v>
      </c>
      <c r="Q27" s="464" t="str">
        <f ca="1">OFFSET('PROGRAMMING SKELETON'!F3,F2-1,0)</f>
        <v>reps Slot 3 Week 15</v>
      </c>
      <c r="R27" s="465"/>
      <c r="S27" s="465"/>
      <c r="T27" s="466"/>
      <c r="V27" s="511" t="str">
        <f ca="1">OFFSET('PROGRAMMING SKELETON'!N118,F2-1,0)</f>
        <v>Notes Supplement 1 week 15</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Notes Slot 1 Week 15</v>
      </c>
      <c r="F29" s="337"/>
      <c r="G29" s="337"/>
      <c r="H29" s="338"/>
      <c r="J29" s="125" t="s">
        <v>1748</v>
      </c>
      <c r="K29" s="473" t="str">
        <f ca="1">OFFSET('PROGRAMMING SKELETON'!H118,F2-1,0)</f>
        <v>Notes Slot 2 Week 15</v>
      </c>
      <c r="L29" s="337"/>
      <c r="M29" s="337"/>
      <c r="N29" s="338"/>
      <c r="P29" s="125" t="s">
        <v>1748</v>
      </c>
      <c r="Q29" s="473" t="str">
        <f ca="1">OFFSET('PROGRAMMING SKELETON'!K118,F2-1,0)</f>
        <v>Notes Slot 3 Week 15</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Slot 4 Week 15</v>
      </c>
      <c r="E50" s="340"/>
      <c r="F50" s="340"/>
      <c r="G50" s="340"/>
      <c r="H50" s="341"/>
      <c r="J50" s="474" t="str">
        <f ca="1">OFFSET('PROGRAMMING SKELETON'!G173,F2-1,0)</f>
        <v>Slot 5 Week 15</v>
      </c>
      <c r="K50" s="340"/>
      <c r="L50" s="340"/>
      <c r="M50" s="340"/>
      <c r="N50" s="341"/>
      <c r="P50" s="474" t="str">
        <f ca="1">OFFSET('PROGRAMMING SKELETON'!J173,F2-1,0)</f>
        <v>Slot 6 Week 15</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reps Slot 4 Week 15</v>
      </c>
      <c r="F51" s="465"/>
      <c r="G51" s="465"/>
      <c r="H51" s="466"/>
      <c r="J51" s="470" t="s">
        <v>1747</v>
      </c>
      <c r="K51" s="464" t="str">
        <f ca="1">OFFSET('PROGRAMMING SKELETON'!H3,F2-1,0)</f>
        <v>reps Slot 5 Week 15</v>
      </c>
      <c r="L51" s="465"/>
      <c r="M51" s="465"/>
      <c r="N51" s="466"/>
      <c r="P51" s="470" t="s">
        <v>1747</v>
      </c>
      <c r="Q51" s="464" t="str">
        <f ca="1">OFFSET('PROGRAMMING SKELETON'!I3,F2-1,0)</f>
        <v>reps Slot 6 Week 15</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Notes Slot 4 Week 15</v>
      </c>
      <c r="F53" s="337"/>
      <c r="G53" s="337"/>
      <c r="H53" s="338"/>
      <c r="J53" s="125" t="s">
        <v>1748</v>
      </c>
      <c r="K53" s="473" t="str">
        <f ca="1">OFFSET('PROGRAMMING SKELETON'!H173,F2-1,0)</f>
        <v>Notes Slot 5 Week 15</v>
      </c>
      <c r="L53" s="337"/>
      <c r="M53" s="337"/>
      <c r="N53" s="338"/>
      <c r="P53" s="125" t="s">
        <v>1748</v>
      </c>
      <c r="Q53" s="473" t="str">
        <f ca="1">OFFSET('PROGRAMMING SKELETON'!K173,F2-1,0)</f>
        <v>Notes Slot 6 Week 15</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Slot 7 Week 15</v>
      </c>
      <c r="E74" s="340"/>
      <c r="F74" s="340"/>
      <c r="G74" s="340"/>
      <c r="H74" s="341"/>
      <c r="J74" s="474" t="str">
        <f ca="1">OFFSET('PROGRAMMING SKELETON'!G228,F2-1,0)</f>
        <v>Slot 8 Week 15</v>
      </c>
      <c r="K74" s="340"/>
      <c r="L74" s="340"/>
      <c r="M74" s="340"/>
      <c r="N74" s="341"/>
      <c r="P74" s="474" t="str">
        <f ca="1">OFFSET('PROGRAMMING SKELETON'!J228,F2-1,0)</f>
        <v>Slot 9 Week 15</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reps Slot 7 Week 15</v>
      </c>
      <c r="F75" s="465"/>
      <c r="G75" s="465"/>
      <c r="H75" s="466"/>
      <c r="J75" s="470" t="s">
        <v>1747</v>
      </c>
      <c r="K75" s="500" t="str">
        <f ca="1">OFFSET('PROGRAMMING SKELETON'!E57,F2-1,0)</f>
        <v>reps Slot 8 Week 15</v>
      </c>
      <c r="L75" s="465"/>
      <c r="M75" s="465"/>
      <c r="N75" s="466"/>
      <c r="P75" s="470" t="s">
        <v>1747</v>
      </c>
      <c r="Q75" s="500" t="str">
        <f ca="1">OFFSET('PROGRAMMING SKELETON'!F57,F2-1,0)</f>
        <v>reps Slot 9 Week 15</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Notes Slot 7 Week 15</v>
      </c>
      <c r="F77" s="337"/>
      <c r="G77" s="337"/>
      <c r="H77" s="338"/>
      <c r="J77" s="125" t="s">
        <v>1748</v>
      </c>
      <c r="K77" s="501" t="str">
        <f ca="1">OFFSET('PROGRAMMING SKELETON'!H228,F2-1,0)</f>
        <v>Notes Slot 8 Week 15</v>
      </c>
      <c r="L77" s="337"/>
      <c r="M77" s="337"/>
      <c r="N77" s="338"/>
      <c r="P77" s="125" t="s">
        <v>1748</v>
      </c>
      <c r="Q77" s="501" t="str">
        <f ca="1">OFFSET('PROGRAMMING SKELETON'!K228,F2-1,0)</f>
        <v>Notes Slot 9 Week 15</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None</v>
      </c>
      <c r="E98" s="340"/>
      <c r="F98" s="340"/>
      <c r="G98" s="340"/>
      <c r="H98" s="341"/>
      <c r="J98" s="474" t="str">
        <f ca="1">OFFSET('PROGRAMMING SKELETON'!G282,F2-1,0)</f>
        <v>None</v>
      </c>
      <c r="K98" s="340"/>
      <c r="L98" s="340"/>
      <c r="M98" s="340"/>
      <c r="N98" s="341"/>
      <c r="P98" s="474" t="str">
        <f ca="1">OFFSET('PROGRAMMING SKELETON'!J282,F2-1,0)</f>
        <v>None</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reps Slot 10 Week 15</v>
      </c>
      <c r="F99" s="465"/>
      <c r="G99" s="465"/>
      <c r="H99" s="466"/>
      <c r="J99" s="470" t="s">
        <v>1747</v>
      </c>
      <c r="K99" s="500" t="str">
        <f ca="1">OFFSET('PROGRAMMING SKELETON'!H57,F2-1,0)</f>
        <v>reps Slot 11 Week 15</v>
      </c>
      <c r="L99" s="465"/>
      <c r="M99" s="465"/>
      <c r="N99" s="466"/>
      <c r="P99" s="470" t="s">
        <v>1747</v>
      </c>
      <c r="Q99" s="500" t="str">
        <f ca="1">OFFSET('PROGRAMMING SKELETON'!I57,F2-1,0)</f>
        <v>reps Slot 12 Week 15</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None</v>
      </c>
      <c r="F101" s="337"/>
      <c r="G101" s="337"/>
      <c r="H101" s="338"/>
      <c r="J101" s="125" t="s">
        <v>1748</v>
      </c>
      <c r="K101" s="501" t="str">
        <f ca="1">OFFSET('PROGRAMMING SKELETON'!H282,F2-1,0)</f>
        <v>None</v>
      </c>
      <c r="L101" s="337"/>
      <c r="M101" s="337"/>
      <c r="N101" s="338"/>
      <c r="P101" s="125" t="s">
        <v>1748</v>
      </c>
      <c r="Q101" s="501" t="str">
        <f ca="1">OFFSET('PROGRAMMING SKELETON'!K282,F2-1,0)</f>
        <v>None</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131" t="str">
        <f t="shared" si="10"/>
        <v/>
      </c>
      <c r="J104" s="132" t="s">
        <v>1755</v>
      </c>
      <c r="K104" s="133"/>
      <c r="L104" s="134"/>
      <c r="M104" s="135"/>
      <c r="N104" s="136"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cardio week 15</v>
      </c>
      <c r="E120" s="340"/>
      <c r="F120" s="340"/>
      <c r="G120" s="340"/>
      <c r="H120" s="341"/>
      <c r="J120" s="474" t="str">
        <f ca="1">OFFSET('PROGRAMMING SKELETON'!K3,F2-1,0)</f>
        <v>upper back week 15</v>
      </c>
      <c r="K120" s="340"/>
      <c r="L120" s="340"/>
      <c r="M120" s="340"/>
      <c r="N120" s="341"/>
      <c r="P120" s="474" t="str">
        <f ca="1">OFFSET('PROGRAMMING SKELETON'!L3,F2-1,0)</f>
        <v>ab work week 15</v>
      </c>
      <c r="Q120" s="340"/>
      <c r="R120" s="340"/>
      <c r="S120" s="340"/>
      <c r="T120" s="341"/>
    </row>
    <row r="121" spans="2:26" ht="49.5" customHeight="1">
      <c r="B121" s="484"/>
      <c r="D121" s="470" t="s">
        <v>1753</v>
      </c>
      <c r="E121" s="500" t="str">
        <f ca="1">OFFSET('PROGRAMMING SKELETON'!J3,F2-1,0)</f>
        <v>cardio week 15</v>
      </c>
      <c r="F121" s="465"/>
      <c r="G121" s="465"/>
      <c r="H121" s="466"/>
      <c r="J121" s="470" t="s">
        <v>1753</v>
      </c>
      <c r="K121" s="500" t="str">
        <f ca="1">OFFSET('PROGRAMMING SKELETON'!K3,F2-1,0)</f>
        <v>upper back week 15</v>
      </c>
      <c r="L121" s="465"/>
      <c r="M121" s="465"/>
      <c r="N121" s="466"/>
      <c r="P121" s="470" t="s">
        <v>1753</v>
      </c>
      <c r="Q121" s="500" t="str">
        <f ca="1">OFFSET('PROGRAMMING SKELETON'!L3,F2-1,0)</f>
        <v>ab work week 15</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arm work week 15</v>
      </c>
      <c r="E124" s="340"/>
      <c r="F124" s="340"/>
      <c r="G124" s="340"/>
      <c r="H124" s="341"/>
      <c r="J124" s="474" t="s">
        <v>1987</v>
      </c>
      <c r="K124" s="340"/>
      <c r="L124" s="340"/>
      <c r="M124" s="340"/>
      <c r="N124" s="341"/>
    </row>
    <row r="125" spans="2:26" ht="49.5" customHeight="1">
      <c r="B125" s="484"/>
      <c r="D125" s="470" t="s">
        <v>1753</v>
      </c>
      <c r="E125" s="500" t="str">
        <f ca="1">OFFSET('PROGRAMMING SKELETON'!M3,F2-1,0)</f>
        <v>arm work week 15</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6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6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6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800F20"/>
  </sheetPr>
  <dimension ref="A1:Z1000"/>
  <sheetViews>
    <sheetView showGridLines="0" topLeftCell="A112" zoomScale="70" zoomScaleNormal="70" workbookViewId="0">
      <selection activeCell="Q103" sqref="Q103"/>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16</v>
      </c>
      <c r="F2" s="88">
        <v>16</v>
      </c>
      <c r="G2" s="102" t="s">
        <v>1089</v>
      </c>
      <c r="H2" s="103"/>
      <c r="I2" s="103"/>
      <c r="J2" s="100" t="s">
        <v>22</v>
      </c>
      <c r="K2" s="105">
        <f ca="1">OFFSET('PROGRAMMING SKELETON'!A3,F2-1,0)</f>
        <v>43674</v>
      </c>
      <c r="L2" s="103"/>
      <c r="M2" s="103"/>
      <c r="N2" s="103"/>
      <c r="O2" s="103"/>
      <c r="P2" s="103"/>
      <c r="Q2" s="103"/>
      <c r="R2" s="103"/>
      <c r="S2" s="103"/>
      <c r="T2" s="103"/>
      <c r="U2" s="106"/>
    </row>
    <row r="3" spans="1:24" ht="60" customHeight="1">
      <c r="A3" s="1"/>
      <c r="B3" s="100" t="s">
        <v>71</v>
      </c>
      <c r="D3" s="107" t="str">
        <f ca="1">OFFSET('PROGRAMMING SKELETON'!C3,F2-1,0)</f>
        <v>Block Type Week 16</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07">
        <f>H2</f>
        <v>0</v>
      </c>
      <c r="C5" s="1"/>
      <c r="D5" s="518" t="s">
        <v>1107</v>
      </c>
      <c r="E5" s="519"/>
      <c r="F5" s="519"/>
      <c r="G5" s="519"/>
      <c r="H5" s="519"/>
      <c r="I5" s="519"/>
      <c r="J5" s="520"/>
      <c r="K5" s="66"/>
      <c r="L5" s="103"/>
      <c r="M5" s="103"/>
      <c r="N5" s="103"/>
      <c r="O5" s="103"/>
      <c r="P5" s="103"/>
      <c r="Q5" s="103"/>
      <c r="R5" s="103"/>
      <c r="S5" s="103"/>
      <c r="T5" s="103"/>
      <c r="U5" s="106"/>
      <c r="V5" s="106"/>
      <c r="W5" s="106"/>
      <c r="X5" s="106"/>
    </row>
    <row r="6" spans="1:24" ht="60" customHeight="1">
      <c r="A6" s="1"/>
      <c r="B6" s="484"/>
      <c r="C6" s="1"/>
      <c r="D6" s="508" t="s">
        <v>1146</v>
      </c>
      <c r="E6" s="509"/>
      <c r="F6" s="108" t="s">
        <v>1172</v>
      </c>
      <c r="G6" s="108" t="s">
        <v>1181</v>
      </c>
      <c r="H6" s="109" t="s">
        <v>1182</v>
      </c>
      <c r="I6" s="504" t="s">
        <v>1191</v>
      </c>
      <c r="J6" s="364"/>
      <c r="K6" s="66"/>
      <c r="L6" s="103"/>
      <c r="M6" s="103"/>
      <c r="N6" s="103"/>
      <c r="O6" s="103"/>
      <c r="P6" s="103"/>
      <c r="Q6" s="103"/>
      <c r="R6" s="103"/>
      <c r="S6" s="103"/>
      <c r="T6" s="103"/>
      <c r="U6" s="106"/>
      <c r="V6" s="106"/>
      <c r="W6" s="106"/>
      <c r="X6" s="106"/>
    </row>
    <row r="7" spans="1:24" ht="49.5" customHeight="1">
      <c r="A7" s="1"/>
      <c r="B7" s="484"/>
      <c r="C7" s="1"/>
      <c r="D7" s="475" t="str">
        <f ca="1">OFFSET('PROGRAMMING SKELETON'!D118,F2-1,0)</f>
        <v>Slot 1 Week 16</v>
      </c>
      <c r="E7" s="476"/>
      <c r="F7" s="110">
        <f>E44</f>
        <v>0</v>
      </c>
      <c r="G7" s="111">
        <f>E43</f>
        <v>0</v>
      </c>
      <c r="H7" s="112">
        <f>E42</f>
        <v>0</v>
      </c>
      <c r="I7" s="505">
        <f ca="1">E40</f>
        <v>0</v>
      </c>
      <c r="J7" s="506"/>
      <c r="K7" s="66"/>
      <c r="L7" s="103"/>
      <c r="M7" s="103"/>
      <c r="N7" s="103"/>
      <c r="O7" s="103"/>
      <c r="P7" s="103"/>
      <c r="Q7" s="103"/>
      <c r="R7" s="103"/>
      <c r="S7" s="103"/>
      <c r="T7" s="103"/>
      <c r="U7" s="106"/>
      <c r="V7" s="106"/>
      <c r="W7" s="106"/>
      <c r="X7" s="106"/>
    </row>
    <row r="8" spans="1:24" ht="49.5" customHeight="1">
      <c r="A8" s="1"/>
      <c r="B8" s="484"/>
      <c r="C8" s="1"/>
      <c r="D8" s="475" t="str">
        <f ca="1">OFFSET('PROGRAMMING SKELETON'!G118,F2-1,0)</f>
        <v>Slot 2 Week 16</v>
      </c>
      <c r="E8" s="476"/>
      <c r="F8" s="114">
        <f>K44</f>
        <v>0</v>
      </c>
      <c r="G8" s="115">
        <f>K43</f>
        <v>0</v>
      </c>
      <c r="H8" s="116">
        <f>K42</f>
        <v>0</v>
      </c>
      <c r="I8" s="477">
        <f ca="1">K40</f>
        <v>0</v>
      </c>
      <c r="J8" s="478"/>
      <c r="K8" s="66"/>
      <c r="L8" s="103"/>
      <c r="M8" s="103"/>
      <c r="N8" s="103"/>
      <c r="O8" s="103"/>
      <c r="P8" s="103"/>
      <c r="Q8" s="103"/>
      <c r="R8" s="103"/>
      <c r="S8" s="103"/>
      <c r="T8" s="103"/>
      <c r="U8" s="106"/>
      <c r="V8" s="106"/>
      <c r="W8" s="106"/>
      <c r="X8" s="106"/>
    </row>
    <row r="9" spans="1:24" ht="49.5" customHeight="1">
      <c r="A9" s="1"/>
      <c r="B9" s="484"/>
      <c r="C9" s="1"/>
      <c r="D9" s="475" t="str">
        <f ca="1">OFFSET('PROGRAMMING SKELETON'!J118,F2-1,0)</f>
        <v>Slot 3 Week 16</v>
      </c>
      <c r="E9" s="476"/>
      <c r="F9" s="114">
        <f>Q44</f>
        <v>0</v>
      </c>
      <c r="G9" s="115">
        <f>Q43</f>
        <v>0</v>
      </c>
      <c r="H9" s="116">
        <f>Q42</f>
        <v>0</v>
      </c>
      <c r="I9" s="477">
        <f ca="1">Q40</f>
        <v>0</v>
      </c>
      <c r="J9" s="478"/>
      <c r="K9" s="66"/>
      <c r="L9" s="103"/>
      <c r="M9" s="103"/>
      <c r="N9" s="103"/>
      <c r="O9" s="103"/>
      <c r="P9" s="103"/>
      <c r="Q9" s="103"/>
      <c r="R9" s="103"/>
      <c r="S9" s="103"/>
      <c r="T9" s="103"/>
      <c r="U9" s="106"/>
      <c r="V9" s="106"/>
      <c r="W9" s="106"/>
      <c r="X9" s="106"/>
    </row>
    <row r="10" spans="1:24" ht="49.5" customHeight="1">
      <c r="A10" s="1"/>
      <c r="B10" s="484"/>
      <c r="C10" s="1"/>
      <c r="D10" s="475" t="str">
        <f ca="1">OFFSET('PROGRAMMING SKELETON'!D173,F2-1,0)</f>
        <v>Slot 4 Week 16</v>
      </c>
      <c r="E10" s="476"/>
      <c r="F10" s="114">
        <f>E68</f>
        <v>0</v>
      </c>
      <c r="G10" s="117">
        <f>E67</f>
        <v>0</v>
      </c>
      <c r="H10" s="118">
        <f>E66</f>
        <v>0</v>
      </c>
      <c r="I10" s="477">
        <f ca="1">E64</f>
        <v>0</v>
      </c>
      <c r="J10" s="478"/>
      <c r="K10" s="66"/>
      <c r="L10" s="103"/>
      <c r="M10" s="103"/>
      <c r="N10" s="103"/>
      <c r="O10" s="103"/>
      <c r="P10" s="103"/>
      <c r="Q10" s="103"/>
      <c r="R10" s="103"/>
      <c r="S10" s="103"/>
      <c r="T10" s="103"/>
      <c r="U10" s="106"/>
      <c r="V10" s="106"/>
      <c r="W10" s="106"/>
      <c r="X10" s="106"/>
    </row>
    <row r="11" spans="1:24" ht="49.5" customHeight="1">
      <c r="A11" s="1"/>
      <c r="B11" s="484"/>
      <c r="C11" s="1"/>
      <c r="D11" s="475" t="str">
        <f ca="1">OFFSET('PROGRAMMING SKELETON'!G173,F2-1,0)</f>
        <v>Slot 5 Week 16</v>
      </c>
      <c r="E11" s="476"/>
      <c r="F11" s="114">
        <f>K68</f>
        <v>0</v>
      </c>
      <c r="G11" s="117">
        <f>K67</f>
        <v>0</v>
      </c>
      <c r="H11" s="118">
        <f>K66</f>
        <v>0</v>
      </c>
      <c r="I11" s="477">
        <f ca="1">K64</f>
        <v>0</v>
      </c>
      <c r="J11" s="478"/>
      <c r="K11" s="66"/>
      <c r="L11" s="103"/>
      <c r="M11" s="103"/>
      <c r="N11" s="103"/>
      <c r="O11" s="103"/>
      <c r="P11" s="103"/>
      <c r="Q11" s="103"/>
      <c r="R11" s="103"/>
      <c r="S11" s="103"/>
      <c r="T11" s="103"/>
      <c r="U11" s="106"/>
      <c r="V11" s="106"/>
      <c r="W11" s="106"/>
      <c r="X11" s="106"/>
    </row>
    <row r="12" spans="1:24" ht="49.5" customHeight="1">
      <c r="A12" s="1"/>
      <c r="B12" s="484"/>
      <c r="C12" s="1"/>
      <c r="D12" s="475" t="str">
        <f ca="1">OFFSET('PROGRAMMING SKELETON'!J173,F2-1,0)</f>
        <v>Slot 6 Week 16</v>
      </c>
      <c r="E12" s="476"/>
      <c r="F12" s="114">
        <f>Q68</f>
        <v>0</v>
      </c>
      <c r="G12" s="117">
        <f>Q67</f>
        <v>0</v>
      </c>
      <c r="H12" s="118">
        <f>Q66</f>
        <v>0</v>
      </c>
      <c r="I12" s="477">
        <f ca="1">Q64</f>
        <v>0</v>
      </c>
      <c r="J12" s="478"/>
      <c r="K12" s="66"/>
      <c r="L12" s="103"/>
      <c r="M12" s="103"/>
      <c r="N12" s="103"/>
      <c r="O12" s="103"/>
      <c r="P12" s="103"/>
      <c r="Q12" s="103"/>
      <c r="R12" s="103"/>
      <c r="S12" s="103"/>
      <c r="T12" s="103"/>
      <c r="U12" s="106"/>
      <c r="V12" s="106"/>
      <c r="W12" s="106"/>
      <c r="X12" s="106"/>
    </row>
    <row r="13" spans="1:24" ht="49.5" customHeight="1">
      <c r="A13" s="1"/>
      <c r="B13" s="484"/>
      <c r="C13" s="1"/>
      <c r="D13" s="475" t="str">
        <f ca="1">OFFSET('PROGRAMMING SKELETON'!D228,F2-1,0)</f>
        <v>Slot 7 Week 16</v>
      </c>
      <c r="E13" s="476"/>
      <c r="F13" s="114">
        <f>E92</f>
        <v>0</v>
      </c>
      <c r="G13" s="117">
        <f>E91</f>
        <v>0</v>
      </c>
      <c r="H13" s="118">
        <f>E90</f>
        <v>0</v>
      </c>
      <c r="I13" s="477">
        <f ca="1">E88</f>
        <v>0</v>
      </c>
      <c r="J13" s="478"/>
      <c r="K13" s="66"/>
      <c r="L13" s="103"/>
      <c r="M13" s="103"/>
      <c r="N13" s="103"/>
      <c r="O13" s="103"/>
      <c r="P13" s="103"/>
      <c r="Q13" s="103"/>
      <c r="R13" s="103"/>
      <c r="S13" s="103"/>
      <c r="T13" s="103"/>
      <c r="U13" s="106"/>
      <c r="V13" s="106"/>
      <c r="W13" s="106"/>
      <c r="X13" s="106"/>
    </row>
    <row r="14" spans="1:24" ht="49.5" customHeight="1">
      <c r="A14" s="1"/>
      <c r="B14" s="484"/>
      <c r="C14" s="1"/>
      <c r="D14" s="475" t="str">
        <f ca="1">OFFSET('PROGRAMMING SKELETON'!G228,F2-1,0)</f>
        <v>Slot 8 Week 16</v>
      </c>
      <c r="E14" s="476"/>
      <c r="F14" s="114">
        <f>K92</f>
        <v>0</v>
      </c>
      <c r="G14" s="117">
        <f>K91</f>
        <v>0</v>
      </c>
      <c r="H14" s="118">
        <f>K90</f>
        <v>0</v>
      </c>
      <c r="I14" s="477">
        <f ca="1">K88</f>
        <v>0</v>
      </c>
      <c r="J14" s="478"/>
      <c r="K14" s="66"/>
      <c r="L14" s="103"/>
      <c r="M14" s="103"/>
      <c r="N14" s="103"/>
      <c r="O14" s="103"/>
      <c r="P14" s="103"/>
      <c r="Q14" s="103"/>
      <c r="R14" s="103"/>
      <c r="S14" s="103"/>
      <c r="T14" s="103"/>
      <c r="U14" s="106"/>
      <c r="V14" s="106"/>
      <c r="W14" s="106"/>
      <c r="X14" s="106"/>
    </row>
    <row r="15" spans="1:24" ht="49.5" customHeight="1">
      <c r="A15" s="1"/>
      <c r="B15" s="484"/>
      <c r="C15" s="1"/>
      <c r="D15" s="475" t="str">
        <f ca="1">OFFSET('PROGRAMMING SKELETON'!J228,F2-1,0)</f>
        <v>Slot 9 Week 16</v>
      </c>
      <c r="E15" s="476"/>
      <c r="F15" s="114">
        <f>Q92</f>
        <v>0</v>
      </c>
      <c r="G15" s="117">
        <f>Q91</f>
        <v>0</v>
      </c>
      <c r="H15" s="118">
        <f>Q90</f>
        <v>0</v>
      </c>
      <c r="I15" s="477">
        <f ca="1">Q88</f>
        <v>0</v>
      </c>
      <c r="J15" s="478"/>
      <c r="K15" s="66"/>
      <c r="L15" s="103"/>
      <c r="M15" s="103"/>
      <c r="N15" s="103"/>
      <c r="O15" s="103"/>
      <c r="P15" s="103"/>
      <c r="Q15" s="103"/>
      <c r="R15" s="103"/>
      <c r="S15" s="103"/>
      <c r="T15" s="103"/>
      <c r="U15" s="106"/>
      <c r="V15" s="106"/>
      <c r="W15" s="106"/>
      <c r="X15" s="106"/>
    </row>
    <row r="16" spans="1:24" ht="49.5" customHeight="1">
      <c r="A16" s="1"/>
      <c r="B16" s="484"/>
      <c r="C16" s="1"/>
      <c r="D16" s="475" t="str">
        <f ca="1">OFFSET('PROGRAMMING SKELETON'!D282,F2-1,0)</f>
        <v>None</v>
      </c>
      <c r="E16" s="476"/>
      <c r="F16" s="114">
        <f>E116</f>
        <v>0</v>
      </c>
      <c r="G16" s="117">
        <f>E115</f>
        <v>0</v>
      </c>
      <c r="H16" s="118">
        <f>E114</f>
        <v>0</v>
      </c>
      <c r="I16" s="477">
        <f ca="1">E112</f>
        <v>0</v>
      </c>
      <c r="J16" s="478"/>
      <c r="K16" s="66"/>
      <c r="L16" s="103"/>
      <c r="M16" s="103"/>
      <c r="N16" s="103"/>
      <c r="O16" s="103"/>
      <c r="P16" s="103"/>
      <c r="Q16" s="103"/>
      <c r="R16" s="103"/>
      <c r="S16" s="103"/>
      <c r="T16" s="103"/>
      <c r="U16" s="106"/>
      <c r="V16" s="106"/>
      <c r="W16" s="106"/>
      <c r="X16" s="106"/>
    </row>
    <row r="17" spans="1:26" ht="49.5" customHeight="1">
      <c r="A17" s="1"/>
      <c r="B17" s="484"/>
      <c r="C17" s="1"/>
      <c r="D17" s="475" t="str">
        <f ca="1">OFFSET('PROGRAMMING SKELETON'!G282,F2-1,0)</f>
        <v>None</v>
      </c>
      <c r="E17" s="476"/>
      <c r="F17" s="114">
        <f>K116</f>
        <v>0</v>
      </c>
      <c r="G17" s="117">
        <f>K115</f>
        <v>0</v>
      </c>
      <c r="H17" s="118">
        <f>K114</f>
        <v>0</v>
      </c>
      <c r="I17" s="477">
        <f ca="1">K112</f>
        <v>0</v>
      </c>
      <c r="J17" s="478"/>
      <c r="K17" s="66"/>
      <c r="L17" s="103"/>
      <c r="M17" s="103"/>
      <c r="N17" s="103"/>
      <c r="O17" s="103"/>
      <c r="P17" s="103"/>
      <c r="Q17" s="103"/>
      <c r="R17" s="103"/>
      <c r="S17" s="103"/>
      <c r="T17" s="103"/>
      <c r="U17" s="106"/>
      <c r="V17" s="106"/>
      <c r="W17" s="106"/>
      <c r="X17" s="106"/>
    </row>
    <row r="18" spans="1:26" ht="49.5" customHeight="1">
      <c r="A18" s="1"/>
      <c r="B18" s="484"/>
      <c r="C18" s="1"/>
      <c r="D18" s="475" t="str">
        <f ca="1">OFFSET('PROGRAMMING SKELETON'!J282,F2-1,0)</f>
        <v>None</v>
      </c>
      <c r="E18" s="476"/>
      <c r="F18" s="114">
        <f>Q116</f>
        <v>0</v>
      </c>
      <c r="G18" s="117">
        <f>Q115</f>
        <v>0</v>
      </c>
      <c r="H18" s="118">
        <f>Q114</f>
        <v>0</v>
      </c>
      <c r="I18" s="477">
        <f ca="1">Q112</f>
        <v>0</v>
      </c>
      <c r="J18" s="478"/>
      <c r="K18" s="66"/>
      <c r="L18" s="121"/>
      <c r="M18" s="121"/>
      <c r="N18" s="121"/>
      <c r="O18" s="121"/>
      <c r="P18" s="121"/>
      <c r="Q18" s="121"/>
      <c r="R18" s="121"/>
      <c r="S18" s="121"/>
      <c r="T18" s="121"/>
      <c r="U18" s="106"/>
      <c r="V18" s="106"/>
      <c r="W18" s="106"/>
      <c r="X18" s="106"/>
    </row>
    <row r="19" spans="1:26" ht="49.5" customHeight="1">
      <c r="A19" s="1"/>
      <c r="B19" s="484"/>
      <c r="C19" s="1"/>
      <c r="D19" s="475" t="s">
        <v>1744</v>
      </c>
      <c r="E19" s="476"/>
      <c r="F19" s="517">
        <f>J125</f>
        <v>0</v>
      </c>
      <c r="G19" s="340"/>
      <c r="H19" s="340"/>
      <c r="I19" s="340"/>
      <c r="J19" s="478"/>
      <c r="K19" s="66"/>
      <c r="L19" s="121"/>
      <c r="M19" s="121"/>
      <c r="N19" s="121"/>
      <c r="O19" s="121"/>
      <c r="P19" s="121"/>
      <c r="Q19" s="121"/>
      <c r="R19" s="121"/>
      <c r="S19" s="121"/>
      <c r="T19" s="121"/>
      <c r="U19" s="106"/>
      <c r="V19" s="106"/>
      <c r="W19" s="106"/>
      <c r="X19" s="106"/>
    </row>
    <row r="20" spans="1:26" ht="49.5" customHeight="1">
      <c r="A20" s="1"/>
      <c r="B20" s="484"/>
      <c r="C20" s="1"/>
      <c r="D20" s="475" t="s">
        <v>1745</v>
      </c>
      <c r="E20" s="476"/>
      <c r="F20" s="479" t="e">
        <f>F19/(('WEEK 14'!F19+'WEEK 15'!F19+'WEEK 12'!F19+'WEEK 13'!F19)/4)</f>
        <v>#DIV/0!</v>
      </c>
      <c r="G20" s="480"/>
      <c r="H20" s="480"/>
      <c r="I20" s="480"/>
      <c r="J20" s="481"/>
      <c r="K20" s="66"/>
      <c r="L20" s="121"/>
      <c r="M20" s="121"/>
      <c r="N20" s="121"/>
      <c r="O20" s="121"/>
      <c r="P20" s="121"/>
      <c r="Q20" s="121"/>
      <c r="R20" s="121"/>
      <c r="S20" s="121"/>
      <c r="T20" s="121"/>
      <c r="U20" s="106"/>
      <c r="V20" s="106"/>
      <c r="W20" s="106"/>
      <c r="X20" s="106"/>
    </row>
    <row r="21" spans="1:26" ht="49.5" customHeight="1">
      <c r="A21" s="1"/>
      <c r="B21" s="485"/>
      <c r="C21" s="1"/>
      <c r="D21" s="475"/>
      <c r="E21" s="476"/>
      <c r="F21" s="122"/>
      <c r="G21" s="123"/>
      <c r="H21" s="124"/>
      <c r="I21" s="482"/>
      <c r="J21" s="476"/>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3">
        <v>1</v>
      </c>
      <c r="D24" s="472">
        <v>1</v>
      </c>
      <c r="E24" s="324"/>
      <c r="F24" s="324"/>
      <c r="G24" s="324"/>
      <c r="H24" s="322"/>
      <c r="J24" s="472">
        <v>2</v>
      </c>
      <c r="K24" s="324"/>
      <c r="L24" s="324"/>
      <c r="M24" s="324"/>
      <c r="N24" s="322"/>
      <c r="P24" s="472">
        <v>3</v>
      </c>
      <c r="Q24" s="324"/>
      <c r="R24" s="324"/>
      <c r="S24" s="324"/>
      <c r="T24" s="322"/>
      <c r="V24" s="472" t="s">
        <v>1746</v>
      </c>
      <c r="W24" s="324"/>
      <c r="X24" s="324"/>
      <c r="Y24" s="324"/>
      <c r="Z24" s="322"/>
    </row>
    <row r="25" spans="1:26" ht="15" customHeight="1">
      <c r="B25" s="484"/>
    </row>
    <row r="26" spans="1:26" ht="79.5" customHeight="1">
      <c r="B26" s="484"/>
      <c r="D26" s="474" t="str">
        <f ca="1">OFFSET('PROGRAMMING SKELETON'!D118,F2-1,0)</f>
        <v>Slot 1 Week 16</v>
      </c>
      <c r="E26" s="340"/>
      <c r="F26" s="340"/>
      <c r="G26" s="340"/>
      <c r="H26" s="341"/>
      <c r="I26" s="66"/>
      <c r="J26" s="474" t="str">
        <f ca="1">OFFSET('PROGRAMMING SKELETON'!G118,F2-1,0)</f>
        <v>Slot 2 Week 16</v>
      </c>
      <c r="K26" s="340"/>
      <c r="L26" s="340"/>
      <c r="M26" s="340"/>
      <c r="N26" s="341"/>
      <c r="O26" s="66"/>
      <c r="P26" s="474" t="str">
        <f ca="1">OFFSET('PROGRAMMING SKELETON'!J118,F2-1,0)</f>
        <v>Slot 3 Week 16</v>
      </c>
      <c r="Q26" s="340"/>
      <c r="R26" s="340"/>
      <c r="S26" s="340"/>
      <c r="T26" s="341"/>
      <c r="V26" s="474" t="str">
        <f ca="1">OFFSET('PROGRAMMING SKELETON'!M118,F2-1,0)</f>
        <v>Day 1 Supplement Week 16</v>
      </c>
      <c r="W26" s="340"/>
      <c r="X26" s="340"/>
      <c r="Y26" s="340"/>
      <c r="Z26" s="341"/>
    </row>
    <row r="27" spans="1:26" ht="49.5" customHeight="1">
      <c r="B27" s="484"/>
      <c r="D27" s="470" t="s">
        <v>1747</v>
      </c>
      <c r="E27" s="464" t="str">
        <f ca="1">OFFSET('PROGRAMMING SKELETON'!D3,F2-1,0)</f>
        <v>reps Slot 1 Week 16</v>
      </c>
      <c r="F27" s="465"/>
      <c r="G27" s="465"/>
      <c r="H27" s="466"/>
      <c r="J27" s="470" t="s">
        <v>1747</v>
      </c>
      <c r="K27" s="464" t="str">
        <f ca="1">OFFSET('PROGRAMMING SKELETON'!E3,F2-1,0)</f>
        <v>reps Slot 2 Week 16</v>
      </c>
      <c r="L27" s="465"/>
      <c r="M27" s="465"/>
      <c r="N27" s="466"/>
      <c r="P27" s="470" t="s">
        <v>1747</v>
      </c>
      <c r="Q27" s="464" t="str">
        <f ca="1">OFFSET('PROGRAMMING SKELETON'!F3,F2-1,0)</f>
        <v>reps Slot 3 Week 16</v>
      </c>
      <c r="R27" s="465"/>
      <c r="S27" s="465"/>
      <c r="T27" s="466"/>
      <c r="V27" s="511" t="str">
        <f ca="1">OFFSET('PROGRAMMING SKELETON'!N118,F2-1,0)</f>
        <v>Notes Supplement 1 week 16</v>
      </c>
      <c r="W27" s="465"/>
      <c r="X27" s="465"/>
      <c r="Y27" s="465"/>
      <c r="Z27" s="466"/>
    </row>
    <row r="28" spans="1:26" ht="49.5" customHeight="1">
      <c r="B28" s="484"/>
      <c r="D28" s="471"/>
      <c r="E28" s="467"/>
      <c r="F28" s="468"/>
      <c r="G28" s="468"/>
      <c r="H28" s="469"/>
      <c r="J28" s="471"/>
      <c r="K28" s="467"/>
      <c r="L28" s="468"/>
      <c r="M28" s="468"/>
      <c r="N28" s="469"/>
      <c r="P28" s="471"/>
      <c r="Q28" s="467"/>
      <c r="R28" s="468"/>
      <c r="S28" s="468"/>
      <c r="T28" s="469"/>
      <c r="V28" s="512"/>
      <c r="W28" s="320"/>
      <c r="X28" s="320"/>
      <c r="Y28" s="320"/>
      <c r="Z28" s="513"/>
    </row>
    <row r="29" spans="1:26" ht="124.5" customHeight="1">
      <c r="B29" s="484"/>
      <c r="D29" s="125" t="s">
        <v>1748</v>
      </c>
      <c r="E29" s="473" t="str">
        <f ca="1">OFFSET('PROGRAMMING SKELETON'!E118,F2-1,0)</f>
        <v>Notes Slot 1 Week 16</v>
      </c>
      <c r="F29" s="337"/>
      <c r="G29" s="337"/>
      <c r="H29" s="338"/>
      <c r="J29" s="125" t="s">
        <v>1748</v>
      </c>
      <c r="K29" s="473" t="str">
        <f ca="1">OFFSET('PROGRAMMING SKELETON'!H118,F2-1,0)</f>
        <v>Notes Slot 2 Week 16</v>
      </c>
      <c r="L29" s="337"/>
      <c r="M29" s="337"/>
      <c r="N29" s="338"/>
      <c r="P29" s="125" t="s">
        <v>1748</v>
      </c>
      <c r="Q29" s="473" t="str">
        <f ca="1">OFFSET('PROGRAMMING SKELETON'!K118,F2-1,0)</f>
        <v>Notes Slot 3 Week 16</v>
      </c>
      <c r="R29" s="337"/>
      <c r="S29" s="337"/>
      <c r="T29" s="338"/>
      <c r="V29" s="514"/>
      <c r="W29" s="346"/>
      <c r="X29" s="346"/>
      <c r="Y29" s="346"/>
      <c r="Z29" s="515"/>
    </row>
    <row r="30" spans="1:26" ht="60" customHeight="1">
      <c r="B30" s="484"/>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0" t="s">
        <v>1753</v>
      </c>
      <c r="W30" s="340"/>
      <c r="X30" s="340"/>
      <c r="Y30" s="340"/>
      <c r="Z30" s="341"/>
    </row>
    <row r="31" spans="1:26" ht="39.75" customHeight="1">
      <c r="B31" s="484"/>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6"/>
      <c r="W31" s="465"/>
      <c r="X31" s="465"/>
      <c r="Y31" s="465"/>
      <c r="Z31" s="466"/>
    </row>
    <row r="32" spans="1:26" ht="39.75" customHeight="1">
      <c r="B32" s="484"/>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2"/>
      <c r="W32" s="320"/>
      <c r="X32" s="320"/>
      <c r="Y32" s="320"/>
      <c r="Z32" s="513"/>
    </row>
    <row r="33" spans="2:26" ht="39.75" customHeight="1">
      <c r="B33" s="484"/>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2"/>
      <c r="W33" s="320"/>
      <c r="X33" s="320"/>
      <c r="Y33" s="320"/>
      <c r="Z33" s="513"/>
    </row>
    <row r="34" spans="2:26" ht="39.75" customHeight="1">
      <c r="B34" s="484"/>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2"/>
      <c r="W34" s="320"/>
      <c r="X34" s="320"/>
      <c r="Y34" s="320"/>
      <c r="Z34" s="513"/>
    </row>
    <row r="35" spans="2:26" ht="39.75" customHeight="1">
      <c r="B35" s="484"/>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2"/>
      <c r="W35" s="320"/>
      <c r="X35" s="320"/>
      <c r="Y35" s="320"/>
      <c r="Z35" s="513"/>
    </row>
    <row r="36" spans="2:26" ht="39.75" customHeight="1">
      <c r="B36" s="484"/>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2"/>
      <c r="W36" s="320"/>
      <c r="X36" s="320"/>
      <c r="Y36" s="320"/>
      <c r="Z36" s="513"/>
    </row>
    <row r="37" spans="2:26" ht="39.75" customHeight="1">
      <c r="B37" s="484"/>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2"/>
      <c r="W37" s="320"/>
      <c r="X37" s="320"/>
      <c r="Y37" s="320"/>
      <c r="Z37" s="513"/>
    </row>
    <row r="38" spans="2:26" ht="39.75" customHeight="1">
      <c r="B38" s="484"/>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2"/>
      <c r="W38" s="320"/>
      <c r="X38" s="320"/>
      <c r="Y38" s="320"/>
      <c r="Z38" s="513"/>
    </row>
    <row r="39" spans="2:26" ht="39.75" customHeight="1">
      <c r="B39" s="484"/>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2"/>
      <c r="W39" s="320"/>
      <c r="X39" s="320"/>
      <c r="Y39" s="320"/>
      <c r="Z39" s="513"/>
    </row>
    <row r="40" spans="2:26" ht="60" customHeight="1">
      <c r="B40" s="484"/>
      <c r="D40" s="146" t="s">
        <v>1191</v>
      </c>
      <c r="E40" s="486">
        <f ca="1">ROUNDUP(F45/(VLOOKUP(1,tblRPECoefficientWithoutColumnHeaders,2,0)*G45^2+VLOOKUP(2,tblRPECoefficientWithoutColumnHeaders,2,0)*G45+VLOOKUP(3,tblRPECoefficientWithoutColumnHeaders,2,0)),0)</f>
        <v>0</v>
      </c>
      <c r="F40" s="487"/>
      <c r="G40" s="487"/>
      <c r="H40" s="488"/>
      <c r="J40" s="146" t="s">
        <v>1191</v>
      </c>
      <c r="K40" s="486">
        <f ca="1">ROUNDUP(L45/(VLOOKUP(1,tblRPECoefficientWithoutColumnHeaders,2,0)*M45^2+VLOOKUP(2,tblRPECoefficientWithoutColumnHeaders,2,0)*M45+VLOOKUP(3,tblRPECoefficientWithoutColumnHeaders,2,0)),0)</f>
        <v>0</v>
      </c>
      <c r="L40" s="487"/>
      <c r="M40" s="487"/>
      <c r="N40" s="488"/>
      <c r="P40" s="147" t="s">
        <v>1191</v>
      </c>
      <c r="Q40" s="493">
        <f ca="1">ROUNDUP(R45/(VLOOKUP(1,tblRPECoefficientWithoutColumnHeaders,2,0)*S45^2+VLOOKUP(2,tblRPECoefficientWithoutColumnHeaders,2,0)*S45+VLOOKUP(3,tblRPECoefficientWithoutColumnHeaders,2,0)),0)</f>
        <v>0</v>
      </c>
      <c r="R40" s="494"/>
      <c r="S40" s="494"/>
      <c r="T40" s="495"/>
      <c r="V40" s="512"/>
      <c r="W40" s="320"/>
      <c r="X40" s="320"/>
      <c r="Y40" s="320"/>
      <c r="Z40" s="513"/>
    </row>
    <row r="41" spans="2:26" ht="60" customHeight="1">
      <c r="B41" s="484"/>
      <c r="D41" s="148"/>
      <c r="E41" s="149"/>
      <c r="F41" s="150"/>
      <c r="G41" s="150"/>
      <c r="H41" s="151"/>
      <c r="J41" s="148"/>
      <c r="K41" s="149"/>
      <c r="L41" s="150"/>
      <c r="M41" s="150"/>
      <c r="N41" s="151"/>
      <c r="P41" s="152" t="s">
        <v>1763</v>
      </c>
      <c r="Q41" s="153"/>
      <c r="R41" s="154" t="s">
        <v>1764</v>
      </c>
      <c r="S41" s="155"/>
      <c r="T41" s="156">
        <f>S41*Q41</f>
        <v>0</v>
      </c>
      <c r="V41" s="512"/>
      <c r="W41" s="320"/>
      <c r="X41" s="320"/>
      <c r="Y41" s="320"/>
      <c r="Z41" s="513"/>
    </row>
    <row r="42" spans="2:26" ht="60" customHeight="1">
      <c r="B42" s="484"/>
      <c r="D42" s="148" t="s">
        <v>1182</v>
      </c>
      <c r="E42" s="492">
        <f>IF(COUNT(H31:H39)&gt;0,AVERAGEIF(H31:H39,"&gt;0"),0)</f>
        <v>0</v>
      </c>
      <c r="F42" s="333"/>
      <c r="G42" s="333"/>
      <c r="H42" s="334"/>
      <c r="J42" s="148" t="s">
        <v>1182</v>
      </c>
      <c r="K42" s="492">
        <f>IF(COUNT(N31:N39)&gt;0,AVERAGEIF(N31:N39,"&gt;0"),0)</f>
        <v>0</v>
      </c>
      <c r="L42" s="333"/>
      <c r="M42" s="333"/>
      <c r="N42" s="334"/>
      <c r="P42" s="157" t="s">
        <v>1182</v>
      </c>
      <c r="Q42" s="496">
        <f>IF(COUNT(T31:T39)&gt;0,AVERAGEIF(T31:T39,"&gt;0"),0)</f>
        <v>0</v>
      </c>
      <c r="R42" s="497"/>
      <c r="S42" s="497"/>
      <c r="T42" s="498"/>
      <c r="V42" s="512"/>
      <c r="W42" s="320"/>
      <c r="X42" s="320"/>
      <c r="Y42" s="320"/>
      <c r="Z42" s="513"/>
    </row>
    <row r="43" spans="2:26" ht="60" customHeight="1">
      <c r="B43" s="484"/>
      <c r="D43" s="148" t="s">
        <v>1181</v>
      </c>
      <c r="E43" s="499">
        <f>SUM(F31:F39)</f>
        <v>0</v>
      </c>
      <c r="F43" s="333"/>
      <c r="G43" s="333"/>
      <c r="H43" s="334"/>
      <c r="J43" s="148" t="s">
        <v>1181</v>
      </c>
      <c r="K43" s="499">
        <f>SUM(L31:L39)</f>
        <v>0</v>
      </c>
      <c r="L43" s="333"/>
      <c r="M43" s="333"/>
      <c r="N43" s="334"/>
      <c r="P43" s="148" t="s">
        <v>1181</v>
      </c>
      <c r="Q43" s="499">
        <f>SUM(R31:R39)</f>
        <v>0</v>
      </c>
      <c r="R43" s="333"/>
      <c r="S43" s="333"/>
      <c r="T43" s="334"/>
      <c r="V43" s="512"/>
      <c r="W43" s="320"/>
      <c r="X43" s="320"/>
      <c r="Y43" s="320"/>
      <c r="Z43" s="513"/>
    </row>
    <row r="44" spans="2:26" ht="60" customHeight="1">
      <c r="B44" s="484"/>
      <c r="D44" s="158" t="s">
        <v>1172</v>
      </c>
      <c r="E44" s="489">
        <f>SUM(PRODUCT(E31:F31),PRODUCT(E32:F32),PRODUCT(E33:F33),PRODUCT(E34:F34),PRODUCT(E35:F35),PRODUCT(E36:F36),PRODUCT(E37:F37),PRODUCT(E38:F38),PRODUCT(E39:F39))</f>
        <v>0</v>
      </c>
      <c r="F44" s="490"/>
      <c r="G44" s="490"/>
      <c r="H44" s="491"/>
      <c r="J44" s="158" t="s">
        <v>1172</v>
      </c>
      <c r="K44" s="489">
        <f>SUM(PRODUCT(K31:L31),PRODUCT(K32:L32),PRODUCT(K33:L33),PRODUCT(K34:L34),PRODUCT(K35:L35),PRODUCT(K36:L36),PRODUCT(K37:L37),PRODUCT(K38:L38),PRODUCT(K39:L39))</f>
        <v>0</v>
      </c>
      <c r="L44" s="490"/>
      <c r="M44" s="490"/>
      <c r="N44" s="491"/>
      <c r="P44" s="158" t="s">
        <v>1172</v>
      </c>
      <c r="Q44" s="489">
        <f>SUM(PRODUCT(Q31:R31),PRODUCT(Q32:R32),PRODUCT(Q33:R33),PRODUCT(Q34:R34),PRODUCT(Q35:R35),PRODUCT(Q36:R36),PRODUCT(Q37:R37),PRODUCT(Q38:R38),PRODUCT(Q39:R39))</f>
        <v>0</v>
      </c>
      <c r="R44" s="490"/>
      <c r="S44" s="490"/>
      <c r="T44" s="491"/>
      <c r="V44" s="514"/>
      <c r="W44" s="346"/>
      <c r="X44" s="346"/>
      <c r="Y44" s="346"/>
      <c r="Z44" s="515"/>
    </row>
    <row r="45" spans="2:26" ht="39.75" customHeight="1">
      <c r="B45" s="485"/>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3">
        <v>2</v>
      </c>
      <c r="D48" s="472">
        <v>1</v>
      </c>
      <c r="E48" s="324"/>
      <c r="F48" s="324"/>
      <c r="G48" s="324"/>
      <c r="H48" s="322"/>
      <c r="J48" s="472">
        <v>2</v>
      </c>
      <c r="K48" s="324"/>
      <c r="L48" s="324"/>
      <c r="M48" s="324"/>
      <c r="N48" s="322"/>
      <c r="P48" s="472">
        <v>3</v>
      </c>
      <c r="Q48" s="324"/>
      <c r="R48" s="324"/>
      <c r="S48" s="324"/>
      <c r="T48" s="322"/>
      <c r="V48" s="472" t="s">
        <v>1746</v>
      </c>
      <c r="W48" s="324"/>
      <c r="X48" s="324"/>
      <c r="Y48" s="324"/>
      <c r="Z48" s="322"/>
    </row>
    <row r="49" spans="2:26" ht="15" customHeight="1">
      <c r="B49" s="484"/>
    </row>
    <row r="50" spans="2:26" ht="79.5" customHeight="1">
      <c r="B50" s="484"/>
      <c r="D50" s="474" t="str">
        <f ca="1">OFFSET('PROGRAMMING SKELETON'!D173,F2-1,0)</f>
        <v>Slot 4 Week 16</v>
      </c>
      <c r="E50" s="340"/>
      <c r="F50" s="340"/>
      <c r="G50" s="340"/>
      <c r="H50" s="341"/>
      <c r="J50" s="474" t="str">
        <f ca="1">OFFSET('PROGRAMMING SKELETON'!G173,F2-1,0)</f>
        <v>Slot 5 Week 16</v>
      </c>
      <c r="K50" s="340"/>
      <c r="L50" s="340"/>
      <c r="M50" s="340"/>
      <c r="N50" s="341"/>
      <c r="P50" s="474" t="str">
        <f ca="1">OFFSET('PROGRAMMING SKELETON'!J173,F2-1,0)</f>
        <v>Slot 6 Week 16</v>
      </c>
      <c r="Q50" s="340"/>
      <c r="R50" s="340"/>
      <c r="S50" s="340"/>
      <c r="T50" s="341"/>
      <c r="V50" s="474" t="str">
        <f ca="1">OFFSET('PROGRAMMING SKELETON'!M174,F26-1,0)</f>
        <v>GPP or None</v>
      </c>
      <c r="W50" s="340"/>
      <c r="X50" s="340"/>
      <c r="Y50" s="340"/>
      <c r="Z50" s="341"/>
    </row>
    <row r="51" spans="2:26" ht="49.5" customHeight="1">
      <c r="B51" s="484"/>
      <c r="D51" s="470" t="s">
        <v>1747</v>
      </c>
      <c r="E51" s="464" t="str">
        <f ca="1">OFFSET('PROGRAMMING SKELETON'!G3,F2-1,0)</f>
        <v>reps Slot 4 Week 16</v>
      </c>
      <c r="F51" s="465"/>
      <c r="G51" s="465"/>
      <c r="H51" s="466"/>
      <c r="J51" s="470" t="s">
        <v>1747</v>
      </c>
      <c r="K51" s="464" t="str">
        <f ca="1">OFFSET('PROGRAMMING SKELETON'!H3,F2-1,0)</f>
        <v>reps Slot 5 Week 16</v>
      </c>
      <c r="L51" s="465"/>
      <c r="M51" s="465"/>
      <c r="N51" s="466"/>
      <c r="P51" s="470" t="s">
        <v>1747</v>
      </c>
      <c r="Q51" s="464" t="str">
        <f ca="1">OFFSET('PROGRAMMING SKELETON'!I3,F2-1,0)</f>
        <v>reps Slot 6 Week 16</v>
      </c>
      <c r="R51" s="465"/>
      <c r="S51" s="465"/>
      <c r="T51" s="466"/>
      <c r="V51" s="511" t="str">
        <f ca="1">OFFSET('PROGRAMMING SKELETON'!N174,F26-1,0)</f>
        <v>GPP or None</v>
      </c>
      <c r="W51" s="465"/>
      <c r="X51" s="465"/>
      <c r="Y51" s="465"/>
      <c r="Z51" s="466"/>
    </row>
    <row r="52" spans="2:26" ht="49.5" customHeight="1">
      <c r="B52" s="484"/>
      <c r="D52" s="471"/>
      <c r="E52" s="467"/>
      <c r="F52" s="468"/>
      <c r="G52" s="468"/>
      <c r="H52" s="469"/>
      <c r="J52" s="471"/>
      <c r="K52" s="467"/>
      <c r="L52" s="468"/>
      <c r="M52" s="468"/>
      <c r="N52" s="469"/>
      <c r="P52" s="471"/>
      <c r="Q52" s="467"/>
      <c r="R52" s="468"/>
      <c r="S52" s="468"/>
      <c r="T52" s="469"/>
      <c r="V52" s="512"/>
      <c r="W52" s="320"/>
      <c r="X52" s="320"/>
      <c r="Y52" s="320"/>
      <c r="Z52" s="513"/>
    </row>
    <row r="53" spans="2:26" ht="99.75" customHeight="1">
      <c r="B53" s="484"/>
      <c r="D53" s="125" t="s">
        <v>1748</v>
      </c>
      <c r="E53" s="473" t="str">
        <f ca="1">OFFSET('PROGRAMMING SKELETON'!E173,F2-1,0)</f>
        <v>Notes Slot 4 Week 16</v>
      </c>
      <c r="F53" s="337"/>
      <c r="G53" s="337"/>
      <c r="H53" s="338"/>
      <c r="J53" s="125" t="s">
        <v>1748</v>
      </c>
      <c r="K53" s="473" t="str">
        <f ca="1">OFFSET('PROGRAMMING SKELETON'!H173,F2-1,0)</f>
        <v>Notes Slot 5 Week 16</v>
      </c>
      <c r="L53" s="337"/>
      <c r="M53" s="337"/>
      <c r="N53" s="338"/>
      <c r="P53" s="125" t="s">
        <v>1748</v>
      </c>
      <c r="Q53" s="473" t="str">
        <f ca="1">OFFSET('PROGRAMMING SKELETON'!K173,F2-1,0)</f>
        <v>Notes Slot 6 Week 16</v>
      </c>
      <c r="R53" s="337"/>
      <c r="S53" s="337"/>
      <c r="T53" s="338"/>
      <c r="V53" s="514"/>
      <c r="W53" s="346"/>
      <c r="X53" s="346"/>
      <c r="Y53" s="346"/>
      <c r="Z53" s="515"/>
    </row>
    <row r="54" spans="2:26" ht="60" customHeight="1">
      <c r="B54" s="484"/>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0" t="s">
        <v>1753</v>
      </c>
      <c r="W54" s="340"/>
      <c r="X54" s="340"/>
      <c r="Y54" s="340"/>
      <c r="Z54" s="341"/>
    </row>
    <row r="55" spans="2:26" ht="39.75" customHeight="1">
      <c r="B55" s="484"/>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6"/>
      <c r="W55" s="465"/>
      <c r="X55" s="465"/>
      <c r="Y55" s="465"/>
      <c r="Z55" s="466"/>
    </row>
    <row r="56" spans="2:26" ht="39.75" customHeight="1">
      <c r="B56" s="484"/>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2"/>
      <c r="W56" s="320"/>
      <c r="X56" s="320"/>
      <c r="Y56" s="320"/>
      <c r="Z56" s="513"/>
    </row>
    <row r="57" spans="2:26" ht="39.75" customHeight="1">
      <c r="B57" s="484"/>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2"/>
      <c r="W57" s="320"/>
      <c r="X57" s="320"/>
      <c r="Y57" s="320"/>
      <c r="Z57" s="513"/>
    </row>
    <row r="58" spans="2:26" ht="39.75" customHeight="1">
      <c r="B58" s="484"/>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2"/>
      <c r="W58" s="320"/>
      <c r="X58" s="320"/>
      <c r="Y58" s="320"/>
      <c r="Z58" s="513"/>
    </row>
    <row r="59" spans="2:26" ht="39.75" customHeight="1">
      <c r="B59" s="484"/>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2"/>
      <c r="W59" s="320"/>
      <c r="X59" s="320"/>
      <c r="Y59" s="320"/>
      <c r="Z59" s="513"/>
    </row>
    <row r="60" spans="2:26" ht="39.75" customHeight="1">
      <c r="B60" s="484"/>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2"/>
      <c r="W60" s="320"/>
      <c r="X60" s="320"/>
      <c r="Y60" s="320"/>
      <c r="Z60" s="513"/>
    </row>
    <row r="61" spans="2:26" ht="39.75" customHeight="1">
      <c r="B61" s="484"/>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2"/>
      <c r="W61" s="320"/>
      <c r="X61" s="320"/>
      <c r="Y61" s="320"/>
      <c r="Z61" s="513"/>
    </row>
    <row r="62" spans="2:26" ht="39.75" customHeight="1">
      <c r="B62" s="484"/>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2"/>
      <c r="W62" s="320"/>
      <c r="X62" s="320"/>
      <c r="Y62" s="320"/>
      <c r="Z62" s="513"/>
    </row>
    <row r="63" spans="2:26" ht="39.75" customHeight="1">
      <c r="B63" s="484"/>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2"/>
      <c r="W63" s="320"/>
      <c r="X63" s="320"/>
      <c r="Y63" s="320"/>
      <c r="Z63" s="513"/>
    </row>
    <row r="64" spans="2:26" ht="60" customHeight="1">
      <c r="B64" s="484"/>
      <c r="D64" s="146" t="s">
        <v>1191</v>
      </c>
      <c r="E64" s="486">
        <f ca="1">ROUNDUP(F69/(VLOOKUP(1,tblRPECoefficientWithoutColumnHeaders,2,0)*G69^2+VLOOKUP(2,tblRPECoefficientWithoutColumnHeaders,2,0)*G69+VLOOKUP(3,tblRPECoefficientWithoutColumnHeaders,2,0)),0)</f>
        <v>0</v>
      </c>
      <c r="F64" s="487"/>
      <c r="G64" s="487"/>
      <c r="H64" s="488"/>
      <c r="J64" s="146" t="s">
        <v>1191</v>
      </c>
      <c r="K64" s="486">
        <f ca="1">ROUNDUP(L69/(VLOOKUP(1,tblRPECoefficientWithoutColumnHeaders,2,0)*M69^2+VLOOKUP(2,tblRPECoefficientWithoutColumnHeaders,2,0)*M69+VLOOKUP(3,tblRPECoefficientWithoutColumnHeaders,2,0)),0)</f>
        <v>0</v>
      </c>
      <c r="L64" s="487"/>
      <c r="M64" s="487"/>
      <c r="N64" s="488"/>
      <c r="P64" s="147" t="s">
        <v>1191</v>
      </c>
      <c r="Q64" s="493">
        <f ca="1">ROUNDUP(R69/(VLOOKUP(1,tblRPECoefficientWithoutColumnHeaders,2,0)*S69^2+VLOOKUP(2,tblRPECoefficientWithoutColumnHeaders,2,0)*S69+VLOOKUP(3,tblRPECoefficientWithoutColumnHeaders,2,0)),0)</f>
        <v>0</v>
      </c>
      <c r="R64" s="494"/>
      <c r="S64" s="494"/>
      <c r="T64" s="495"/>
      <c r="V64" s="512"/>
      <c r="W64" s="320"/>
      <c r="X64" s="320"/>
      <c r="Y64" s="320"/>
      <c r="Z64" s="513"/>
    </row>
    <row r="65" spans="2:26" ht="60" customHeight="1">
      <c r="B65" s="484"/>
      <c r="D65" s="148"/>
      <c r="E65" s="151"/>
      <c r="F65" s="151"/>
      <c r="G65" s="151"/>
      <c r="H65" s="151"/>
      <c r="J65" s="148"/>
      <c r="K65" s="163"/>
      <c r="L65" s="163"/>
      <c r="M65" s="151"/>
      <c r="N65" s="151"/>
      <c r="P65" s="152" t="s">
        <v>1763</v>
      </c>
      <c r="Q65" s="153"/>
      <c r="R65" s="165" t="s">
        <v>1764</v>
      </c>
      <c r="S65" s="155"/>
      <c r="T65" s="156">
        <f>S65*Q65</f>
        <v>0</v>
      </c>
      <c r="V65" s="512"/>
      <c r="W65" s="320"/>
      <c r="X65" s="320"/>
      <c r="Y65" s="320"/>
      <c r="Z65" s="513"/>
    </row>
    <row r="66" spans="2:26" ht="60" customHeight="1">
      <c r="B66" s="484"/>
      <c r="D66" s="148" t="s">
        <v>1182</v>
      </c>
      <c r="E66" s="492">
        <f>IF(COUNT(H55:H63)&gt;0,AVERAGEIF(H55:H63,"&gt;0"),0)</f>
        <v>0</v>
      </c>
      <c r="F66" s="333"/>
      <c r="G66" s="333"/>
      <c r="H66" s="334"/>
      <c r="J66" s="148" t="s">
        <v>1182</v>
      </c>
      <c r="K66" s="492">
        <f>IF(COUNT(N55:N63)&gt;0,AVERAGEIF(N55:N63,"&gt;0"),0)</f>
        <v>0</v>
      </c>
      <c r="L66" s="333"/>
      <c r="M66" s="333"/>
      <c r="N66" s="334"/>
      <c r="P66" s="157" t="s">
        <v>1182</v>
      </c>
      <c r="Q66" s="496">
        <f>IF(COUNT(T55:T63)&gt;0,AVERAGEIF(T55:T63,"&gt;0"),0)</f>
        <v>0</v>
      </c>
      <c r="R66" s="497"/>
      <c r="S66" s="497"/>
      <c r="T66" s="498"/>
      <c r="V66" s="512"/>
      <c r="W66" s="320"/>
      <c r="X66" s="320"/>
      <c r="Y66" s="320"/>
      <c r="Z66" s="513"/>
    </row>
    <row r="67" spans="2:26" ht="60" customHeight="1">
      <c r="B67" s="484"/>
      <c r="D67" s="148" t="s">
        <v>1181</v>
      </c>
      <c r="E67" s="499">
        <f>SUM(F55:F63)</f>
        <v>0</v>
      </c>
      <c r="F67" s="333"/>
      <c r="G67" s="333"/>
      <c r="H67" s="334"/>
      <c r="J67" s="148" t="s">
        <v>1181</v>
      </c>
      <c r="K67" s="499">
        <f>SUM(L55:L63)</f>
        <v>0</v>
      </c>
      <c r="L67" s="333"/>
      <c r="M67" s="333"/>
      <c r="N67" s="334"/>
      <c r="P67" s="148" t="s">
        <v>1181</v>
      </c>
      <c r="Q67" s="499">
        <f>SUM(R55:R63)</f>
        <v>0</v>
      </c>
      <c r="R67" s="333"/>
      <c r="S67" s="333"/>
      <c r="T67" s="334"/>
      <c r="V67" s="512"/>
      <c r="W67" s="320"/>
      <c r="X67" s="320"/>
      <c r="Y67" s="320"/>
      <c r="Z67" s="513"/>
    </row>
    <row r="68" spans="2:26" ht="60" customHeight="1">
      <c r="B68" s="484"/>
      <c r="D68" s="158" t="s">
        <v>1172</v>
      </c>
      <c r="E68" s="489">
        <f>SUM(PRODUCT(E55:F55),PRODUCT(E56:F56),PRODUCT(E57:F57),PRODUCT(E58:F58),PRODUCT(E59:F59),PRODUCT(E60:F60),PRODUCT(E61:F61),PRODUCT(E62:F62),PRODUCT(E63:F63))</f>
        <v>0</v>
      </c>
      <c r="F68" s="490"/>
      <c r="G68" s="490"/>
      <c r="H68" s="491"/>
      <c r="J68" s="158" t="s">
        <v>1172</v>
      </c>
      <c r="K68" s="489">
        <f>SUM(PRODUCT(K55:L55),PRODUCT(K56:L56),PRODUCT(K57:L57),PRODUCT(K58:L58),PRODUCT(K59:L59),PRODUCT(K60:L60),PRODUCT(K61:L61),PRODUCT(K62:L62),PRODUCT(K63:L63))</f>
        <v>0</v>
      </c>
      <c r="L68" s="490"/>
      <c r="M68" s="490"/>
      <c r="N68" s="491"/>
      <c r="P68" s="158" t="s">
        <v>1172</v>
      </c>
      <c r="Q68" s="489">
        <f>SUM(PRODUCT(Q55:R55),PRODUCT(Q56:R56),PRODUCT(Q57:R57),PRODUCT(Q58:R58),PRODUCT(Q59:R59),PRODUCT(Q60:R60),PRODUCT(Q61:R61),PRODUCT(Q62:R62),PRODUCT(Q63:R63))</f>
        <v>0</v>
      </c>
      <c r="R68" s="490"/>
      <c r="S68" s="490"/>
      <c r="T68" s="491"/>
      <c r="V68" s="514"/>
      <c r="W68" s="346"/>
      <c r="X68" s="346"/>
      <c r="Y68" s="346"/>
      <c r="Z68" s="515"/>
    </row>
    <row r="69" spans="2:26" ht="39.75" customHeight="1">
      <c r="B69" s="485"/>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3">
        <v>3</v>
      </c>
      <c r="D72" s="472">
        <v>1</v>
      </c>
      <c r="E72" s="324"/>
      <c r="F72" s="324"/>
      <c r="G72" s="324"/>
      <c r="H72" s="322"/>
      <c r="J72" s="472">
        <v>2</v>
      </c>
      <c r="K72" s="324"/>
      <c r="L72" s="324"/>
      <c r="M72" s="324"/>
      <c r="N72" s="322"/>
      <c r="P72" s="472">
        <v>3</v>
      </c>
      <c r="Q72" s="324"/>
      <c r="R72" s="324"/>
      <c r="S72" s="324"/>
      <c r="T72" s="322"/>
      <c r="V72" s="472" t="s">
        <v>1746</v>
      </c>
      <c r="W72" s="324"/>
      <c r="X72" s="324"/>
      <c r="Y72" s="324"/>
      <c r="Z72" s="322"/>
    </row>
    <row r="73" spans="2:26" ht="15" customHeight="1">
      <c r="B73" s="484"/>
    </row>
    <row r="74" spans="2:26" ht="79.5" customHeight="1">
      <c r="B74" s="484"/>
      <c r="D74" s="474" t="str">
        <f ca="1">OFFSET('PROGRAMMING SKELETON'!D228,F2-1,0)</f>
        <v>Slot 7 Week 16</v>
      </c>
      <c r="E74" s="340"/>
      <c r="F74" s="340"/>
      <c r="G74" s="340"/>
      <c r="H74" s="341"/>
      <c r="J74" s="474" t="str">
        <f ca="1">OFFSET('PROGRAMMING SKELETON'!G228,F2-1,0)</f>
        <v>Slot 8 Week 16</v>
      </c>
      <c r="K74" s="340"/>
      <c r="L74" s="340"/>
      <c r="M74" s="340"/>
      <c r="N74" s="341"/>
      <c r="P74" s="474" t="str">
        <f ca="1">OFFSET('PROGRAMMING SKELETON'!J228,F2-1,0)</f>
        <v>Slot 9 Week 16</v>
      </c>
      <c r="Q74" s="340"/>
      <c r="R74" s="340"/>
      <c r="S74" s="340"/>
      <c r="T74" s="341"/>
      <c r="V74" s="474" t="str">
        <f ca="1">OFFSET('PROGRAMMING SKELETON'!M229,F50-1,0)</f>
        <v>GPP or None</v>
      </c>
      <c r="W74" s="340"/>
      <c r="X74" s="340"/>
      <c r="Y74" s="340"/>
      <c r="Z74" s="341"/>
    </row>
    <row r="75" spans="2:26" ht="49.5" customHeight="1">
      <c r="B75" s="484"/>
      <c r="D75" s="470" t="s">
        <v>1747</v>
      </c>
      <c r="E75" s="464" t="str">
        <f ca="1">OFFSET('PROGRAMMING SKELETON'!D57,F2-1,0)</f>
        <v>reps Slot 7 Week 16</v>
      </c>
      <c r="F75" s="465"/>
      <c r="G75" s="465"/>
      <c r="H75" s="466"/>
      <c r="J75" s="470" t="s">
        <v>1747</v>
      </c>
      <c r="K75" s="500" t="str">
        <f ca="1">OFFSET('PROGRAMMING SKELETON'!E57,F2-1,0)</f>
        <v>reps Slot 8 Week 16</v>
      </c>
      <c r="L75" s="465"/>
      <c r="M75" s="465"/>
      <c r="N75" s="466"/>
      <c r="P75" s="470" t="s">
        <v>1747</v>
      </c>
      <c r="Q75" s="500" t="str">
        <f ca="1">OFFSET('PROGRAMMING SKELETON'!F57,F2-1,0)</f>
        <v>reps Slot 9 Week 16</v>
      </c>
      <c r="R75" s="465"/>
      <c r="S75" s="465"/>
      <c r="T75" s="466"/>
      <c r="V75" s="511" t="str">
        <f ca="1">OFFSET('PROGRAMMING SKELETON'!N229,F50-1,0)</f>
        <v>GPP or None</v>
      </c>
      <c r="W75" s="465"/>
      <c r="X75" s="465"/>
      <c r="Y75" s="465"/>
      <c r="Z75" s="466"/>
    </row>
    <row r="76" spans="2:26" ht="49.5" customHeight="1">
      <c r="B76" s="484"/>
      <c r="D76" s="471"/>
      <c r="E76" s="467"/>
      <c r="F76" s="468"/>
      <c r="G76" s="468"/>
      <c r="H76" s="469"/>
      <c r="J76" s="471"/>
      <c r="K76" s="467"/>
      <c r="L76" s="468"/>
      <c r="M76" s="468"/>
      <c r="N76" s="469"/>
      <c r="P76" s="471"/>
      <c r="Q76" s="467"/>
      <c r="R76" s="468"/>
      <c r="S76" s="468"/>
      <c r="T76" s="469"/>
      <c r="V76" s="512"/>
      <c r="W76" s="320"/>
      <c r="X76" s="320"/>
      <c r="Y76" s="320"/>
      <c r="Z76" s="513"/>
    </row>
    <row r="77" spans="2:26" ht="139.5" customHeight="1">
      <c r="B77" s="484"/>
      <c r="D77" s="125" t="s">
        <v>1748</v>
      </c>
      <c r="E77" s="473" t="str">
        <f ca="1">OFFSET('PROGRAMMING SKELETON'!E228,F2-1,0)</f>
        <v>Notes Slot 7 Week 16</v>
      </c>
      <c r="F77" s="337"/>
      <c r="G77" s="337"/>
      <c r="H77" s="338"/>
      <c r="J77" s="125" t="s">
        <v>1748</v>
      </c>
      <c r="K77" s="501" t="str">
        <f ca="1">OFFSET('PROGRAMMING SKELETON'!H228,F2-1,0)</f>
        <v>Notes Slot 8 Week 16</v>
      </c>
      <c r="L77" s="337"/>
      <c r="M77" s="337"/>
      <c r="N77" s="338"/>
      <c r="P77" s="125" t="s">
        <v>1748</v>
      </c>
      <c r="Q77" s="501" t="str">
        <f ca="1">OFFSET('PROGRAMMING SKELETON'!K228,F2-1,0)</f>
        <v>Notes Slot 9 Week 16</v>
      </c>
      <c r="R77" s="337"/>
      <c r="S77" s="337"/>
      <c r="T77" s="338"/>
      <c r="V77" s="514"/>
      <c r="W77" s="346"/>
      <c r="X77" s="346"/>
      <c r="Y77" s="346"/>
      <c r="Z77" s="515"/>
    </row>
    <row r="78" spans="2:26" ht="60" customHeight="1">
      <c r="B78" s="484"/>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0" t="s">
        <v>1753</v>
      </c>
      <c r="W78" s="340"/>
      <c r="X78" s="340"/>
      <c r="Y78" s="340"/>
      <c r="Z78" s="341"/>
    </row>
    <row r="79" spans="2:26" ht="39.75" customHeight="1">
      <c r="B79" s="484"/>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6"/>
      <c r="W79" s="465"/>
      <c r="X79" s="465"/>
      <c r="Y79" s="465"/>
      <c r="Z79" s="466"/>
    </row>
    <row r="80" spans="2:26" ht="39.75" customHeight="1">
      <c r="B80" s="484"/>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2"/>
      <c r="W80" s="320"/>
      <c r="X80" s="320"/>
      <c r="Y80" s="320"/>
      <c r="Z80" s="513"/>
    </row>
    <row r="81" spans="2:26" ht="39.75" customHeight="1">
      <c r="B81" s="484"/>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2"/>
      <c r="W81" s="320"/>
      <c r="X81" s="320"/>
      <c r="Y81" s="320"/>
      <c r="Z81" s="513"/>
    </row>
    <row r="82" spans="2:26" ht="39.75" customHeight="1">
      <c r="B82" s="484"/>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2"/>
      <c r="W82" s="320"/>
      <c r="X82" s="320"/>
      <c r="Y82" s="320"/>
      <c r="Z82" s="513"/>
    </row>
    <row r="83" spans="2:26" ht="39.75" customHeight="1">
      <c r="B83" s="484"/>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2"/>
      <c r="W83" s="320"/>
      <c r="X83" s="320"/>
      <c r="Y83" s="320"/>
      <c r="Z83" s="513"/>
    </row>
    <row r="84" spans="2:26" ht="39.75" customHeight="1">
      <c r="B84" s="484"/>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2"/>
      <c r="W84" s="320"/>
      <c r="X84" s="320"/>
      <c r="Y84" s="320"/>
      <c r="Z84" s="513"/>
    </row>
    <row r="85" spans="2:26" ht="39.75" customHeight="1">
      <c r="B85" s="484"/>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2"/>
      <c r="W85" s="320"/>
      <c r="X85" s="320"/>
      <c r="Y85" s="320"/>
      <c r="Z85" s="513"/>
    </row>
    <row r="86" spans="2:26" ht="39.75" customHeight="1">
      <c r="B86" s="484"/>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2"/>
      <c r="W86" s="320"/>
      <c r="X86" s="320"/>
      <c r="Y86" s="320"/>
      <c r="Z86" s="513"/>
    </row>
    <row r="87" spans="2:26" ht="39.75" customHeight="1">
      <c r="B87" s="484"/>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2"/>
      <c r="W87" s="320"/>
      <c r="X87" s="320"/>
      <c r="Y87" s="320"/>
      <c r="Z87" s="513"/>
    </row>
    <row r="88" spans="2:26" ht="60" customHeight="1">
      <c r="B88" s="484"/>
      <c r="D88" s="146" t="s">
        <v>1191</v>
      </c>
      <c r="E88" s="486">
        <f ca="1">ROUNDUP(F93/(VLOOKUP(1,tblRPECoefficientWithoutColumnHeaders,2,0)*G93^2+VLOOKUP(2,tblRPECoefficientWithoutColumnHeaders,2,0)*G93+VLOOKUP(3,tblRPECoefficientWithoutColumnHeaders,2,0)),0)</f>
        <v>0</v>
      </c>
      <c r="F88" s="487"/>
      <c r="G88" s="487"/>
      <c r="H88" s="488"/>
      <c r="J88" s="146" t="s">
        <v>1191</v>
      </c>
      <c r="K88" s="486">
        <f ca="1">ROUNDUP(L93/(VLOOKUP(1,tblRPECoefficientWithoutColumnHeaders,2,0)*M93^2+VLOOKUP(2,tblRPECoefficientWithoutColumnHeaders,2,0)*M93+VLOOKUP(3,tblRPECoefficientWithoutColumnHeaders,2,0)),0)</f>
        <v>0</v>
      </c>
      <c r="L88" s="487"/>
      <c r="M88" s="487"/>
      <c r="N88" s="488"/>
      <c r="P88" s="147" t="s">
        <v>1191</v>
      </c>
      <c r="Q88" s="493">
        <f ca="1">ROUNDUP(R93/(VLOOKUP(1,tblRPECoefficientWithoutColumnHeaders,2,0)*S93^2+VLOOKUP(2,tblRPECoefficientWithoutColumnHeaders,2,0)*S93+VLOOKUP(3,tblRPECoefficientWithoutColumnHeaders,2,0)),0)</f>
        <v>0</v>
      </c>
      <c r="R88" s="494"/>
      <c r="S88" s="494"/>
      <c r="T88" s="495"/>
      <c r="V88" s="512"/>
      <c r="W88" s="320"/>
      <c r="X88" s="320"/>
      <c r="Y88" s="320"/>
      <c r="Z88" s="513"/>
    </row>
    <row r="89" spans="2:26" ht="60" customHeight="1">
      <c r="B89" s="484"/>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2"/>
      <c r="W89" s="320"/>
      <c r="X89" s="320"/>
      <c r="Y89" s="320"/>
      <c r="Z89" s="513"/>
    </row>
    <row r="90" spans="2:26" ht="60" customHeight="1">
      <c r="B90" s="484"/>
      <c r="D90" s="148" t="s">
        <v>1182</v>
      </c>
      <c r="E90" s="492">
        <f>IF(COUNT(H79:H87)&gt;0,AVERAGEIF(H79:H87,"&gt;0"),0)</f>
        <v>0</v>
      </c>
      <c r="F90" s="333"/>
      <c r="G90" s="333"/>
      <c r="H90" s="334"/>
      <c r="J90" s="148" t="s">
        <v>1182</v>
      </c>
      <c r="K90" s="492">
        <f>IF(COUNT(N79:N87)&gt;0,AVERAGEIF(N79:N87,"&gt;0"),0)</f>
        <v>0</v>
      </c>
      <c r="L90" s="333"/>
      <c r="M90" s="333"/>
      <c r="N90" s="334"/>
      <c r="P90" s="157" t="s">
        <v>1182</v>
      </c>
      <c r="Q90" s="496">
        <f>IF(COUNT(T79:T87)&gt;0,AVERAGEIF(T79:T87,"&gt;0"),0)</f>
        <v>0</v>
      </c>
      <c r="R90" s="497"/>
      <c r="S90" s="497"/>
      <c r="T90" s="498"/>
      <c r="V90" s="512"/>
      <c r="W90" s="320"/>
      <c r="X90" s="320"/>
      <c r="Y90" s="320"/>
      <c r="Z90" s="513"/>
    </row>
    <row r="91" spans="2:26" ht="60" customHeight="1">
      <c r="B91" s="484"/>
      <c r="D91" s="148" t="s">
        <v>1181</v>
      </c>
      <c r="E91" s="499">
        <f>SUM(F79:F87)</f>
        <v>0</v>
      </c>
      <c r="F91" s="333"/>
      <c r="G91" s="333"/>
      <c r="H91" s="334"/>
      <c r="J91" s="148" t="s">
        <v>1181</v>
      </c>
      <c r="K91" s="499">
        <f>SUM(L79:L87)</f>
        <v>0</v>
      </c>
      <c r="L91" s="333"/>
      <c r="M91" s="333"/>
      <c r="N91" s="334"/>
      <c r="P91" s="148" t="s">
        <v>1181</v>
      </c>
      <c r="Q91" s="499">
        <f>SUM(R79:R87)</f>
        <v>0</v>
      </c>
      <c r="R91" s="333"/>
      <c r="S91" s="333"/>
      <c r="T91" s="334"/>
      <c r="V91" s="512"/>
      <c r="W91" s="320"/>
      <c r="X91" s="320"/>
      <c r="Y91" s="320"/>
      <c r="Z91" s="513"/>
    </row>
    <row r="92" spans="2:26" ht="60" customHeight="1">
      <c r="B92" s="484"/>
      <c r="D92" s="158" t="s">
        <v>1172</v>
      </c>
      <c r="E92" s="489">
        <f>SUM(PRODUCT(E79:F79),PRODUCT(E80:F80),PRODUCT(E81:F81),PRODUCT(E82:F82),PRODUCT(E83:F83),PRODUCT(E84:F84),PRODUCT(E85:F85),PRODUCT(E86:F86),PRODUCT(E87:F87))</f>
        <v>0</v>
      </c>
      <c r="F92" s="490"/>
      <c r="G92" s="490"/>
      <c r="H92" s="491"/>
      <c r="J92" s="158" t="s">
        <v>1172</v>
      </c>
      <c r="K92" s="489">
        <f>SUM(PRODUCT(K79:L79),PRODUCT(K80:L80),PRODUCT(K81:L81),PRODUCT(K82:L82),PRODUCT(K83:L83),PRODUCT(K84:L84),PRODUCT(K85:L85),PRODUCT(K86:L86),PRODUCT(K87:L87))</f>
        <v>0</v>
      </c>
      <c r="L92" s="490"/>
      <c r="M92" s="490"/>
      <c r="N92" s="491"/>
      <c r="P92" s="158" t="s">
        <v>1172</v>
      </c>
      <c r="Q92" s="489">
        <f>SUM(PRODUCT(Q79:R79),PRODUCT(Q80:R80),PRODUCT(Q81:R81),PRODUCT(Q82:R82),PRODUCT(Q83:R83),PRODUCT(Q84:R84),PRODUCT(Q85:R85),PRODUCT(Q86:R86),PRODUCT(Q87:R87))</f>
        <v>0</v>
      </c>
      <c r="R92" s="490"/>
      <c r="S92" s="490"/>
      <c r="T92" s="491"/>
      <c r="V92" s="514"/>
      <c r="W92" s="346"/>
      <c r="X92" s="346"/>
      <c r="Y92" s="346"/>
      <c r="Z92" s="515"/>
    </row>
    <row r="93" spans="2:26" ht="39.75" customHeight="1">
      <c r="B93" s="485"/>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3">
        <v>4</v>
      </c>
      <c r="D96" s="472">
        <v>1</v>
      </c>
      <c r="E96" s="324"/>
      <c r="F96" s="324"/>
      <c r="G96" s="324"/>
      <c r="H96" s="322"/>
      <c r="J96" s="472">
        <v>2</v>
      </c>
      <c r="K96" s="324"/>
      <c r="L96" s="324"/>
      <c r="M96" s="324"/>
      <c r="N96" s="322"/>
      <c r="P96" s="472">
        <v>3</v>
      </c>
      <c r="Q96" s="324"/>
      <c r="R96" s="324"/>
      <c r="S96" s="324"/>
      <c r="T96" s="322"/>
      <c r="V96" s="472" t="s">
        <v>1746</v>
      </c>
      <c r="W96" s="324"/>
      <c r="X96" s="324"/>
      <c r="Y96" s="324"/>
      <c r="Z96" s="322"/>
    </row>
    <row r="97" spans="2:26" ht="15" customHeight="1">
      <c r="B97" s="484"/>
    </row>
    <row r="98" spans="2:26" ht="75" customHeight="1">
      <c r="B98" s="484"/>
      <c r="D98" s="474" t="str">
        <f ca="1">OFFSET('PROGRAMMING SKELETON'!D282,F2-1,0)</f>
        <v>None</v>
      </c>
      <c r="E98" s="340"/>
      <c r="F98" s="340"/>
      <c r="G98" s="340"/>
      <c r="H98" s="341"/>
      <c r="J98" s="474" t="str">
        <f ca="1">OFFSET('PROGRAMMING SKELETON'!G282,F2-1,0)</f>
        <v>None</v>
      </c>
      <c r="K98" s="340"/>
      <c r="L98" s="340"/>
      <c r="M98" s="340"/>
      <c r="N98" s="341"/>
      <c r="P98" s="474" t="str">
        <f ca="1">OFFSET('PROGRAMMING SKELETON'!J282,F2-1,0)</f>
        <v>None</v>
      </c>
      <c r="Q98" s="340"/>
      <c r="R98" s="340"/>
      <c r="S98" s="340"/>
      <c r="T98" s="341"/>
      <c r="V98" s="474" t="str">
        <f ca="1">OFFSET('PROGRAMMING SKELETON'!M283,F74-1,0)</f>
        <v>GPP or None</v>
      </c>
      <c r="W98" s="340"/>
      <c r="X98" s="340"/>
      <c r="Y98" s="340"/>
      <c r="Z98" s="341"/>
    </row>
    <row r="99" spans="2:26" ht="49.5" customHeight="1">
      <c r="B99" s="484"/>
      <c r="D99" s="470" t="s">
        <v>1747</v>
      </c>
      <c r="E99" s="500" t="str">
        <f ca="1">OFFSET('PROGRAMMING SKELETON'!G57,F2-1,0)</f>
        <v>reps Slot 10 Week 16</v>
      </c>
      <c r="F99" s="465"/>
      <c r="G99" s="465"/>
      <c r="H99" s="466"/>
      <c r="J99" s="470" t="s">
        <v>1747</v>
      </c>
      <c r="K99" s="500" t="str">
        <f ca="1">OFFSET('PROGRAMMING SKELETON'!H57,F2-1,0)</f>
        <v>reps Slot 11 Week 16</v>
      </c>
      <c r="L99" s="465"/>
      <c r="M99" s="465"/>
      <c r="N99" s="466"/>
      <c r="P99" s="470" t="s">
        <v>1747</v>
      </c>
      <c r="Q99" s="500" t="str">
        <f ca="1">OFFSET('PROGRAMMING SKELETON'!I57,F2-1,0)</f>
        <v>reps Slot 12 Week 16</v>
      </c>
      <c r="R99" s="465"/>
      <c r="S99" s="465"/>
      <c r="T99" s="466"/>
      <c r="V99" s="511" t="str">
        <f ca="1">OFFSET('PROGRAMMING SKELETON'!N283,F74-1,0)</f>
        <v>GPP or None</v>
      </c>
      <c r="W99" s="465"/>
      <c r="X99" s="465"/>
      <c r="Y99" s="465"/>
      <c r="Z99" s="466"/>
    </row>
    <row r="100" spans="2:26" ht="49.5" customHeight="1">
      <c r="B100" s="484"/>
      <c r="D100" s="471"/>
      <c r="E100" s="467"/>
      <c r="F100" s="468"/>
      <c r="G100" s="468"/>
      <c r="H100" s="469"/>
      <c r="J100" s="471"/>
      <c r="K100" s="467"/>
      <c r="L100" s="468"/>
      <c r="M100" s="468"/>
      <c r="N100" s="469"/>
      <c r="P100" s="471"/>
      <c r="Q100" s="467"/>
      <c r="R100" s="468"/>
      <c r="S100" s="468"/>
      <c r="T100" s="469"/>
      <c r="V100" s="512"/>
      <c r="W100" s="320"/>
      <c r="X100" s="320"/>
      <c r="Y100" s="320"/>
      <c r="Z100" s="513"/>
    </row>
    <row r="101" spans="2:26" ht="124.5" customHeight="1">
      <c r="B101" s="484"/>
      <c r="D101" s="125" t="s">
        <v>1748</v>
      </c>
      <c r="E101" s="501" t="str">
        <f ca="1">OFFSET('PROGRAMMING SKELETON'!E282,F2-1,0)</f>
        <v>None</v>
      </c>
      <c r="F101" s="337"/>
      <c r="G101" s="337"/>
      <c r="H101" s="338"/>
      <c r="J101" s="125" t="s">
        <v>1748</v>
      </c>
      <c r="K101" s="501" t="str">
        <f ca="1">OFFSET('PROGRAMMING SKELETON'!H282,F2-1,0)</f>
        <v>None</v>
      </c>
      <c r="L101" s="337"/>
      <c r="M101" s="337"/>
      <c r="N101" s="338"/>
      <c r="P101" s="125" t="s">
        <v>1748</v>
      </c>
      <c r="Q101" s="501" t="str">
        <f ca="1">OFFSET('PROGRAMMING SKELETON'!K282,F2-1,0)</f>
        <v>None</v>
      </c>
      <c r="R101" s="337"/>
      <c r="S101" s="337"/>
      <c r="T101" s="338"/>
      <c r="V101" s="514"/>
      <c r="W101" s="346"/>
      <c r="X101" s="346"/>
      <c r="Y101" s="346"/>
      <c r="Z101" s="515"/>
    </row>
    <row r="102" spans="2:26" ht="75" customHeight="1">
      <c r="B102" s="484"/>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0" t="s">
        <v>1753</v>
      </c>
      <c r="W102" s="340"/>
      <c r="X102" s="340"/>
      <c r="Y102" s="340"/>
      <c r="Z102" s="341"/>
    </row>
    <row r="103" spans="2:26" ht="39.75" customHeight="1">
      <c r="B103" s="484"/>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6"/>
      <c r="W103" s="465"/>
      <c r="X103" s="465"/>
      <c r="Y103" s="465"/>
      <c r="Z103" s="466"/>
    </row>
    <row r="104" spans="2:26" ht="39.75" customHeight="1">
      <c r="B104" s="484"/>
      <c r="D104" s="132" t="s">
        <v>1755</v>
      </c>
      <c r="E104" s="133"/>
      <c r="F104" s="134"/>
      <c r="G104" s="135"/>
      <c r="H104" s="131" t="str">
        <f t="shared" si="10"/>
        <v/>
      </c>
      <c r="J104" s="132" t="s">
        <v>1755</v>
      </c>
      <c r="K104" s="133"/>
      <c r="L104" s="134"/>
      <c r="M104" s="135"/>
      <c r="N104" s="136" t="str">
        <f t="shared" si="11"/>
        <v/>
      </c>
      <c r="P104" s="132" t="s">
        <v>1755</v>
      </c>
      <c r="Q104" s="133"/>
      <c r="R104" s="134"/>
      <c r="S104" s="135"/>
      <c r="T104" s="136" t="str">
        <f t="shared" si="12"/>
        <v/>
      </c>
      <c r="V104" s="512"/>
      <c r="W104" s="320"/>
      <c r="X104" s="320"/>
      <c r="Y104" s="320"/>
      <c r="Z104" s="513"/>
    </row>
    <row r="105" spans="2:26" ht="39.75" customHeight="1">
      <c r="B105" s="484"/>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2"/>
      <c r="W105" s="320"/>
      <c r="X105" s="320"/>
      <c r="Y105" s="320"/>
      <c r="Z105" s="513"/>
    </row>
    <row r="106" spans="2:26" ht="39.75" customHeight="1">
      <c r="B106" s="484"/>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2"/>
      <c r="W106" s="320"/>
      <c r="X106" s="320"/>
      <c r="Y106" s="320"/>
      <c r="Z106" s="513"/>
    </row>
    <row r="107" spans="2:26" ht="39.75" customHeight="1">
      <c r="B107" s="484"/>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2"/>
      <c r="W107" s="320"/>
      <c r="X107" s="320"/>
      <c r="Y107" s="320"/>
      <c r="Z107" s="513"/>
    </row>
    <row r="108" spans="2:26" ht="39.75" customHeight="1">
      <c r="B108" s="484"/>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2"/>
      <c r="W108" s="320"/>
      <c r="X108" s="320"/>
      <c r="Y108" s="320"/>
      <c r="Z108" s="513"/>
    </row>
    <row r="109" spans="2:26" ht="39.75" customHeight="1">
      <c r="B109" s="484"/>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2"/>
      <c r="W109" s="320"/>
      <c r="X109" s="320"/>
      <c r="Y109" s="320"/>
      <c r="Z109" s="513"/>
    </row>
    <row r="110" spans="2:26" ht="39.75" customHeight="1">
      <c r="B110" s="484"/>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2"/>
      <c r="W110" s="320"/>
      <c r="X110" s="320"/>
      <c r="Y110" s="320"/>
      <c r="Z110" s="513"/>
    </row>
    <row r="111" spans="2:26" ht="39.75" customHeight="1">
      <c r="B111" s="484"/>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2"/>
      <c r="W111" s="320"/>
      <c r="X111" s="320"/>
      <c r="Y111" s="320"/>
      <c r="Z111" s="513"/>
    </row>
    <row r="112" spans="2:26" ht="60" customHeight="1">
      <c r="B112" s="484"/>
      <c r="D112" s="146" t="s">
        <v>1191</v>
      </c>
      <c r="E112" s="486">
        <f ca="1">ROUNDUP(F117/(VLOOKUP(1,tblRPECoefficientWithoutColumnHeaders,2,0)*G117^2+VLOOKUP(2,tblRPECoefficientWithoutColumnHeaders,2,0)*G117+VLOOKUP(3,tblRPECoefficientWithoutColumnHeaders,2,0)),0)</f>
        <v>0</v>
      </c>
      <c r="F112" s="487"/>
      <c r="G112" s="487"/>
      <c r="H112" s="488"/>
      <c r="J112" s="146" t="s">
        <v>1191</v>
      </c>
      <c r="K112" s="486">
        <f ca="1">ROUNDUP(L117/(VLOOKUP(1,tblRPECoefficientWithoutColumnHeaders,2,0)*M117^2+VLOOKUP(2,tblRPECoefficientWithoutColumnHeaders,2,0)*M117+VLOOKUP(3,tblRPECoefficientWithoutColumnHeaders,2,0)),0)</f>
        <v>0</v>
      </c>
      <c r="L112" s="487"/>
      <c r="M112" s="487"/>
      <c r="N112" s="488"/>
      <c r="P112" s="146" t="s">
        <v>1191</v>
      </c>
      <c r="Q112" s="486">
        <f ca="1">ROUNDUP(R117/(VLOOKUP(1,tblRPECoefficientWithoutColumnHeaders,2,0)*S117^2+VLOOKUP(2,tblRPECoefficientWithoutColumnHeaders,2,0)*S117+VLOOKUP(3,tblRPECoefficientWithoutColumnHeaders,2,0)),0)</f>
        <v>0</v>
      </c>
      <c r="R112" s="487"/>
      <c r="S112" s="487"/>
      <c r="T112" s="488"/>
      <c r="V112" s="512"/>
      <c r="W112" s="320"/>
      <c r="X112" s="320"/>
      <c r="Y112" s="320"/>
      <c r="Z112" s="513"/>
    </row>
    <row r="113" spans="2:26" ht="60" customHeight="1">
      <c r="B113" s="484"/>
      <c r="D113" s="148"/>
      <c r="E113" s="163"/>
      <c r="F113" s="163"/>
      <c r="G113" s="163"/>
      <c r="H113" s="151"/>
      <c r="J113" s="148"/>
      <c r="K113" s="163"/>
      <c r="L113" s="163"/>
      <c r="M113" s="163"/>
      <c r="N113" s="151"/>
      <c r="P113" s="194" t="s">
        <v>1986</v>
      </c>
      <c r="Q113" s="195"/>
      <c r="R113" s="163" t="s">
        <v>1764</v>
      </c>
      <c r="S113" s="196"/>
      <c r="T113" s="197">
        <f>Q113*S113</f>
        <v>0</v>
      </c>
      <c r="V113" s="512"/>
      <c r="W113" s="320"/>
      <c r="X113" s="320"/>
      <c r="Y113" s="320"/>
      <c r="Z113" s="513"/>
    </row>
    <row r="114" spans="2:26" ht="60" customHeight="1">
      <c r="B114" s="484"/>
      <c r="D114" s="148" t="s">
        <v>1182</v>
      </c>
      <c r="E114" s="492">
        <f>IF(COUNT(H103:H111)&gt;0,AVERAGEIF(H103:H111,"&gt;0"),0)</f>
        <v>0</v>
      </c>
      <c r="F114" s="333"/>
      <c r="G114" s="333"/>
      <c r="H114" s="334"/>
      <c r="J114" s="148" t="s">
        <v>1182</v>
      </c>
      <c r="K114" s="492">
        <f>IF(COUNT(N103:N111)&gt;0,AVERAGEIF(N103:N111,"&gt;0"),0)</f>
        <v>0</v>
      </c>
      <c r="L114" s="333"/>
      <c r="M114" s="333"/>
      <c r="N114" s="334"/>
      <c r="P114" s="148" t="s">
        <v>1182</v>
      </c>
      <c r="Q114" s="492">
        <f>IF(COUNT(T103:T111)&gt;0,AVERAGEIF(T103:T111,"&gt;0"),0)</f>
        <v>0</v>
      </c>
      <c r="R114" s="333"/>
      <c r="S114" s="333"/>
      <c r="T114" s="334"/>
      <c r="V114" s="512"/>
      <c r="W114" s="320"/>
      <c r="X114" s="320"/>
      <c r="Y114" s="320"/>
      <c r="Z114" s="513"/>
    </row>
    <row r="115" spans="2:26" ht="60" customHeight="1">
      <c r="B115" s="484"/>
      <c r="D115" s="148" t="s">
        <v>1181</v>
      </c>
      <c r="E115" s="499">
        <f>SUM(F103:F111)</f>
        <v>0</v>
      </c>
      <c r="F115" s="333"/>
      <c r="G115" s="333"/>
      <c r="H115" s="334"/>
      <c r="J115" s="148" t="s">
        <v>1181</v>
      </c>
      <c r="K115" s="499">
        <f>SUM(L103:L111)</f>
        <v>0</v>
      </c>
      <c r="L115" s="333"/>
      <c r="M115" s="333"/>
      <c r="N115" s="334"/>
      <c r="P115" s="148" t="s">
        <v>1181</v>
      </c>
      <c r="Q115" s="499">
        <f>SUM(R103:R111)</f>
        <v>0</v>
      </c>
      <c r="R115" s="333"/>
      <c r="S115" s="333"/>
      <c r="T115" s="334"/>
      <c r="V115" s="512"/>
      <c r="W115" s="320"/>
      <c r="X115" s="320"/>
      <c r="Y115" s="320"/>
      <c r="Z115" s="513"/>
    </row>
    <row r="116" spans="2:26" ht="60" customHeight="1">
      <c r="B116" s="484"/>
      <c r="D116" s="158" t="s">
        <v>1172</v>
      </c>
      <c r="E116" s="489">
        <f>SUM(PRODUCT(E103:F103),PRODUCT(E104:F104),PRODUCT(E105:F105),PRODUCT(E106:F106),PRODUCT(E107:F107),PRODUCT(E108:F108),PRODUCT(E109:F109),PRODUCT(E110:F110),PRODUCT(E111:F111))</f>
        <v>0</v>
      </c>
      <c r="F116" s="490"/>
      <c r="G116" s="490"/>
      <c r="H116" s="491"/>
      <c r="J116" s="158" t="s">
        <v>1172</v>
      </c>
      <c r="K116" s="489">
        <f>SUM(PRODUCT(K103:L103),PRODUCT(K104:L104),PRODUCT(K105:L105),PRODUCT(K106:L106),PRODUCT(K107:L107),PRODUCT(K108:L108),PRODUCT(K109:L109),PRODUCT(K110:L110),PRODUCT(K111:L111))</f>
        <v>0</v>
      </c>
      <c r="L116" s="490"/>
      <c r="M116" s="490"/>
      <c r="N116" s="491"/>
      <c r="P116" s="158" t="s">
        <v>1172</v>
      </c>
      <c r="Q116" s="489">
        <f>SUM(PRODUCT(Q103:R103),PRODUCT(Q104:R104),PRODUCT(Q105:R105),PRODUCT(Q106:R106),PRODUCT(Q107:R107),PRODUCT(Q108:R108),PRODUCT(Q109:R109),PRODUCT(Q110:R110),PRODUCT(Q111:R111))</f>
        <v>0</v>
      </c>
      <c r="R116" s="490"/>
      <c r="S116" s="490"/>
      <c r="T116" s="491"/>
      <c r="V116" s="514"/>
      <c r="W116" s="346"/>
      <c r="X116" s="346"/>
      <c r="Y116" s="346"/>
      <c r="Z116" s="515"/>
    </row>
    <row r="117" spans="2:26" ht="21.75" customHeight="1">
      <c r="B117" s="485"/>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3" t="s">
        <v>82</v>
      </c>
      <c r="D120" s="474" t="str">
        <f ca="1">OFFSET('PROGRAMMING SKELETON'!J3,F2-1,0)</f>
        <v>cardio week 16</v>
      </c>
      <c r="E120" s="340"/>
      <c r="F120" s="340"/>
      <c r="G120" s="340"/>
      <c r="H120" s="341"/>
      <c r="J120" s="474" t="str">
        <f ca="1">OFFSET('PROGRAMMING SKELETON'!K3,F2-1,0)</f>
        <v>upper back week 16</v>
      </c>
      <c r="K120" s="340"/>
      <c r="L120" s="340"/>
      <c r="M120" s="340"/>
      <c r="N120" s="341"/>
      <c r="P120" s="474" t="str">
        <f ca="1">OFFSET('PROGRAMMING SKELETON'!L3,F2-1,0)</f>
        <v>ab work week 16</v>
      </c>
      <c r="Q120" s="340"/>
      <c r="R120" s="340"/>
      <c r="S120" s="340"/>
      <c r="T120" s="341"/>
    </row>
    <row r="121" spans="2:26" ht="49.5" customHeight="1">
      <c r="B121" s="484"/>
      <c r="D121" s="470" t="s">
        <v>1753</v>
      </c>
      <c r="E121" s="500" t="str">
        <f ca="1">OFFSET('PROGRAMMING SKELETON'!J3,F2-1,0)</f>
        <v>cardio week 16</v>
      </c>
      <c r="F121" s="465"/>
      <c r="G121" s="465"/>
      <c r="H121" s="466"/>
      <c r="J121" s="470" t="s">
        <v>1753</v>
      </c>
      <c r="K121" s="500" t="str">
        <f ca="1">OFFSET('PROGRAMMING SKELETON'!K3,F2-1,0)</f>
        <v>upper back week 16</v>
      </c>
      <c r="L121" s="465"/>
      <c r="M121" s="465"/>
      <c r="N121" s="466"/>
      <c r="P121" s="470" t="s">
        <v>1753</v>
      </c>
      <c r="Q121" s="500" t="str">
        <f ca="1">OFFSET('PROGRAMMING SKELETON'!L3,F2-1,0)</f>
        <v>ab work week 16</v>
      </c>
      <c r="R121" s="465"/>
      <c r="S121" s="465"/>
      <c r="T121" s="466"/>
    </row>
    <row r="122" spans="2:26" ht="49.5" customHeight="1">
      <c r="B122" s="484"/>
      <c r="D122" s="471"/>
      <c r="E122" s="467"/>
      <c r="F122" s="468"/>
      <c r="G122" s="468"/>
      <c r="H122" s="469"/>
      <c r="J122" s="471"/>
      <c r="K122" s="467"/>
      <c r="L122" s="468"/>
      <c r="M122" s="468"/>
      <c r="N122" s="469"/>
      <c r="P122" s="471"/>
      <c r="Q122" s="467"/>
      <c r="R122" s="468"/>
      <c r="S122" s="468"/>
      <c r="T122" s="469"/>
    </row>
    <row r="123" spans="2:26" ht="15" customHeight="1">
      <c r="B123" s="484"/>
    </row>
    <row r="124" spans="2:26" ht="99.75" customHeight="1">
      <c r="B124" s="484"/>
      <c r="D124" s="474" t="str">
        <f ca="1">OFFSET('PROGRAMMING SKELETON'!M3,F2-1,0)</f>
        <v>arm work week 16</v>
      </c>
      <c r="E124" s="340"/>
      <c r="F124" s="340"/>
      <c r="G124" s="340"/>
      <c r="H124" s="341"/>
      <c r="J124" s="474" t="s">
        <v>1987</v>
      </c>
      <c r="K124" s="340"/>
      <c r="L124" s="340"/>
      <c r="M124" s="340"/>
      <c r="N124" s="341"/>
    </row>
    <row r="125" spans="2:26" ht="49.5" customHeight="1">
      <c r="B125" s="484"/>
      <c r="D125" s="470" t="s">
        <v>1753</v>
      </c>
      <c r="E125" s="500" t="str">
        <f ca="1">OFFSET('PROGRAMMING SKELETON'!M3,F2-1,0)</f>
        <v>arm work week 16</v>
      </c>
      <c r="F125" s="465"/>
      <c r="G125" s="465"/>
      <c r="H125" s="466"/>
      <c r="J125" s="502">
        <f>AVERAGE(T113,T89,T65,T41)</f>
        <v>0</v>
      </c>
      <c r="K125" s="465"/>
      <c r="L125" s="465"/>
      <c r="M125" s="465"/>
      <c r="N125" s="466"/>
    </row>
    <row r="126" spans="2:26" ht="49.5" customHeight="1">
      <c r="B126" s="485"/>
      <c r="D126" s="471"/>
      <c r="E126" s="467"/>
      <c r="F126" s="468"/>
      <c r="G126" s="468"/>
      <c r="H126" s="469"/>
      <c r="J126" s="503"/>
      <c r="K126" s="468"/>
      <c r="L126" s="468"/>
      <c r="M126" s="468"/>
      <c r="N126" s="46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7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7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7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WELCOME</vt:lpstr>
      <vt:lpstr>NUTRITION LOG</vt:lpstr>
      <vt:lpstr>CALCULATORS</vt:lpstr>
      <vt:lpstr>ANALYSIS</vt:lpstr>
      <vt:lpstr>TABLES</vt:lpstr>
      <vt:lpstr>EXERCISE SELECTION</vt:lpstr>
      <vt:lpstr>PROGRAMMING SKELETON</vt:lpstr>
      <vt:lpstr>OVERVIEW</vt:lpstr>
      <vt:lpstr>WEEK 1</vt:lpstr>
      <vt:lpstr>WEEK 2</vt:lpstr>
      <vt:lpstr>WEEK 3</vt:lpstr>
      <vt:lpstr>WEEK 4</vt:lpstr>
      <vt:lpstr>WEEK 5</vt:lpstr>
      <vt:lpstr>WEEK 6</vt:lpstr>
      <vt:lpstr>WEEK 7</vt:lpstr>
      <vt:lpstr>WEEK 8</vt:lpstr>
      <vt:lpstr>WEEK 9</vt:lpstr>
      <vt:lpstr>WEEK 10</vt:lpstr>
      <vt:lpstr>WEEK 11</vt:lpstr>
      <vt:lpstr>WEEK 12</vt:lpstr>
      <vt:lpstr>WEEK 13</vt:lpstr>
      <vt:lpstr>WEEK 14</vt:lpstr>
      <vt:lpstr>WEEK 15</vt:lpstr>
      <vt:lpstr>WEEK 16</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2019-05-07T01:24:20Z</dcterms:modified>
</cp:coreProperties>
</file>