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drawings/drawing6.xml" ContentType="application/vnd.openxmlformats-officedocument.drawing+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charts/chart35.xml" ContentType="application/vnd.openxmlformats-officedocument.drawingml.chart+xml"/>
  <Override PartName="/xl/charts/style35.xml" ContentType="application/vnd.ms-office.chartstyle+xml"/>
  <Override PartName="/xl/charts/colors35.xml" ContentType="application/vnd.ms-office.chartcolorstyle+xml"/>
  <Override PartName="/xl/charts/chart36.xml" ContentType="application/vnd.openxmlformats-officedocument.drawingml.chart+xml"/>
  <Override PartName="/xl/charts/style36.xml" ContentType="application/vnd.ms-office.chartstyle+xml"/>
  <Override PartName="/xl/charts/colors36.xml" ContentType="application/vnd.ms-office.chartcolorstyle+xml"/>
  <Override PartName="/xl/charts/chart37.xml" ContentType="application/vnd.openxmlformats-officedocument.drawingml.chart+xml"/>
  <Override PartName="/xl/charts/style37.xml" ContentType="application/vnd.ms-office.chartstyle+xml"/>
  <Override PartName="/xl/charts/colors37.xml" ContentType="application/vnd.ms-office.chartcolorstyle+xml"/>
  <Override PartName="/xl/charts/chart38.xml" ContentType="application/vnd.openxmlformats-officedocument.drawingml.chart+xml"/>
  <Override PartName="/xl/charts/style38.xml" ContentType="application/vnd.ms-office.chartstyle+xml"/>
  <Override PartName="/xl/charts/colors38.xml" ContentType="application/vnd.ms-office.chartcolorstyle+xml"/>
  <Override PartName="/xl/charts/chart39.xml" ContentType="application/vnd.openxmlformats-officedocument.drawingml.chart+xml"/>
  <Override PartName="/xl/charts/style39.xml" ContentType="application/vnd.ms-office.chartstyle+xml"/>
  <Override PartName="/xl/charts/colors39.xml" ContentType="application/vnd.ms-office.chartcolorstyle+xml"/>
  <Override PartName="/xl/charts/chart40.xml" ContentType="application/vnd.openxmlformats-officedocument.drawingml.chart+xml"/>
  <Override PartName="/xl/charts/style40.xml" ContentType="application/vnd.ms-office.chartstyle+xml"/>
  <Override PartName="/xl/charts/colors40.xml" ContentType="application/vnd.ms-office.chartcolorstyle+xml"/>
  <Override PartName="/xl/charts/chart41.xml" ContentType="application/vnd.openxmlformats-officedocument.drawingml.chart+xml"/>
  <Override PartName="/xl/charts/style41.xml" ContentType="application/vnd.ms-office.chartstyle+xml"/>
  <Override PartName="/xl/charts/colors41.xml" ContentType="application/vnd.ms-office.chartcolorstyle+xml"/>
  <Override PartName="/xl/charts/chart42.xml" ContentType="application/vnd.openxmlformats-officedocument.drawingml.chart+xml"/>
  <Override PartName="/xl/charts/style42.xml" ContentType="application/vnd.ms-office.chartstyle+xml"/>
  <Override PartName="/xl/charts/colors42.xml" ContentType="application/vnd.ms-office.chartcolorstyle+xml"/>
  <Override PartName="/xl/charts/chart43.xml" ContentType="application/vnd.openxmlformats-officedocument.drawingml.chart+xml"/>
  <Override PartName="/xl/charts/style43.xml" ContentType="application/vnd.ms-office.chartstyle+xml"/>
  <Override PartName="/xl/charts/colors43.xml" ContentType="application/vnd.ms-office.chartcolorstyle+xml"/>
  <Override PartName="/xl/charts/chart44.xml" ContentType="application/vnd.openxmlformats-officedocument.drawingml.chart+xml"/>
  <Override PartName="/xl/charts/style44.xml" ContentType="application/vnd.ms-office.chartstyle+xml"/>
  <Override PartName="/xl/charts/colors44.xml" ContentType="application/vnd.ms-office.chartcolorstyle+xml"/>
  <Override PartName="/xl/charts/chart45.xml" ContentType="application/vnd.openxmlformats-officedocument.drawingml.chart+xml"/>
  <Override PartName="/xl/charts/style45.xml" ContentType="application/vnd.ms-office.chartstyle+xml"/>
  <Override PartName="/xl/charts/colors45.xml" ContentType="application/vnd.ms-office.chartcolorstyle+xml"/>
  <Override PartName="/xl/charts/chart46.xml" ContentType="application/vnd.openxmlformats-officedocument.drawingml.chart+xml"/>
  <Override PartName="/xl/charts/style46.xml" ContentType="application/vnd.ms-office.chartstyle+xml"/>
  <Override PartName="/xl/charts/colors46.xml" ContentType="application/vnd.ms-office.chartcolorstyle+xml"/>
  <Override PartName="/xl/charts/chart47.xml" ContentType="application/vnd.openxmlformats-officedocument.drawingml.chart+xml"/>
  <Override PartName="/xl/charts/style47.xml" ContentType="application/vnd.ms-office.chartstyle+xml"/>
  <Override PartName="/xl/charts/colors47.xml" ContentType="application/vnd.ms-office.chartcolorstyle+xml"/>
  <Override PartName="/xl/charts/chart48.xml" ContentType="application/vnd.openxmlformats-officedocument.drawingml.chart+xml"/>
  <Override PartName="/xl/charts/style48.xml" ContentType="application/vnd.ms-office.chartstyle+xml"/>
  <Override PartName="/xl/charts/colors48.xml" ContentType="application/vnd.ms-office.chartcolorstyle+xml"/>
  <Override PartName="/xl/charts/chart49.xml" ContentType="application/vnd.openxmlformats-officedocument.drawingml.chart+xml"/>
  <Override PartName="/xl/charts/style49.xml" ContentType="application/vnd.ms-office.chartstyle+xml"/>
  <Override PartName="/xl/charts/colors49.xml" ContentType="application/vnd.ms-office.chartcolorstyle+xml"/>
  <Override PartName="/xl/charts/chart50.xml" ContentType="application/vnd.openxmlformats-officedocument.drawingml.chart+xml"/>
  <Override PartName="/xl/charts/style50.xml" ContentType="application/vnd.ms-office.chartstyle+xml"/>
  <Override PartName="/xl/charts/colors50.xml" ContentType="application/vnd.ms-office.chartcolorstyle+xml"/>
  <Override PartName="/xl/charts/chart51.xml" ContentType="application/vnd.openxmlformats-officedocument.drawingml.chart+xml"/>
  <Override PartName="/xl/charts/style51.xml" ContentType="application/vnd.ms-office.chartstyle+xml"/>
  <Override PartName="/xl/charts/colors51.xml" ContentType="application/vnd.ms-office.chartcolorstyle+xml"/>
  <Override PartName="/xl/charts/chart52.xml" ContentType="application/vnd.openxmlformats-officedocument.drawingml.chart+xml"/>
  <Override PartName="/xl/charts/style52.xml" ContentType="application/vnd.ms-office.chartstyle+xml"/>
  <Override PartName="/xl/charts/colors52.xml" ContentType="application/vnd.ms-office.chartcolorstyle+xml"/>
  <Override PartName="/xl/charts/chart53.xml" ContentType="application/vnd.openxmlformats-officedocument.drawingml.chart+xml"/>
  <Override PartName="/xl/charts/style53.xml" ContentType="application/vnd.ms-office.chartstyle+xml"/>
  <Override PartName="/xl/charts/colors53.xml" ContentType="application/vnd.ms-office.chartcolorstyle+xml"/>
  <Override PartName="/xl/charts/chart54.xml" ContentType="application/vnd.openxmlformats-officedocument.drawingml.chart+xml"/>
  <Override PartName="/xl/charts/style54.xml" ContentType="application/vnd.ms-office.chartstyle+xml"/>
  <Override PartName="/xl/charts/colors54.xml" ContentType="application/vnd.ms-office.chartcolorstyle+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codeName="ThisWorkbook" defaultThemeVersion="166925"/>
  <mc:AlternateContent xmlns:mc="http://schemas.openxmlformats.org/markup-compatibility/2006">
    <mc:Choice Requires="x15">
      <x15ac:absPath xmlns:x15ac="http://schemas.microsoft.com/office/spreadsheetml/2010/11/ac" url="/Users/jordanmacbookpro/Desktop/New Templates/"/>
    </mc:Choice>
  </mc:AlternateContent>
  <xr:revisionPtr revIDLastSave="0" documentId="8_{C8D4476F-3026-DF47-9034-2DA519923EAF}" xr6:coauthVersionLast="36" xr6:coauthVersionMax="36" xr10:uidLastSave="{00000000-0000-0000-0000-000000000000}"/>
  <bookViews>
    <workbookView xWindow="0" yWindow="0" windowWidth="33600" windowHeight="21000" xr2:uid="{00000000-000D-0000-FFFF-FFFF00000000}"/>
  </bookViews>
  <sheets>
    <sheet name="WELCOME" sheetId="1" r:id="rId1"/>
    <sheet name="HELP" sheetId="8" r:id="rId2"/>
    <sheet name="RESOURCES" sheetId="29" r:id="rId3"/>
    <sheet name="CALCULATORS" sheetId="10" r:id="rId4"/>
    <sheet name="ANALYSIS WEEKS 1-7" sheetId="21" r:id="rId5"/>
    <sheet name="ANALYSIS WEEKS 8-13" sheetId="35" r:id="rId6"/>
    <sheet name="OVERVIEW" sheetId="37" r:id="rId7"/>
    <sheet name="WEEK 1" sheetId="11" r:id="rId8"/>
    <sheet name="WEEK 2" sheetId="23" r:id="rId9"/>
    <sheet name="WEEK 3" sheetId="24" r:id="rId10"/>
    <sheet name="WEEK 4" sheetId="25" r:id="rId11"/>
    <sheet name="WEEK 5" sheetId="26" r:id="rId12"/>
    <sheet name="WEEK 6" sheetId="27" r:id="rId13"/>
    <sheet name="WEEK 7" sheetId="28" r:id="rId14"/>
    <sheet name="WEEK 8" sheetId="30" r:id="rId15"/>
    <sheet name="PROGRAM" sheetId="13" state="hidden" r:id="rId16"/>
    <sheet name="SCHEDULE" sheetId="14" state="hidden" r:id="rId17"/>
    <sheet name="TABLES" sheetId="6" state="hidden" r:id="rId18"/>
    <sheet name="LISTS" sheetId="12" state="hidden" r:id="rId19"/>
  </sheets>
  <definedNames>
    <definedName name="_xlnm._FilterDatabase" localSheetId="18" hidden="1">LISTS!#REF!</definedName>
    <definedName name="_xlnm._FilterDatabase" localSheetId="17" hidden="1">TABLES!$A$21:$K$29</definedName>
    <definedName name="helpTopicSelected" localSheetId="2">RESOURCES!#REF!</definedName>
    <definedName name="helpTopicSelected">HELP!$C$5</definedName>
    <definedName name="listExerciseType">LISTS!$B$1:INDEX(LISTS!$B:$B,SUMPRODUCT(--(LISTS!$B:$B&lt;&gt;"")))</definedName>
    <definedName name="listHelpTopics">TABLES!$A$3:INDEX(TABLES!$A$3:$A$12,SUMPRODUCT(--(TABLES!$A$3:$A$12&lt;&gt;"")))</definedName>
    <definedName name="oneRepMax">CALCULATORS!$B$10</definedName>
    <definedName name="_xlnm.Print_Area" localSheetId="3">CALCULATORS!$A$1:$AK$9</definedName>
    <definedName name="_xlnm.Print_Area" localSheetId="1">HELP!$A$1:$I$17</definedName>
    <definedName name="_xlnm.Print_Area" localSheetId="2">RESOURCES!$A$1:$H$77</definedName>
    <definedName name="_xlnm.Print_Area" localSheetId="7">'WEEK 1'!$A$1:$U$92</definedName>
    <definedName name="_xlnm.Print_Area" localSheetId="8">'WEEK 2'!$A$1:$U$92</definedName>
    <definedName name="_xlnm.Print_Area" localSheetId="9">'WEEK 3'!$A$1:$U$92</definedName>
    <definedName name="_xlnm.Print_Area" localSheetId="10">'WEEK 4'!$A$1:$U$92</definedName>
    <definedName name="_xlnm.Print_Area" localSheetId="11">'WEEK 5'!$A$1:$U$92</definedName>
    <definedName name="_xlnm.Print_Area" localSheetId="12">'WEEK 6'!$A$1:$U$92</definedName>
    <definedName name="_xlnm.Print_Area" localSheetId="13">'WEEK 7'!$A$1:$U$92</definedName>
    <definedName name="_xlnm.Print_Area" localSheetId="14">'WEEK 8'!$A$1:$U$92</definedName>
    <definedName name="_xlnm.Print_Area" localSheetId="0">WELCOME!$A$1:$G$34</definedName>
    <definedName name="_xlnm.Print_Titles" localSheetId="4">'ANALYSIS WEEKS 1-7'!$1:$2</definedName>
    <definedName name="_xlnm.Print_Titles" localSheetId="5">'ANALYSIS WEEKS 8-13'!$1:$2</definedName>
    <definedName name="_xlnm.Print_Titles" localSheetId="7">'WEEK 1'!$1:$20</definedName>
    <definedName name="_xlnm.Print_Titles" localSheetId="8">'WEEK 2'!$1:$20</definedName>
    <definedName name="_xlnm.Print_Titles" localSheetId="9">'WEEK 3'!$1:$20</definedName>
    <definedName name="_xlnm.Print_Titles" localSheetId="10">'WEEK 4'!$1:$20</definedName>
    <definedName name="_xlnm.Print_Titles" localSheetId="11">'WEEK 5'!$1:$20</definedName>
    <definedName name="_xlnm.Print_Titles" localSheetId="12">'WEEK 6'!$1:$20</definedName>
    <definedName name="_xlnm.Print_Titles" localSheetId="13">'WEEK 7'!$1:$20</definedName>
    <definedName name="_xlnm.Print_Titles" localSheetId="14">'WEEK 8'!$1:$20</definedName>
    <definedName name="tblHelpColumnHeaders">TABLES!$A$3:$K$3</definedName>
    <definedName name="tblHelpWithoutColumnHeaders">TABLES!$A$4:$K$12</definedName>
    <definedName name="tblProgramExerciseDetails">PROGRAM!$A$5:$AC$11</definedName>
    <definedName name="tblProgramExerciseDetailsColumnHeaders">PROGRAM!$A$4:$AC$4</definedName>
    <definedName name="tblProgramSchedule">SCHEDULE!$A$5:$K$12</definedName>
    <definedName name="tblProgramScheduleColumnHeaders">SCHEDULE!$A$4:$K$4</definedName>
    <definedName name="tblRPECoefficientColumnHeaders">TABLES!$A$15:$B$15</definedName>
    <definedName name="tblRPECoefficientWithoutColumnHeaders">TABLES!$A$16:$B$18</definedName>
    <definedName name="tblRPEPercentageColumnHeaders">TABLES!$A$21:$K$21</definedName>
    <definedName name="tblRPEPercentageWithoutColumnHeaders">TABLES!$A$22:$K$29</definedName>
  </definedNames>
  <calcPr calcId="162913"/>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C74" i="21" l="1"/>
  <c r="C73" i="21"/>
  <c r="C72" i="35"/>
  <c r="C72" i="21"/>
  <c r="G16" i="23"/>
  <c r="G16" i="24"/>
  <c r="G16" i="25"/>
  <c r="G16" i="26"/>
  <c r="G16" i="27"/>
  <c r="G16" i="28"/>
  <c r="G16" i="30"/>
  <c r="G16" i="11"/>
  <c r="C78" i="21" s="1"/>
  <c r="F16" i="23"/>
  <c r="F16" i="24"/>
  <c r="F16" i="25"/>
  <c r="F16" i="26"/>
  <c r="F16" i="27"/>
  <c r="F16" i="28"/>
  <c r="F16" i="30"/>
  <c r="F16" i="11"/>
  <c r="F15" i="23"/>
  <c r="F15" i="24"/>
  <c r="F15" i="25"/>
  <c r="F15" i="26"/>
  <c r="F15" i="27"/>
  <c r="F15" i="28"/>
  <c r="F15" i="30"/>
  <c r="F15" i="11"/>
  <c r="E41" i="37"/>
  <c r="M7" i="37"/>
  <c r="M14" i="37"/>
  <c r="M21" i="37"/>
  <c r="M28" i="37"/>
  <c r="M27" i="37"/>
  <c r="M20" i="37"/>
  <c r="M13" i="37"/>
  <c r="M6" i="37"/>
  <c r="M5" i="37"/>
  <c r="M19" i="37"/>
  <c r="M26" i="37"/>
  <c r="M40" i="37"/>
  <c r="K40" i="37"/>
  <c r="M33" i="37"/>
  <c r="M34" i="37"/>
  <c r="M35" i="37"/>
  <c r="S33" i="37"/>
  <c r="M41" i="37"/>
  <c r="M42" i="37"/>
  <c r="M49" i="37"/>
  <c r="M56" i="37"/>
  <c r="M55" i="37"/>
  <c r="M48" i="37"/>
  <c r="Q51" i="30"/>
  <c r="Q50" i="30"/>
  <c r="P48" i="30"/>
  <c r="K51" i="30"/>
  <c r="K50" i="30"/>
  <c r="K49" i="30"/>
  <c r="J48" i="30"/>
  <c r="E51" i="30"/>
  <c r="E50" i="30"/>
  <c r="E49" i="30"/>
  <c r="D48" i="30"/>
  <c r="E55" i="37"/>
  <c r="K54" i="37"/>
  <c r="K47" i="37"/>
  <c r="E48" i="37"/>
  <c r="K33" i="37"/>
  <c r="E34" i="37"/>
  <c r="K26" i="37"/>
  <c r="E27" i="37"/>
  <c r="K19" i="37"/>
  <c r="E20" i="37"/>
  <c r="K12" i="37"/>
  <c r="K5" i="37"/>
  <c r="E13" i="37"/>
  <c r="E6" i="37"/>
  <c r="E75" i="30"/>
  <c r="E74" i="30"/>
  <c r="E73" i="30"/>
  <c r="D72" i="30"/>
  <c r="S5" i="37"/>
  <c r="S12" i="37"/>
  <c r="S19" i="37"/>
  <c r="S26" i="37"/>
  <c r="S40" i="37"/>
  <c r="S54" i="37"/>
  <c r="S47" i="37"/>
  <c r="S7" i="37"/>
  <c r="S14" i="37"/>
  <c r="S21" i="37"/>
  <c r="S28" i="37"/>
  <c r="S35" i="37"/>
  <c r="S42" i="37"/>
  <c r="S49" i="37"/>
  <c r="S56" i="37"/>
  <c r="Q75" i="30"/>
  <c r="Q74" i="30"/>
  <c r="Q73" i="30"/>
  <c r="P72" i="30"/>
  <c r="Q27" i="30"/>
  <c r="Q26" i="30"/>
  <c r="Q25" i="30"/>
  <c r="P24" i="30"/>
  <c r="Q75" i="28"/>
  <c r="Q74" i="28"/>
  <c r="Q73" i="28"/>
  <c r="Q27" i="28"/>
  <c r="Q26" i="28"/>
  <c r="Q75" i="27"/>
  <c r="Q74" i="27"/>
  <c r="Q73" i="27"/>
  <c r="Q27" i="27"/>
  <c r="Q26" i="27"/>
  <c r="Q27" i="26"/>
  <c r="Q26" i="26"/>
  <c r="Q75" i="26"/>
  <c r="Q74" i="26"/>
  <c r="Q73" i="26"/>
  <c r="Q27" i="25"/>
  <c r="Q26" i="25"/>
  <c r="Q75" i="25"/>
  <c r="Q74" i="25"/>
  <c r="Q73" i="25"/>
  <c r="Q27" i="24"/>
  <c r="Q26" i="24"/>
  <c r="Q27" i="23"/>
  <c r="Q26" i="23"/>
  <c r="Q75" i="24"/>
  <c r="Q74" i="24"/>
  <c r="Q73" i="24"/>
  <c r="Q75" i="23"/>
  <c r="Q74" i="23"/>
  <c r="Q73" i="23"/>
  <c r="Q75" i="11"/>
  <c r="Q74" i="11"/>
  <c r="Q73" i="11"/>
  <c r="C77" i="21" l="1"/>
  <c r="C75" i="21"/>
  <c r="C76" i="21"/>
  <c r="Q56" i="37" l="1"/>
  <c r="K56" i="37"/>
  <c r="G56" i="37"/>
  <c r="E56" i="37"/>
  <c r="S55" i="37"/>
  <c r="Q55" i="37"/>
  <c r="K55" i="37"/>
  <c r="G55" i="37"/>
  <c r="Q54" i="37"/>
  <c r="M54" i="37"/>
  <c r="G54" i="37"/>
  <c r="E54" i="37"/>
  <c r="Q49" i="37"/>
  <c r="K49" i="37"/>
  <c r="G49" i="37"/>
  <c r="E49" i="37"/>
  <c r="S48" i="37"/>
  <c r="Q48" i="37"/>
  <c r="K48" i="37"/>
  <c r="G48" i="37"/>
  <c r="Q47" i="37"/>
  <c r="M47" i="37"/>
  <c r="G47" i="37"/>
  <c r="E47" i="37"/>
  <c r="Q42" i="37"/>
  <c r="K42" i="37"/>
  <c r="G42" i="37"/>
  <c r="E42" i="37"/>
  <c r="S41" i="37"/>
  <c r="Q41" i="37"/>
  <c r="K41" i="37"/>
  <c r="G41" i="37"/>
  <c r="Q40" i="37"/>
  <c r="G40" i="37"/>
  <c r="E40" i="37"/>
  <c r="Q35" i="37"/>
  <c r="K35" i="37"/>
  <c r="G35" i="37"/>
  <c r="E35" i="37"/>
  <c r="S34" i="37"/>
  <c r="Q34" i="37"/>
  <c r="K34" i="37"/>
  <c r="G34" i="37"/>
  <c r="Q33" i="37"/>
  <c r="G33" i="37"/>
  <c r="E33" i="37"/>
  <c r="Q28" i="37"/>
  <c r="K28" i="37"/>
  <c r="G28" i="37"/>
  <c r="E28" i="37"/>
  <c r="S27" i="37"/>
  <c r="Q27" i="37"/>
  <c r="K27" i="37"/>
  <c r="G27" i="37"/>
  <c r="Q26" i="37"/>
  <c r="G26" i="37"/>
  <c r="E26" i="37"/>
  <c r="Q21" i="37"/>
  <c r="K21" i="37"/>
  <c r="G21" i="37"/>
  <c r="E21" i="37"/>
  <c r="S20" i="37"/>
  <c r="Q20" i="37"/>
  <c r="K20" i="37"/>
  <c r="G20" i="37"/>
  <c r="Q19" i="37"/>
  <c r="G19" i="37"/>
  <c r="E19" i="37"/>
  <c r="Q14" i="37"/>
  <c r="K14" i="37"/>
  <c r="G14" i="37"/>
  <c r="E14" i="37"/>
  <c r="S13" i="37"/>
  <c r="Q13" i="37"/>
  <c r="K13" i="37"/>
  <c r="G13" i="37"/>
  <c r="Q12" i="37"/>
  <c r="M12" i="37"/>
  <c r="G12" i="37"/>
  <c r="E12" i="37"/>
  <c r="X12" i="37"/>
  <c r="X13" i="37"/>
  <c r="X14" i="37"/>
  <c r="X15" i="37"/>
  <c r="K7" i="37"/>
  <c r="K6" i="37"/>
  <c r="Q7" i="37"/>
  <c r="X57" i="37"/>
  <c r="X56" i="37"/>
  <c r="X55" i="37"/>
  <c r="X54" i="37"/>
  <c r="X50" i="37"/>
  <c r="X49" i="37"/>
  <c r="X48" i="37"/>
  <c r="X47" i="37"/>
  <c r="X43" i="37"/>
  <c r="X42" i="37"/>
  <c r="X41" i="37"/>
  <c r="X40" i="37"/>
  <c r="X36" i="37"/>
  <c r="X35" i="37"/>
  <c r="X34" i="37"/>
  <c r="X33" i="37"/>
  <c r="X29" i="37"/>
  <c r="X28" i="37"/>
  <c r="X27" i="37"/>
  <c r="X26" i="37"/>
  <c r="X22" i="37"/>
  <c r="X21" i="37"/>
  <c r="X20" i="37"/>
  <c r="X19" i="37"/>
  <c r="E7" i="37"/>
  <c r="E5" i="37"/>
  <c r="Q5" i="37"/>
  <c r="G7" i="37"/>
  <c r="G6" i="37"/>
  <c r="G5" i="37"/>
  <c r="Q27" i="11" l="1"/>
  <c r="Q26" i="11"/>
  <c r="X6" i="37" l="1"/>
  <c r="X7" i="37"/>
  <c r="X8" i="37"/>
  <c r="S6" i="37"/>
  <c r="Q6" i="37"/>
  <c r="X5" i="37"/>
  <c r="K73" i="11"/>
  <c r="E106" i="30"/>
  <c r="Q99" i="30"/>
  <c r="K99" i="30"/>
  <c r="E99" i="30"/>
  <c r="E106" i="28"/>
  <c r="Q100" i="28"/>
  <c r="K100" i="28"/>
  <c r="E100" i="28"/>
  <c r="Q99" i="28"/>
  <c r="K99" i="28"/>
  <c r="E99" i="28"/>
  <c r="E106" i="27"/>
  <c r="Q99" i="27"/>
  <c r="K99" i="27"/>
  <c r="E99" i="27"/>
  <c r="E106" i="26"/>
  <c r="Q99" i="26"/>
  <c r="K99" i="26"/>
  <c r="E99" i="26"/>
  <c r="E106" i="25"/>
  <c r="Q99" i="25"/>
  <c r="K99" i="25"/>
  <c r="E99" i="25"/>
  <c r="E106" i="24"/>
  <c r="Q99" i="24"/>
  <c r="K99" i="24"/>
  <c r="E99" i="24"/>
  <c r="E106" i="23"/>
  <c r="Q99" i="23"/>
  <c r="K99" i="23"/>
  <c r="E99" i="23"/>
  <c r="J98" i="23"/>
  <c r="J98" i="24"/>
  <c r="J98" i="25"/>
  <c r="J98" i="26"/>
  <c r="J98" i="27"/>
  <c r="J98" i="28"/>
  <c r="J98" i="30"/>
  <c r="J98" i="11"/>
  <c r="P98" i="23"/>
  <c r="P98" i="24"/>
  <c r="P98" i="25"/>
  <c r="P98" i="26"/>
  <c r="P98" i="27"/>
  <c r="P98" i="28"/>
  <c r="P98" i="30"/>
  <c r="P98" i="11"/>
  <c r="D105" i="23"/>
  <c r="D105" i="24"/>
  <c r="D105" i="25"/>
  <c r="D105" i="26"/>
  <c r="D105" i="27"/>
  <c r="D105" i="28"/>
  <c r="D105" i="30"/>
  <c r="D105" i="11"/>
  <c r="E106" i="11"/>
  <c r="Q99" i="11"/>
  <c r="K99" i="11"/>
  <c r="E99" i="11"/>
  <c r="D98" i="23"/>
  <c r="D98" i="24"/>
  <c r="D98" i="25"/>
  <c r="D98" i="26"/>
  <c r="D98" i="27"/>
  <c r="D98" i="28"/>
  <c r="D98" i="30"/>
  <c r="D98" i="11"/>
  <c r="D103" i="23"/>
  <c r="D103" i="24"/>
  <c r="D103" i="25"/>
  <c r="D103" i="26"/>
  <c r="D103" i="27"/>
  <c r="D103" i="28"/>
  <c r="D103" i="30"/>
  <c r="D103" i="11"/>
  <c r="E107" i="23"/>
  <c r="E107" i="24"/>
  <c r="E107" i="25"/>
  <c r="E107" i="26"/>
  <c r="E107" i="27"/>
  <c r="E107" i="28"/>
  <c r="E107" i="30"/>
  <c r="E107" i="11"/>
  <c r="P96" i="23"/>
  <c r="P96" i="24"/>
  <c r="P96" i="25"/>
  <c r="P96" i="26"/>
  <c r="P96" i="27"/>
  <c r="P96" i="28"/>
  <c r="P96" i="30"/>
  <c r="P96" i="11"/>
  <c r="J96" i="23"/>
  <c r="J96" i="24"/>
  <c r="J96" i="25"/>
  <c r="J96" i="26"/>
  <c r="J96" i="27"/>
  <c r="J96" i="28"/>
  <c r="J96" i="30"/>
  <c r="J96" i="11"/>
  <c r="D96" i="23"/>
  <c r="D96" i="24"/>
  <c r="D96" i="25"/>
  <c r="D96" i="26"/>
  <c r="D96" i="27"/>
  <c r="D96" i="28"/>
  <c r="D96" i="30"/>
  <c r="D96" i="11"/>
  <c r="Q100" i="23"/>
  <c r="K100" i="23"/>
  <c r="E100" i="23"/>
  <c r="Q100" i="24"/>
  <c r="K100" i="24"/>
  <c r="E100" i="24"/>
  <c r="Q100" i="25"/>
  <c r="K100" i="25"/>
  <c r="E100" i="25"/>
  <c r="Q100" i="26"/>
  <c r="K100" i="26"/>
  <c r="E100" i="26"/>
  <c r="Q100" i="27"/>
  <c r="K100" i="27"/>
  <c r="E100" i="27"/>
  <c r="Q100" i="30"/>
  <c r="K100" i="30"/>
  <c r="E100" i="30"/>
  <c r="Q100" i="11"/>
  <c r="K100" i="11"/>
  <c r="E100" i="11"/>
  <c r="F43" i="28"/>
  <c r="G43" i="28"/>
  <c r="L43" i="28"/>
  <c r="M43" i="28"/>
  <c r="R43" i="28"/>
  <c r="S43" i="28"/>
  <c r="F67" i="28"/>
  <c r="G67" i="28"/>
  <c r="L67" i="28"/>
  <c r="M67" i="28"/>
  <c r="R67" i="28"/>
  <c r="S67" i="28"/>
  <c r="F91" i="28"/>
  <c r="G91" i="28"/>
  <c r="L91" i="28"/>
  <c r="M91" i="28"/>
  <c r="R91" i="28"/>
  <c r="S91" i="28"/>
  <c r="F43" i="27"/>
  <c r="G43" i="27"/>
  <c r="L43" i="27"/>
  <c r="M43" i="27"/>
  <c r="R43" i="27"/>
  <c r="S43" i="27"/>
  <c r="F67" i="27"/>
  <c r="G67" i="27"/>
  <c r="L67" i="27"/>
  <c r="M67" i="27"/>
  <c r="R67" i="27"/>
  <c r="S67" i="27"/>
  <c r="F91" i="27"/>
  <c r="G91" i="27"/>
  <c r="L91" i="27"/>
  <c r="M91" i="27"/>
  <c r="R91" i="27"/>
  <c r="S91" i="27"/>
  <c r="F43" i="26"/>
  <c r="G43" i="26"/>
  <c r="L43" i="26"/>
  <c r="M43" i="26"/>
  <c r="R43" i="26"/>
  <c r="S43" i="26"/>
  <c r="F67" i="26"/>
  <c r="G67" i="26"/>
  <c r="L67" i="26"/>
  <c r="M67" i="26"/>
  <c r="R67" i="26"/>
  <c r="S67" i="26"/>
  <c r="F91" i="26"/>
  <c r="G91" i="26"/>
  <c r="L91" i="26"/>
  <c r="M91" i="26"/>
  <c r="R91" i="26"/>
  <c r="S91" i="26"/>
  <c r="F43" i="25"/>
  <c r="G43" i="25"/>
  <c r="L43" i="25"/>
  <c r="M43" i="25"/>
  <c r="R43" i="25"/>
  <c r="S43" i="25"/>
  <c r="F67" i="25"/>
  <c r="G67" i="25"/>
  <c r="L67" i="25"/>
  <c r="M67" i="25"/>
  <c r="R67" i="25"/>
  <c r="S67" i="25"/>
  <c r="F91" i="25"/>
  <c r="G91" i="25"/>
  <c r="L91" i="25"/>
  <c r="M91" i="25"/>
  <c r="R91" i="25"/>
  <c r="S91" i="25"/>
  <c r="F43" i="24"/>
  <c r="G43" i="24"/>
  <c r="L43" i="24"/>
  <c r="M43" i="24"/>
  <c r="R43" i="24"/>
  <c r="S43" i="24"/>
  <c r="F67" i="24"/>
  <c r="G67" i="24"/>
  <c r="L67" i="24"/>
  <c r="M67" i="24"/>
  <c r="R67" i="24"/>
  <c r="S67" i="24"/>
  <c r="F91" i="24"/>
  <c r="G91" i="24"/>
  <c r="L91" i="24"/>
  <c r="M91" i="24"/>
  <c r="R91" i="24"/>
  <c r="S91" i="24"/>
  <c r="F43" i="23"/>
  <c r="G43" i="23"/>
  <c r="L43" i="23"/>
  <c r="M43" i="23"/>
  <c r="R43" i="23"/>
  <c r="S43" i="23"/>
  <c r="F67" i="23"/>
  <c r="G67" i="23"/>
  <c r="L67" i="23"/>
  <c r="M67" i="23"/>
  <c r="R67" i="23"/>
  <c r="S67" i="23"/>
  <c r="F91" i="23"/>
  <c r="G91" i="23"/>
  <c r="L91" i="23"/>
  <c r="M91" i="23"/>
  <c r="R91" i="23"/>
  <c r="S91" i="23"/>
  <c r="F43" i="11"/>
  <c r="G43" i="11"/>
  <c r="L43" i="11"/>
  <c r="M43" i="11"/>
  <c r="R43" i="11"/>
  <c r="S43" i="11"/>
  <c r="F67" i="11"/>
  <c r="G67" i="11"/>
  <c r="L67" i="11"/>
  <c r="M67" i="11"/>
  <c r="R67" i="11"/>
  <c r="S67" i="11"/>
  <c r="F91" i="11"/>
  <c r="G91" i="11"/>
  <c r="L91" i="11"/>
  <c r="M91" i="11"/>
  <c r="R91" i="11"/>
  <c r="S91" i="11"/>
  <c r="F43" i="30"/>
  <c r="G43" i="30"/>
  <c r="L43" i="30"/>
  <c r="M43" i="30"/>
  <c r="R43" i="30"/>
  <c r="S43" i="30"/>
  <c r="F67" i="30"/>
  <c r="G67" i="30"/>
  <c r="L67" i="30"/>
  <c r="M67" i="30"/>
  <c r="R67" i="30"/>
  <c r="S67" i="30"/>
  <c r="F91" i="30"/>
  <c r="G91" i="30"/>
  <c r="L91" i="30"/>
  <c r="M91" i="30"/>
  <c r="R91" i="30"/>
  <c r="S91" i="30"/>
  <c r="D24" i="30"/>
  <c r="J24" i="30"/>
  <c r="J72" i="30"/>
  <c r="H30" i="30"/>
  <c r="H31" i="30"/>
  <c r="H32" i="30"/>
  <c r="H33" i="30"/>
  <c r="H34" i="30"/>
  <c r="H35" i="30"/>
  <c r="H36" i="30"/>
  <c r="H37" i="30"/>
  <c r="E41" i="30"/>
  <c r="K75" i="30"/>
  <c r="K74" i="30"/>
  <c r="K73" i="30"/>
  <c r="Q49" i="30"/>
  <c r="K27" i="30"/>
  <c r="K26" i="30"/>
  <c r="K25" i="30"/>
  <c r="E27" i="30"/>
  <c r="E26" i="30"/>
  <c r="E25" i="30"/>
  <c r="B4" i="13"/>
  <c r="C4" i="13"/>
  <c r="D4" i="13"/>
  <c r="E4" i="13"/>
  <c r="F4" i="13"/>
  <c r="G4" i="13"/>
  <c r="H4" i="13"/>
  <c r="I4" i="13"/>
  <c r="J4" i="13"/>
  <c r="K4" i="13"/>
  <c r="L4" i="13"/>
  <c r="M4" i="13"/>
  <c r="N4" i="13"/>
  <c r="O4" i="13"/>
  <c r="P4" i="13"/>
  <c r="Q4" i="13"/>
  <c r="R4" i="13"/>
  <c r="S4" i="13"/>
  <c r="T4" i="13"/>
  <c r="U4" i="13"/>
  <c r="V4" i="13"/>
  <c r="W4" i="13"/>
  <c r="X4" i="13"/>
  <c r="Y4" i="13"/>
  <c r="Z4" i="13"/>
  <c r="AA4" i="13"/>
  <c r="AB4" i="13"/>
  <c r="AC4" i="13"/>
  <c r="T91" i="30"/>
  <c r="Q91" i="30"/>
  <c r="N91" i="30"/>
  <c r="K91" i="30"/>
  <c r="H91" i="30"/>
  <c r="E91" i="30"/>
  <c r="Q90" i="30"/>
  <c r="K90" i="30"/>
  <c r="E90" i="30"/>
  <c r="Q89" i="30"/>
  <c r="K89" i="30"/>
  <c r="E89" i="30"/>
  <c r="T78" i="30"/>
  <c r="T79" i="30"/>
  <c r="T80" i="30"/>
  <c r="T81" i="30"/>
  <c r="T82" i="30"/>
  <c r="T83" i="30"/>
  <c r="T84" i="30"/>
  <c r="T85" i="30"/>
  <c r="N78" i="30"/>
  <c r="N79" i="30"/>
  <c r="N80" i="30"/>
  <c r="N81" i="30"/>
  <c r="N82" i="30"/>
  <c r="N83" i="30"/>
  <c r="N84" i="30"/>
  <c r="N85" i="30"/>
  <c r="H78" i="30"/>
  <c r="H79" i="30"/>
  <c r="H80" i="30"/>
  <c r="H81" i="30"/>
  <c r="H82" i="30"/>
  <c r="H83" i="30"/>
  <c r="H84" i="30"/>
  <c r="H85" i="30"/>
  <c r="T67" i="30"/>
  <c r="Q67" i="30"/>
  <c r="N67" i="30"/>
  <c r="K67" i="30"/>
  <c r="H67" i="30"/>
  <c r="E67" i="30"/>
  <c r="Q66" i="30"/>
  <c r="K66" i="30"/>
  <c r="E66" i="30"/>
  <c r="Q65" i="30"/>
  <c r="K65" i="30"/>
  <c r="E65" i="30"/>
  <c r="T54" i="30"/>
  <c r="T55" i="30"/>
  <c r="T56" i="30"/>
  <c r="T57" i="30"/>
  <c r="T58" i="30"/>
  <c r="T59" i="30"/>
  <c r="T60" i="30"/>
  <c r="T61" i="30"/>
  <c r="N54" i="30"/>
  <c r="N55" i="30"/>
  <c r="N56" i="30"/>
  <c r="N57" i="30"/>
  <c r="N58" i="30"/>
  <c r="N59" i="30"/>
  <c r="N60" i="30"/>
  <c r="N61" i="30"/>
  <c r="H54" i="30"/>
  <c r="H55" i="30"/>
  <c r="H56" i="30"/>
  <c r="H57" i="30"/>
  <c r="H58" i="30"/>
  <c r="H59" i="30"/>
  <c r="H60" i="30"/>
  <c r="H61" i="30"/>
  <c r="T43" i="30"/>
  <c r="Q43" i="30"/>
  <c r="N43" i="30"/>
  <c r="K43" i="30"/>
  <c r="H43" i="30"/>
  <c r="E43" i="30"/>
  <c r="Q42" i="30"/>
  <c r="K42" i="30"/>
  <c r="E42" i="30"/>
  <c r="Q41" i="30"/>
  <c r="G15" i="30" s="1"/>
  <c r="C61" i="35" s="1"/>
  <c r="K41" i="30"/>
  <c r="T30" i="30"/>
  <c r="T31" i="30"/>
  <c r="T32" i="30"/>
  <c r="T33" i="30"/>
  <c r="T34" i="30"/>
  <c r="T35" i="30"/>
  <c r="T36" i="30"/>
  <c r="T37" i="30"/>
  <c r="N30" i="30"/>
  <c r="N31" i="30"/>
  <c r="N32" i="30"/>
  <c r="N33" i="30"/>
  <c r="N34" i="30"/>
  <c r="N35" i="30"/>
  <c r="N36" i="30"/>
  <c r="N37" i="30"/>
  <c r="B3" i="30"/>
  <c r="K67" i="11"/>
  <c r="N67" i="11"/>
  <c r="N54" i="11"/>
  <c r="N55" i="11"/>
  <c r="N56" i="11"/>
  <c r="N57" i="11"/>
  <c r="N58" i="11"/>
  <c r="N59" i="11"/>
  <c r="N60" i="11"/>
  <c r="N61" i="11"/>
  <c r="H54" i="11"/>
  <c r="H55" i="11"/>
  <c r="H56" i="11"/>
  <c r="H57" i="11"/>
  <c r="H58" i="11"/>
  <c r="H59" i="11"/>
  <c r="H60" i="11"/>
  <c r="H61" i="11"/>
  <c r="N30" i="11"/>
  <c r="N31" i="11"/>
  <c r="N32" i="11"/>
  <c r="N33" i="11"/>
  <c r="N34" i="11"/>
  <c r="N35" i="11"/>
  <c r="N36" i="11"/>
  <c r="N37" i="11"/>
  <c r="H30" i="11"/>
  <c r="H31" i="11"/>
  <c r="H32" i="11"/>
  <c r="H33" i="11"/>
  <c r="H34" i="11"/>
  <c r="H35" i="11"/>
  <c r="H36" i="11"/>
  <c r="H37" i="11"/>
  <c r="T30" i="11"/>
  <c r="T31" i="11"/>
  <c r="T32" i="11"/>
  <c r="T33" i="11"/>
  <c r="T34" i="11"/>
  <c r="T35" i="11"/>
  <c r="T36" i="11"/>
  <c r="T37" i="11"/>
  <c r="N78" i="11"/>
  <c r="N79" i="11"/>
  <c r="N80" i="11"/>
  <c r="N81" i="11"/>
  <c r="N82" i="11"/>
  <c r="N83" i="11"/>
  <c r="N84" i="11"/>
  <c r="N85" i="11"/>
  <c r="T78" i="11"/>
  <c r="T79" i="11"/>
  <c r="T80" i="11"/>
  <c r="T81" i="11"/>
  <c r="T82" i="11"/>
  <c r="T83" i="11"/>
  <c r="T84" i="11"/>
  <c r="T85" i="11"/>
  <c r="H78" i="11"/>
  <c r="H79" i="11"/>
  <c r="H80" i="11"/>
  <c r="H81" i="11"/>
  <c r="H82" i="11"/>
  <c r="H83" i="11"/>
  <c r="H84" i="11"/>
  <c r="H85" i="11"/>
  <c r="T54" i="11"/>
  <c r="T55" i="11"/>
  <c r="T56" i="11"/>
  <c r="T57" i="11"/>
  <c r="T58" i="11"/>
  <c r="T59" i="11"/>
  <c r="T60" i="11"/>
  <c r="T61" i="11"/>
  <c r="E89" i="11"/>
  <c r="K73" i="25"/>
  <c r="K74" i="25"/>
  <c r="K75" i="25"/>
  <c r="K75" i="24"/>
  <c r="K74" i="24"/>
  <c r="K73" i="24"/>
  <c r="K73" i="23"/>
  <c r="K75" i="26"/>
  <c r="K74" i="26"/>
  <c r="K73" i="26"/>
  <c r="K75" i="27"/>
  <c r="K74" i="27"/>
  <c r="K73" i="27"/>
  <c r="K75" i="28"/>
  <c r="K74" i="28"/>
  <c r="K73" i="28"/>
  <c r="K75" i="23"/>
  <c r="K74" i="23"/>
  <c r="K75" i="11"/>
  <c r="K74" i="11"/>
  <c r="Q41" i="11"/>
  <c r="G15" i="11" s="1"/>
  <c r="C61" i="21" s="1"/>
  <c r="Q89" i="11"/>
  <c r="K89" i="11"/>
  <c r="E90" i="11"/>
  <c r="Q90" i="11"/>
  <c r="K90" i="11"/>
  <c r="AN4" i="13"/>
  <c r="AM4" i="13"/>
  <c r="AL4" i="13"/>
  <c r="AK4" i="13"/>
  <c r="AJ4" i="13"/>
  <c r="AI4" i="13"/>
  <c r="AH4" i="13"/>
  <c r="AG4" i="13"/>
  <c r="AF4" i="13"/>
  <c r="AE4" i="13"/>
  <c r="AD4" i="13"/>
  <c r="K4" i="14"/>
  <c r="M4" i="14"/>
  <c r="L4" i="14"/>
  <c r="D9" i="8"/>
  <c r="T91" i="28"/>
  <c r="Q91" i="28"/>
  <c r="N91" i="28"/>
  <c r="K91" i="28"/>
  <c r="H91" i="28"/>
  <c r="E91" i="28"/>
  <c r="Q90" i="28"/>
  <c r="K90" i="28"/>
  <c r="E90" i="28"/>
  <c r="Q89" i="28"/>
  <c r="K89" i="28"/>
  <c r="E89" i="28"/>
  <c r="T85" i="28"/>
  <c r="N85" i="28"/>
  <c r="H85" i="28"/>
  <c r="T84" i="28"/>
  <c r="N84" i="28"/>
  <c r="H84" i="28"/>
  <c r="T83" i="28"/>
  <c r="N83" i="28"/>
  <c r="H83" i="28"/>
  <c r="T82" i="28"/>
  <c r="N82" i="28"/>
  <c r="H82" i="28"/>
  <c r="N81" i="28"/>
  <c r="H81" i="28"/>
  <c r="T67" i="28"/>
  <c r="Q67" i="28"/>
  <c r="N67" i="28"/>
  <c r="K67" i="28"/>
  <c r="H67" i="28"/>
  <c r="E67" i="28"/>
  <c r="Q66" i="28"/>
  <c r="K66" i="28"/>
  <c r="E66" i="28"/>
  <c r="Q65" i="28"/>
  <c r="K65" i="28"/>
  <c r="E65" i="28"/>
  <c r="T61" i="28"/>
  <c r="N61" i="28"/>
  <c r="H61" i="28"/>
  <c r="T60" i="28"/>
  <c r="N60" i="28"/>
  <c r="H60" i="28"/>
  <c r="T59" i="28"/>
  <c r="N59" i="28"/>
  <c r="H59" i="28"/>
  <c r="T58" i="28"/>
  <c r="N58" i="28"/>
  <c r="H58" i="28"/>
  <c r="T57" i="28"/>
  <c r="N57" i="28"/>
  <c r="H57" i="28"/>
  <c r="T43" i="28"/>
  <c r="Q43" i="28"/>
  <c r="N43" i="28"/>
  <c r="K43" i="28"/>
  <c r="H43" i="28"/>
  <c r="E43" i="28"/>
  <c r="Q42" i="28"/>
  <c r="K42" i="28"/>
  <c r="E42" i="28"/>
  <c r="Q41" i="28"/>
  <c r="G15" i="28" s="1"/>
  <c r="C67" i="21" s="1"/>
  <c r="K41" i="28"/>
  <c r="E41" i="28"/>
  <c r="T37" i="28"/>
  <c r="N37" i="28"/>
  <c r="H37" i="28"/>
  <c r="T36" i="28"/>
  <c r="N36" i="28"/>
  <c r="H36" i="28"/>
  <c r="T35" i="28"/>
  <c r="N35" i="28"/>
  <c r="H35" i="28"/>
  <c r="T34" i="28"/>
  <c r="N34" i="28"/>
  <c r="H34" i="28"/>
  <c r="T33" i="28"/>
  <c r="N33" i="28"/>
  <c r="H33" i="28"/>
  <c r="N32" i="28"/>
  <c r="N31" i="28"/>
  <c r="N30" i="28"/>
  <c r="B3" i="28"/>
  <c r="T91" i="27"/>
  <c r="Q91" i="27"/>
  <c r="N91" i="27"/>
  <c r="K91" i="27"/>
  <c r="H91" i="27"/>
  <c r="E91" i="27"/>
  <c r="Q90" i="27"/>
  <c r="K90" i="27"/>
  <c r="E90" i="27"/>
  <c r="Q89" i="27"/>
  <c r="K89" i="27"/>
  <c r="E89" i="27"/>
  <c r="T85" i="27"/>
  <c r="N85" i="27"/>
  <c r="H85" i="27"/>
  <c r="T84" i="27"/>
  <c r="N84" i="27"/>
  <c r="H84" i="27"/>
  <c r="T83" i="27"/>
  <c r="N83" i="27"/>
  <c r="H83" i="27"/>
  <c r="T82" i="27"/>
  <c r="N82" i="27"/>
  <c r="H82" i="27"/>
  <c r="T81" i="27"/>
  <c r="N81" i="27"/>
  <c r="H81" i="27"/>
  <c r="T67" i="27"/>
  <c r="Q67" i="27"/>
  <c r="N67" i="27"/>
  <c r="K67" i="27"/>
  <c r="H67" i="27"/>
  <c r="E67" i="27"/>
  <c r="Q66" i="27"/>
  <c r="K66" i="27"/>
  <c r="E66" i="27"/>
  <c r="Q65" i="27"/>
  <c r="K65" i="27"/>
  <c r="E65" i="27"/>
  <c r="T61" i="27"/>
  <c r="N61" i="27"/>
  <c r="H61" i="27"/>
  <c r="T60" i="27"/>
  <c r="N60" i="27"/>
  <c r="H60" i="27"/>
  <c r="T59" i="27"/>
  <c r="N59" i="27"/>
  <c r="H59" i="27"/>
  <c r="T58" i="27"/>
  <c r="N58" i="27"/>
  <c r="H58" i="27"/>
  <c r="T57" i="27"/>
  <c r="N57" i="27"/>
  <c r="H57" i="27"/>
  <c r="T43" i="27"/>
  <c r="Q43" i="27"/>
  <c r="N43" i="27"/>
  <c r="K43" i="27"/>
  <c r="H43" i="27"/>
  <c r="E43" i="27"/>
  <c r="Q42" i="27"/>
  <c r="K42" i="27"/>
  <c r="E42" i="27"/>
  <c r="Q41" i="27"/>
  <c r="G15" i="27" s="1"/>
  <c r="C66" i="21" s="1"/>
  <c r="K41" i="27"/>
  <c r="E41" i="27"/>
  <c r="T37" i="27"/>
  <c r="N37" i="27"/>
  <c r="H37" i="27"/>
  <c r="T36" i="27"/>
  <c r="N36" i="27"/>
  <c r="H36" i="27"/>
  <c r="T35" i="27"/>
  <c r="N35" i="27"/>
  <c r="H35" i="27"/>
  <c r="T34" i="27"/>
  <c r="N34" i="27"/>
  <c r="H34" i="27"/>
  <c r="T33" i="27"/>
  <c r="N33" i="27"/>
  <c r="H33" i="27"/>
  <c r="N32" i="27"/>
  <c r="N31" i="27"/>
  <c r="N30" i="27"/>
  <c r="B3" i="27"/>
  <c r="T91" i="26"/>
  <c r="Q91" i="26"/>
  <c r="N91" i="26"/>
  <c r="K91" i="26"/>
  <c r="H91" i="26"/>
  <c r="E91" i="26"/>
  <c r="Q90" i="26"/>
  <c r="K90" i="26"/>
  <c r="E90" i="26"/>
  <c r="Q89" i="26"/>
  <c r="K89" i="26"/>
  <c r="E89" i="26"/>
  <c r="T85" i="26"/>
  <c r="N85" i="26"/>
  <c r="H85" i="26"/>
  <c r="T84" i="26"/>
  <c r="N84" i="26"/>
  <c r="H84" i="26"/>
  <c r="T83" i="26"/>
  <c r="N83" i="26"/>
  <c r="H83" i="26"/>
  <c r="T82" i="26"/>
  <c r="N82" i="26"/>
  <c r="H82" i="26"/>
  <c r="T81" i="26"/>
  <c r="N81" i="26"/>
  <c r="H81" i="26"/>
  <c r="T67" i="26"/>
  <c r="Q67" i="26"/>
  <c r="N67" i="26"/>
  <c r="K67" i="26"/>
  <c r="H67" i="26"/>
  <c r="E67" i="26"/>
  <c r="Q66" i="26"/>
  <c r="K66" i="26"/>
  <c r="E66" i="26"/>
  <c r="Q65" i="26"/>
  <c r="K65" i="26"/>
  <c r="E65" i="26"/>
  <c r="T61" i="26"/>
  <c r="N61" i="26"/>
  <c r="H61" i="26"/>
  <c r="T60" i="26"/>
  <c r="N60" i="26"/>
  <c r="H60" i="26"/>
  <c r="T59" i="26"/>
  <c r="N59" i="26"/>
  <c r="H59" i="26"/>
  <c r="T58" i="26"/>
  <c r="N58" i="26"/>
  <c r="H58" i="26"/>
  <c r="T57" i="26"/>
  <c r="N57" i="26"/>
  <c r="H57" i="26"/>
  <c r="T43" i="26"/>
  <c r="Q43" i="26"/>
  <c r="N43" i="26"/>
  <c r="K43" i="26"/>
  <c r="H43" i="26"/>
  <c r="E43" i="26"/>
  <c r="Q42" i="26"/>
  <c r="K42" i="26"/>
  <c r="E42" i="26"/>
  <c r="Q41" i="26"/>
  <c r="G15" i="26" s="1"/>
  <c r="C65" i="21" s="1"/>
  <c r="K41" i="26"/>
  <c r="E41" i="26"/>
  <c r="T37" i="26"/>
  <c r="N37" i="26"/>
  <c r="H37" i="26"/>
  <c r="T36" i="26"/>
  <c r="N36" i="26"/>
  <c r="H36" i="26"/>
  <c r="T35" i="26"/>
  <c r="N35" i="26"/>
  <c r="H35" i="26"/>
  <c r="T34" i="26"/>
  <c r="N34" i="26"/>
  <c r="H34" i="26"/>
  <c r="T33" i="26"/>
  <c r="N33" i="26"/>
  <c r="H33" i="26"/>
  <c r="N32" i="26"/>
  <c r="N31" i="26"/>
  <c r="N30" i="26"/>
  <c r="B3" i="26"/>
  <c r="T91" i="25"/>
  <c r="Q91" i="25"/>
  <c r="N91" i="25"/>
  <c r="K91" i="25"/>
  <c r="H91" i="25"/>
  <c r="E91" i="25"/>
  <c r="Q90" i="25"/>
  <c r="K90" i="25"/>
  <c r="E90" i="25"/>
  <c r="Q89" i="25"/>
  <c r="K89" i="25"/>
  <c r="E89" i="25"/>
  <c r="T85" i="25"/>
  <c r="N85" i="25"/>
  <c r="H85" i="25"/>
  <c r="T84" i="25"/>
  <c r="N84" i="25"/>
  <c r="H84" i="25"/>
  <c r="T83" i="25"/>
  <c r="N83" i="25"/>
  <c r="H83" i="25"/>
  <c r="T82" i="25"/>
  <c r="N82" i="25"/>
  <c r="H82" i="25"/>
  <c r="T81" i="25"/>
  <c r="N81" i="25"/>
  <c r="H81" i="25"/>
  <c r="T67" i="25"/>
  <c r="Q67" i="25"/>
  <c r="N67" i="25"/>
  <c r="K67" i="25"/>
  <c r="H67" i="25"/>
  <c r="E67" i="25"/>
  <c r="Q66" i="25"/>
  <c r="K66" i="25"/>
  <c r="E66" i="25"/>
  <c r="Q65" i="25"/>
  <c r="K65" i="25"/>
  <c r="E65" i="25"/>
  <c r="T61" i="25"/>
  <c r="N61" i="25"/>
  <c r="H61" i="25"/>
  <c r="T60" i="25"/>
  <c r="N60" i="25"/>
  <c r="H60" i="25"/>
  <c r="T59" i="25"/>
  <c r="N59" i="25"/>
  <c r="H59" i="25"/>
  <c r="T58" i="25"/>
  <c r="N58" i="25"/>
  <c r="H58" i="25"/>
  <c r="T57" i="25"/>
  <c r="N57" i="25"/>
  <c r="H57" i="25"/>
  <c r="T43" i="25"/>
  <c r="Q43" i="25"/>
  <c r="N43" i="25"/>
  <c r="K43" i="25"/>
  <c r="H43" i="25"/>
  <c r="E43" i="25"/>
  <c r="Q42" i="25"/>
  <c r="K42" i="25"/>
  <c r="E42" i="25"/>
  <c r="Q41" i="25"/>
  <c r="G15" i="25" s="1"/>
  <c r="C64" i="21" s="1"/>
  <c r="K41" i="25"/>
  <c r="E41" i="25"/>
  <c r="T37" i="25"/>
  <c r="N37" i="25"/>
  <c r="H37" i="25"/>
  <c r="T36" i="25"/>
  <c r="N36" i="25"/>
  <c r="H36" i="25"/>
  <c r="T35" i="25"/>
  <c r="N35" i="25"/>
  <c r="H35" i="25"/>
  <c r="T34" i="25"/>
  <c r="N34" i="25"/>
  <c r="H34" i="25"/>
  <c r="T33" i="25"/>
  <c r="N33" i="25"/>
  <c r="H33" i="25"/>
  <c r="N32" i="25"/>
  <c r="N31" i="25"/>
  <c r="N30" i="25"/>
  <c r="B3" i="25"/>
  <c r="T91" i="24"/>
  <c r="Q91" i="24"/>
  <c r="N91" i="24"/>
  <c r="K91" i="24"/>
  <c r="H91" i="24"/>
  <c r="E91" i="24"/>
  <c r="Q90" i="24"/>
  <c r="K90" i="24"/>
  <c r="E90" i="24"/>
  <c r="Q89" i="24"/>
  <c r="K89" i="24"/>
  <c r="E89" i="24"/>
  <c r="T85" i="24"/>
  <c r="N85" i="24"/>
  <c r="H85" i="24"/>
  <c r="T84" i="24"/>
  <c r="N84" i="24"/>
  <c r="H84" i="24"/>
  <c r="T83" i="24"/>
  <c r="N83" i="24"/>
  <c r="H83" i="24"/>
  <c r="T82" i="24"/>
  <c r="N82" i="24"/>
  <c r="H82" i="24"/>
  <c r="T81" i="24"/>
  <c r="N81" i="24"/>
  <c r="H81" i="24"/>
  <c r="T67" i="24"/>
  <c r="Q67" i="24"/>
  <c r="N67" i="24"/>
  <c r="K67" i="24"/>
  <c r="H67" i="24"/>
  <c r="E67" i="24"/>
  <c r="Q66" i="24"/>
  <c r="K66" i="24"/>
  <c r="E66" i="24"/>
  <c r="Q65" i="24"/>
  <c r="K65" i="24"/>
  <c r="E65" i="24"/>
  <c r="T61" i="24"/>
  <c r="N61" i="24"/>
  <c r="H61" i="24"/>
  <c r="T60" i="24"/>
  <c r="N60" i="24"/>
  <c r="H60" i="24"/>
  <c r="T59" i="24"/>
  <c r="N59" i="24"/>
  <c r="H59" i="24"/>
  <c r="T58" i="24"/>
  <c r="N58" i="24"/>
  <c r="H58" i="24"/>
  <c r="T57" i="24"/>
  <c r="N57" i="24"/>
  <c r="H57" i="24"/>
  <c r="T43" i="24"/>
  <c r="Q43" i="24"/>
  <c r="N43" i="24"/>
  <c r="K43" i="24"/>
  <c r="H43" i="24"/>
  <c r="E43" i="24"/>
  <c r="Q42" i="24"/>
  <c r="K42" i="24"/>
  <c r="E42" i="24"/>
  <c r="Q41" i="24"/>
  <c r="G15" i="24" s="1"/>
  <c r="C63" i="21" s="1"/>
  <c r="K41" i="24"/>
  <c r="E41" i="24"/>
  <c r="T37" i="24"/>
  <c r="N37" i="24"/>
  <c r="H37" i="24"/>
  <c r="T36" i="24"/>
  <c r="N36" i="24"/>
  <c r="H36" i="24"/>
  <c r="T35" i="24"/>
  <c r="N35" i="24"/>
  <c r="H35" i="24"/>
  <c r="T34" i="24"/>
  <c r="N34" i="24"/>
  <c r="H34" i="24"/>
  <c r="T33" i="24"/>
  <c r="N33" i="24"/>
  <c r="H33" i="24"/>
  <c r="N32" i="24"/>
  <c r="N31" i="24"/>
  <c r="N30" i="24"/>
  <c r="B3" i="24"/>
  <c r="T91" i="23"/>
  <c r="Q91" i="23"/>
  <c r="N91" i="23"/>
  <c r="K91" i="23"/>
  <c r="H91" i="23"/>
  <c r="E91" i="23"/>
  <c r="Q90" i="23"/>
  <c r="K90" i="23"/>
  <c r="E90" i="23"/>
  <c r="Q89" i="23"/>
  <c r="K89" i="23"/>
  <c r="E89" i="23"/>
  <c r="T85" i="23"/>
  <c r="N85" i="23"/>
  <c r="H85" i="23"/>
  <c r="T84" i="23"/>
  <c r="N84" i="23"/>
  <c r="H84" i="23"/>
  <c r="T83" i="23"/>
  <c r="N83" i="23"/>
  <c r="H83" i="23"/>
  <c r="T82" i="23"/>
  <c r="N82" i="23"/>
  <c r="H82" i="23"/>
  <c r="T81" i="23"/>
  <c r="N81" i="23"/>
  <c r="H81" i="23"/>
  <c r="T67" i="23"/>
  <c r="Q67" i="23"/>
  <c r="N67" i="23"/>
  <c r="K67" i="23"/>
  <c r="H67" i="23"/>
  <c r="E67" i="23"/>
  <c r="Q66" i="23"/>
  <c r="K66" i="23"/>
  <c r="E66" i="23"/>
  <c r="Q65" i="23"/>
  <c r="K65" i="23"/>
  <c r="E65" i="23"/>
  <c r="T61" i="23"/>
  <c r="N61" i="23"/>
  <c r="H61" i="23"/>
  <c r="T60" i="23"/>
  <c r="N60" i="23"/>
  <c r="H60" i="23"/>
  <c r="T59" i="23"/>
  <c r="N59" i="23"/>
  <c r="H59" i="23"/>
  <c r="T58" i="23"/>
  <c r="N58" i="23"/>
  <c r="H58" i="23"/>
  <c r="T57" i="23"/>
  <c r="N57" i="23"/>
  <c r="H57" i="23"/>
  <c r="T43" i="23"/>
  <c r="Q43" i="23"/>
  <c r="N43" i="23"/>
  <c r="K43" i="23"/>
  <c r="H43" i="23"/>
  <c r="E43" i="23"/>
  <c r="Q42" i="23"/>
  <c r="K42" i="23"/>
  <c r="E42" i="23"/>
  <c r="Q41" i="23"/>
  <c r="G15" i="23" s="1"/>
  <c r="C62" i="21" s="1"/>
  <c r="K41" i="23"/>
  <c r="E41" i="23"/>
  <c r="T37" i="23"/>
  <c r="N37" i="23"/>
  <c r="H37" i="23"/>
  <c r="T36" i="23"/>
  <c r="N36" i="23"/>
  <c r="H36" i="23"/>
  <c r="T35" i="23"/>
  <c r="N35" i="23"/>
  <c r="H35" i="23"/>
  <c r="T34" i="23"/>
  <c r="N34" i="23"/>
  <c r="T33" i="23"/>
  <c r="N33" i="23"/>
  <c r="N32" i="23"/>
  <c r="N31" i="23"/>
  <c r="N30" i="23"/>
  <c r="B3" i="23"/>
  <c r="T56" i="28"/>
  <c r="N56" i="28"/>
  <c r="H78" i="28"/>
  <c r="N78" i="28"/>
  <c r="T31" i="28"/>
  <c r="T54" i="27"/>
  <c r="N80" i="26"/>
  <c r="T56" i="26"/>
  <c r="H80" i="27"/>
  <c r="T80" i="27"/>
  <c r="H56" i="27"/>
  <c r="H80" i="26"/>
  <c r="H55" i="26"/>
  <c r="T32" i="26"/>
  <c r="N55" i="25"/>
  <c r="H78" i="25"/>
  <c r="T31" i="25"/>
  <c r="H54" i="25"/>
  <c r="T56" i="25"/>
  <c r="N78" i="24"/>
  <c r="N56" i="24"/>
  <c r="H79" i="24"/>
  <c r="T32" i="24"/>
  <c r="T56" i="24"/>
  <c r="H56" i="24"/>
  <c r="N54" i="23"/>
  <c r="T55" i="23"/>
  <c r="H30" i="25"/>
  <c r="H32" i="26"/>
  <c r="H34" i="23"/>
  <c r="H32" i="24"/>
  <c r="H33" i="23"/>
  <c r="N55" i="28"/>
  <c r="N54" i="28"/>
  <c r="T54" i="28"/>
  <c r="T55" i="28"/>
  <c r="N79" i="28"/>
  <c r="N79" i="26"/>
  <c r="N78" i="26"/>
  <c r="N80" i="27"/>
  <c r="N78" i="27"/>
  <c r="T78" i="28"/>
  <c r="H79" i="28"/>
  <c r="N79" i="27"/>
  <c r="H80" i="28"/>
  <c r="N80" i="28"/>
  <c r="T55" i="26"/>
  <c r="T54" i="26"/>
  <c r="T79" i="27"/>
  <c r="T55" i="27"/>
  <c r="N56" i="27"/>
  <c r="T56" i="27"/>
  <c r="H31" i="28"/>
  <c r="N54" i="27"/>
  <c r="N55" i="27"/>
  <c r="T32" i="28"/>
  <c r="H30" i="28"/>
  <c r="T78" i="27"/>
  <c r="H32" i="28"/>
  <c r="N56" i="25"/>
  <c r="H56" i="28"/>
  <c r="H54" i="28"/>
  <c r="H55" i="28"/>
  <c r="T30" i="28"/>
  <c r="H79" i="27"/>
  <c r="H54" i="27"/>
  <c r="N56" i="26"/>
  <c r="H55" i="27"/>
  <c r="H54" i="26"/>
  <c r="H78" i="27"/>
  <c r="H56" i="26"/>
  <c r="H78" i="26"/>
  <c r="N55" i="26"/>
  <c r="H79" i="26"/>
  <c r="T31" i="27"/>
  <c r="H30" i="27"/>
  <c r="H31" i="27"/>
  <c r="N54" i="25"/>
  <c r="H32" i="27"/>
  <c r="H78" i="24"/>
  <c r="H30" i="26"/>
  <c r="T32" i="27"/>
  <c r="H31" i="26"/>
  <c r="T30" i="27"/>
  <c r="T30" i="26"/>
  <c r="H31" i="25"/>
  <c r="T31" i="26"/>
  <c r="N54" i="26"/>
  <c r="H32" i="25"/>
  <c r="T79" i="25"/>
  <c r="T78" i="25"/>
  <c r="T80" i="25"/>
  <c r="H55" i="25"/>
  <c r="T30" i="25"/>
  <c r="T80" i="26"/>
  <c r="H56" i="25"/>
  <c r="T78" i="26"/>
  <c r="H80" i="24"/>
  <c r="T31" i="24"/>
  <c r="N79" i="24"/>
  <c r="T54" i="25"/>
  <c r="H79" i="25"/>
  <c r="H80" i="25"/>
  <c r="T79" i="26"/>
  <c r="T30" i="24"/>
  <c r="N79" i="25"/>
  <c r="T78" i="24"/>
  <c r="T32" i="25"/>
  <c r="N80" i="25"/>
  <c r="N78" i="25"/>
  <c r="N80" i="24"/>
  <c r="N78" i="23"/>
  <c r="H54" i="24"/>
  <c r="T55" i="25"/>
  <c r="H30" i="23"/>
  <c r="N54" i="24"/>
  <c r="N55" i="24"/>
  <c r="N79" i="23"/>
  <c r="T79" i="24"/>
  <c r="H30" i="24"/>
  <c r="H31" i="24"/>
  <c r="N80" i="23"/>
  <c r="T80" i="24"/>
  <c r="T54" i="24"/>
  <c r="N55" i="23"/>
  <c r="T55" i="24"/>
  <c r="H55" i="24"/>
  <c r="H79" i="23"/>
  <c r="H31" i="23"/>
  <c r="H32" i="23"/>
  <c r="H78" i="23"/>
  <c r="H80" i="23"/>
  <c r="T80" i="23"/>
  <c r="N56" i="23"/>
  <c r="T79" i="23"/>
  <c r="T30" i="23"/>
  <c r="T78" i="23"/>
  <c r="H56" i="23"/>
  <c r="H54" i="23"/>
  <c r="H55" i="23"/>
  <c r="T32" i="23"/>
  <c r="T31" i="23"/>
  <c r="T56" i="23"/>
  <c r="T54" i="23"/>
  <c r="J4" i="14"/>
  <c r="I4" i="14"/>
  <c r="H4" i="14"/>
  <c r="G4" i="14"/>
  <c r="F4" i="14"/>
  <c r="E4" i="14"/>
  <c r="D4" i="14"/>
  <c r="C4" i="14"/>
  <c r="B4" i="14"/>
  <c r="B3" i="11"/>
  <c r="T91" i="11"/>
  <c r="Q91" i="11"/>
  <c r="N91" i="11"/>
  <c r="K91" i="11"/>
  <c r="H91" i="11"/>
  <c r="E91" i="11"/>
  <c r="T67" i="11"/>
  <c r="Q67" i="11"/>
  <c r="Q66" i="11"/>
  <c r="Q65" i="11"/>
  <c r="K66" i="11"/>
  <c r="K65" i="11"/>
  <c r="H67" i="11"/>
  <c r="E67" i="11"/>
  <c r="E66" i="11"/>
  <c r="E65" i="11"/>
  <c r="T43" i="11"/>
  <c r="Q43" i="11"/>
  <c r="Q42" i="11"/>
  <c r="N43" i="11"/>
  <c r="K43" i="11"/>
  <c r="K42" i="11"/>
  <c r="K41" i="11"/>
  <c r="H43" i="11"/>
  <c r="E43" i="11"/>
  <c r="E42" i="11"/>
  <c r="E41" i="11"/>
  <c r="N9" i="10"/>
  <c r="M9" i="10"/>
  <c r="L9" i="10"/>
  <c r="K9" i="10"/>
  <c r="J9" i="10"/>
  <c r="I9" i="10"/>
  <c r="H9" i="10"/>
  <c r="G9" i="10"/>
  <c r="F9" i="10"/>
  <c r="E9" i="10"/>
  <c r="B10" i="10" s="1"/>
  <c r="E18" i="10" s="1"/>
  <c r="E53" i="35"/>
  <c r="C99" i="35"/>
  <c r="E96" i="35"/>
  <c r="C73" i="35"/>
  <c r="C100" i="35"/>
  <c r="C77" i="35"/>
  <c r="D85" i="35"/>
  <c r="D52" i="35"/>
  <c r="D73" i="35"/>
  <c r="D76" i="35"/>
  <c r="D86" i="35"/>
  <c r="C34" i="35"/>
  <c r="D99" i="35"/>
  <c r="C85" i="35"/>
  <c r="E99" i="35"/>
  <c r="D78" i="35"/>
  <c r="C12" i="35"/>
  <c r="D55" i="35"/>
  <c r="C87" i="35"/>
  <c r="E74" i="35"/>
  <c r="E78" i="35"/>
  <c r="C53" i="35"/>
  <c r="C56" i="35"/>
  <c r="E100" i="35"/>
  <c r="E95" i="35"/>
  <c r="C76" i="35"/>
  <c r="D53" i="35"/>
  <c r="E51" i="35"/>
  <c r="D67" i="35"/>
  <c r="D95" i="35"/>
  <c r="E56" i="35"/>
  <c r="E87" i="35"/>
  <c r="E45" i="35"/>
  <c r="D77" i="35"/>
  <c r="C45" i="35"/>
  <c r="E12" i="35"/>
  <c r="C97" i="35"/>
  <c r="D97" i="35"/>
  <c r="C51" i="35"/>
  <c r="E23" i="35"/>
  <c r="E84" i="35"/>
  <c r="D96" i="35"/>
  <c r="D45" i="35"/>
  <c r="D23" i="35"/>
  <c r="C75" i="35"/>
  <c r="E75" i="35"/>
  <c r="E55" i="35"/>
  <c r="E54" i="35"/>
  <c r="D12" i="35"/>
  <c r="C95" i="35"/>
  <c r="E89" i="35"/>
  <c r="D54" i="35"/>
  <c r="E98" i="35"/>
  <c r="C74" i="35"/>
  <c r="C96" i="35"/>
  <c r="C78" i="35"/>
  <c r="E76" i="35"/>
  <c r="E73" i="35"/>
  <c r="D100" i="35"/>
  <c r="E34" i="35"/>
  <c r="E97" i="35"/>
  <c r="D75" i="35"/>
  <c r="C88" i="35"/>
  <c r="D84" i="35"/>
  <c r="C54" i="35"/>
  <c r="D87" i="35"/>
  <c r="C84" i="35"/>
  <c r="D51" i="35"/>
  <c r="E86" i="35"/>
  <c r="D98" i="35"/>
  <c r="C23" i="35"/>
  <c r="D34" i="35"/>
  <c r="C86" i="35"/>
  <c r="C89" i="35"/>
  <c r="E52" i="35"/>
  <c r="C55" i="35"/>
  <c r="D74" i="35"/>
  <c r="D88" i="35"/>
  <c r="D89" i="35"/>
  <c r="D56" i="35"/>
  <c r="E85" i="35"/>
  <c r="C52" i="35"/>
  <c r="E88" i="35"/>
  <c r="E77" i="35"/>
  <c r="E67" i="35"/>
  <c r="C67" i="35"/>
  <c r="C98" i="35"/>
  <c r="H18" i="10" l="1"/>
  <c r="J21" i="10"/>
  <c r="J17" i="10"/>
  <c r="M20" i="10"/>
  <c r="F22" i="10"/>
  <c r="N22" i="10"/>
  <c r="M15" i="10"/>
  <c r="N19" i="10"/>
  <c r="Q86" i="25"/>
  <c r="T77" i="25" s="1"/>
  <c r="Q88" i="25" s="1"/>
  <c r="Q38" i="25"/>
  <c r="K86" i="25"/>
  <c r="N77" i="25" s="1"/>
  <c r="K88" i="25" s="1"/>
  <c r="Q86" i="11"/>
  <c r="T77" i="11" s="1"/>
  <c r="Q88" i="11" s="1"/>
  <c r="Q38" i="11"/>
  <c r="Q38" i="26"/>
  <c r="Q62" i="27"/>
  <c r="Q86" i="28"/>
  <c r="T77" i="28" s="1"/>
  <c r="Q88" i="28" s="1"/>
  <c r="K62" i="24"/>
  <c r="N53" i="24" s="1"/>
  <c r="K64" i="24" s="1"/>
  <c r="E86" i="23"/>
  <c r="H77" i="23" s="1"/>
  <c r="E88" i="23" s="1"/>
  <c r="K86" i="26"/>
  <c r="N77" i="26" s="1"/>
  <c r="K88" i="26" s="1"/>
  <c r="K86" i="28"/>
  <c r="N77" i="28" s="1"/>
  <c r="K88" i="28" s="1"/>
  <c r="K62" i="25"/>
  <c r="N53" i="25" s="1"/>
  <c r="K64" i="25" s="1"/>
  <c r="K38" i="27"/>
  <c r="N29" i="27" s="1"/>
  <c r="K40" i="27" s="1"/>
  <c r="K62" i="28"/>
  <c r="N53" i="28" s="1"/>
  <c r="K64" i="28" s="1"/>
  <c r="E62" i="30"/>
  <c r="H53" i="30" s="1"/>
  <c r="E64" i="30" s="1"/>
  <c r="K62" i="27"/>
  <c r="N53" i="27" s="1"/>
  <c r="K64" i="27" s="1"/>
  <c r="K62" i="23"/>
  <c r="N53" i="23" s="1"/>
  <c r="K64" i="23" s="1"/>
  <c r="Q86" i="24"/>
  <c r="T77" i="24" s="1"/>
  <c r="Q88" i="24" s="1"/>
  <c r="Q86" i="23"/>
  <c r="T77" i="23" s="1"/>
  <c r="Q88" i="23" s="1"/>
  <c r="K86" i="23"/>
  <c r="N77" i="23" s="1"/>
  <c r="K88" i="23" s="1"/>
  <c r="E86" i="24"/>
  <c r="H77" i="24" s="1"/>
  <c r="E88" i="24" s="1"/>
  <c r="E38" i="25"/>
  <c r="H29" i="25" s="1"/>
  <c r="E40" i="25" s="1"/>
  <c r="E86" i="28"/>
  <c r="H77" i="28" s="1"/>
  <c r="E88" i="28" s="1"/>
  <c r="K38" i="25"/>
  <c r="N29" i="25" s="1"/>
  <c r="K40" i="25" s="1"/>
  <c r="K38" i="23"/>
  <c r="N29" i="23" s="1"/>
  <c r="K40" i="23" s="1"/>
  <c r="E38" i="24"/>
  <c r="H29" i="24" s="1"/>
  <c r="E40" i="24" s="1"/>
  <c r="Q62" i="28"/>
  <c r="E38" i="26"/>
  <c r="H29" i="26" s="1"/>
  <c r="E40" i="26" s="1"/>
  <c r="K86" i="11"/>
  <c r="N77" i="11" s="1"/>
  <c r="K88" i="11" s="1"/>
  <c r="K38" i="11"/>
  <c r="N29" i="11" s="1"/>
  <c r="K40" i="11" s="1"/>
  <c r="K86" i="24"/>
  <c r="N77" i="24" s="1"/>
  <c r="K88" i="24" s="1"/>
  <c r="Q86" i="26"/>
  <c r="T77" i="26" s="1"/>
  <c r="Q88" i="26" s="1"/>
  <c r="E86" i="26"/>
  <c r="H77" i="26" s="1"/>
  <c r="E88" i="26" s="1"/>
  <c r="K62" i="11"/>
  <c r="N53" i="11" s="1"/>
  <c r="K64" i="11" s="1"/>
  <c r="Q38" i="24"/>
  <c r="E38" i="11"/>
  <c r="H29" i="11" s="1"/>
  <c r="E40" i="11" s="1"/>
  <c r="K86" i="30"/>
  <c r="N77" i="30" s="1"/>
  <c r="K88" i="30" s="1"/>
  <c r="K38" i="30"/>
  <c r="N29" i="30" s="1"/>
  <c r="K40" i="30" s="1"/>
  <c r="E86" i="30"/>
  <c r="H77" i="30" s="1"/>
  <c r="E88" i="30" s="1"/>
  <c r="E38" i="30"/>
  <c r="H29" i="30" s="1"/>
  <c r="E40" i="30" s="1"/>
  <c r="K38" i="26"/>
  <c r="N29" i="26" s="1"/>
  <c r="K40" i="26" s="1"/>
  <c r="Q38" i="28"/>
  <c r="E38" i="23"/>
  <c r="H29" i="23" s="1"/>
  <c r="E40" i="23" s="1"/>
  <c r="Q38" i="23"/>
  <c r="K86" i="27"/>
  <c r="N77" i="27" s="1"/>
  <c r="K88" i="27" s="1"/>
  <c r="K38" i="24"/>
  <c r="N29" i="24" s="1"/>
  <c r="K40" i="24" s="1"/>
  <c r="E86" i="25"/>
  <c r="H77" i="25" s="1"/>
  <c r="E88" i="25" s="1"/>
  <c r="E62" i="27"/>
  <c r="H53" i="27" s="1"/>
  <c r="E64" i="27" s="1"/>
  <c r="K38" i="28"/>
  <c r="N29" i="28" s="1"/>
  <c r="K40" i="28" s="1"/>
  <c r="E86" i="11"/>
  <c r="H77" i="11" s="1"/>
  <c r="E88" i="11" s="1"/>
  <c r="K62" i="26"/>
  <c r="N53" i="26" s="1"/>
  <c r="K64" i="26" s="1"/>
  <c r="E38" i="28"/>
  <c r="H29" i="28" s="1"/>
  <c r="E40" i="28" s="1"/>
  <c r="E62" i="24"/>
  <c r="H53" i="24" s="1"/>
  <c r="E64" i="24" s="1"/>
  <c r="K62" i="30"/>
  <c r="N53" i="30" s="1"/>
  <c r="K64" i="30" s="1"/>
  <c r="E86" i="27"/>
  <c r="H77" i="27" s="1"/>
  <c r="E88" i="27" s="1"/>
  <c r="E62" i="11"/>
  <c r="H53" i="11" s="1"/>
  <c r="E64" i="11" s="1"/>
  <c r="E62" i="26"/>
  <c r="H53" i="26" s="1"/>
  <c r="E64" i="26" s="1"/>
  <c r="E62" i="23"/>
  <c r="H53" i="23" s="1"/>
  <c r="E64" i="23" s="1"/>
  <c r="E38" i="27"/>
  <c r="H29" i="27" s="1"/>
  <c r="E40" i="27" s="1"/>
  <c r="Q62" i="30"/>
  <c r="Q86" i="30"/>
  <c r="T77" i="30" s="1"/>
  <c r="Q88" i="30" s="1"/>
  <c r="Q38" i="30"/>
  <c r="Q62" i="11"/>
  <c r="Q62" i="23"/>
  <c r="Q62" i="24"/>
  <c r="Q62" i="25"/>
  <c r="Q62" i="26"/>
  <c r="E62" i="28"/>
  <c r="H53" i="28" s="1"/>
  <c r="E64" i="28" s="1"/>
  <c r="Q86" i="27"/>
  <c r="T77" i="27" s="1"/>
  <c r="Q88" i="27" s="1"/>
  <c r="E62" i="25"/>
  <c r="H53" i="25" s="1"/>
  <c r="E64" i="25" s="1"/>
  <c r="Q38" i="27"/>
  <c r="I19" i="10"/>
  <c r="F19" i="10"/>
  <c r="G20" i="10"/>
  <c r="E21" i="10"/>
  <c r="E19" i="10"/>
  <c r="K21" i="10"/>
  <c r="K22" i="10"/>
  <c r="K20" i="10"/>
  <c r="G18" i="10"/>
  <c r="F15" i="10"/>
  <c r="I18" i="10"/>
  <c r="M19" i="10"/>
  <c r="L22" i="10"/>
  <c r="H16" i="10"/>
  <c r="K16" i="10"/>
  <c r="F17" i="10"/>
  <c r="L20" i="10"/>
  <c r="H17" i="10"/>
  <c r="H21" i="10"/>
  <c r="J15" i="10"/>
  <c r="K18" i="10"/>
  <c r="M22" i="10"/>
  <c r="N21" i="10"/>
  <c r="E15" i="10"/>
  <c r="N15" i="10"/>
  <c r="E20" i="10"/>
  <c r="J16" i="10"/>
  <c r="J20" i="10"/>
  <c r="H20" i="10"/>
  <c r="M17" i="10"/>
  <c r="E22" i="10"/>
  <c r="F21" i="10"/>
  <c r="G15" i="10"/>
  <c r="L15" i="10"/>
  <c r="L19" i="10"/>
  <c r="J19" i="10"/>
  <c r="N16" i="10"/>
  <c r="G21" i="10"/>
  <c r="H22" i="10"/>
  <c r="F18" i="10"/>
  <c r="L21" i="10"/>
  <c r="K15" i="10"/>
  <c r="J22" i="10"/>
  <c r="N18" i="10"/>
  <c r="L18" i="10"/>
  <c r="F16" i="10"/>
  <c r="I20" i="10"/>
  <c r="I17" i="10"/>
  <c r="N17" i="10"/>
  <c r="M21" i="10"/>
  <c r="I15" i="10"/>
  <c r="J18" i="10"/>
  <c r="K19" i="10"/>
  <c r="L17" i="10"/>
  <c r="I22" i="10"/>
  <c r="G17" i="10"/>
  <c r="E17" i="10"/>
  <c r="F20" i="10"/>
  <c r="N20" i="10"/>
  <c r="H15" i="10"/>
  <c r="G19" i="10"/>
  <c r="G16" i="10"/>
  <c r="E16" i="10"/>
  <c r="M16" i="10"/>
  <c r="G22" i="10"/>
  <c r="I16" i="10"/>
  <c r="K17" i="10"/>
  <c r="H19" i="10"/>
  <c r="I21" i="10"/>
  <c r="L16" i="10"/>
  <c r="M18" i="10"/>
  <c r="J24" i="25"/>
  <c r="J48" i="25"/>
  <c r="J72" i="25"/>
  <c r="P24" i="27"/>
  <c r="P48" i="27"/>
  <c r="P72" i="27"/>
  <c r="P24" i="24"/>
  <c r="P48" i="24"/>
  <c r="P72" i="24"/>
  <c r="D24" i="23"/>
  <c r="D48" i="23"/>
  <c r="D72" i="23"/>
  <c r="J24" i="28"/>
  <c r="J48" i="28"/>
  <c r="J72" i="28"/>
  <c r="J24" i="26"/>
  <c r="J48" i="26"/>
  <c r="J72" i="26"/>
  <c r="J24" i="11"/>
  <c r="J48" i="11"/>
  <c r="J72" i="11"/>
  <c r="P24" i="25"/>
  <c r="P48" i="25"/>
  <c r="P72" i="25"/>
  <c r="D24" i="27"/>
  <c r="D48" i="27"/>
  <c r="D72" i="27"/>
  <c r="D24" i="24"/>
  <c r="D48" i="24"/>
  <c r="D72" i="24"/>
  <c r="J24" i="23"/>
  <c r="J48" i="23"/>
  <c r="J72" i="23"/>
  <c r="P24" i="28"/>
  <c r="P48" i="28"/>
  <c r="P72" i="28"/>
  <c r="P24" i="26"/>
  <c r="P48" i="26"/>
  <c r="P72" i="26"/>
  <c r="P24" i="11"/>
  <c r="P48" i="11"/>
  <c r="P72" i="11"/>
  <c r="D24" i="25"/>
  <c r="D48" i="25"/>
  <c r="D72" i="25"/>
  <c r="J24" i="27"/>
  <c r="J48" i="27"/>
  <c r="J72" i="27"/>
  <c r="J24" i="24"/>
  <c r="J48" i="24"/>
  <c r="J72" i="24"/>
  <c r="P24" i="23"/>
  <c r="P48" i="23"/>
  <c r="P72" i="23"/>
  <c r="D24" i="28"/>
  <c r="D48" i="28"/>
  <c r="D72" i="28"/>
  <c r="D24" i="26"/>
  <c r="D48" i="26"/>
  <c r="D72" i="26"/>
  <c r="D24" i="11"/>
  <c r="D48" i="11"/>
  <c r="D72" i="11"/>
  <c r="T53" i="28" l="1"/>
  <c r="Q64" i="28" s="1"/>
  <c r="H16" i="28" s="1"/>
  <c r="E78" i="21" s="1"/>
  <c r="I16" i="28"/>
  <c r="D78" i="21" s="1"/>
  <c r="T53" i="26"/>
  <c r="Q64" i="26" s="1"/>
  <c r="H16" i="26" s="1"/>
  <c r="E76" i="21" s="1"/>
  <c r="I16" i="26"/>
  <c r="D76" i="21" s="1"/>
  <c r="T53" i="25"/>
  <c r="Q64" i="25" s="1"/>
  <c r="H16" i="25" s="1"/>
  <c r="E75" i="21" s="1"/>
  <c r="I16" i="25"/>
  <c r="D75" i="21" s="1"/>
  <c r="T53" i="27"/>
  <c r="Q64" i="27" s="1"/>
  <c r="H16" i="27" s="1"/>
  <c r="E77" i="21" s="1"/>
  <c r="I16" i="27"/>
  <c r="D77" i="21" s="1"/>
  <c r="T53" i="24"/>
  <c r="Q64" i="24" s="1"/>
  <c r="H16" i="24" s="1"/>
  <c r="E74" i="21" s="1"/>
  <c r="I16" i="24"/>
  <c r="D74" i="21" s="1"/>
  <c r="T53" i="11"/>
  <c r="Q64" i="11" s="1"/>
  <c r="H16" i="11" s="1"/>
  <c r="I16" i="11"/>
  <c r="T53" i="30"/>
  <c r="Q64" i="30" s="1"/>
  <c r="H16" i="30" s="1"/>
  <c r="I16" i="30"/>
  <c r="D72" i="35" s="1"/>
  <c r="T53" i="23"/>
  <c r="Q64" i="23" s="1"/>
  <c r="H16" i="23" s="1"/>
  <c r="E73" i="21" s="1"/>
  <c r="I16" i="23"/>
  <c r="D73" i="21" s="1"/>
  <c r="T29" i="25"/>
  <c r="Q40" i="25" s="1"/>
  <c r="H15" i="25" s="1"/>
  <c r="E64" i="21" s="1"/>
  <c r="I15" i="25"/>
  <c r="D64" i="21" s="1"/>
  <c r="T29" i="28"/>
  <c r="Q40" i="28" s="1"/>
  <c r="H15" i="28" s="1"/>
  <c r="I15" i="28"/>
  <c r="D67" i="21" s="1"/>
  <c r="T29" i="23"/>
  <c r="Q40" i="23" s="1"/>
  <c r="H15" i="23" s="1"/>
  <c r="E62" i="21" s="1"/>
  <c r="I15" i="23"/>
  <c r="D62" i="21" s="1"/>
  <c r="T29" i="30"/>
  <c r="Q40" i="30" s="1"/>
  <c r="H15" i="30" s="1"/>
  <c r="I15" i="30"/>
  <c r="D61" i="35" s="1"/>
  <c r="T29" i="27"/>
  <c r="Q40" i="27" s="1"/>
  <c r="H15" i="27" s="1"/>
  <c r="E66" i="21" s="1"/>
  <c r="I15" i="27"/>
  <c r="D66" i="21" s="1"/>
  <c r="T29" i="26"/>
  <c r="Q40" i="26" s="1"/>
  <c r="H15" i="26" s="1"/>
  <c r="E65" i="21" s="1"/>
  <c r="I15" i="26"/>
  <c r="D65" i="21" s="1"/>
  <c r="T29" i="11"/>
  <c r="Q40" i="11" s="1"/>
  <c r="H15" i="11" s="1"/>
  <c r="I15" i="11"/>
  <c r="D61" i="21" s="1"/>
  <c r="T29" i="24"/>
  <c r="Q40" i="24" s="1"/>
  <c r="H15" i="24" s="1"/>
  <c r="E63" i="21" s="1"/>
  <c r="I15" i="24"/>
  <c r="D63" i="21" s="1"/>
  <c r="E63" i="23"/>
  <c r="K87" i="23"/>
  <c r="K87" i="11"/>
  <c r="Q87" i="11"/>
  <c r="Q87" i="28"/>
  <c r="Q87" i="27"/>
  <c r="Q87" i="26"/>
  <c r="Q87" i="30"/>
  <c r="Q87" i="25"/>
  <c r="Q87" i="24"/>
  <c r="Q39" i="25"/>
  <c r="Q87" i="23"/>
  <c r="K87" i="27"/>
  <c r="K87" i="25"/>
  <c r="K87" i="28"/>
  <c r="K87" i="26"/>
  <c r="K87" i="24"/>
  <c r="K87" i="30"/>
  <c r="Q63" i="30"/>
  <c r="E87" i="28"/>
  <c r="E87" i="27"/>
  <c r="E87" i="11"/>
  <c r="E87" i="30"/>
  <c r="E87" i="26"/>
  <c r="E87" i="25"/>
  <c r="E87" i="24"/>
  <c r="E87" i="23"/>
  <c r="Q63" i="28"/>
  <c r="Q63" i="27"/>
  <c r="Q63" i="11"/>
  <c r="K63" i="30"/>
  <c r="Q63" i="26"/>
  <c r="Q63" i="25"/>
  <c r="Q63" i="24"/>
  <c r="Q63" i="23"/>
  <c r="K63" i="28"/>
  <c r="K63" i="11"/>
  <c r="K63" i="27"/>
  <c r="K63" i="26"/>
  <c r="K63" i="25"/>
  <c r="K63" i="23"/>
  <c r="K63" i="24"/>
  <c r="E63" i="30"/>
  <c r="E63" i="11"/>
  <c r="E63" i="28"/>
  <c r="E63" i="27"/>
  <c r="E63" i="24"/>
  <c r="E63" i="26"/>
  <c r="E63" i="25"/>
  <c r="Q39" i="23"/>
  <c r="Q39" i="27"/>
  <c r="Q39" i="30"/>
  <c r="Q39" i="28"/>
  <c r="Q39" i="24"/>
  <c r="Q39" i="11"/>
  <c r="Q39" i="26"/>
  <c r="K39" i="27"/>
  <c r="K39" i="26"/>
  <c r="K39" i="28"/>
  <c r="K39" i="25"/>
  <c r="K39" i="24"/>
  <c r="K39" i="11"/>
  <c r="K39" i="30"/>
  <c r="K39" i="23"/>
  <c r="E39" i="11"/>
  <c r="E39" i="28"/>
  <c r="E39" i="27"/>
  <c r="E39" i="26"/>
  <c r="E39" i="30"/>
  <c r="E39" i="25"/>
  <c r="E39" i="24"/>
  <c r="E39" i="23"/>
  <c r="G18" i="30"/>
  <c r="C94" i="35" s="1"/>
  <c r="G12" i="30"/>
  <c r="I5" i="30"/>
  <c r="H18" i="30"/>
  <c r="E94" i="35" s="1"/>
  <c r="F6" i="30"/>
  <c r="F7" i="30"/>
  <c r="G11" i="30"/>
  <c r="H12" i="30"/>
  <c r="H7" i="30"/>
  <c r="I8" i="30"/>
  <c r="I7" i="30"/>
  <c r="F11" i="30"/>
  <c r="G6" i="30"/>
  <c r="I6" i="30"/>
  <c r="H8" i="30"/>
  <c r="G10" i="30"/>
  <c r="I18" i="30"/>
  <c r="D94" i="35" s="1"/>
  <c r="F5" i="30"/>
  <c r="G8" i="30"/>
  <c r="F17" i="30"/>
  <c r="G7" i="30"/>
  <c r="I10" i="30"/>
  <c r="I17" i="30"/>
  <c r="D83" i="35" s="1"/>
  <c r="H5" i="30"/>
  <c r="F18" i="30"/>
  <c r="I11" i="30"/>
  <c r="F12" i="30"/>
  <c r="F8" i="30"/>
  <c r="G5" i="30"/>
  <c r="H6" i="30"/>
  <c r="H10" i="30"/>
  <c r="H11" i="30"/>
  <c r="I12" i="30"/>
  <c r="H17" i="30"/>
  <c r="E83" i="35" s="1"/>
  <c r="G17" i="30"/>
  <c r="C83" i="35" s="1"/>
  <c r="I8" i="27"/>
  <c r="H5" i="27"/>
  <c r="G8" i="27"/>
  <c r="I5" i="27"/>
  <c r="H6" i="27"/>
  <c r="H10" i="27"/>
  <c r="G5" i="27"/>
  <c r="I6" i="27"/>
  <c r="I10" i="27"/>
  <c r="H7" i="27"/>
  <c r="G6" i="27"/>
  <c r="G10" i="27"/>
  <c r="I7" i="27"/>
  <c r="H8" i="27"/>
  <c r="G7" i="27"/>
  <c r="H12" i="27"/>
  <c r="I17" i="27"/>
  <c r="D88" i="21" s="1"/>
  <c r="F5" i="27"/>
  <c r="H17" i="27"/>
  <c r="E88" i="21" s="1"/>
  <c r="G17" i="27"/>
  <c r="C88" i="21" s="1"/>
  <c r="H18" i="27"/>
  <c r="E99" i="21" s="1"/>
  <c r="F17" i="27"/>
  <c r="E25" i="27"/>
  <c r="I12" i="27"/>
  <c r="G12" i="27"/>
  <c r="G11" i="27"/>
  <c r="F12" i="27"/>
  <c r="E26" i="27"/>
  <c r="I11" i="27"/>
  <c r="F11" i="27"/>
  <c r="F8" i="27"/>
  <c r="F18" i="27"/>
  <c r="F7" i="27"/>
  <c r="G18" i="27"/>
  <c r="C99" i="21" s="1"/>
  <c r="H11" i="27"/>
  <c r="F6" i="27"/>
  <c r="I18" i="27"/>
  <c r="D99" i="21" s="1"/>
  <c r="E27" i="27"/>
  <c r="E74" i="23"/>
  <c r="E73" i="23"/>
  <c r="E75" i="23"/>
  <c r="Q25" i="28"/>
  <c r="H6" i="23"/>
  <c r="I5" i="23"/>
  <c r="H10" i="23"/>
  <c r="G8" i="23"/>
  <c r="H7" i="23"/>
  <c r="I6" i="23"/>
  <c r="G5" i="23"/>
  <c r="I10" i="23"/>
  <c r="I7" i="23"/>
  <c r="G6" i="23"/>
  <c r="G10" i="23"/>
  <c r="H8" i="23"/>
  <c r="G7" i="23"/>
  <c r="H5" i="23"/>
  <c r="I8" i="23"/>
  <c r="G12" i="23"/>
  <c r="F6" i="23"/>
  <c r="F12" i="23"/>
  <c r="F18" i="23"/>
  <c r="I11" i="23"/>
  <c r="G11" i="23"/>
  <c r="E26" i="23"/>
  <c r="H11" i="23"/>
  <c r="F11" i="23"/>
  <c r="I18" i="23"/>
  <c r="D95" i="21" s="1"/>
  <c r="F8" i="23"/>
  <c r="G18" i="23"/>
  <c r="C95" i="21" s="1"/>
  <c r="F7" i="23"/>
  <c r="F5" i="23"/>
  <c r="E25" i="23"/>
  <c r="F17" i="23"/>
  <c r="H12" i="23"/>
  <c r="H17" i="23"/>
  <c r="E84" i="21" s="1"/>
  <c r="H18" i="23"/>
  <c r="E95" i="21" s="1"/>
  <c r="G17" i="23"/>
  <c r="C84" i="21" s="1"/>
  <c r="E27" i="23"/>
  <c r="I17" i="23"/>
  <c r="D84" i="21" s="1"/>
  <c r="I12" i="23"/>
  <c r="E75" i="28"/>
  <c r="E74" i="28"/>
  <c r="E73" i="28"/>
  <c r="E75" i="25"/>
  <c r="E73" i="25"/>
  <c r="E74" i="25"/>
  <c r="Q25" i="26"/>
  <c r="K51" i="27"/>
  <c r="K49" i="27"/>
  <c r="K50" i="27"/>
  <c r="K25" i="27"/>
  <c r="K27" i="27"/>
  <c r="K26" i="27"/>
  <c r="E50" i="28"/>
  <c r="E49" i="28"/>
  <c r="E51" i="28"/>
  <c r="E49" i="25"/>
  <c r="E50" i="25"/>
  <c r="E51" i="25"/>
  <c r="K49" i="23"/>
  <c r="K51" i="23"/>
  <c r="K50" i="23"/>
  <c r="K49" i="11"/>
  <c r="K50" i="11"/>
  <c r="K51" i="11"/>
  <c r="Q51" i="24"/>
  <c r="Q49" i="24"/>
  <c r="Q50" i="24"/>
  <c r="H7" i="11"/>
  <c r="I6" i="11"/>
  <c r="G5" i="11"/>
  <c r="I10" i="11"/>
  <c r="I7" i="11"/>
  <c r="G6" i="11"/>
  <c r="G10" i="11"/>
  <c r="H8" i="11"/>
  <c r="I8" i="11"/>
  <c r="G7" i="11"/>
  <c r="H5" i="11"/>
  <c r="G8" i="11"/>
  <c r="H6" i="11"/>
  <c r="I5" i="11"/>
  <c r="H10" i="11"/>
  <c r="G17" i="11"/>
  <c r="F7" i="11"/>
  <c r="E25" i="11"/>
  <c r="F8" i="11"/>
  <c r="F6" i="11"/>
  <c r="G12" i="11"/>
  <c r="F5" i="11"/>
  <c r="G11" i="11"/>
  <c r="E27" i="11"/>
  <c r="F17" i="11"/>
  <c r="F11" i="11"/>
  <c r="I17" i="11"/>
  <c r="I18" i="11"/>
  <c r="I12" i="11"/>
  <c r="G18" i="11"/>
  <c r="E26" i="11"/>
  <c r="I11" i="11"/>
  <c r="F18" i="11"/>
  <c r="F12" i="11"/>
  <c r="H11" i="11"/>
  <c r="H18" i="11"/>
  <c r="H12" i="11"/>
  <c r="H17" i="11"/>
  <c r="E50" i="23"/>
  <c r="E51" i="23"/>
  <c r="E49" i="23"/>
  <c r="H7" i="26"/>
  <c r="I6" i="26"/>
  <c r="G5" i="26"/>
  <c r="I10" i="26"/>
  <c r="I7" i="26"/>
  <c r="G6" i="26"/>
  <c r="G10" i="26"/>
  <c r="H8" i="26"/>
  <c r="G7" i="26"/>
  <c r="H5" i="26"/>
  <c r="I8" i="26"/>
  <c r="H6" i="26"/>
  <c r="I5" i="26"/>
  <c r="H10" i="26"/>
  <c r="G8" i="26"/>
  <c r="G12" i="26"/>
  <c r="H11" i="26"/>
  <c r="F12" i="26"/>
  <c r="I11" i="26"/>
  <c r="F6" i="26"/>
  <c r="G11" i="26"/>
  <c r="F11" i="26"/>
  <c r="I18" i="26"/>
  <c r="D98" i="21" s="1"/>
  <c r="F8" i="26"/>
  <c r="F18" i="26"/>
  <c r="G18" i="26"/>
  <c r="C98" i="21" s="1"/>
  <c r="F7" i="26"/>
  <c r="H12" i="26"/>
  <c r="H17" i="26"/>
  <c r="E87" i="21" s="1"/>
  <c r="H18" i="26"/>
  <c r="E98" i="21" s="1"/>
  <c r="E26" i="26"/>
  <c r="I17" i="26"/>
  <c r="D87" i="21" s="1"/>
  <c r="E25" i="26"/>
  <c r="G17" i="26"/>
  <c r="C87" i="21" s="1"/>
  <c r="E27" i="26"/>
  <c r="F17" i="26"/>
  <c r="I12" i="26"/>
  <c r="F5" i="26"/>
  <c r="Q25" i="25"/>
  <c r="I6" i="28"/>
  <c r="I10" i="28"/>
  <c r="H7" i="28"/>
  <c r="G6" i="28"/>
  <c r="G10" i="28"/>
  <c r="I7" i="28"/>
  <c r="H8" i="28"/>
  <c r="G7" i="28"/>
  <c r="I8" i="28"/>
  <c r="H5" i="28"/>
  <c r="G8" i="28"/>
  <c r="I5" i="28"/>
  <c r="H6" i="28"/>
  <c r="H10" i="28"/>
  <c r="G5" i="28"/>
  <c r="F11" i="28"/>
  <c r="I18" i="28"/>
  <c r="D100" i="21" s="1"/>
  <c r="F8" i="28"/>
  <c r="E27" i="28"/>
  <c r="G18" i="28"/>
  <c r="C100" i="21" s="1"/>
  <c r="F7" i="28"/>
  <c r="H11" i="28"/>
  <c r="F18" i="28"/>
  <c r="F6" i="28"/>
  <c r="I12" i="28"/>
  <c r="H12" i="28"/>
  <c r="I17" i="28"/>
  <c r="D89" i="21" s="1"/>
  <c r="F5" i="28"/>
  <c r="E25" i="28"/>
  <c r="H17" i="28"/>
  <c r="E89" i="21" s="1"/>
  <c r="G17" i="28"/>
  <c r="C89" i="21" s="1"/>
  <c r="H18" i="28"/>
  <c r="E100" i="21" s="1"/>
  <c r="F17" i="28"/>
  <c r="E26" i="28"/>
  <c r="G12" i="28"/>
  <c r="F12" i="28"/>
  <c r="I11" i="28"/>
  <c r="G11" i="28"/>
  <c r="I7" i="25"/>
  <c r="G6" i="25"/>
  <c r="G10" i="25"/>
  <c r="H8" i="25"/>
  <c r="G7" i="25"/>
  <c r="H5" i="25"/>
  <c r="I8" i="25"/>
  <c r="H6" i="25"/>
  <c r="I5" i="25"/>
  <c r="H10" i="25"/>
  <c r="G8" i="25"/>
  <c r="H7" i="25"/>
  <c r="I6" i="25"/>
  <c r="G5" i="25"/>
  <c r="I10" i="25"/>
  <c r="F11" i="25"/>
  <c r="I12" i="25"/>
  <c r="I18" i="25"/>
  <c r="D97" i="21" s="1"/>
  <c r="F8" i="25"/>
  <c r="G18" i="25"/>
  <c r="C97" i="21" s="1"/>
  <c r="F7" i="25"/>
  <c r="H11" i="25"/>
  <c r="F18" i="25"/>
  <c r="F6" i="25"/>
  <c r="E26" i="25"/>
  <c r="H12" i="25"/>
  <c r="I17" i="25"/>
  <c r="D86" i="21" s="1"/>
  <c r="F5" i="25"/>
  <c r="H17" i="25"/>
  <c r="E86" i="21" s="1"/>
  <c r="G17" i="25"/>
  <c r="C86" i="21" s="1"/>
  <c r="H18" i="25"/>
  <c r="E97" i="21" s="1"/>
  <c r="F17" i="25"/>
  <c r="G12" i="25"/>
  <c r="F12" i="25"/>
  <c r="E25" i="25"/>
  <c r="I11" i="25"/>
  <c r="G11" i="25"/>
  <c r="E27" i="25"/>
  <c r="K25" i="23"/>
  <c r="K26" i="23"/>
  <c r="K27" i="23"/>
  <c r="K27" i="11"/>
  <c r="K26" i="11"/>
  <c r="K25" i="11"/>
  <c r="Q25" i="24"/>
  <c r="E74" i="26"/>
  <c r="E75" i="26"/>
  <c r="E73" i="26"/>
  <c r="E49" i="26"/>
  <c r="E50" i="26"/>
  <c r="E51" i="26"/>
  <c r="E75" i="24"/>
  <c r="E74" i="24"/>
  <c r="E73" i="24"/>
  <c r="K27" i="24"/>
  <c r="K25" i="24"/>
  <c r="K26" i="24"/>
  <c r="Q50" i="25"/>
  <c r="Q51" i="25"/>
  <c r="Q49" i="25"/>
  <c r="Q49" i="23"/>
  <c r="Q51" i="23"/>
  <c r="Q50" i="23"/>
  <c r="Q50" i="11"/>
  <c r="Q51" i="11"/>
  <c r="Q49" i="11"/>
  <c r="E49" i="24"/>
  <c r="E51" i="24"/>
  <c r="E50" i="24"/>
  <c r="K49" i="26"/>
  <c r="K50" i="26"/>
  <c r="K51" i="26"/>
  <c r="Q51" i="27"/>
  <c r="Q50" i="27"/>
  <c r="Q49" i="27"/>
  <c r="K25" i="28"/>
  <c r="K27" i="28"/>
  <c r="K26" i="28"/>
  <c r="Q49" i="28"/>
  <c r="Q50" i="28"/>
  <c r="Q51" i="28"/>
  <c r="Q25" i="23"/>
  <c r="Q25" i="11"/>
  <c r="G7" i="24"/>
  <c r="H5" i="24"/>
  <c r="I8" i="24"/>
  <c r="H6" i="24"/>
  <c r="I5" i="24"/>
  <c r="H10" i="24"/>
  <c r="G8" i="24"/>
  <c r="H7" i="24"/>
  <c r="I6" i="24"/>
  <c r="G5" i="24"/>
  <c r="I10" i="24"/>
  <c r="I7" i="24"/>
  <c r="G6" i="24"/>
  <c r="G10" i="24"/>
  <c r="H8" i="24"/>
  <c r="H12" i="24"/>
  <c r="I17" i="24"/>
  <c r="D85" i="21" s="1"/>
  <c r="F5" i="24"/>
  <c r="H17" i="24"/>
  <c r="E85" i="21" s="1"/>
  <c r="G17" i="24"/>
  <c r="C85" i="21" s="1"/>
  <c r="E25" i="24"/>
  <c r="G11" i="24"/>
  <c r="H18" i="24"/>
  <c r="E96" i="21" s="1"/>
  <c r="F17" i="24"/>
  <c r="I12" i="24"/>
  <c r="E26" i="24"/>
  <c r="G12" i="24"/>
  <c r="E27" i="24"/>
  <c r="F12" i="24"/>
  <c r="I11" i="24"/>
  <c r="F6" i="24"/>
  <c r="F8" i="24"/>
  <c r="H11" i="24"/>
  <c r="I18" i="24"/>
  <c r="D96" i="21" s="1"/>
  <c r="G18" i="24"/>
  <c r="C96" i="21" s="1"/>
  <c r="F18" i="24"/>
  <c r="F7" i="24"/>
  <c r="F11" i="24"/>
  <c r="K27" i="26"/>
  <c r="K25" i="26"/>
  <c r="K26" i="26"/>
  <c r="Q25" i="27"/>
  <c r="E74" i="11"/>
  <c r="E73" i="11"/>
  <c r="E75" i="11"/>
  <c r="E73" i="27"/>
  <c r="E74" i="27"/>
  <c r="E75" i="27"/>
  <c r="K26" i="25"/>
  <c r="K25" i="25"/>
  <c r="K27" i="25"/>
  <c r="E51" i="11"/>
  <c r="E49" i="11"/>
  <c r="E50" i="11"/>
  <c r="K50" i="24"/>
  <c r="K51" i="24"/>
  <c r="K49" i="24"/>
  <c r="Q49" i="26"/>
  <c r="Q50" i="26"/>
  <c r="Q51" i="26"/>
  <c r="E51" i="27"/>
  <c r="E49" i="27"/>
  <c r="E50" i="27"/>
  <c r="K49" i="28"/>
  <c r="K50" i="28"/>
  <c r="K51" i="28"/>
  <c r="K51" i="25"/>
  <c r="K50" i="25"/>
  <c r="K49" i="25"/>
  <c r="D21" i="35"/>
  <c r="C17" i="35"/>
  <c r="E40" i="35"/>
  <c r="D7" i="35"/>
  <c r="C53" i="21"/>
  <c r="E39" i="35"/>
  <c r="E7" i="35"/>
  <c r="E53" i="21"/>
  <c r="E42" i="21"/>
  <c r="C50" i="35"/>
  <c r="C43" i="21"/>
  <c r="D43" i="21"/>
  <c r="C10" i="21"/>
  <c r="C18" i="35"/>
  <c r="D22" i="35"/>
  <c r="C32" i="21"/>
  <c r="E9" i="21"/>
  <c r="C62" i="35"/>
  <c r="E18" i="35"/>
  <c r="E34" i="21"/>
  <c r="E50" i="35"/>
  <c r="E28" i="21"/>
  <c r="E6" i="21"/>
  <c r="E17" i="35"/>
  <c r="C21" i="21"/>
  <c r="D6" i="35"/>
  <c r="C30" i="21"/>
  <c r="D62" i="35"/>
  <c r="E43" i="35"/>
  <c r="C50" i="21"/>
  <c r="C41" i="35"/>
  <c r="D56" i="21"/>
  <c r="E65" i="35"/>
  <c r="C31" i="21"/>
  <c r="D63" i="35"/>
  <c r="E33" i="35"/>
  <c r="E29" i="35"/>
  <c r="C54" i="21"/>
  <c r="D22" i="21"/>
  <c r="E22" i="35"/>
  <c r="D39" i="21"/>
  <c r="D39" i="35"/>
  <c r="E23" i="21"/>
  <c r="E11" i="35"/>
  <c r="C8" i="21"/>
  <c r="D29" i="21"/>
  <c r="D40" i="35"/>
  <c r="C56" i="21"/>
  <c r="E12" i="21"/>
  <c r="D53" i="21"/>
  <c r="C23" i="21"/>
  <c r="D28" i="35"/>
  <c r="D41" i="35"/>
  <c r="D19" i="35"/>
  <c r="D50" i="35"/>
  <c r="E62" i="35"/>
  <c r="D64" i="35"/>
  <c r="C40" i="35"/>
  <c r="C40" i="21"/>
  <c r="C31" i="35"/>
  <c r="C44" i="35"/>
  <c r="C45" i="21"/>
  <c r="D55" i="21"/>
  <c r="D11" i="21"/>
  <c r="E8" i="21"/>
  <c r="E44" i="21"/>
  <c r="E11" i="21"/>
  <c r="D8" i="35"/>
  <c r="E30" i="21"/>
  <c r="D65" i="35"/>
  <c r="D31" i="21"/>
  <c r="C20" i="21"/>
  <c r="E22" i="21"/>
  <c r="C29" i="21"/>
  <c r="E33" i="21"/>
  <c r="E20" i="21"/>
  <c r="E41" i="35"/>
  <c r="C28" i="35"/>
  <c r="C43" i="35"/>
  <c r="C9" i="21"/>
  <c r="E9" i="35"/>
  <c r="D10" i="35"/>
  <c r="D44" i="35"/>
  <c r="D19" i="21"/>
  <c r="D20" i="21"/>
  <c r="C42" i="35"/>
  <c r="E52" i="21"/>
  <c r="D17" i="35"/>
  <c r="C41" i="21"/>
  <c r="D9" i="21"/>
  <c r="C22" i="35"/>
  <c r="C66" i="35"/>
  <c r="D34" i="21"/>
  <c r="E28" i="35"/>
  <c r="C52" i="21"/>
  <c r="E51" i="21"/>
  <c r="D66" i="35"/>
  <c r="C9" i="35"/>
  <c r="C7" i="21"/>
  <c r="C34" i="21"/>
  <c r="E20" i="35"/>
  <c r="D33" i="21"/>
  <c r="E7" i="21"/>
  <c r="C6" i="21"/>
  <c r="D43" i="35"/>
  <c r="D18" i="21"/>
  <c r="D32" i="35"/>
  <c r="D54" i="21"/>
  <c r="D31" i="35"/>
  <c r="C21" i="35"/>
  <c r="E19" i="21"/>
  <c r="C55" i="21"/>
  <c r="E18" i="21"/>
  <c r="D51" i="21"/>
  <c r="E30" i="35"/>
  <c r="D30" i="21"/>
  <c r="E45" i="21"/>
  <c r="E43" i="21"/>
  <c r="E6" i="35"/>
  <c r="C33" i="21"/>
  <c r="E21" i="21"/>
  <c r="E40" i="21"/>
  <c r="E63" i="35"/>
  <c r="C20" i="35"/>
  <c r="D44" i="21"/>
  <c r="D12" i="21"/>
  <c r="D10" i="21"/>
  <c r="C10" i="35"/>
  <c r="D30" i="35"/>
  <c r="C39" i="35"/>
  <c r="C65" i="35"/>
  <c r="D32" i="21"/>
  <c r="D20" i="35"/>
  <c r="E55" i="21"/>
  <c r="D40" i="21"/>
  <c r="C39" i="21"/>
  <c r="C7" i="35"/>
  <c r="C30" i="35"/>
  <c r="C63" i="35"/>
  <c r="C33" i="35"/>
  <c r="D42" i="35"/>
  <c r="E19" i="35"/>
  <c r="E21" i="35"/>
  <c r="C64" i="35"/>
  <c r="D17" i="21"/>
  <c r="E41" i="21"/>
  <c r="C8" i="35"/>
  <c r="D28" i="21"/>
  <c r="D7" i="21"/>
  <c r="E66" i="35"/>
  <c r="D11" i="35"/>
  <c r="C42" i="21"/>
  <c r="E31" i="35"/>
  <c r="C12" i="21"/>
  <c r="E8" i="35"/>
  <c r="D45" i="21"/>
  <c r="C44" i="21"/>
  <c r="D18" i="35"/>
  <c r="E29" i="21"/>
  <c r="D23" i="21"/>
  <c r="D52" i="21"/>
  <c r="E17" i="21"/>
  <c r="E42" i="35"/>
  <c r="D41" i="21"/>
  <c r="E31" i="21"/>
  <c r="D8" i="21"/>
  <c r="D50" i="21"/>
  <c r="C11" i="35"/>
  <c r="E10" i="35"/>
  <c r="E64" i="35"/>
  <c r="D6" i="21"/>
  <c r="C29" i="35"/>
  <c r="C19" i="21"/>
  <c r="D9" i="35"/>
  <c r="E56" i="21"/>
  <c r="D29" i="35"/>
  <c r="D33" i="35"/>
  <c r="C22" i="21"/>
  <c r="C32" i="35"/>
  <c r="C28" i="21"/>
  <c r="D21" i="21"/>
  <c r="E32" i="35"/>
  <c r="D42" i="21"/>
  <c r="E32" i="21"/>
  <c r="E50" i="21"/>
  <c r="C11" i="21"/>
  <c r="C18" i="21"/>
  <c r="E10" i="21"/>
  <c r="E54" i="21"/>
  <c r="C6" i="35"/>
  <c r="C51" i="21"/>
  <c r="E39" i="21"/>
  <c r="C17" i="21"/>
  <c r="C19" i="35"/>
  <c r="E44" i="35"/>
  <c r="E67" i="21" l="1"/>
  <c r="E61" i="21"/>
  <c r="D72" i="21"/>
  <c r="E72" i="21"/>
  <c r="C83" i="21"/>
  <c r="D83" i="21"/>
  <c r="E83" i="21"/>
  <c r="D94" i="21"/>
  <c r="E94" i="21"/>
  <c r="C94" i="21"/>
  <c r="E72" i="35"/>
  <c r="E61" i="35"/>
  <c r="I19" i="30"/>
  <c r="F19" i="30"/>
  <c r="H19" i="30"/>
  <c r="G19" i="30"/>
  <c r="F19" i="25"/>
  <c r="I19" i="24"/>
  <c r="H19" i="25"/>
  <c r="G19" i="23"/>
  <c r="G19" i="28"/>
  <c r="F19" i="11"/>
  <c r="F19" i="28"/>
  <c r="F19" i="23"/>
  <c r="G19" i="27"/>
  <c r="H19" i="11"/>
  <c r="G19" i="25"/>
  <c r="G19" i="24"/>
  <c r="G19" i="26"/>
  <c r="F19" i="27"/>
  <c r="I19" i="28"/>
  <c r="F19" i="26"/>
  <c r="G19" i="11"/>
  <c r="I19" i="25"/>
  <c r="I19" i="26"/>
  <c r="I19" i="11"/>
  <c r="H19" i="23"/>
  <c r="I19" i="23"/>
  <c r="I19" i="27"/>
  <c r="H19" i="28"/>
  <c r="H19" i="26"/>
  <c r="H19" i="24"/>
  <c r="F19" i="24"/>
  <c r="H19" i="27"/>
</calcChain>
</file>

<file path=xl/sharedStrings.xml><?xml version="1.0" encoding="utf-8"?>
<sst xmlns="http://schemas.openxmlformats.org/spreadsheetml/2006/main" count="2800" uniqueCount="248">
  <si>
    <t>Welcome</t>
  </si>
  <si>
    <t>About GPP</t>
  </si>
  <si>
    <t>TABLES</t>
  </si>
  <si>
    <t>RPE PERCENTAGE</t>
  </si>
  <si>
    <t>WEEK</t>
  </si>
  <si>
    <t>COMPETITION SQUAT</t>
  </si>
  <si>
    <t>About RPE</t>
  </si>
  <si>
    <t>COMPETITION BENCH</t>
  </si>
  <si>
    <t>COMPETITION PRESS</t>
  </si>
  <si>
    <t>Pendlay Row</t>
  </si>
  <si>
    <t>About AMRAP</t>
  </si>
  <si>
    <t>About Modifications</t>
  </si>
  <si>
    <t>About Myo-Reps</t>
  </si>
  <si>
    <t>1 REP</t>
  </si>
  <si>
    <t>2 REPS</t>
  </si>
  <si>
    <t>3 REPS</t>
  </si>
  <si>
    <t>4 REPS</t>
  </si>
  <si>
    <t>5 REPS</t>
  </si>
  <si>
    <t>6 REPS</t>
  </si>
  <si>
    <t>7 REPS</t>
  </si>
  <si>
    <t>8 REPS</t>
  </si>
  <si>
    <t>9 REPS</t>
  </si>
  <si>
    <t>10 REPS</t>
  </si>
  <si>
    <t>KNOWN 10 RPE</t>
  </si>
  <si>
    <t>KNOWN 9 RPE</t>
  </si>
  <si>
    <t>KNOWN 8 RPE</t>
  </si>
  <si>
    <t>ESTIMATED 1 REP MAX</t>
  </si>
  <si>
    <t>10 RPE</t>
  </si>
  <si>
    <t>9.5 RPE</t>
  </si>
  <si>
    <t>9.0 RPE</t>
  </si>
  <si>
    <t>8.5 RPE</t>
  </si>
  <si>
    <t>8.0 RPE</t>
  </si>
  <si>
    <t>7.5 RPE</t>
  </si>
  <si>
    <t>7.0 RPE</t>
  </si>
  <si>
    <t>6.5 RPE</t>
  </si>
  <si>
    <t>ESTIMATED RPE CALCULATOR</t>
  </si>
  <si>
    <t>DO NOT CHANGE OR DELETE THIS LINE</t>
  </si>
  <si>
    <t>HELP</t>
  </si>
  <si>
    <t>Help Text</t>
  </si>
  <si>
    <t>HELP &amp; INFORMATION</t>
  </si>
  <si>
    <t>SET</t>
  </si>
  <si>
    <t>REPS</t>
  </si>
  <si>
    <t>WEIGHT</t>
  </si>
  <si>
    <t>RPE</t>
  </si>
  <si>
    <t>SET 1</t>
  </si>
  <si>
    <t>SET 2</t>
  </si>
  <si>
    <t>SET 3</t>
  </si>
  <si>
    <t>SET 4</t>
  </si>
  <si>
    <t>SET 5</t>
  </si>
  <si>
    <t>SET 6</t>
  </si>
  <si>
    <t>SET 7</t>
  </si>
  <si>
    <t>SET 8</t>
  </si>
  <si>
    <t>SET 9</t>
  </si>
  <si>
    <t>COEFFICIENT</t>
  </si>
  <si>
    <t>COEFFICIENT NO.</t>
  </si>
  <si>
    <t>RPE COEFFICIENT</t>
  </si>
  <si>
    <t>LISTS</t>
  </si>
  <si>
    <t>[SELECT EXERCISE TYPE]</t>
  </si>
  <si>
    <t>REPS &amp; RPE</t>
  </si>
  <si>
    <t>REST PERIODS</t>
  </si>
  <si>
    <t>METHOD</t>
  </si>
  <si>
    <t>SUPPLEMENTAL BENCH - METHOD 1</t>
  </si>
  <si>
    <t>SUPPLEMENTAL BENCH - METHOD 2</t>
  </si>
  <si>
    <t>SUPPLEMENTAL SQUAT - METHOD 1</t>
  </si>
  <si>
    <t>SUPPLEMENTAL SQUAT - METHOD 2</t>
  </si>
  <si>
    <t>INTENSITY</t>
  </si>
  <si>
    <t>ESTIMATED ONE-REP MAX</t>
  </si>
  <si>
    <t>FATIGUE</t>
  </si>
  <si>
    <t>AVERAGE INTENSITY</t>
  </si>
  <si>
    <t>TONNAGE</t>
  </si>
  <si>
    <t>COMPETITION DEAD LIFT</t>
  </si>
  <si>
    <t>SUPPLEMENTAL DEAD LIFT - METHOD 2</t>
  </si>
  <si>
    <t>TOTALS</t>
  </si>
  <si>
    <t>=ROUNDUP(L29/(VLOOKUP(1,tblRPECoefficientWithoutColumnHeaders,2,0)*M29^2+VLOOKUP(2,tblRPECoefficientWithoutColumnHeaders,2,0)*M29+VLOOKUP(3,tblRPECoefficientWithoutColumnHeaders,2,0)),0)</t>
  </si>
  <si>
    <t>EXERCISE</t>
  </si>
  <si>
    <t>TOTALS BY EXERCISE</t>
  </si>
  <si>
    <t>PROGRAM SCHEDULE</t>
  </si>
  <si>
    <t>PROGRAM EXERCISE DETAILS</t>
  </si>
  <si>
    <t>About Intensity</t>
  </si>
  <si>
    <t>AMRAP means, "as many reps as possible." For chin ups and pull ups, this does not mean to go to failure, but rather try and accumulate as many reps as possible within the allotted time. This is ideally done in SUBMAXIMAL SETS, e.g. try and leave 1-2 reps in the tank and beat the previous week's total number.
If you cannot do unassisted chin ups or pull ups, use a band or assisted pull up machine (Gravitron). Alternatively, you can do lat pull downs and I'd argue that if you're good at chins/pull ups already- you might take a "chin holiday" for a few weeks here and work on the lat pull down. Your wrists and elbows may appreciate it!
For equipment limitations, please replace whatever you don't have or cannot do (due to prior injury or other limitations) with something similar, e.g. for leg press/belt squat/front squat- you could theoretically do a regular back squat or lunges (if your knees will tolerate them). Please don't buy another gym membership because of me!
You'll notice that there isn't a lot of fluff here that you see in magazine programs. That's by design. We're trying to stimulate a lot of growth in the most economical way possible.</t>
  </si>
  <si>
    <t>Find information to answer questions on various topics here. Select a help topic from the menu below:</t>
  </si>
  <si>
    <t>CALCULATORS</t>
  </si>
  <si>
    <t>How to Use Calculators</t>
  </si>
  <si>
    <t>ANALYSIS</t>
  </si>
  <si>
    <t>HOW TO USE</t>
  </si>
  <si>
    <t xml:space="preserve">Squat </t>
  </si>
  <si>
    <t>Press</t>
  </si>
  <si>
    <t>2ct Paused Squat</t>
  </si>
  <si>
    <t>Push Press</t>
  </si>
  <si>
    <t>303 Tempo Squat</t>
  </si>
  <si>
    <t>Press 2.0</t>
  </si>
  <si>
    <t>530 Tempo Squat</t>
  </si>
  <si>
    <t>Bench Press (Comp)</t>
  </si>
  <si>
    <t>Pin Squat</t>
  </si>
  <si>
    <t>2ct paused bench</t>
  </si>
  <si>
    <t>Front Squat</t>
  </si>
  <si>
    <t>3ct paused bench</t>
  </si>
  <si>
    <t>Touch n Go Bench</t>
  </si>
  <si>
    <t>Close Grip bench</t>
  </si>
  <si>
    <t>Floor Press</t>
  </si>
  <si>
    <t>Close Grip Floor Press</t>
  </si>
  <si>
    <t>Pin Bench</t>
  </si>
  <si>
    <t>Deadlift</t>
  </si>
  <si>
    <t>Rack pull, mid shin</t>
  </si>
  <si>
    <t>RDL</t>
  </si>
  <si>
    <t>SLDL</t>
  </si>
  <si>
    <t>2" deficit DL</t>
  </si>
  <si>
    <t>2ct paused deadlift</t>
  </si>
  <si>
    <t>Lever Row</t>
  </si>
  <si>
    <t>RESOURCE TYPE</t>
  </si>
  <si>
    <t>DESCRIPTION / LINK</t>
  </si>
  <si>
    <t>VIDEO</t>
  </si>
  <si>
    <t>DEMONSTRATIONS: PRESS</t>
  </si>
  <si>
    <t>DEMONSTRATIONS: PULL</t>
  </si>
  <si>
    <t>DEMONSTRATIONS: SQUAT</t>
  </si>
  <si>
    <t>DEMONSTRATIONS: OLY</t>
  </si>
  <si>
    <t>Power Clean</t>
  </si>
  <si>
    <t>Power Snatch</t>
  </si>
  <si>
    <t>TUTORIALS: OLY</t>
  </si>
  <si>
    <t>TUTORIALS: PRESS</t>
  </si>
  <si>
    <t>TUTORIALS: PULL</t>
  </si>
  <si>
    <t>TUTORIALS: SQUAT</t>
  </si>
  <si>
    <t>How to Power Clean</t>
  </si>
  <si>
    <t>Putting the Power Clean Together</t>
  </si>
  <si>
    <t>Fixing an Arm Pull</t>
  </si>
  <si>
    <t>How to Power Snatch</t>
  </si>
  <si>
    <t>How to Jerk</t>
  </si>
  <si>
    <t>How to Press</t>
  </si>
  <si>
    <t>How to Bench Press</t>
  </si>
  <si>
    <t>How to Deadlift</t>
  </si>
  <si>
    <t>How to Deadlift (Thrall)</t>
  </si>
  <si>
    <t>How to RDL</t>
  </si>
  <si>
    <t>How to SLDL</t>
  </si>
  <si>
    <t>How to Squat</t>
  </si>
  <si>
    <t>Here, you will find links to various resources withing topics of interest to assist you.</t>
  </si>
  <si>
    <t>How to Use Weekly Tabs</t>
  </si>
  <si>
    <t>[Click to Select Help Topic]</t>
  </si>
  <si>
    <t>The CALCULATORS tab is used to predict what weight at what RPE and rep number you need to hit in order to beat your previous estimated one-rep max from the previous week (or best). The idea is to have your estimated 1RM go up each week, or as often as possible. Using this calculator can be super useful especially when the rep ranges change from week to week.
Specific instructions on how to use the calculators are found on the CALCULATORS tab above each calculator.</t>
  </si>
  <si>
    <t>ESTIMATED ONE-REP MAX CALCULATOR</t>
  </si>
  <si>
    <r>
      <t xml:space="preserve">This calculator helps you calculate your estimated rep max at different RPE (Rated Perceived Exertion) and number of reps.
</t>
    </r>
    <r>
      <rPr>
        <b/>
        <sz val="12"/>
        <color theme="0"/>
        <rFont val="Helvetica"/>
        <family val="2"/>
      </rPr>
      <t>HOW TO USE</t>
    </r>
    <r>
      <rPr>
        <sz val="12"/>
        <color theme="0"/>
        <rFont val="Helvetica"/>
        <family val="2"/>
      </rPr>
      <t xml:space="preserve">
In the table below, </t>
    </r>
    <r>
      <rPr>
        <b/>
        <sz val="12"/>
        <color theme="0"/>
        <rFont val="Helvetica"/>
        <family val="2"/>
      </rPr>
      <t>enter your known RPE in pounds (lbs)</t>
    </r>
    <r>
      <rPr>
        <sz val="12"/>
        <color theme="0"/>
        <rFont val="Helvetica"/>
        <family val="2"/>
      </rPr>
      <t xml:space="preserve"> as a whole number on the row corresponding with the RPE for which you wish to calculate your estimated one-rep max. Enter your number beneath the corresponding </t>
    </r>
    <r>
      <rPr>
        <b/>
        <sz val="12"/>
        <color theme="0"/>
        <rFont val="Helvetica"/>
        <family val="2"/>
      </rPr>
      <t>REPS</t>
    </r>
    <r>
      <rPr>
        <sz val="12"/>
        <color theme="0"/>
        <rFont val="Helvetica"/>
        <family val="2"/>
      </rPr>
      <t xml:space="preserve"> column header containing the number of reps for which you wish to calculate your one-rep max.
</t>
    </r>
    <r>
      <rPr>
        <b/>
        <sz val="12"/>
        <color theme="0"/>
        <rFont val="Helvetica"/>
        <family val="2"/>
      </rPr>
      <t xml:space="preserve">
Example:</t>
    </r>
    <r>
      <rPr>
        <sz val="12"/>
        <color theme="0"/>
        <rFont val="Helvetica"/>
        <family val="2"/>
      </rPr>
      <t xml:space="preserve"> If you wish to calculate your estimated one-rep max for 8 reps at 9 RPE, you would enter a number in the </t>
    </r>
    <r>
      <rPr>
        <sz val="12"/>
        <color theme="7" tint="0.79998168889431442"/>
        <rFont val="Helvetica"/>
        <family val="2"/>
      </rPr>
      <t>highlighted box.</t>
    </r>
    <r>
      <rPr>
        <sz val="12"/>
        <color theme="0"/>
        <rFont val="Helvetica"/>
        <family val="2"/>
      </rPr>
      <t xml:space="preserve">
</t>
    </r>
    <r>
      <rPr>
        <b/>
        <sz val="12"/>
        <color theme="0"/>
        <rFont val="Helvetica"/>
        <family val="2"/>
      </rPr>
      <t>Note:</t>
    </r>
    <r>
      <rPr>
        <sz val="12"/>
        <color theme="0"/>
        <rFont val="Helvetica"/>
        <family val="2"/>
      </rPr>
      <t xml:space="preserve"> You can enter as many values as you wish. Your estimated one-rep max will be calculated using the </t>
    </r>
    <r>
      <rPr>
        <b/>
        <sz val="12"/>
        <color theme="0"/>
        <rFont val="Helvetica"/>
        <family val="2"/>
      </rPr>
      <t>highest weight</t>
    </r>
    <r>
      <rPr>
        <sz val="12"/>
        <color theme="0"/>
        <rFont val="Helvetica"/>
        <family val="2"/>
      </rPr>
      <t xml:space="preserve"> you enter in any box.</t>
    </r>
  </si>
  <si>
    <r>
      <t xml:space="preserve">One you calculate your estimated one-rep max above, the below table will populate. This table helps you estimate your RPE (Rated Perceived Exertion) at different levels of RPE and number of reps.
</t>
    </r>
    <r>
      <rPr>
        <b/>
        <sz val="12"/>
        <color theme="0"/>
        <rFont val="Helvetica"/>
        <family val="2"/>
      </rPr>
      <t xml:space="preserve">
Example:</t>
    </r>
    <r>
      <rPr>
        <sz val="12"/>
        <color theme="0"/>
        <rFont val="Helvetica"/>
        <family val="2"/>
      </rPr>
      <t xml:space="preserve"> To find your estimated one-rep max for 8 reps at 9 RPE, you would refer to the </t>
    </r>
    <r>
      <rPr>
        <sz val="12"/>
        <color theme="7" tint="0.79998168889431442"/>
        <rFont val="Helvetica"/>
        <family val="2"/>
      </rPr>
      <t>highlighted box.</t>
    </r>
  </si>
  <si>
    <t>SUPPLEMENTAL  BENCH- METHOD 3</t>
  </si>
  <si>
    <t>SUPPLEMENTAL BENCH- METHOD 4</t>
  </si>
  <si>
    <t>SUPPLEMENTAL BENCH- METHOD 5</t>
  </si>
  <si>
    <t>SUPPLEMENTAL DEAD LIFT- METHOD 1</t>
  </si>
  <si>
    <t>-</t>
  </si>
  <si>
    <t>WEEK 8</t>
  </si>
  <si>
    <t>WEEK 9</t>
  </si>
  <si>
    <t>WEEK 10</t>
  </si>
  <si>
    <t>WEEK 11</t>
  </si>
  <si>
    <t>WEEK 12</t>
  </si>
  <si>
    <t>GPP</t>
  </si>
  <si>
    <t>Conditioning</t>
  </si>
  <si>
    <t>Upper Back Work</t>
  </si>
  <si>
    <t>Trunk Work</t>
  </si>
  <si>
    <t>Arm Work</t>
  </si>
  <si>
    <t>METHOD:</t>
  </si>
  <si>
    <t>REST PERIODS:</t>
  </si>
  <si>
    <t>REPS &amp; RPE:</t>
  </si>
  <si>
    <t>Cardio Duration and Intensity</t>
  </si>
  <si>
    <t>Modality, Volume, Intensity</t>
  </si>
  <si>
    <t>Performance
 Notes</t>
  </si>
  <si>
    <t>Method</t>
  </si>
  <si>
    <t>Method(s)</t>
  </si>
  <si>
    <t>None</t>
  </si>
  <si>
    <t>Week 13</t>
  </si>
  <si>
    <t>Day 1</t>
  </si>
  <si>
    <t>Day 2</t>
  </si>
  <si>
    <t>Day 3</t>
  </si>
  <si>
    <t>Exercise One</t>
  </si>
  <si>
    <t>Exercise Two</t>
  </si>
  <si>
    <t>Exercise Three</t>
  </si>
  <si>
    <t>Notes</t>
  </si>
  <si>
    <t>Bench with 1-Sec Pause</t>
  </si>
  <si>
    <t>Max 4-5 Min for Sets at RPE Over 7</t>
  </si>
  <si>
    <t>Deadlift with belt</t>
  </si>
  <si>
    <t>Press with belt</t>
  </si>
  <si>
    <t>Squat with belt</t>
  </si>
  <si>
    <t>Max 3-4 Min for Sets &gt; RPE 7</t>
  </si>
  <si>
    <t>Max 4-5 min for sets at RPE over 7</t>
  </si>
  <si>
    <t>4  sets of rows or pull ups x 12-15 reps @ RPE 8, 2x/wk</t>
  </si>
  <si>
    <t>6 min ab work AMRAP 2x/wk</t>
  </si>
  <si>
    <t>NONE</t>
  </si>
  <si>
    <t>14-16 @ RPE 8, 3-5
MYOREPS</t>
  </si>
  <si>
    <t>MYOREP</t>
  </si>
  <si>
    <t>WEEK 2</t>
  </si>
  <si>
    <t>WEEK 1</t>
  </si>
  <si>
    <t>WEEK 3</t>
  </si>
  <si>
    <t>WEEK 4</t>
  </si>
  <si>
    <t>WEEK 5</t>
  </si>
  <si>
    <t>WEEK 6</t>
  </si>
  <si>
    <t>WEEK 7</t>
  </si>
  <si>
    <t>HEAVY LIGHT MEDIUM TEMPLATE</t>
  </si>
  <si>
    <t xml:space="preserve">
Thank you for purchasing the Barbell Medicine Heavy Light Medium Template. 
This template is a template where the lifter is exposed to many different movement patterns in order to improve performance across many different tasks.  
In this template, HLM refers to loading, but not necessarily fatigue. Through manipulation of the load we can target different adaptations. The heavy days will focus on driving performance adaptations on the Big 3, the squat, bench press, and deadlift. The light days will employ higher volume to select for muscular hypertrophy adaptations primarily. Finally, the medium days serve as a blend of both. 
Overall, HLM represents an example of concurrent periodization we think is a good fit for folks who aren't going to a meet anytime soon, but who want a strength-biased template.
Hope you enjoy this template and for any questions please shoot us an email at info@barbellmedicine.com.</t>
  </si>
  <si>
    <t>2ct Paused Deadlift</t>
  </si>
  <si>
    <t>Incline Bench or Close Grip Bench</t>
  </si>
  <si>
    <t>•4 reps @ RPE 7 (81%)
•4 reps @ RPE 8 (84%)
•4 reps @ RPE 9 (86%) 
•No back off sets</t>
  </si>
  <si>
    <t>•4 reps @ RPE 7 (81%)
•4 reps @ RPE 8 (84%)
•4 reps @ RPE 9 (86%) 
•-6% from 4 @ 9 x 1 set of 4 reps</t>
  </si>
  <si>
    <t>•4 reps @ RPE 7 (81%)
•4 reps @ RPE 8 (84%)
•4 reps @ RPE 9 (86%) 
•-6% from 4 @ 9 x 2 sets of 4 reps</t>
  </si>
  <si>
    <t>•1 rep @ RPE 8 (90-93%)
•75% e1RM x 5 reps x 4 sets</t>
  </si>
  <si>
    <t>•1 rep @ RPE 8 (90-93%)
•78% e1RM x 4 reps x 4 sets</t>
  </si>
  <si>
    <t>•1 rep @ RPE 8 (90-93%)
•78% e1RM x 4 reps x 5 sets</t>
  </si>
  <si>
    <t>• 11 reps @ 6
•11 reps @ 7
•11 reps @ 8
• Repeat 11 @ 8 x 2 sets of 11</t>
  </si>
  <si>
    <t>• 11 reps @ 6
•11 reps @ 7
•11 reps @ 8
• Repeat 11 @ 8 x 3 sets of 11</t>
  </si>
  <si>
    <t>Leg Press, Belt Squat, or Split Squat</t>
  </si>
  <si>
    <t>•10 reps @ RPE 7
• 10 reps @ RPE 8
•10 reps @ RPE 9
•No back off sets</t>
  </si>
  <si>
    <t>•10 reps @ RPE 7
• 10 reps @ RPE 8
•10 reps @ RPE 9
• Do 2 more sets of 10 within 10% of 10 @ 9</t>
  </si>
  <si>
    <t>•10 reps @ RPE 7
• 10 reps @ RPE 8
•10 reps @ RPE 9
• Do 3 more sets of 10 within 10% of 10 @ 9</t>
  </si>
  <si>
    <t>HBBS or SSB Squat</t>
  </si>
  <si>
    <t>•8 reps @ RPE 7
•8 reps @ RPE 8
• 8 reps @ RPE 9
• Do 1 set of 8 within 10% of 8 @ 9</t>
  </si>
  <si>
    <t>•8 reps @ RPE 7
•8 reps @ RPE 8
• 8 reps @ RPE 9
• Do 2 sets of 8 within 10% of 8 @ 9</t>
  </si>
  <si>
    <t>•8 reps @ RPE 7
•8 reps @ RPE 8
• 8 reps @ RPE 9
• Do 2-3 sets of 8 within 10% of 8 @ 9</t>
  </si>
  <si>
    <t>HBBS</t>
  </si>
  <si>
    <t>•1 rep @ RPE 8 (90-93%)
•75% e1RM x 5 reps x 3 sets</t>
  </si>
  <si>
    <t>•1 rep @ RPE 8 (90-93%)
•75% e1RM x 5 reps x 5 sets</t>
  </si>
  <si>
    <t>•4 reps @ RPE 7 (81%)
•4 reps @ RPE 8 (84%)
•4 reps @ RPE 9 (86%) 
•-8% from 4 @ 9 x 2 sets of 4 reps</t>
  </si>
  <si>
    <t>•4 reps @ RPE 7 (81%)
•4 reps @ RPE 8 (84%)
•4 reps @ RPE 9 (86%) 
•-8% from 4 @ 9 x 1 set of 4 reps</t>
  </si>
  <si>
    <t>•4 reps @ RPE 7 (81%)
•4 reps @ RPE 8 (84%)
•4 reps @ RPE 9 (86%) 
•-8% from 4 @ 9 x 3 sets of 4 reps</t>
  </si>
  <si>
    <t>•6 reps @ 7 (76% 1RM)
•6 reps @ RPE 8 (78% 1RM)
•6 reps @ RPE 9 (81% 1RM)
•No back off sets</t>
  </si>
  <si>
    <t>•6 reps @ 7 (76% 1RM)
•6 reps @ RPE 8 (78% 1RM)
•6 reps @ RPE 9 (81% 1RM)
•Take 5% off the bar from 6 @ 9 and do 12 reps (sets of 4-6), No Set &gt; RPE 8</t>
  </si>
  <si>
    <t>•6 reps @ 7 (76% 1RM)
•6 reps @ RPE 8 (78% 1RM)
•6 reps @ RPE 9 (81% 1RM)
•Take 5% off the bar from 6 @ 9 and do 16 reps (sets of 4-6), No Set &gt; RPE 8</t>
  </si>
  <si>
    <t>•6 reps @ 7 (76% 1RM)
•6 reps @ RPE 8 (78% 1RM)
•6 reps @ RPE 9 (81% 1RM)
•Take 5% off the bar from 6 @ 9 and do 20 reps (sets of 4-6), No Set &gt; RPE 8</t>
  </si>
  <si>
    <t xml:space="preserve">•1 Rep @ RPE 8 (90-92% 1RM)
• 4 reps @ RPE 9 (86%1RM)
• Do 2 sets of 4 reps @ 80% </t>
  </si>
  <si>
    <t xml:space="preserve">•1 Rep @ RPE 8 (90-92% 1RM)
• 4 reps @ RPE 9 (86%1RM)
• Do 3 sets of 4 reps @ 80% </t>
  </si>
  <si>
    <t xml:space="preserve">•1 Rep @ RPE 8 (90-92% 1RM)
• 4 reps @ RPE 9 (86%1RM)
• Do 2 sets of 4 reps @ 82% </t>
  </si>
  <si>
    <t xml:space="preserve">•1 Rep @ RPE 8 (90-92% 1RM)
• 4 reps @ RPE 9 (86%1RM)
• Do 3 sets of 4 reps @ 82% </t>
  </si>
  <si>
    <t xml:space="preserve">•1 Rep @ RPE 8 (90-92% 1RM)
• 4 reps @ RPE 9 (86%1RM)
• Do 2 sets of 4 reps @ 78% </t>
  </si>
  <si>
    <t xml:space="preserve">•1 Rep @ RPE 8 (90-92% 1RM)
• 4 reps @ RPE 9 (86%1RM)
• Do 3 sets of 4 reps @ 78% </t>
  </si>
  <si>
    <t>•6 reps @ 7 (76% 1RM)
•6 reps @ RPE 8 (78% 1RM)
•6 reps @ RPE 9 (81% 1RM)
•Take 5% off the bar from 6 @ 9 and do 18 reps (sets of 4-6), No Set &gt; RPE 8</t>
  </si>
  <si>
    <t>25 min steady state @ RPE 6 1x/wk
12 minutes HIIT (20s sprint @ 10, 100s rest) 1x/wk</t>
  </si>
  <si>
    <t>30 min steady state @ RPE 6 1x/wk
14 minutes HIIT (20s sprint @ 10, 100s rest) 1x/wk</t>
  </si>
  <si>
    <t>35 min steady state @ RPE 6 1x/wk
16 minutes HIIT (20s sprint @ 10, 100s rest) 1x/wk</t>
  </si>
  <si>
    <t>7 min ab work AMRAP 2x/wk</t>
  </si>
  <si>
    <t>6 min Arm AMRAP superset 1x/wk</t>
  </si>
  <si>
    <t>6 min Arm AMRAP superset 2x/wk</t>
  </si>
  <si>
    <t>3 sets of triceps press downs 12-15 reps @ RPE 8 2x/wk
3 sets of biceps curls 12-15 reps @ RPE 8 2x/wk</t>
  </si>
  <si>
    <t>4 sets of triceps press downs 12-15 reps @ RPE 8 2x/wk
4 sets of biceps curls 12-15 reps @ RPE 8 2x/wk</t>
  </si>
  <si>
    <t>6 min AMRAP Upper back work 1x/wk</t>
  </si>
  <si>
    <t>6 min AMRAP Upper back work 2x/wk</t>
  </si>
  <si>
    <t>6 min ab work AMRAP 1x/wk</t>
  </si>
  <si>
    <t>Version 1.1</t>
  </si>
  <si>
    <t xml:space="preserve">
FOLLOWING THE SCHEDULE
There are 8 weeks in this program. There are 8 schedules with logs for your data (titles WEEK 1, WEEK 2, WEEK 3, and so on) in this template for each of the 8  weeks. For each week in the program, you will work out 3 days out of each week. The schedule is broken down into your 3 workout days with three different types of exercises to work through for each day.
LOGGING YOUR DATA
As you work through the three exercises for each day, record the following data for each set in the tables under that exercise:
    WEIGHT: Enter the weight you used for the current exercise and set.
    REPS: Enter the number of reps you completed for the current exercise and set.
    RPE: Enter the RPE (Rate of Perceived Exertion) for the current exercise and set.
    INTENSITY: Calculated for you as you record data for each set.
TOTALS
Your total weight (tonnage), rep volume, and percentage of fatigue for the entire week will be tallied in the table to the left side of each weekly log header.</t>
  </si>
  <si>
    <t>GPP is general physical preparedness–anything not sports-specific. Our templates are designed to train in many different aspects of strength and conditioning, hence the increase in variety in exercises, reps, sets, etc (constrained to "useful" parameters).
For GPP work programmed in on the "non-GPP" templates, the goal is to improve conditioning, work capacity, and allow some programmed accessory work that does not interfere with strength/power development. We typically program in both high intensity intervals (HIIT) and low intensity steady state (LISS) work as complimentary elements, as bias towards development of one over the other tends to produce decreased performance overall. A HR monitor is not necessary to monitor effort levels, but rather we can use Rate of Percieved Exertion (RPE) to guage effort as follows:
    RPE 6: More boring than difficult. Can carry on a conversation in full sentences.
    RPE 7: Easy effort. Can only talk in short sentences.
    RPE 8: Moderate effort, cannot speak comfortably.
    RPE 9: Hard effort. Near max effort.
    RPE 10: Maximal effort that is very difficulty/not possible to sustain.
The upper back, trunk, and arm work are fairly self-explanatory. We encourage trainees not to get overzealous with types of exercises selected. For examples, chins are not "better" than pull downs if they beat your elbows up! Similarly, ab wheel rollouts are not "better" than planks if they hurt your shoulders or are otherwise not well-tolerated. In general, the function of GPP is to provide some extra training volume for certain things that tend to benefit from extra frequency. It should largely be an active recovery and not terribly challenging outside of conditioning.</t>
  </si>
  <si>
    <t xml:space="preserve">Intensity in the context of resistance training refers to the weight on the bar, as expressed by percent of 1 repetition maximum (1RM) or rate of perceived exertion (RPE). Where applicable, we provide both RPE and percentage recommendations to help you select the appopriate weight. That said, RPE ratings take precedence over the prescribed percentages. In short, if an exercise calls for 5 repetitions at RPE 9 or 86%, but on that particular day, you rate 80% for 5 reps as RPE 9, you do not need to perform another heavier set.
Rather, record the set and do the recommended back off sets where applicable.
Using the correct intensity is very important to long term success on this or any other program. </t>
  </si>
  <si>
    <t>1) For trainees who are &gt; 65 years old or those who are fresh off a novice program, we suggest the following modifications:
- Pay attention to how the RPE is trending each set. Record the RPE of each set as accurately as possible. We expect this to improve as you gain experience with RPE.
- Consider eliminating 1 or more "third lifts" where applicable. No sets should approach RPE 10 on this program. Reduce load (weight on the bar) where needed to get to the appropriate RPE.
2) It is not possible to provide substitutions for all exercises. However, if you have an injury or equipment issue, substitute the exercise programmed for a different exercise within the same "class." (E.g. if it's a squat type of movement, replace the programmed exercise with another kind of squat or if it's a bench or press, replace with another type of pressing exercise).
3) If you are proficient at power cleans / cleans and want to do them, you could put them on a GPP day, though we do not routinely recommend them when strength improvements are the desired goal, as they have minimal carry over to the slow lifts.</t>
  </si>
  <si>
    <r>
      <t xml:space="preserve">• For myo-reps, the first set is called the "activation set." This set works you up to the prescribed rep range @ RPE 8. The idea is that this set should be taken to </t>
    </r>
    <r>
      <rPr>
        <u/>
        <sz val="10"/>
        <color theme="1" tint="0.34998626667073579"/>
        <rFont val="Helvetica"/>
        <family val="2"/>
      </rPr>
      <t>near failure</t>
    </r>
    <r>
      <rPr>
        <sz val="10"/>
        <color theme="1" tint="0.34998626667073579"/>
        <rFont val="Helvetica"/>
        <family val="2"/>
      </rPr>
      <t xml:space="preserve">. So,  if you are completely guessing on the weight and happen to get to 12 or 15 reps and </t>
    </r>
    <r>
      <rPr>
        <u/>
        <sz val="10"/>
        <color theme="1" tint="0.34998626667073579"/>
        <rFont val="Helvetica"/>
        <family val="2"/>
      </rPr>
      <t>are not near failure (RPE 8)</t>
    </r>
    <r>
      <rPr>
        <sz val="10"/>
        <color theme="1" tint="0.34998626667073579"/>
        <rFont val="Helvetica"/>
        <family val="2"/>
      </rPr>
      <t xml:space="preserve"> then you should continue the set until reaching that point. In other words, it is okay to do 20, 25, or even 30+ reps for your activation set. The idea is that the intraset fatigue builds up and causes maximal motor unit recruitment, which is then leveraged to produce hypertrophy on the subsequent back off sets that are performed on short rest. The motor unit recruitment is only maximized when using the lighter load in a myorep if the activation set is taken to near failure.
• 10-12 reps is likely 62-68% of 1RM, 12-15 is likely 58-62%, and all bets are off for 14-16 reps (and the exercises are weird).
• After your activation set, rack the bar and take 5 deep breaths. Then do 3-5 reps, aiming for 5 reps. Re-rack the weight and take another 5 breaths, repeat.
• The first time you hit 1 rep less than the first set of 3-5. In other words, if you hit 4 reps the first set and you hit 3 on the 2nd set, you're done. If you hit 4-4-3, you're done after the set of 3. If you hit 3-3-3-2, you're done after the double.</t>
    </r>
  </si>
  <si>
    <t>Rate of percieved exertion (RPE) is probably the easiest way to communicate intensity to someone remotely. While it is subjective, there are objective components to it such as percentages (included when applicable), bar velocity, etc. The workouts rely heavily on the use of RPE to rate the effort level, especially during the last few warm up sets and unfamiliar exercises. 
Take the following as an example: We are supposed to squat 6 reps @ 6, 6 reps @ 7, 6 reps @ 8. So, you'll start your warm up like normal- starting at the empty bar and adding weight gradually- each set being down for whatever the rep prescription is for the day- in this example, it'd be 6 reps. When you get to the final warm ups, which have suggested loads for the main exercises, you should pay attention to your effort level. If your set of 6 reps @ RPE 7 feels harder than an RPE 7, you should temper the weight for the planned set of 6 reps @ RPE 8. If the warm up that was supposed to be "6 reps @ RPE 7" feels like RPE 8, then you do not need to do an additional set, but rather you've already found your RPE 8 set. 
For the fatigue sets or back off sets, we have multiple prescriptions that are described as  load drops or repeats. If you work up to a top set of 3 repetitions and then take weight off the bar, this is a load drop. If, however, you work up to a set at RPE 7 or 8 and then do multiple sets at this weight, these are repeats.  
Let's do another example:  We have a supplemental squat 1(S-S1) of 2 count paused squats: 4 reps @ 7, 4 reps @ 8, 4 reps @ 9, followed by taking 5% off the bar for 2-3 sets until effort level is RPE 9 again. We do not provide percentages for this prescription because there is no reliable correlation between 2ct paused squat strength and squat with belt strength. Again, this is why RPE is very useful. So, we start at the empty bar and perform a set of 4. We add a little bit of weight to the bar and continue to perform 4 reps, repeating this pattern until we get to a set that feels like RPE 7. At this point, rest periods should be 4-5 minutes between sets. We should also then be taking 3-5% jumps in weight to perform our sets of 4 @ RPE 8 and then RPE 9. After performing the set of 4 reps at 9, take 5% off the bar, rest 4-5 minutes, and perform another set of 4 reps. Do this one or two additional times until the effort level approaches RPE 9 again. If this effort never approaches RPE 9, the most likely explanation is that the top set of 4 @ RPE 9 was actually a little too light.
Yet another examplee, say my tested 1RM or predicted e1RM from previous training is 500 and I had the same prescription for sets and intensity as above. My planned 4 reps @ 7 would be 405lbs, then I'd rest 4-5 minutes before taking my  planned 4 @ 8 of 419lbs. I do that and say "Yeah, that was about an RPE 8" and so I'm sticking to the plan for the day. Then I do my set of 4 reps @ 9, which is planned at 432lbs (based on the calculator).  That feels a bit easier than a true 9- say an 8.5. So I have two options, I can rest 4-5 min and do my planned "back off sets" without modification (-5% in this example) at 415, OR I can make my attempted 4 @ 9  heavier, selecting 435 or 440lbs.  I don't have a preference which one you choose if you need to modify on the fly, as I suspect the time you have to train will ultimately determine which method you choose. Conversely, let's say that my planned 4 @ 9 at 405 felt more like RPE 10 than RPE 9. At this point, I may temper my planned fatigue sets and take 8 or 10% off the bar instead of the prescribed 5% so that I'm doing 405-410lbs for my back off sets because I think I just got feedback from that previous set of 4 about my performance for the day that indicates I need to go a little lighter.
As far as progression goes, the idea is to get our estimated 1RM to go up each week if possible.  Even if it's by 1lb. So, I would suggest doing the first week based on your existing numbers. On week 2, plug in something that's about 1-5lbs heavier than your estimated 1RM for week 1 and plan to hit those. If, during your warm ups, it becomes obvious that it isn't going to happen, then temper the load appropriately and let RPE supersede our plans. The goal is to get high quality work done without overstressing you, the lifter.</t>
  </si>
  <si>
    <r>
      <rPr>
        <b/>
        <sz val="16"/>
        <color theme="1" tint="0.34998626667073579"/>
        <rFont val="Helvetica"/>
        <family val="2"/>
      </rPr>
      <t xml:space="preserve">
FOLLOWING THE SCHEDULE
</t>
    </r>
    <r>
      <rPr>
        <sz val="16"/>
        <color theme="1" tint="0.34998626667073579"/>
        <rFont val="Helvetica"/>
        <family val="2"/>
      </rPr>
      <t xml:space="preserve">
There are 8 weeks in this program. There are 8 schedules with logs for your data in this template for each of the 8 weeks. For each week in the program, you will work out three days out of each week. The schedule is broken down into your three workout days with three different types of exercises to work through for each day.
</t>
    </r>
    <r>
      <rPr>
        <b/>
        <sz val="16"/>
        <color theme="1" tint="0.34998626667073579"/>
        <rFont val="Helvetica"/>
        <family val="2"/>
      </rPr>
      <t>LOGGING YOUR DATA</t>
    </r>
    <r>
      <rPr>
        <sz val="16"/>
        <color theme="1" tint="0.34998626667073579"/>
        <rFont val="Helvetica"/>
        <family val="2"/>
      </rPr>
      <t xml:space="preserve">
As you work through the three exercises for each day, record the following data for each set in the tables under that exercise:
    WEIGHT: Enter the weight you used for the current exercise and set.
    REPS: Enter the number of reps you completed for the current exercise and set.
    RPE: Enter the RPE (Rated Perceived Exertion) for the current exercise and set.
    INTENSITY: Calculated for you as you record data for each set.
</t>
    </r>
    <r>
      <rPr>
        <b/>
        <sz val="16"/>
        <color theme="1" tint="0.34998626667073579"/>
        <rFont val="Helvetica"/>
        <family val="2"/>
      </rPr>
      <t xml:space="preserve">
TOTALS
</t>
    </r>
    <r>
      <rPr>
        <sz val="16"/>
        <color theme="1" tint="0.34998626667073579"/>
        <rFont val="Helvetica"/>
        <family val="2"/>
      </rPr>
      <t xml:space="preserve">
Your total wieght (tonnage), rep volume, and percentage of fatigue for the entire week will be tallied to the left.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</si>
</sst>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0&quot; lbs&quot;"/>
    <numFmt numFmtId="165" formatCode="&quot;ONE-REP MAX: &quot;0&quot; lbs&quot;"/>
    <numFmt numFmtId="166" formatCode="0&quot; RPE&quot;"/>
    <numFmt numFmtId="167" formatCode="&quot;LOG - WEEK &quot;0"/>
    <numFmt numFmtId="168" formatCode="&quot;DAY &quot;0"/>
    <numFmt numFmtId="169" formatCode="&quot;WEEK &quot;0"/>
    <numFmt numFmtId="170" formatCode="@\:"/>
    <numFmt numFmtId="171" formatCode="0&quot; REPS&quot;"/>
    <numFmt numFmtId="172" formatCode="0&quot; LBS&quot;"/>
    <numFmt numFmtId="173" formatCode="#,##0&quot; LBS&quot;"/>
    <numFmt numFmtId="174" formatCode="#,##0&quot; REPS&quot;"/>
    <numFmt numFmtId="175" formatCode="&quot;WEEK &quot;0&quot; TOTALS&quot;"/>
    <numFmt numFmtId="176" formatCode="&quot;SCHEDULE &amp; LOG - WEEK &quot;0"/>
    <numFmt numFmtId="177" formatCode="&quot;EXERCISE &quot;0"/>
    <numFmt numFmtId="178" formatCode="&quot;DAY &quot;0&quot; / EXERCISE 1&quot;"/>
    <numFmt numFmtId="179" formatCode="&quot;VIDEO: &quot;@"/>
    <numFmt numFmtId="180" formatCode="&quot;Released &quot;mm/dd/yyyy"/>
  </numFmts>
  <fonts count="46">
    <font>
      <sz val="12"/>
      <color theme="1"/>
      <name val="Calibri"/>
      <family val="2"/>
      <scheme val="minor"/>
    </font>
    <font>
      <sz val="12"/>
      <color theme="1" tint="0.34998626667073579"/>
      <name val="Helvetica"/>
      <family val="2"/>
    </font>
    <font>
      <b/>
      <sz val="12"/>
      <color theme="1" tint="0.34998626667073579"/>
      <name val="Helvetica"/>
      <family val="2"/>
    </font>
    <font>
      <sz val="30"/>
      <color theme="1" tint="0.34998626667073579"/>
      <name val="Helvetica"/>
      <family val="2"/>
    </font>
    <font>
      <sz val="11"/>
      <color theme="1" tint="0.34998626667073579"/>
      <name val="Helvetica"/>
      <family val="2"/>
    </font>
    <font>
      <sz val="20"/>
      <color theme="1" tint="0.34998626667073579"/>
      <name val="Helvetica"/>
      <family val="2"/>
    </font>
    <font>
      <u/>
      <sz val="12"/>
      <color theme="10"/>
      <name val="Calibri"/>
      <family val="2"/>
      <scheme val="minor"/>
    </font>
    <font>
      <u/>
      <sz val="14"/>
      <color theme="10"/>
      <name val="Calibri"/>
      <family val="2"/>
      <scheme val="minor"/>
    </font>
    <font>
      <sz val="12"/>
      <color theme="1" tint="0.34998626667073579"/>
      <name val="Calibri"/>
      <family val="2"/>
      <scheme val="minor"/>
    </font>
    <font>
      <b/>
      <sz val="12"/>
      <color theme="0"/>
      <name val="Helvetica"/>
      <family val="2"/>
    </font>
    <font>
      <b/>
      <sz val="10"/>
      <color theme="0"/>
      <name val="Helvetica"/>
      <family val="2"/>
    </font>
    <font>
      <b/>
      <sz val="10"/>
      <color theme="1" tint="0.34998626667073579"/>
      <name val="Helvetica"/>
      <family val="2"/>
    </font>
    <font>
      <sz val="10"/>
      <color theme="1" tint="0.34998626667073579"/>
      <name val="Helvetica"/>
      <family val="2"/>
    </font>
    <font>
      <b/>
      <sz val="20"/>
      <color theme="0"/>
      <name val="Helvetica"/>
      <family val="2"/>
    </font>
    <font>
      <sz val="25"/>
      <color theme="1" tint="0.34998626667073579"/>
      <name val="Helvetica"/>
      <family val="2"/>
    </font>
    <font>
      <sz val="12"/>
      <color theme="0"/>
      <name val="Helvetica"/>
      <family val="2"/>
    </font>
    <font>
      <sz val="60"/>
      <color theme="0"/>
      <name val="Helvetica"/>
      <family val="2"/>
    </font>
    <font>
      <b/>
      <sz val="15"/>
      <color theme="0"/>
      <name val="Helvetica"/>
      <family val="2"/>
    </font>
    <font>
      <b/>
      <sz val="14"/>
      <color theme="1" tint="0.34998626667073579"/>
      <name val="Helvetica"/>
      <family val="2"/>
    </font>
    <font>
      <sz val="14"/>
      <color theme="1" tint="0.34998626667073579"/>
      <name val="Helvetica"/>
      <family val="2"/>
    </font>
    <font>
      <b/>
      <sz val="17"/>
      <color theme="1" tint="0.34998626667073579"/>
      <name val="Helvetica"/>
      <family val="2"/>
    </font>
    <font>
      <sz val="17"/>
      <color theme="1" tint="0.34998626667073579"/>
      <name val="Helvetica"/>
      <family val="2"/>
    </font>
    <font>
      <b/>
      <sz val="17"/>
      <color theme="0"/>
      <name val="Helvetica"/>
      <family val="2"/>
    </font>
    <font>
      <b/>
      <sz val="17"/>
      <color theme="0" tint="-0.14999847407452621"/>
      <name val="Helvetica"/>
      <family val="2"/>
    </font>
    <font>
      <b/>
      <sz val="24"/>
      <color theme="0"/>
      <name val="Helvetica"/>
      <family val="2"/>
    </font>
    <font>
      <sz val="60"/>
      <color theme="1" tint="0.34998626667073579"/>
      <name val="Helvetica"/>
      <family val="2"/>
    </font>
    <font>
      <sz val="40"/>
      <color theme="1" tint="0.34998626667073579"/>
      <name val="Helvetica"/>
      <family val="2"/>
    </font>
    <font>
      <sz val="12"/>
      <color rgb="FF000000"/>
      <name val="Calibri"/>
      <family val="2"/>
      <scheme val="minor"/>
    </font>
    <font>
      <sz val="12"/>
      <color theme="7" tint="0.79998168889431442"/>
      <name val="Helvetica"/>
      <family val="2"/>
    </font>
    <font>
      <sz val="16"/>
      <color theme="1" tint="0.34998626667073579"/>
      <name val="Helvetica"/>
      <family val="2"/>
    </font>
    <font>
      <b/>
      <sz val="16"/>
      <color theme="1" tint="0.34998626667073579"/>
      <name val="Helvetica"/>
      <family val="2"/>
    </font>
    <font>
      <sz val="14"/>
      <color rgb="FF0563C1"/>
      <name val="Helvetica"/>
      <family val="2"/>
    </font>
    <font>
      <sz val="17"/>
      <color theme="0"/>
      <name val="Helvetica"/>
      <family val="2"/>
    </font>
    <font>
      <sz val="14"/>
      <color rgb="FF545557"/>
      <name val="Helvetica"/>
      <family val="2"/>
    </font>
    <font>
      <sz val="12"/>
      <color theme="0" tint="-0.249977111117893"/>
      <name val="Calibri"/>
      <family val="2"/>
      <scheme val="minor"/>
    </font>
    <font>
      <u/>
      <sz val="12"/>
      <color theme="11"/>
      <name val="Calibri"/>
      <family val="2"/>
      <scheme val="minor"/>
    </font>
    <font>
      <sz val="12"/>
      <color rgb="FF595959"/>
      <name val="Helvetica"/>
      <family val="2"/>
    </font>
    <font>
      <b/>
      <sz val="24"/>
      <color rgb="FFFFFFFF"/>
      <name val="Helvetica"/>
      <family val="2"/>
    </font>
    <font>
      <b/>
      <sz val="17"/>
      <color rgb="FF595959"/>
      <name val="Helvetica"/>
      <family val="2"/>
    </font>
    <font>
      <sz val="17"/>
      <color rgb="FFFFFFFF"/>
      <name val="Helvetica"/>
      <family val="2"/>
    </font>
    <font>
      <sz val="17"/>
      <color theme="1"/>
      <name val="Arial Narrow"/>
      <family val="2"/>
    </font>
    <font>
      <b/>
      <sz val="22"/>
      <color theme="0"/>
      <name val="Helvetica"/>
      <family val="2"/>
    </font>
    <font>
      <sz val="12"/>
      <color theme="2" tint="-0.499984740745262"/>
      <name val="Helvetica"/>
      <family val="2"/>
    </font>
    <font>
      <sz val="12"/>
      <color theme="1"/>
      <name val="Helvetica"/>
      <family val="2"/>
    </font>
    <font>
      <sz val="12"/>
      <color rgb="FF757171"/>
      <name val="Helvetica"/>
      <family val="2"/>
    </font>
    <font>
      <u/>
      <sz val="10"/>
      <color theme="1" tint="0.34998626667073579"/>
      <name val="Helvetica"/>
      <family val="2"/>
    </font>
  </fonts>
  <fills count="24">
    <fill>
      <patternFill patternType="none"/>
    </fill>
    <fill>
      <patternFill patternType="gray125"/>
    </fill>
    <fill>
      <patternFill patternType="solid">
        <fgColor rgb="FF2C2C2C"/>
        <bgColor indexed="64"/>
      </patternFill>
    </fill>
    <fill>
      <patternFill patternType="solid">
        <fgColor rgb="FF545557"/>
        <bgColor indexed="64"/>
      </patternFill>
    </fill>
    <fill>
      <patternFill patternType="solid">
        <fgColor theme="0"/>
        <bgColor indexed="64"/>
      </patternFill>
    </fill>
    <fill>
      <patternFill patternType="solid">
        <fgColor rgb="FF999A9C"/>
        <bgColor indexed="64"/>
      </patternFill>
    </fill>
    <fill>
      <patternFill patternType="solid">
        <fgColor theme="0" tint="-4.9989318521683403E-2"/>
        <bgColor indexed="64"/>
      </patternFill>
    </fill>
    <fill>
      <patternFill patternType="solid">
        <fgColor theme="0" tint="-0.14999847407452621"/>
        <bgColor indexed="64"/>
      </patternFill>
    </fill>
    <fill>
      <patternFill patternType="darkUp">
        <fgColor theme="0" tint="-4.9989318521683403E-2"/>
        <bgColor indexed="65"/>
      </patternFill>
    </fill>
    <fill>
      <patternFill patternType="solid">
        <fgColor rgb="FFCCCCCC"/>
        <bgColor indexed="64"/>
      </patternFill>
    </fill>
    <fill>
      <patternFill patternType="solid">
        <fgColor theme="0"/>
        <bgColor theme="0" tint="-4.9989318521683403E-2"/>
      </patternFill>
    </fill>
    <fill>
      <patternFill patternType="darkUp">
        <fgColor theme="0" tint="-0.14996795556505021"/>
        <bgColor theme="0" tint="-4.9989318521683403E-2"/>
      </patternFill>
    </fill>
    <fill>
      <patternFill patternType="solid">
        <fgColor rgb="FF999A9C"/>
        <bgColor auto="1"/>
      </patternFill>
    </fill>
    <fill>
      <patternFill patternType="solid">
        <fgColor theme="7" tint="0.79998168889431442"/>
        <bgColor indexed="64"/>
      </patternFill>
    </fill>
    <fill>
      <patternFill patternType="solid">
        <fgColor rgb="FFFFFAEF"/>
        <bgColor indexed="64"/>
      </patternFill>
    </fill>
    <fill>
      <patternFill patternType="solid">
        <fgColor rgb="FF999A9C"/>
        <bgColor rgb="FF000000"/>
      </patternFill>
    </fill>
    <fill>
      <patternFill patternType="solid">
        <fgColor rgb="FFD9D9D9"/>
        <bgColor rgb="FF000000"/>
      </patternFill>
    </fill>
    <fill>
      <patternFill patternType="solid">
        <fgColor rgb="FF800F20"/>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rgb="FFFF0000"/>
        <bgColor indexed="64"/>
      </patternFill>
    </fill>
    <fill>
      <patternFill patternType="solid">
        <fgColor theme="4" tint="-0.249977111117893"/>
        <bgColor indexed="64"/>
      </patternFill>
    </fill>
    <fill>
      <patternFill patternType="solid">
        <fgColor theme="1"/>
        <bgColor indexed="64"/>
      </patternFill>
    </fill>
    <fill>
      <patternFill patternType="solid">
        <fgColor rgb="FFFFFFFF"/>
        <bgColor rgb="FF000000"/>
      </patternFill>
    </fill>
  </fills>
  <borders count="209">
    <border>
      <left/>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diagonal/>
    </border>
    <border>
      <left style="thin">
        <color theme="0" tint="-0.14990691854609822"/>
      </left>
      <right/>
      <top style="thin">
        <color theme="0" tint="-0.14990691854609822"/>
      </top>
      <bottom/>
      <diagonal/>
    </border>
    <border>
      <left/>
      <right/>
      <top style="thin">
        <color theme="0" tint="-0.14990691854609822"/>
      </top>
      <bottom/>
      <diagonal/>
    </border>
    <border>
      <left/>
      <right style="thin">
        <color theme="0" tint="-0.14990691854609822"/>
      </right>
      <top style="thin">
        <color theme="0" tint="-0.14990691854609822"/>
      </top>
      <bottom/>
      <diagonal/>
    </border>
    <border>
      <left style="thin">
        <color theme="0" tint="-0.14990691854609822"/>
      </left>
      <right/>
      <top/>
      <bottom style="thin">
        <color theme="0" tint="-0.14990691854609822"/>
      </bottom>
      <diagonal/>
    </border>
    <border>
      <left/>
      <right/>
      <top/>
      <bottom style="thin">
        <color theme="0" tint="-0.14990691854609822"/>
      </bottom>
      <diagonal/>
    </border>
    <border>
      <left/>
      <right style="thin">
        <color theme="0" tint="-0.14990691854609822"/>
      </right>
      <top/>
      <bottom style="thin">
        <color theme="0" tint="-0.14990691854609822"/>
      </bottom>
      <diagonal/>
    </border>
    <border>
      <left style="thin">
        <color theme="0" tint="-0.14990691854609822"/>
      </left>
      <right/>
      <top/>
      <bottom/>
      <diagonal/>
    </border>
    <border>
      <left/>
      <right style="thin">
        <color theme="0" tint="-0.14990691854609822"/>
      </right>
      <top/>
      <bottom/>
      <diagonal/>
    </border>
    <border>
      <left style="thin">
        <color theme="0" tint="-0.14996795556505021"/>
      </left>
      <right style="thin">
        <color theme="0" tint="-0.14996795556505021"/>
      </right>
      <top style="thin">
        <color theme="0" tint="-0.14996795556505021"/>
      </top>
      <bottom style="dotted">
        <color theme="0" tint="-0.14993743705557422"/>
      </bottom>
      <diagonal/>
    </border>
    <border>
      <left style="thin">
        <color theme="0" tint="-0.14996795556505021"/>
      </left>
      <right style="thin">
        <color theme="0" tint="-0.14996795556505021"/>
      </right>
      <top style="dotted">
        <color theme="0" tint="-0.14993743705557422"/>
      </top>
      <bottom style="dotted">
        <color theme="0" tint="-0.14993743705557422"/>
      </bottom>
      <diagonal/>
    </border>
    <border>
      <left style="thin">
        <color theme="0" tint="-0.14996795556505021"/>
      </left>
      <right style="thin">
        <color theme="0" tint="-0.14996795556505021"/>
      </right>
      <top style="dotted">
        <color theme="0" tint="-0.14993743705557422"/>
      </top>
      <bottom style="thin">
        <color theme="0" tint="-0.14996795556505021"/>
      </bottom>
      <diagonal/>
    </border>
    <border>
      <left style="thin">
        <color theme="0" tint="-0.14996795556505021"/>
      </left>
      <right style="thin">
        <color theme="0" tint="-0.14993743705557422"/>
      </right>
      <top style="thin">
        <color theme="0" tint="-0.14996795556505021"/>
      </top>
      <bottom/>
      <diagonal/>
    </border>
    <border>
      <left style="thin">
        <color theme="0" tint="-0.14996795556505021"/>
      </left>
      <right style="thin">
        <color theme="0" tint="-0.14993743705557422"/>
      </right>
      <top/>
      <bottom style="thin">
        <color theme="0" tint="-0.14996795556505021"/>
      </bottom>
      <diagonal/>
    </border>
    <border>
      <left style="thin">
        <color theme="0" tint="-0.14993743705557422"/>
      </left>
      <right style="thin">
        <color theme="0" tint="-0.14993743705557422"/>
      </right>
      <top/>
      <bottom style="thin">
        <color theme="0" tint="-0.14996795556505021"/>
      </bottom>
      <diagonal/>
    </border>
    <border>
      <left style="thin">
        <color theme="0" tint="-0.1498458815271462"/>
      </left>
      <right/>
      <top/>
      <bottom/>
      <diagonal/>
    </border>
    <border>
      <left/>
      <right style="thin">
        <color theme="0" tint="-0.1498458815271462"/>
      </right>
      <top/>
      <bottom/>
      <diagonal/>
    </border>
    <border>
      <left style="thin">
        <color theme="0" tint="-0.1498458815271462"/>
      </left>
      <right/>
      <top/>
      <bottom style="thin">
        <color theme="0" tint="-0.1498458815271462"/>
      </bottom>
      <diagonal/>
    </border>
    <border>
      <left/>
      <right/>
      <top/>
      <bottom style="thin">
        <color theme="0" tint="-0.1498458815271462"/>
      </bottom>
      <diagonal/>
    </border>
    <border>
      <left/>
      <right style="thin">
        <color theme="0" tint="-0.1498458815271462"/>
      </right>
      <top/>
      <bottom style="thin">
        <color theme="0" tint="-0.1498458815271462"/>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dotted">
        <color theme="0" tint="-0.24994659260841701"/>
      </top>
      <bottom style="dotted">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dotted">
        <color theme="0" tint="-0.24994659260841701"/>
      </bottom>
      <diagonal/>
    </border>
    <border>
      <left/>
      <right/>
      <top style="thin">
        <color theme="0" tint="-0.24994659260841701"/>
      </top>
      <bottom style="dotted">
        <color theme="0" tint="-0.24994659260841701"/>
      </bottom>
      <diagonal/>
    </border>
    <border>
      <left style="thin">
        <color theme="0" tint="-0.24994659260841701"/>
      </left>
      <right style="thin">
        <color theme="0" tint="-0.24994659260841701"/>
      </right>
      <top style="thin">
        <color theme="0" tint="-0.24994659260841701"/>
      </top>
      <bottom style="dotted">
        <color theme="0" tint="-0.24994659260841701"/>
      </bottom>
      <diagonal/>
    </border>
    <border>
      <left/>
      <right style="thin">
        <color theme="0" tint="-0.24994659260841701"/>
      </right>
      <top style="thin">
        <color theme="0" tint="-0.24994659260841701"/>
      </top>
      <bottom style="dotted">
        <color theme="0" tint="-0.24994659260841701"/>
      </bottom>
      <diagonal/>
    </border>
    <border>
      <left style="thin">
        <color theme="0" tint="-0.24994659260841701"/>
      </left>
      <right/>
      <top style="dotted">
        <color theme="0" tint="-0.24994659260841701"/>
      </top>
      <bottom style="dotted">
        <color theme="0" tint="-0.24994659260841701"/>
      </bottom>
      <diagonal/>
    </border>
    <border>
      <left/>
      <right style="thin">
        <color theme="0" tint="-0.24994659260841701"/>
      </right>
      <top style="dotted">
        <color theme="0" tint="-0.24994659260841701"/>
      </top>
      <bottom style="dotted">
        <color theme="0" tint="-0.24994659260841701"/>
      </bottom>
      <diagonal/>
    </border>
    <border>
      <left style="thin">
        <color theme="0" tint="-0.24994659260841701"/>
      </left>
      <right/>
      <top style="dotted">
        <color theme="0" tint="-0.24994659260841701"/>
      </top>
      <bottom style="thin">
        <color theme="0" tint="-0.24994659260841701"/>
      </bottom>
      <diagonal/>
    </border>
    <border>
      <left/>
      <right style="thin">
        <color theme="0" tint="-0.24994659260841701"/>
      </right>
      <top style="dotted">
        <color theme="0" tint="-0.24994659260841701"/>
      </top>
      <bottom style="thin">
        <color theme="0" tint="-0.24994659260841701"/>
      </bottom>
      <diagonal/>
    </border>
    <border>
      <left style="thin">
        <color theme="0" tint="-0.24994659260841701"/>
      </left>
      <right style="dotted">
        <color theme="0" tint="-0.24994659260841701"/>
      </right>
      <top style="dotted">
        <color theme="0" tint="-0.24994659260841701"/>
      </top>
      <bottom style="dotted">
        <color theme="0" tint="-0.24994659260841701"/>
      </bottom>
      <diagonal/>
    </border>
    <border>
      <left style="dotted">
        <color theme="0" tint="-0.24994659260841701"/>
      </left>
      <right style="dotted">
        <color theme="0" tint="-0.24994659260841701"/>
      </right>
      <top style="dotted">
        <color theme="0" tint="-0.24994659260841701"/>
      </top>
      <bottom style="dotted">
        <color theme="0" tint="-0.24994659260841701"/>
      </bottom>
      <diagonal/>
    </border>
    <border>
      <left style="dotted">
        <color theme="0" tint="-0.24994659260841701"/>
      </left>
      <right style="thin">
        <color theme="0" tint="-0.24994659260841701"/>
      </right>
      <top style="dotted">
        <color theme="0" tint="-0.24994659260841701"/>
      </top>
      <bottom style="dotted">
        <color theme="0" tint="-0.24994659260841701"/>
      </bottom>
      <diagonal/>
    </border>
    <border>
      <left style="thin">
        <color theme="0" tint="-0.24994659260841701"/>
      </left>
      <right style="dotted">
        <color theme="0" tint="-0.24994659260841701"/>
      </right>
      <top style="dotted">
        <color theme="0" tint="-0.24994659260841701"/>
      </top>
      <bottom style="thin">
        <color theme="0" tint="-0.24994659260841701"/>
      </bottom>
      <diagonal/>
    </border>
    <border>
      <left style="dotted">
        <color theme="0" tint="-0.24994659260841701"/>
      </left>
      <right style="dotted">
        <color theme="0" tint="-0.24994659260841701"/>
      </right>
      <top style="dotted">
        <color theme="0" tint="-0.24994659260841701"/>
      </top>
      <bottom style="thin">
        <color theme="0" tint="-0.24994659260841701"/>
      </bottom>
      <diagonal/>
    </border>
    <border>
      <left style="dotted">
        <color theme="0" tint="-0.24994659260841701"/>
      </left>
      <right style="thin">
        <color theme="0" tint="-0.24994659260841701"/>
      </right>
      <top style="dotted">
        <color theme="0" tint="-0.24994659260841701"/>
      </top>
      <bottom style="thin">
        <color theme="0" tint="-0.24994659260841701"/>
      </bottom>
      <diagonal/>
    </border>
    <border>
      <left style="thin">
        <color theme="0" tint="-0.24994659260841701"/>
      </left>
      <right style="dotted">
        <color theme="0" tint="-0.24994659260841701"/>
      </right>
      <top style="dotted">
        <color theme="0" tint="-0.24994659260841701"/>
      </top>
      <bottom/>
      <diagonal/>
    </border>
    <border>
      <left style="dotted">
        <color theme="0" tint="-0.24994659260841701"/>
      </left>
      <right style="dotted">
        <color theme="0" tint="-0.24994659260841701"/>
      </right>
      <top style="dotted">
        <color theme="0" tint="-0.24994659260841701"/>
      </top>
      <bottom/>
      <diagonal/>
    </border>
    <border>
      <left style="dotted">
        <color theme="0" tint="-0.24994659260841701"/>
      </left>
      <right style="thin">
        <color theme="0" tint="-0.24994659260841701"/>
      </right>
      <top style="dotted">
        <color theme="0" tint="-0.24994659260841701"/>
      </top>
      <bottom/>
      <diagonal/>
    </border>
    <border>
      <left style="thin">
        <color theme="0" tint="-0.24994659260841701"/>
      </left>
      <right style="dotted">
        <color theme="0" tint="-0.24994659260841701"/>
      </right>
      <top style="double">
        <color theme="0" tint="-0.24994659260841701"/>
      </top>
      <bottom style="thin">
        <color theme="0" tint="-0.24994659260841701"/>
      </bottom>
      <diagonal/>
    </border>
    <border>
      <left style="dotted">
        <color theme="0" tint="-0.24994659260841701"/>
      </left>
      <right style="dotted">
        <color theme="0" tint="-0.24994659260841701"/>
      </right>
      <top style="double">
        <color theme="0" tint="-0.24994659260841701"/>
      </top>
      <bottom style="thin">
        <color theme="0" tint="-0.24994659260841701"/>
      </bottom>
      <diagonal/>
    </border>
    <border>
      <left style="dotted">
        <color theme="0" tint="-0.24994659260841701"/>
      </left>
      <right style="thin">
        <color theme="0" tint="-0.24994659260841701"/>
      </right>
      <top style="double">
        <color theme="0" tint="-0.24994659260841701"/>
      </top>
      <bottom style="thin">
        <color theme="0" tint="-0.24994659260841701"/>
      </bottom>
      <diagonal/>
    </border>
    <border>
      <left style="thin">
        <color theme="0" tint="-0.24994659260841701"/>
      </left>
      <right/>
      <top style="double">
        <color theme="0" tint="-0.24994659260841701"/>
      </top>
      <bottom style="thin">
        <color theme="0" tint="-0.24994659260841701"/>
      </bottom>
      <diagonal/>
    </border>
    <border>
      <left/>
      <right/>
      <top style="dotted">
        <color theme="0" tint="-0.24994659260841701"/>
      </top>
      <bottom style="dotted">
        <color theme="0" tint="-0.24994659260841701"/>
      </bottom>
      <diagonal/>
    </border>
    <border>
      <left/>
      <right/>
      <top style="double">
        <color theme="0" tint="-0.24994659260841701"/>
      </top>
      <bottom style="thin">
        <color theme="0" tint="-0.24994659260841701"/>
      </bottom>
      <diagonal/>
    </border>
    <border>
      <left/>
      <right style="thin">
        <color theme="0" tint="-0.24994659260841701"/>
      </right>
      <top style="double">
        <color theme="0" tint="-0.24994659260841701"/>
      </top>
      <bottom style="thin">
        <color theme="0" tint="-0.24994659260841701"/>
      </bottom>
      <diagonal/>
    </border>
    <border>
      <left style="thin">
        <color theme="0" tint="-0.24994659260841701"/>
      </left>
      <right/>
      <top style="dotted">
        <color theme="0" tint="-0.24994659260841701"/>
      </top>
      <bottom style="double">
        <color theme="0" tint="-0.24994659260841701"/>
      </bottom>
      <diagonal/>
    </border>
    <border>
      <left/>
      <right/>
      <top style="dotted">
        <color theme="0" tint="-0.24994659260841701"/>
      </top>
      <bottom style="double">
        <color theme="0" tint="-0.24994659260841701"/>
      </bottom>
      <diagonal/>
    </border>
    <border>
      <left/>
      <right style="thin">
        <color theme="0" tint="-0.24994659260841701"/>
      </right>
      <top style="dotted">
        <color theme="0" tint="-0.24994659260841701"/>
      </top>
      <bottom style="double">
        <color theme="0" tint="-0.24994659260841701"/>
      </bottom>
      <diagonal/>
    </border>
    <border>
      <left style="thin">
        <color theme="0" tint="-0.24994659260841701"/>
      </left>
      <right style="dotted">
        <color theme="0" tint="-0.24994659260841701"/>
      </right>
      <top/>
      <bottom style="dotted">
        <color theme="0" tint="-0.24994659260841701"/>
      </bottom>
      <diagonal/>
    </border>
    <border>
      <left style="dotted">
        <color theme="0" tint="-0.24994659260841701"/>
      </left>
      <right style="dotted">
        <color theme="0" tint="-0.24994659260841701"/>
      </right>
      <top/>
      <bottom style="dotted">
        <color theme="0" tint="-0.24994659260841701"/>
      </bottom>
      <diagonal/>
    </border>
    <border>
      <left style="dotted">
        <color theme="0" tint="-0.24994659260841701"/>
      </left>
      <right style="thin">
        <color theme="0" tint="-0.24994659260841701"/>
      </right>
      <top/>
      <bottom style="dotted">
        <color theme="0" tint="-0.24994659260841701"/>
      </bottom>
      <diagonal/>
    </border>
    <border>
      <left/>
      <right/>
      <top style="dotted">
        <color theme="0" tint="-0.24994659260841701"/>
      </top>
      <bottom style="thin">
        <color theme="0" tint="-0.24994659260841701"/>
      </bottom>
      <diagonal/>
    </border>
    <border>
      <left style="thin">
        <color theme="0" tint="-0.14996795556505021"/>
      </left>
      <right style="thin">
        <color theme="0" tint="-0.14993743705557422"/>
      </right>
      <top style="thin">
        <color theme="0" tint="-0.14996795556505021"/>
      </top>
      <bottom style="thin">
        <color theme="0" tint="-0.14996795556505021"/>
      </bottom>
      <diagonal/>
    </border>
    <border>
      <left style="thin">
        <color theme="0" tint="-0.14996795556505021"/>
      </left>
      <right style="thin">
        <color theme="0" tint="-0.14993743705557422"/>
      </right>
      <top style="thin">
        <color theme="0" tint="-0.14996795556505021"/>
      </top>
      <bottom style="dotted">
        <color theme="0" tint="-0.14993743705557422"/>
      </bottom>
      <diagonal/>
    </border>
    <border>
      <left style="thin">
        <color theme="0" tint="-0.14996795556505021"/>
      </left>
      <right style="thin">
        <color theme="0" tint="-0.14993743705557422"/>
      </right>
      <top style="dotted">
        <color theme="0" tint="-0.14993743705557422"/>
      </top>
      <bottom style="dotted">
        <color theme="0" tint="-0.14993743705557422"/>
      </bottom>
      <diagonal/>
    </border>
    <border>
      <left style="thin">
        <color theme="0" tint="-0.14996795556505021"/>
      </left>
      <right style="thin">
        <color theme="0" tint="-0.14993743705557422"/>
      </right>
      <top style="dotted">
        <color theme="0" tint="-0.14993743705557422"/>
      </top>
      <bottom style="thin">
        <color theme="0" tint="-0.14996795556505021"/>
      </bottom>
      <diagonal/>
    </border>
    <border>
      <left style="thin">
        <color theme="0" tint="-0.24994659260841701"/>
      </left>
      <right style="thin">
        <color theme="0" tint="-0.24994659260841701"/>
      </right>
      <top/>
      <bottom style="dotted">
        <color theme="0" tint="-0.24994659260841701"/>
      </bottom>
      <diagonal/>
    </border>
    <border>
      <left style="thin">
        <color theme="0" tint="-0.24994659260841701"/>
      </left>
      <right/>
      <top/>
      <bottom/>
      <diagonal/>
    </border>
    <border>
      <left style="thin">
        <color theme="0" tint="-0.14996795556505021"/>
      </left>
      <right/>
      <top style="thin">
        <color theme="0" tint="-0.14996795556505021"/>
      </top>
      <bottom/>
      <diagonal/>
    </border>
    <border>
      <left/>
      <right/>
      <top style="thin">
        <color theme="0" tint="-0.14996795556505021"/>
      </top>
      <bottom/>
      <diagonal/>
    </border>
    <border>
      <left/>
      <right style="thin">
        <color theme="0" tint="-0.14996795556505021"/>
      </right>
      <top style="thin">
        <color theme="0" tint="-0.14996795556505021"/>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style="thin">
        <color theme="0" tint="-0.14993743705557422"/>
      </left>
      <right/>
      <top style="thin">
        <color theme="0" tint="-0.14993743705557422"/>
      </top>
      <bottom style="thin">
        <color theme="0" tint="-0.14993743705557422"/>
      </bottom>
      <diagonal/>
    </border>
    <border>
      <left/>
      <right/>
      <top style="thin">
        <color theme="0" tint="-0.14993743705557422"/>
      </top>
      <bottom style="thin">
        <color theme="0" tint="-0.14993743705557422"/>
      </bottom>
      <diagonal/>
    </border>
    <border>
      <left/>
      <right style="thin">
        <color theme="0" tint="-0.14993743705557422"/>
      </right>
      <top style="thin">
        <color theme="0" tint="-0.14993743705557422"/>
      </top>
      <bottom style="thin">
        <color theme="0" tint="-0.14993743705557422"/>
      </bottom>
      <diagonal/>
    </border>
    <border>
      <left style="thin">
        <color theme="0" tint="-0.1498458815271462"/>
      </left>
      <right/>
      <top style="thin">
        <color theme="0" tint="-0.14981536301767021"/>
      </top>
      <bottom/>
      <diagonal/>
    </border>
    <border>
      <left/>
      <right/>
      <top style="thin">
        <color theme="0" tint="-0.14981536301767021"/>
      </top>
      <bottom/>
      <diagonal/>
    </border>
    <border>
      <left/>
      <right style="thin">
        <color theme="0" tint="-0.1498458815271462"/>
      </right>
      <top style="thin">
        <color theme="0" tint="-0.14981536301767021"/>
      </top>
      <bottom/>
      <diagonal/>
    </border>
    <border>
      <left style="thin">
        <color theme="0" tint="-0.24994659260841701"/>
      </left>
      <right style="thin">
        <color theme="0" tint="-0.24994659260841701"/>
      </right>
      <top style="dotted">
        <color theme="0" tint="-0.24994659260841701"/>
      </top>
      <bottom style="double">
        <color theme="0" tint="-0.24994659260841701"/>
      </bottom>
      <diagonal/>
    </border>
    <border>
      <left style="thin">
        <color theme="0" tint="-0.24994659260841701"/>
      </left>
      <right style="thin">
        <color theme="0" tint="-0.24994659260841701"/>
      </right>
      <top style="double">
        <color theme="0" tint="-0.24994659260841701"/>
      </top>
      <bottom style="dotted">
        <color theme="0" tint="-0.24994659260841701"/>
      </bottom>
      <diagonal/>
    </border>
    <border>
      <left style="thin">
        <color theme="0" tint="-0.14996795556505021"/>
      </left>
      <right/>
      <top style="thin">
        <color theme="0" tint="-0.14996795556505021"/>
      </top>
      <bottom style="thin">
        <color theme="0" tint="-0.14996795556505021"/>
      </bottom>
      <diagonal/>
    </border>
    <border>
      <left/>
      <right style="thin">
        <color theme="0" tint="-0.14993743705557422"/>
      </right>
      <top style="thin">
        <color theme="0" tint="-0.14996795556505021"/>
      </top>
      <bottom style="thin">
        <color theme="0" tint="-0.14996795556505021"/>
      </bottom>
      <diagonal/>
    </border>
    <border>
      <left style="thin">
        <color theme="0" tint="-0.14996795556505021"/>
      </left>
      <right style="thin">
        <color theme="0" tint="-0.14996795556505021"/>
      </right>
      <top/>
      <bottom/>
      <diagonal/>
    </border>
    <border>
      <left style="thin">
        <color theme="0" tint="-0.14996795556505021"/>
      </left>
      <right style="thin">
        <color theme="0" tint="-0.14993743705557422"/>
      </right>
      <top/>
      <bottom/>
      <diagonal/>
    </border>
    <border>
      <left style="thin">
        <color theme="0" tint="-0.24994659260841701"/>
      </left>
      <right/>
      <top/>
      <bottom style="dotted">
        <color theme="0" tint="-0.24994659260841701"/>
      </bottom>
      <diagonal/>
    </border>
    <border>
      <left/>
      <right/>
      <top/>
      <bottom style="dotted">
        <color theme="0" tint="-0.24994659260841701"/>
      </bottom>
      <diagonal/>
    </border>
    <border>
      <left/>
      <right style="thin">
        <color theme="0" tint="-0.24994659260841701"/>
      </right>
      <top/>
      <bottom style="dotted">
        <color theme="0" tint="-0.24994659260841701"/>
      </bottom>
      <diagonal/>
    </border>
    <border>
      <left style="thin">
        <color theme="0" tint="-0.24994659260841701"/>
      </left>
      <right/>
      <top style="dotted">
        <color theme="0" tint="-0.24994659260841701"/>
      </top>
      <bottom/>
      <diagonal/>
    </border>
    <border>
      <left/>
      <right style="thin">
        <color theme="0" tint="-0.24994659260841701"/>
      </right>
      <top style="dotted">
        <color theme="0" tint="-0.24994659260841701"/>
      </top>
      <bottom/>
      <diagonal/>
    </border>
    <border>
      <left style="thin">
        <color theme="0" tint="-0.24994659260841701"/>
      </left>
      <right style="thin">
        <color theme="0" tint="-0.24994659260841701"/>
      </right>
      <top style="dotted">
        <color theme="0" tint="-0.24994659260841701"/>
      </top>
      <bottom/>
      <diagonal/>
    </border>
    <border>
      <left/>
      <right/>
      <top style="dotted">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14996795556505021"/>
      </left>
      <right/>
      <top/>
      <bottom style="thin">
        <color theme="0" tint="-0.14993743705557422"/>
      </bottom>
      <diagonal/>
    </border>
    <border>
      <left style="thin">
        <color theme="0" tint="-0.34998626667073579"/>
      </left>
      <right/>
      <top style="dotted">
        <color theme="0" tint="-0.24994659260841701"/>
      </top>
      <bottom style="dotted">
        <color theme="0" tint="-0.24994659260841701"/>
      </bottom>
      <diagonal/>
    </border>
    <border>
      <left style="thin">
        <color theme="0" tint="-0.34998626667073579"/>
      </left>
      <right/>
      <top style="dotted">
        <color theme="0" tint="-0.24994659260841701"/>
      </top>
      <bottom style="thin">
        <color theme="0" tint="-0.24994659260841701"/>
      </bottom>
      <diagonal/>
    </border>
    <border>
      <left style="thin">
        <color theme="0" tint="-0.34998626667073579"/>
      </left>
      <right/>
      <top/>
      <bottom style="dotted">
        <color theme="0" tint="-0.24994659260841701"/>
      </bottom>
      <diagonal/>
    </border>
    <border>
      <left style="thin">
        <color theme="0" tint="-0.24994659260841701"/>
      </left>
      <right/>
      <top style="double">
        <color theme="0" tint="-0.24994659260841701"/>
      </top>
      <bottom style="dotted">
        <color theme="0" tint="-0.24994659260841701"/>
      </bottom>
      <diagonal/>
    </border>
    <border>
      <left/>
      <right/>
      <top style="double">
        <color theme="0" tint="-0.24994659260841701"/>
      </top>
      <bottom style="dotted">
        <color theme="0" tint="-0.24994659260841701"/>
      </bottom>
      <diagonal/>
    </border>
    <border>
      <left/>
      <right style="thin">
        <color theme="0" tint="-0.24994659260841701"/>
      </right>
      <top style="double">
        <color theme="0" tint="-0.24994659260841701"/>
      </top>
      <bottom style="dotted">
        <color theme="0" tint="-0.24994659260841701"/>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right/>
      <top/>
      <bottom style="thin">
        <color theme="0" tint="-0.24994659260841701"/>
      </bottom>
      <diagonal/>
    </border>
    <border>
      <left style="thin">
        <color rgb="FFCCCCCC"/>
      </left>
      <right style="thin">
        <color rgb="FFCCCCCC"/>
      </right>
      <top style="thin">
        <color rgb="FFCCCCCC"/>
      </top>
      <bottom style="thin">
        <color rgb="FFCCCCCC"/>
      </bottom>
      <diagonal/>
    </border>
    <border>
      <left style="medium">
        <color rgb="FFCCCCCC"/>
      </left>
      <right style="thin">
        <color rgb="FFCCCCCC"/>
      </right>
      <top style="thin">
        <color rgb="FFCCCCCC"/>
      </top>
      <bottom style="thin">
        <color rgb="FFCCCCCC"/>
      </bottom>
      <diagonal/>
    </border>
    <border>
      <left style="thin">
        <color rgb="FFCCCCCC"/>
      </left>
      <right style="medium">
        <color rgb="FFCCCCCC"/>
      </right>
      <top style="thin">
        <color rgb="FFCCCCCC"/>
      </top>
      <bottom style="thin">
        <color rgb="FFCCCCCC"/>
      </bottom>
      <diagonal/>
    </border>
    <border>
      <left style="thin">
        <color rgb="FFCCCCCC"/>
      </left>
      <right/>
      <top style="thin">
        <color rgb="FFCCCCCC"/>
      </top>
      <bottom style="dotted">
        <color rgb="FFCCCCCC"/>
      </bottom>
      <diagonal/>
    </border>
    <border>
      <left style="medium">
        <color rgb="FFCCCCCC"/>
      </left>
      <right style="thin">
        <color rgb="FFCCCCCC"/>
      </right>
      <top style="thin">
        <color rgb="FFCCCCCC"/>
      </top>
      <bottom style="dotted">
        <color rgb="FFCCCCCC"/>
      </bottom>
      <diagonal/>
    </border>
    <border>
      <left style="thin">
        <color rgb="FFCCCCCC"/>
      </left>
      <right style="thin">
        <color rgb="FFCCCCCC"/>
      </right>
      <top style="thin">
        <color rgb="FFCCCCCC"/>
      </top>
      <bottom style="dotted">
        <color rgb="FFCCCCCC"/>
      </bottom>
      <diagonal/>
    </border>
    <border>
      <left style="thin">
        <color rgb="FFCCCCCC"/>
      </left>
      <right style="medium">
        <color rgb="FFCCCCCC"/>
      </right>
      <top style="thin">
        <color rgb="FFCCCCCC"/>
      </top>
      <bottom style="dotted">
        <color rgb="FFCCCCCC"/>
      </bottom>
      <diagonal/>
    </border>
    <border>
      <left style="thin">
        <color rgb="FFCCCCCC"/>
      </left>
      <right/>
      <top style="dotted">
        <color rgb="FFCCCCCC"/>
      </top>
      <bottom style="dotted">
        <color rgb="FFCCCCCC"/>
      </bottom>
      <diagonal/>
    </border>
    <border>
      <left style="medium">
        <color rgb="FFCCCCCC"/>
      </left>
      <right style="thin">
        <color rgb="FFCCCCCC"/>
      </right>
      <top style="dotted">
        <color rgb="FFCCCCCC"/>
      </top>
      <bottom style="dotted">
        <color rgb="FFCCCCCC"/>
      </bottom>
      <diagonal/>
    </border>
    <border>
      <left style="thin">
        <color rgb="FFCCCCCC"/>
      </left>
      <right style="thin">
        <color rgb="FFCCCCCC"/>
      </right>
      <top style="dotted">
        <color rgb="FFCCCCCC"/>
      </top>
      <bottom style="dotted">
        <color rgb="FFCCCCCC"/>
      </bottom>
      <diagonal/>
    </border>
    <border>
      <left style="thin">
        <color rgb="FFCCCCCC"/>
      </left>
      <right style="medium">
        <color rgb="FFCCCCCC"/>
      </right>
      <top style="dotted">
        <color rgb="FFCCCCCC"/>
      </top>
      <bottom style="dotted">
        <color rgb="FFCCCCCC"/>
      </bottom>
      <diagonal/>
    </border>
    <border>
      <left style="thin">
        <color rgb="FFCCCCCC"/>
      </left>
      <right/>
      <top style="dotted">
        <color rgb="FFCCCCCC"/>
      </top>
      <bottom style="thin">
        <color rgb="FFCCCCCC"/>
      </bottom>
      <diagonal/>
    </border>
    <border>
      <left style="medium">
        <color rgb="FFCCCCCC"/>
      </left>
      <right style="thin">
        <color rgb="FFCCCCCC"/>
      </right>
      <top style="dotted">
        <color rgb="FFCCCCCC"/>
      </top>
      <bottom style="thin">
        <color rgb="FFCCCCCC"/>
      </bottom>
      <diagonal/>
    </border>
    <border>
      <left style="thin">
        <color rgb="FFCCCCCC"/>
      </left>
      <right style="thin">
        <color rgb="FFCCCCCC"/>
      </right>
      <top style="dotted">
        <color rgb="FFCCCCCC"/>
      </top>
      <bottom style="thin">
        <color rgb="FFCCCCCC"/>
      </bottom>
      <diagonal/>
    </border>
    <border>
      <left style="thin">
        <color rgb="FFCCCCCC"/>
      </left>
      <right style="medium">
        <color rgb="FFCCCCCC"/>
      </right>
      <top style="dotted">
        <color rgb="FFCCCCCC"/>
      </top>
      <bottom style="thin">
        <color rgb="FFCCCCCC"/>
      </bottom>
      <diagonal/>
    </border>
    <border>
      <left style="thin">
        <color rgb="FFCCCCCC"/>
      </left>
      <right style="medium">
        <color rgb="FFCCCCCC"/>
      </right>
      <top style="thin">
        <color rgb="FFCCCCCC"/>
      </top>
      <bottom/>
      <diagonal/>
    </border>
    <border>
      <left style="thin">
        <color rgb="FFCCCCCC"/>
      </left>
      <right style="medium">
        <color rgb="FFCCCCCC"/>
      </right>
      <top/>
      <bottom style="thin">
        <color rgb="FFCCCCCC"/>
      </bottom>
      <diagonal/>
    </border>
    <border>
      <left style="thin">
        <color rgb="FFCCCCCC"/>
      </left>
      <right style="medium">
        <color rgb="FFCCCCCC"/>
      </right>
      <top/>
      <bottom/>
      <diagonal/>
    </border>
    <border>
      <left style="thin">
        <color theme="0" tint="-0.14996795556505021"/>
      </left>
      <right/>
      <top/>
      <bottom/>
      <diagonal/>
    </border>
    <border>
      <left/>
      <right style="thin">
        <color theme="0" tint="-0.14996795556505021"/>
      </right>
      <top/>
      <bottom/>
      <diagonal/>
    </border>
    <border>
      <left/>
      <right/>
      <top/>
      <bottom style="thin">
        <color theme="0" tint="-0.14993743705557422"/>
      </bottom>
      <diagonal/>
    </border>
    <border>
      <left/>
      <right style="thin">
        <color theme="0" tint="-0.14996795556505021"/>
      </right>
      <top/>
      <bottom style="thin">
        <color theme="0" tint="-0.14993743705557422"/>
      </bottom>
      <diagonal/>
    </border>
    <border>
      <left style="thin">
        <color theme="0" tint="-0.14993743705557422"/>
      </left>
      <right style="thin">
        <color theme="0" tint="-0.14990691854609822"/>
      </right>
      <top/>
      <bottom style="thin">
        <color theme="0" tint="-0.14996795556505021"/>
      </bottom>
      <diagonal/>
    </border>
    <border>
      <left/>
      <right/>
      <top style="dotted">
        <color rgb="FF545557"/>
      </top>
      <bottom/>
      <diagonal/>
    </border>
    <border>
      <left/>
      <right/>
      <top/>
      <bottom style="dotted">
        <color rgb="FF545557"/>
      </bottom>
      <diagonal/>
    </border>
    <border>
      <left/>
      <right style="thin">
        <color theme="0" tint="-0.24994659260841701"/>
      </right>
      <top/>
      <bottom/>
      <diagonal/>
    </border>
    <border>
      <left style="thin">
        <color theme="0" tint="-0.14990691854609822"/>
      </left>
      <right/>
      <top/>
      <bottom style="thin">
        <color theme="0" tint="-0.14993743705557422"/>
      </bottom>
      <diagonal/>
    </border>
    <border>
      <left/>
      <right style="thin">
        <color theme="0" tint="-0.14990691854609822"/>
      </right>
      <top/>
      <bottom style="thin">
        <color theme="0" tint="-0.14993743705557422"/>
      </bottom>
      <diagonal/>
    </border>
    <border>
      <left style="thin">
        <color theme="0" tint="-0.24994659260841701"/>
      </left>
      <right style="thin">
        <color theme="0" tint="-0.24994659260841701"/>
      </right>
      <top style="dotted">
        <color theme="0" tint="-0.24994659260841701"/>
      </top>
      <bottom style="thin">
        <color theme="0" tint="-0.24994659260841701"/>
      </bottom>
      <diagonal/>
    </border>
    <border>
      <left/>
      <right style="thin">
        <color theme="0" tint="-0.14990691854609822"/>
      </right>
      <top/>
      <bottom style="thin">
        <color theme="0" tint="-0.1499679555650502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thin">
        <color theme="0" tint="-0.24994659260841701"/>
      </top>
      <bottom style="thin">
        <color theme="0" tint="-0.24994659260841701"/>
      </bottom>
      <diagonal/>
    </border>
    <border>
      <left/>
      <right style="medium">
        <color auto="1"/>
      </right>
      <top style="thin">
        <color theme="0" tint="-0.24994659260841701"/>
      </top>
      <bottom style="thin">
        <color theme="0" tint="-0.24994659260841701"/>
      </bottom>
      <diagonal/>
    </border>
    <border>
      <left style="medium">
        <color auto="1"/>
      </left>
      <right/>
      <top style="thin">
        <color theme="0" tint="-0.24994659260841701"/>
      </top>
      <bottom style="double">
        <color theme="0" tint="-0.24994659260841701"/>
      </bottom>
      <diagonal/>
    </border>
    <border>
      <left style="medium">
        <color auto="1"/>
      </left>
      <right/>
      <top style="double">
        <color theme="0" tint="-0.24994659260841701"/>
      </top>
      <bottom style="medium">
        <color auto="1"/>
      </bottom>
      <diagonal/>
    </border>
    <border>
      <left/>
      <right style="thin">
        <color theme="0" tint="-0.24994659260841701"/>
      </right>
      <top style="double">
        <color theme="0" tint="-0.24994659260841701"/>
      </top>
      <bottom style="medium">
        <color auto="1"/>
      </bottom>
      <diagonal/>
    </border>
    <border>
      <left style="thin">
        <color theme="0" tint="-0.24994659260841701"/>
      </left>
      <right style="thin">
        <color theme="0" tint="-0.24994659260841701"/>
      </right>
      <top style="double">
        <color theme="0" tint="-0.24994659260841701"/>
      </top>
      <bottom style="medium">
        <color auto="1"/>
      </bottom>
      <diagonal/>
    </border>
    <border>
      <left style="thin">
        <color theme="0" tint="-0.24994659260841701"/>
      </left>
      <right/>
      <top style="double">
        <color theme="0" tint="-0.24994659260841701"/>
      </top>
      <bottom style="medium">
        <color auto="1"/>
      </bottom>
      <diagonal/>
    </border>
    <border>
      <left/>
      <right style="medium">
        <color auto="1"/>
      </right>
      <top style="double">
        <color theme="0" tint="-0.24994659260841701"/>
      </top>
      <bottom style="medium">
        <color auto="1"/>
      </bottom>
      <diagonal/>
    </border>
    <border>
      <left/>
      <right style="medium">
        <color auto="1"/>
      </right>
      <top style="thin">
        <color theme="0" tint="-0.24994659260841701"/>
      </top>
      <bottom style="double">
        <color theme="0" tint="-0.24994659260841701"/>
      </bottom>
      <diagonal/>
    </border>
    <border>
      <left style="medium">
        <color auto="1"/>
      </left>
      <right/>
      <top/>
      <bottom style="thin">
        <color theme="0" tint="-0.24994659260841701"/>
      </bottom>
      <diagonal/>
    </border>
    <border>
      <left/>
      <right style="medium">
        <color auto="1"/>
      </right>
      <top/>
      <bottom style="thin">
        <color theme="0" tint="-0.24994659260841701"/>
      </bottom>
      <diagonal/>
    </border>
    <border>
      <left/>
      <right style="thin">
        <color theme="0" tint="-0.24994659260841701"/>
      </right>
      <top style="medium">
        <color auto="1"/>
      </top>
      <bottom style="medium">
        <color auto="1"/>
      </bottom>
      <diagonal/>
    </border>
    <border>
      <left style="thin">
        <color theme="0" tint="-0.24994659260841701"/>
      </left>
      <right style="thin">
        <color theme="0" tint="-0.24994659260841701"/>
      </right>
      <top style="medium">
        <color auto="1"/>
      </top>
      <bottom style="medium">
        <color auto="1"/>
      </bottom>
      <diagonal/>
    </border>
    <border>
      <left style="thin">
        <color theme="0" tint="-0.24994659260841701"/>
      </left>
      <right/>
      <top style="medium">
        <color auto="1"/>
      </top>
      <bottom style="medium">
        <color auto="1"/>
      </bottom>
      <diagonal/>
    </border>
    <border>
      <left style="thin">
        <color theme="0" tint="-0.34998626667073579"/>
      </left>
      <right/>
      <top style="thin">
        <color theme="0" tint="-0.24994659260841701"/>
      </top>
      <bottom style="dotted">
        <color theme="0" tint="-0.24994659260841701"/>
      </bottom>
      <diagonal/>
    </border>
    <border>
      <left/>
      <right style="thin">
        <color rgb="FFCCCCCC"/>
      </right>
      <top style="thin">
        <color rgb="FFCCCCCC"/>
      </top>
      <bottom style="dotted">
        <color rgb="FFCCCCCC"/>
      </bottom>
      <diagonal/>
    </border>
    <border>
      <left style="medium">
        <color rgb="FFCCCCCC"/>
      </left>
      <right/>
      <top/>
      <bottom/>
      <diagonal/>
    </border>
    <border>
      <left style="thin">
        <color rgb="FFBFBFBF"/>
      </left>
      <right/>
      <top style="thin">
        <color rgb="FFBFBFBF"/>
      </top>
      <bottom style="thin">
        <color rgb="FFBFBFBF"/>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style="thin">
        <color rgb="FFBFBFBF"/>
      </left>
      <right/>
      <top/>
      <bottom style="dotted">
        <color rgb="FFBFBFBF"/>
      </bottom>
      <diagonal/>
    </border>
    <border>
      <left style="thin">
        <color rgb="FFA6A6A6"/>
      </left>
      <right/>
      <top style="dotted">
        <color rgb="FFBFBFBF"/>
      </top>
      <bottom style="dotted">
        <color rgb="FFBFBFBF"/>
      </bottom>
      <diagonal/>
    </border>
    <border>
      <left/>
      <right/>
      <top style="dotted">
        <color rgb="FFBFBFBF"/>
      </top>
      <bottom style="dotted">
        <color rgb="FFBFBFBF"/>
      </bottom>
      <diagonal/>
    </border>
    <border>
      <left style="thin">
        <color rgb="FFBFBFBF"/>
      </left>
      <right/>
      <top/>
      <bottom style="thin">
        <color rgb="FFBFBFBF"/>
      </bottom>
      <diagonal/>
    </border>
    <border>
      <left style="thin">
        <color rgb="FFA6A6A6"/>
      </left>
      <right/>
      <top style="dotted">
        <color rgb="FFBFBFBF"/>
      </top>
      <bottom style="thin">
        <color rgb="FFBFBFBF"/>
      </bottom>
      <diagonal/>
    </border>
    <border>
      <left/>
      <right/>
      <top style="dotted">
        <color rgb="FFBFBFBF"/>
      </top>
      <bottom style="thin">
        <color rgb="FFBFBFBF"/>
      </bottom>
      <diagonal/>
    </border>
    <border>
      <left style="thin">
        <color rgb="FFA6A6A6"/>
      </left>
      <right/>
      <top style="thin">
        <color rgb="FFBFBFBF"/>
      </top>
      <bottom style="dotted">
        <color rgb="FFBFBFBF"/>
      </bottom>
      <diagonal/>
    </border>
    <border>
      <left/>
      <right/>
      <top style="thin">
        <color rgb="FFBFBFBF"/>
      </top>
      <bottom style="dotted">
        <color rgb="FFBFBFBF"/>
      </bottom>
      <diagonal/>
    </border>
    <border>
      <left style="medium">
        <color auto="1"/>
      </left>
      <right style="dotted">
        <color auto="1"/>
      </right>
      <top style="medium">
        <color auto="1"/>
      </top>
      <bottom style="dotted">
        <color auto="1"/>
      </bottom>
      <diagonal/>
    </border>
    <border>
      <left style="dotted">
        <color auto="1"/>
      </left>
      <right style="dotted">
        <color auto="1"/>
      </right>
      <top style="medium">
        <color auto="1"/>
      </top>
      <bottom style="dotted">
        <color auto="1"/>
      </bottom>
      <diagonal/>
    </border>
    <border>
      <left style="dotted">
        <color auto="1"/>
      </left>
      <right style="medium">
        <color auto="1"/>
      </right>
      <top style="medium">
        <color auto="1"/>
      </top>
      <bottom style="dotted">
        <color auto="1"/>
      </bottom>
      <diagonal/>
    </border>
    <border>
      <left style="medium">
        <color auto="1"/>
      </left>
      <right/>
      <top style="medium">
        <color auto="1"/>
      </top>
      <bottom style="dotted">
        <color theme="0" tint="-0.24994659260841701"/>
      </bottom>
      <diagonal/>
    </border>
    <border>
      <left style="dotted">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dotted">
        <color auto="1"/>
      </left>
      <right style="medium">
        <color auto="1"/>
      </right>
      <top style="dotted">
        <color auto="1"/>
      </top>
      <bottom style="dotted">
        <color auto="1"/>
      </bottom>
      <diagonal/>
    </border>
    <border>
      <left style="medium">
        <color auto="1"/>
      </left>
      <right/>
      <top/>
      <bottom style="dotted">
        <color theme="0" tint="-0.24994659260841701"/>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medium">
        <color auto="1"/>
      </right>
      <top style="dotted">
        <color auto="1"/>
      </top>
      <bottom style="dotted">
        <color auto="1"/>
      </bottom>
      <diagonal/>
    </border>
    <border>
      <left style="medium">
        <color auto="1"/>
      </left>
      <right/>
      <top style="dotted">
        <color theme="0" tint="-0.24994659260841701"/>
      </top>
      <bottom style="dotted">
        <color theme="0" tint="-0.24994659260841701"/>
      </bottom>
      <diagonal/>
    </border>
    <border>
      <left style="medium">
        <color auto="1"/>
      </left>
      <right style="dotted">
        <color auto="1"/>
      </right>
      <top style="dotted">
        <color auto="1"/>
      </top>
      <bottom style="medium">
        <color auto="1"/>
      </bottom>
      <diagonal/>
    </border>
    <border>
      <left style="dotted">
        <color auto="1"/>
      </left>
      <right style="dotted">
        <color auto="1"/>
      </right>
      <top style="dotted">
        <color auto="1"/>
      </top>
      <bottom style="medium">
        <color auto="1"/>
      </bottom>
      <diagonal/>
    </border>
    <border>
      <left style="dotted">
        <color auto="1"/>
      </left>
      <right style="medium">
        <color auto="1"/>
      </right>
      <top style="dotted">
        <color auto="1"/>
      </top>
      <bottom style="medium">
        <color auto="1"/>
      </bottom>
      <diagonal/>
    </border>
    <border>
      <left style="medium">
        <color auto="1"/>
      </left>
      <right/>
      <top style="dotted">
        <color theme="0" tint="-0.24994659260841701"/>
      </top>
      <bottom style="medium">
        <color auto="1"/>
      </bottom>
      <diagonal/>
    </border>
    <border>
      <left style="thin">
        <color auto="1"/>
      </left>
      <right/>
      <top/>
      <bottom style="medium">
        <color auto="1"/>
      </bottom>
      <diagonal/>
    </border>
    <border>
      <left/>
      <right style="thin">
        <color rgb="FFCCCCCC"/>
      </right>
      <top style="dotted">
        <color rgb="FFCCCCCC"/>
      </top>
      <bottom style="dotted">
        <color rgb="FFCCCCCC"/>
      </bottom>
      <diagonal/>
    </border>
    <border>
      <left style="medium">
        <color indexed="64"/>
      </left>
      <right style="medium">
        <color indexed="64"/>
      </right>
      <top style="medium">
        <color indexed="64"/>
      </top>
      <bottom style="dotted">
        <color rgb="FFCCCCCC"/>
      </bottom>
      <diagonal/>
    </border>
    <border>
      <left style="medium">
        <color indexed="64"/>
      </left>
      <right style="medium">
        <color indexed="64"/>
      </right>
      <top style="dotted">
        <color rgb="FFCCCCCC"/>
      </top>
      <bottom style="dotted">
        <color rgb="FFCCCCCC"/>
      </bottom>
      <diagonal/>
    </border>
    <border>
      <left style="medium">
        <color indexed="64"/>
      </left>
      <right style="medium">
        <color indexed="64"/>
      </right>
      <top/>
      <bottom style="medium">
        <color indexed="64"/>
      </bottom>
      <diagonal/>
    </border>
    <border>
      <left style="medium">
        <color indexed="64"/>
      </left>
      <right style="medium">
        <color indexed="64"/>
      </right>
      <top/>
      <bottom style="dotted">
        <color rgb="FFCCCCCC"/>
      </bottom>
      <diagonal/>
    </border>
    <border>
      <left style="medium">
        <color indexed="64"/>
      </left>
      <right style="medium">
        <color indexed="64"/>
      </right>
      <top style="medium">
        <color indexed="64"/>
      </top>
      <bottom style="thin">
        <color rgb="FFCCCCCC"/>
      </bottom>
      <diagonal/>
    </border>
    <border>
      <left style="medium">
        <color indexed="64"/>
      </left>
      <right style="medium">
        <color indexed="64"/>
      </right>
      <top style="dotted">
        <color rgb="FFCCCCCC"/>
      </top>
      <bottom/>
      <diagonal/>
    </border>
    <border>
      <left style="thin">
        <color rgb="FFCCCCCC"/>
      </left>
      <right/>
      <top style="thin">
        <color rgb="FFCCCCCC"/>
      </top>
      <bottom/>
      <diagonal/>
    </border>
    <border>
      <left style="medium">
        <color indexed="64"/>
      </left>
      <right style="medium">
        <color indexed="64"/>
      </right>
      <top style="dotted">
        <color rgb="FFCCCCCC"/>
      </top>
      <bottom style="medium">
        <color indexed="64"/>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auto="1"/>
      </left>
      <right style="thin">
        <color auto="1"/>
      </right>
      <top/>
      <bottom style="thin">
        <color auto="1"/>
      </bottom>
      <diagonal/>
    </border>
    <border>
      <left/>
      <right style="dotted">
        <color auto="1"/>
      </right>
      <top style="dotted">
        <color auto="1"/>
      </top>
      <bottom style="dotted">
        <color auto="1"/>
      </bottom>
      <diagonal/>
    </border>
    <border>
      <left/>
      <right style="dotted">
        <color auto="1"/>
      </right>
      <top style="medium">
        <color auto="1"/>
      </top>
      <bottom style="dotted">
        <color auto="1"/>
      </bottom>
      <diagonal/>
    </border>
    <border>
      <left style="dotted">
        <color auto="1"/>
      </left>
      <right/>
      <top style="dotted">
        <color auto="1"/>
      </top>
      <bottom style="medium">
        <color indexed="64"/>
      </bottom>
      <diagonal/>
    </border>
    <border>
      <left/>
      <right/>
      <top style="dotted">
        <color auto="1"/>
      </top>
      <bottom style="medium">
        <color indexed="64"/>
      </bottom>
      <diagonal/>
    </border>
    <border>
      <left/>
      <right style="medium">
        <color indexed="64"/>
      </right>
      <top style="dotted">
        <color auto="1"/>
      </top>
      <bottom style="medium">
        <color indexed="64"/>
      </bottom>
      <diagonal/>
    </border>
    <border>
      <left style="thin">
        <color auto="1"/>
      </left>
      <right/>
      <top style="dotted">
        <color auto="1"/>
      </top>
      <bottom style="medium">
        <color auto="1"/>
      </bottom>
      <diagonal/>
    </border>
  </borders>
  <cellStyleXfs count="10">
    <xf numFmtId="0" fontId="0" fillId="0" borderId="0"/>
    <xf numFmtId="0" fontId="6"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cellStyleXfs>
  <cellXfs count="491">
    <xf numFmtId="0" fontId="0" fillId="0" borderId="0" xfId="0"/>
    <xf numFmtId="0" fontId="8" fillId="4" borderId="0" xfId="0" applyFont="1" applyFill="1"/>
    <xf numFmtId="0" fontId="3" fillId="0" borderId="0" xfId="0" applyFont="1" applyAlignment="1">
      <alignment horizontal="left" vertical="center" indent="2"/>
    </xf>
    <xf numFmtId="0" fontId="10" fillId="5" borderId="15" xfId="0" applyFont="1" applyFill="1" applyBorder="1" applyAlignment="1">
      <alignment horizontal="center" vertical="center"/>
    </xf>
    <xf numFmtId="0" fontId="10" fillId="5" borderId="16" xfId="0" applyFont="1" applyFill="1" applyBorder="1" applyAlignment="1">
      <alignment horizontal="center" vertical="center"/>
    </xf>
    <xf numFmtId="0" fontId="1" fillId="0" borderId="0" xfId="0" applyFont="1" applyBorder="1" applyAlignment="1">
      <alignment horizontal="left" vertical="top" wrapText="1" indent="2"/>
    </xf>
    <xf numFmtId="0" fontId="5" fillId="8" borderId="3" xfId="0" applyFont="1" applyFill="1" applyBorder="1" applyAlignment="1">
      <alignment vertical="center"/>
    </xf>
    <xf numFmtId="0" fontId="5" fillId="8" borderId="4" xfId="0" applyFont="1" applyFill="1" applyBorder="1" applyAlignment="1"/>
    <xf numFmtId="0" fontId="5" fillId="8" borderId="5" xfId="0" applyFont="1" applyFill="1" applyBorder="1" applyAlignment="1">
      <alignment vertical="center"/>
    </xf>
    <xf numFmtId="0" fontId="4" fillId="8" borderId="9" xfId="0" applyFont="1" applyFill="1" applyBorder="1" applyAlignment="1">
      <alignment vertical="top" wrapText="1"/>
    </xf>
    <xf numFmtId="0" fontId="4" fillId="8" borderId="10" xfId="0" applyFont="1" applyFill="1" applyBorder="1" applyAlignment="1">
      <alignment vertical="top" wrapText="1"/>
    </xf>
    <xf numFmtId="0" fontId="4" fillId="8" borderId="6" xfId="0" applyFont="1" applyFill="1" applyBorder="1" applyAlignment="1">
      <alignment vertical="top" wrapText="1"/>
    </xf>
    <xf numFmtId="0" fontId="4" fillId="8" borderId="8" xfId="0" applyFont="1" applyFill="1" applyBorder="1" applyAlignment="1">
      <alignment vertical="top" wrapText="1"/>
    </xf>
    <xf numFmtId="0" fontId="14" fillId="4" borderId="0" xfId="0" applyFont="1" applyFill="1" applyAlignment="1">
      <alignment horizontal="left" vertical="center" indent="3"/>
    </xf>
    <xf numFmtId="164" fontId="1" fillId="0" borderId="35" xfId="0" applyNumberFormat="1" applyFont="1" applyBorder="1" applyAlignment="1" applyProtection="1">
      <alignment horizontal="center" vertical="center" wrapText="1"/>
      <protection locked="0"/>
    </xf>
    <xf numFmtId="164" fontId="1" fillId="0" borderId="36" xfId="0" applyNumberFormat="1" applyFont="1" applyBorder="1" applyAlignment="1" applyProtection="1">
      <alignment horizontal="center" vertical="center" wrapText="1"/>
      <protection locked="0"/>
    </xf>
    <xf numFmtId="164" fontId="1" fillId="0" borderId="37" xfId="0" applyNumberFormat="1" applyFont="1" applyBorder="1" applyAlignment="1" applyProtection="1">
      <alignment horizontal="center" vertical="center" wrapText="1"/>
      <protection locked="0"/>
    </xf>
    <xf numFmtId="164" fontId="1" fillId="0" borderId="41" xfId="0" applyNumberFormat="1" applyFont="1" applyBorder="1" applyAlignment="1" applyProtection="1">
      <alignment horizontal="center" vertical="center" wrapText="1"/>
      <protection locked="0"/>
    </xf>
    <xf numFmtId="164" fontId="1" fillId="0" borderId="42" xfId="0" applyNumberFormat="1" applyFont="1" applyBorder="1" applyAlignment="1" applyProtection="1">
      <alignment horizontal="center" vertical="center" wrapText="1"/>
      <protection locked="0"/>
    </xf>
    <xf numFmtId="164" fontId="1" fillId="0" borderId="43" xfId="0" applyNumberFormat="1" applyFont="1" applyBorder="1" applyAlignment="1" applyProtection="1">
      <alignment horizontal="center" vertical="center" wrapText="1"/>
      <protection locked="0"/>
    </xf>
    <xf numFmtId="164" fontId="1" fillId="0" borderId="54" xfId="0" applyNumberFormat="1" applyFont="1" applyBorder="1" applyAlignment="1" applyProtection="1">
      <alignment horizontal="center" vertical="center" wrapText="1"/>
      <protection locked="0"/>
    </xf>
    <xf numFmtId="164" fontId="1" fillId="0" borderId="55" xfId="0" applyNumberFormat="1" applyFont="1" applyBorder="1" applyAlignment="1" applyProtection="1">
      <alignment horizontal="center" vertical="center" wrapText="1"/>
      <protection locked="0"/>
    </xf>
    <xf numFmtId="164" fontId="1" fillId="0" borderId="56" xfId="0" applyNumberFormat="1" applyFont="1" applyBorder="1" applyAlignment="1" applyProtection="1">
      <alignment horizontal="center" vertical="center" wrapText="1"/>
      <protection locked="0"/>
    </xf>
    <xf numFmtId="0" fontId="9" fillId="5" borderId="24" xfId="0" applyNumberFormat="1" applyFont="1" applyFill="1" applyBorder="1" applyAlignment="1">
      <alignment horizontal="center" vertical="center"/>
    </xf>
    <xf numFmtId="0" fontId="9" fillId="5" borderId="22" xfId="0" applyNumberFormat="1" applyFont="1" applyFill="1" applyBorder="1" applyAlignment="1">
      <alignment horizontal="center" vertical="center"/>
    </xf>
    <xf numFmtId="164" fontId="2" fillId="6" borderId="44" xfId="0" applyNumberFormat="1" applyFont="1" applyFill="1" applyBorder="1" applyAlignment="1">
      <alignment horizontal="center" vertical="center" wrapText="1"/>
    </xf>
    <xf numFmtId="164" fontId="2" fillId="6" borderId="45" xfId="0" applyNumberFormat="1" applyFont="1" applyFill="1" applyBorder="1" applyAlignment="1">
      <alignment horizontal="center" vertical="center" wrapText="1"/>
    </xf>
    <xf numFmtId="164" fontId="2" fillId="6" borderId="46" xfId="0" applyNumberFormat="1" applyFont="1" applyFill="1" applyBorder="1" applyAlignment="1">
      <alignment horizontal="center" vertical="center" wrapText="1"/>
    </xf>
    <xf numFmtId="0" fontId="1" fillId="8" borderId="0" xfId="0" applyFont="1" applyFill="1" applyBorder="1" applyAlignment="1">
      <alignment vertical="top" wrapText="1"/>
    </xf>
    <xf numFmtId="0" fontId="4" fillId="8" borderId="0" xfId="0" applyFont="1" applyFill="1" applyBorder="1" applyAlignment="1">
      <alignment vertical="top" wrapText="1"/>
    </xf>
    <xf numFmtId="0" fontId="7" fillId="8" borderId="0" xfId="1" applyFont="1" applyFill="1" applyBorder="1" applyAlignment="1">
      <alignment horizontal="center" vertical="top" wrapText="1"/>
    </xf>
    <xf numFmtId="0" fontId="4" fillId="8" borderId="17" xfId="0" applyFont="1" applyFill="1" applyBorder="1" applyAlignment="1">
      <alignment vertical="top" wrapText="1"/>
    </xf>
    <xf numFmtId="0" fontId="4" fillId="8" borderId="18" xfId="0" applyFont="1" applyFill="1" applyBorder="1" applyAlignment="1">
      <alignment vertical="top" wrapText="1"/>
    </xf>
    <xf numFmtId="0" fontId="4" fillId="8" borderId="19" xfId="0" applyFont="1" applyFill="1" applyBorder="1" applyAlignment="1">
      <alignment vertical="top" wrapText="1"/>
    </xf>
    <xf numFmtId="0" fontId="7" fillId="8" borderId="20" xfId="1" applyFont="1" applyFill="1" applyBorder="1" applyAlignment="1">
      <alignment horizontal="center" vertical="top" wrapText="1"/>
    </xf>
    <xf numFmtId="0" fontId="4" fillId="8" borderId="21" xfId="0" applyFont="1" applyFill="1" applyBorder="1" applyAlignment="1">
      <alignment vertical="top" wrapText="1"/>
    </xf>
    <xf numFmtId="0" fontId="4" fillId="8" borderId="20" xfId="0" applyFont="1" applyFill="1" applyBorder="1" applyAlignment="1">
      <alignment vertical="top" wrapText="1"/>
    </xf>
    <xf numFmtId="0" fontId="8" fillId="11" borderId="67" xfId="0" applyFont="1" applyFill="1" applyBorder="1" applyAlignment="1">
      <alignment vertical="center"/>
    </xf>
    <xf numFmtId="0" fontId="8" fillId="11" borderId="68" xfId="0" applyFont="1" applyFill="1" applyBorder="1" applyAlignment="1">
      <alignment vertical="center"/>
    </xf>
    <xf numFmtId="0" fontId="8" fillId="11" borderId="69" xfId="0" applyFont="1" applyFill="1" applyBorder="1" applyAlignment="1">
      <alignment vertical="center"/>
    </xf>
    <xf numFmtId="0" fontId="10" fillId="5" borderId="70" xfId="0" applyFont="1" applyFill="1" applyBorder="1" applyAlignment="1">
      <alignment horizontal="center" vertical="center"/>
    </xf>
    <xf numFmtId="0" fontId="4" fillId="8" borderId="74" xfId="0" applyFont="1" applyFill="1" applyBorder="1" applyAlignment="1">
      <alignment vertical="top" wrapText="1"/>
    </xf>
    <xf numFmtId="0" fontId="4" fillId="8" borderId="76" xfId="0" applyFont="1" applyFill="1" applyBorder="1" applyAlignment="1">
      <alignment vertical="top" wrapText="1"/>
    </xf>
    <xf numFmtId="0" fontId="13" fillId="3" borderId="24" xfId="0" applyNumberFormat="1" applyFont="1" applyFill="1" applyBorder="1" applyAlignment="1" applyProtection="1">
      <alignment horizontal="left" vertical="center" indent="2"/>
    </xf>
    <xf numFmtId="0" fontId="13" fillId="3" borderId="25" xfId="0" applyNumberFormat="1" applyFont="1" applyFill="1" applyBorder="1" applyAlignment="1" applyProtection="1">
      <alignment horizontal="left" vertical="center" indent="2"/>
    </xf>
    <xf numFmtId="0" fontId="9" fillId="3" borderId="25" xfId="0" applyNumberFormat="1" applyFont="1" applyFill="1" applyBorder="1" applyAlignment="1" applyProtection="1">
      <alignment horizontal="left" vertical="center" indent="2"/>
    </xf>
    <xf numFmtId="0" fontId="9" fillId="3" borderId="26" xfId="0" applyNumberFormat="1" applyFont="1" applyFill="1" applyBorder="1" applyAlignment="1" applyProtection="1">
      <alignment horizontal="left" vertical="center" indent="2"/>
    </xf>
    <xf numFmtId="0" fontId="9" fillId="5" borderId="24" xfId="0" applyNumberFormat="1" applyFont="1" applyFill="1" applyBorder="1" applyAlignment="1" applyProtection="1">
      <alignment horizontal="center" vertical="center"/>
    </xf>
    <xf numFmtId="0" fontId="9" fillId="5" borderId="22" xfId="0" applyNumberFormat="1" applyFont="1" applyFill="1" applyBorder="1" applyAlignment="1" applyProtection="1">
      <alignment horizontal="center" vertical="center"/>
    </xf>
    <xf numFmtId="164" fontId="1" fillId="0" borderId="54" xfId="0" applyNumberFormat="1" applyFont="1" applyBorder="1" applyAlignment="1" applyProtection="1">
      <alignment horizontal="center" vertical="center" wrapText="1"/>
    </xf>
    <xf numFmtId="164" fontId="1" fillId="0" borderId="55" xfId="0" applyNumberFormat="1" applyFont="1" applyBorder="1" applyAlignment="1" applyProtection="1">
      <alignment horizontal="center" vertical="center" wrapText="1"/>
    </xf>
    <xf numFmtId="164" fontId="1" fillId="0" borderId="56" xfId="0" applyNumberFormat="1" applyFont="1" applyBorder="1" applyAlignment="1" applyProtection="1">
      <alignment horizontal="center" vertical="center" wrapText="1"/>
    </xf>
    <xf numFmtId="164" fontId="1" fillId="6" borderId="35" xfId="0" applyNumberFormat="1" applyFont="1" applyFill="1" applyBorder="1" applyAlignment="1" applyProtection="1">
      <alignment horizontal="center" vertical="center" wrapText="1"/>
    </xf>
    <xf numFmtId="164" fontId="1" fillId="6" borderId="36" xfId="0" applyNumberFormat="1" applyFont="1" applyFill="1" applyBorder="1" applyAlignment="1" applyProtection="1">
      <alignment horizontal="center" vertical="center" wrapText="1"/>
    </xf>
    <xf numFmtId="164" fontId="1" fillId="6" borderId="37" xfId="0" applyNumberFormat="1" applyFont="1" applyFill="1" applyBorder="1" applyAlignment="1" applyProtection="1">
      <alignment horizontal="center" vertical="center" wrapText="1"/>
    </xf>
    <xf numFmtId="164" fontId="1" fillId="0" borderId="35" xfId="0" applyNumberFormat="1" applyFont="1" applyBorder="1" applyAlignment="1" applyProtection="1">
      <alignment horizontal="center" vertical="center" wrapText="1"/>
    </xf>
    <xf numFmtId="164" fontId="1" fillId="0" borderId="36" xfId="0" applyNumberFormat="1" applyFont="1" applyBorder="1" applyAlignment="1" applyProtection="1">
      <alignment horizontal="center" vertical="center" wrapText="1"/>
    </xf>
    <xf numFmtId="164" fontId="1" fillId="0" borderId="37" xfId="0" applyNumberFormat="1" applyFont="1" applyBorder="1" applyAlignment="1" applyProtection="1">
      <alignment horizontal="center" vertical="center" wrapText="1"/>
    </xf>
    <xf numFmtId="164" fontId="1" fillId="6" borderId="38" xfId="0" applyNumberFormat="1" applyFont="1" applyFill="1" applyBorder="1" applyAlignment="1" applyProtection="1">
      <alignment horizontal="center" vertical="center" wrapText="1"/>
    </xf>
    <xf numFmtId="164" fontId="1" fillId="6" borderId="39" xfId="0" applyNumberFormat="1" applyFont="1" applyFill="1" applyBorder="1" applyAlignment="1" applyProtection="1">
      <alignment horizontal="center" vertical="center" wrapText="1"/>
    </xf>
    <xf numFmtId="164" fontId="1" fillId="6" borderId="40" xfId="0" applyNumberFormat="1" applyFont="1" applyFill="1" applyBorder="1" applyAlignment="1" applyProtection="1">
      <alignment horizontal="center" vertical="center" wrapText="1"/>
    </xf>
    <xf numFmtId="0" fontId="9" fillId="3" borderId="79" xfId="0" applyFont="1" applyFill="1" applyBorder="1" applyAlignment="1">
      <alignment horizontal="left" vertical="center" indent="1"/>
    </xf>
    <xf numFmtId="0" fontId="9" fillId="3" borderId="80" xfId="0" applyFont="1" applyFill="1" applyBorder="1" applyAlignment="1">
      <alignment horizontal="left" vertical="center" indent="1"/>
    </xf>
    <xf numFmtId="167" fontId="14" fillId="4" borderId="0" xfId="0" applyNumberFormat="1" applyFont="1" applyFill="1" applyAlignment="1">
      <alignment horizontal="left" vertical="center" indent="3"/>
    </xf>
    <xf numFmtId="167" fontId="14" fillId="4" borderId="0" xfId="0" applyNumberFormat="1" applyFont="1" applyFill="1" applyAlignment="1">
      <alignment horizontal="left" vertical="center" indent="3"/>
    </xf>
    <xf numFmtId="167" fontId="14" fillId="4" borderId="0" xfId="0" applyNumberFormat="1" applyFont="1" applyFill="1" applyAlignment="1">
      <alignment horizontal="left" vertical="center" indent="3"/>
    </xf>
    <xf numFmtId="167" fontId="14" fillId="4" borderId="0" xfId="0" applyNumberFormat="1" applyFont="1" applyFill="1" applyAlignment="1">
      <alignment horizontal="left" vertical="center" indent="3"/>
    </xf>
    <xf numFmtId="174" fontId="19" fillId="0" borderId="22" xfId="0" applyNumberFormat="1" applyFont="1" applyBorder="1" applyAlignment="1">
      <alignment horizontal="center" vertical="center" wrapText="1"/>
    </xf>
    <xf numFmtId="167" fontId="14" fillId="4" borderId="0" xfId="0" applyNumberFormat="1" applyFont="1" applyFill="1" applyAlignment="1">
      <alignment horizontal="left" vertical="center" indent="3"/>
    </xf>
    <xf numFmtId="170" fontId="20" fillId="7" borderId="83" xfId="0" applyNumberFormat="1" applyFont="1" applyFill="1" applyBorder="1" applyAlignment="1">
      <alignment horizontal="right" vertical="center"/>
    </xf>
    <xf numFmtId="170" fontId="20" fillId="7" borderId="31" xfId="0" applyNumberFormat="1" applyFont="1" applyFill="1" applyBorder="1" applyAlignment="1">
      <alignment horizontal="right" vertical="center"/>
    </xf>
    <xf numFmtId="170" fontId="20" fillId="7" borderId="33" xfId="0" applyNumberFormat="1" applyFont="1" applyFill="1" applyBorder="1" applyAlignment="1">
      <alignment horizontal="right" vertical="center"/>
    </xf>
    <xf numFmtId="0" fontId="22" fillId="5" borderId="90" xfId="0" applyNumberFormat="1" applyFont="1" applyFill="1" applyBorder="1" applyAlignment="1">
      <alignment horizontal="center" vertical="center"/>
    </xf>
    <xf numFmtId="0" fontId="20" fillId="7" borderId="29" xfId="0" applyNumberFormat="1" applyFont="1" applyFill="1" applyBorder="1" applyAlignment="1">
      <alignment horizontal="center" vertical="center"/>
    </xf>
    <xf numFmtId="172" fontId="21" fillId="0" borderId="29" xfId="0" applyNumberFormat="1" applyFont="1" applyBorder="1" applyAlignment="1" applyProtection="1">
      <alignment horizontal="center" vertical="center" wrapText="1"/>
      <protection locked="0"/>
    </xf>
    <xf numFmtId="171" fontId="21" fillId="0" borderId="29" xfId="0" applyNumberFormat="1" applyFont="1" applyBorder="1" applyAlignment="1" applyProtection="1">
      <alignment horizontal="center" vertical="center" wrapText="1"/>
      <protection locked="0"/>
    </xf>
    <xf numFmtId="166" fontId="21" fillId="0" borderId="62" xfId="0" applyNumberFormat="1" applyFont="1" applyBorder="1" applyAlignment="1" applyProtection="1">
      <alignment horizontal="center" vertical="center" wrapText="1"/>
      <protection locked="0"/>
    </xf>
    <xf numFmtId="9" fontId="21" fillId="0" borderId="62" xfId="0" applyNumberFormat="1" applyFont="1" applyBorder="1" applyAlignment="1" applyProtection="1">
      <alignment horizontal="center" vertical="center" wrapText="1"/>
    </xf>
    <xf numFmtId="0" fontId="20" fillId="7" borderId="23" xfId="0" applyNumberFormat="1" applyFont="1" applyFill="1" applyBorder="1" applyAlignment="1">
      <alignment horizontal="center" vertical="center"/>
    </xf>
    <xf numFmtId="172" fontId="21" fillId="6" borderId="23" xfId="0" applyNumberFormat="1" applyFont="1" applyFill="1" applyBorder="1" applyAlignment="1" applyProtection="1">
      <alignment horizontal="center" vertical="center" wrapText="1"/>
      <protection locked="0"/>
    </xf>
    <xf numFmtId="171" fontId="21" fillId="6" borderId="23" xfId="0" applyNumberFormat="1" applyFont="1" applyFill="1" applyBorder="1" applyAlignment="1" applyProtection="1">
      <alignment horizontal="center" vertical="center" wrapText="1"/>
      <protection locked="0"/>
    </xf>
    <xf numFmtId="166" fontId="21" fillId="6" borderId="23" xfId="0" applyNumberFormat="1" applyFont="1" applyFill="1" applyBorder="1" applyAlignment="1" applyProtection="1">
      <alignment horizontal="center" vertical="center" wrapText="1"/>
      <protection locked="0"/>
    </xf>
    <xf numFmtId="9" fontId="21" fillId="6" borderId="23" xfId="0" applyNumberFormat="1" applyFont="1" applyFill="1" applyBorder="1" applyAlignment="1" applyProtection="1">
      <alignment horizontal="center" vertical="center" wrapText="1"/>
    </xf>
    <xf numFmtId="172" fontId="21" fillId="0" borderId="23" xfId="0" applyNumberFormat="1" applyFont="1" applyBorder="1" applyAlignment="1" applyProtection="1">
      <alignment horizontal="center" vertical="center" wrapText="1"/>
      <protection locked="0"/>
    </xf>
    <xf numFmtId="171" fontId="21" fillId="0" borderId="23" xfId="0" applyNumberFormat="1" applyFont="1" applyBorder="1" applyAlignment="1" applyProtection="1">
      <alignment horizontal="center" vertical="center" wrapText="1"/>
      <protection locked="0"/>
    </xf>
    <xf numFmtId="166" fontId="21" fillId="0" borderId="23" xfId="0" applyNumberFormat="1" applyFont="1" applyBorder="1" applyAlignment="1" applyProtection="1">
      <alignment horizontal="center" vertical="center" wrapText="1"/>
      <protection locked="0"/>
    </xf>
    <xf numFmtId="9" fontId="21" fillId="0" borderId="23" xfId="0" applyNumberFormat="1" applyFont="1" applyBorder="1" applyAlignment="1" applyProtection="1">
      <alignment horizontal="center" vertical="center" wrapText="1"/>
    </xf>
    <xf numFmtId="0" fontId="20" fillId="7" borderId="77" xfId="0" applyNumberFormat="1" applyFont="1" applyFill="1" applyBorder="1" applyAlignment="1">
      <alignment horizontal="center" vertical="center"/>
    </xf>
    <xf numFmtId="172" fontId="21" fillId="0" borderId="77" xfId="0" applyNumberFormat="1" applyFont="1" applyBorder="1" applyAlignment="1" applyProtection="1">
      <alignment horizontal="center" vertical="center" wrapText="1"/>
      <protection locked="0"/>
    </xf>
    <xf numFmtId="171" fontId="21" fillId="0" borderId="77" xfId="0" applyNumberFormat="1" applyFont="1" applyBorder="1" applyAlignment="1" applyProtection="1">
      <alignment horizontal="center" vertical="center" wrapText="1"/>
      <protection locked="0"/>
    </xf>
    <xf numFmtId="166" fontId="21" fillId="0" borderId="77" xfId="0" applyNumberFormat="1" applyFont="1" applyBorder="1" applyAlignment="1" applyProtection="1">
      <alignment horizontal="center" vertical="center" wrapText="1"/>
      <protection locked="0"/>
    </xf>
    <xf numFmtId="9" fontId="21" fillId="0" borderId="77" xfId="0" applyNumberFormat="1" applyFont="1" applyBorder="1" applyAlignment="1" applyProtection="1">
      <alignment horizontal="center" vertical="center" wrapText="1"/>
    </xf>
    <xf numFmtId="170" fontId="20" fillId="7" borderId="78" xfId="0" applyNumberFormat="1" applyFont="1" applyFill="1" applyBorder="1" applyAlignment="1">
      <alignment horizontal="right" vertical="center" wrapText="1"/>
    </xf>
    <xf numFmtId="170" fontId="20" fillId="7" borderId="23" xfId="0" applyNumberFormat="1" applyFont="1" applyFill="1" applyBorder="1" applyAlignment="1">
      <alignment horizontal="right" vertical="center" wrapText="1"/>
    </xf>
    <xf numFmtId="170" fontId="20" fillId="7" borderId="88" xfId="0" applyNumberFormat="1" applyFont="1" applyFill="1" applyBorder="1" applyAlignment="1">
      <alignment horizontal="right" vertical="center" wrapText="1"/>
    </xf>
    <xf numFmtId="170" fontId="23" fillId="7" borderId="24" xfId="0" applyNumberFormat="1" applyFont="1" applyFill="1" applyBorder="1" applyAlignment="1">
      <alignment horizontal="right" vertical="center" wrapText="1"/>
    </xf>
    <xf numFmtId="0" fontId="23" fillId="7" borderId="25" xfId="0" applyNumberFormat="1" applyFont="1" applyFill="1" applyBorder="1" applyAlignment="1">
      <alignment horizontal="center" vertical="center" wrapText="1"/>
    </xf>
    <xf numFmtId="164" fontId="23" fillId="7" borderId="25" xfId="0" applyNumberFormat="1" applyFont="1" applyFill="1" applyBorder="1" applyAlignment="1">
      <alignment horizontal="center" vertical="center" wrapText="1"/>
    </xf>
    <xf numFmtId="0" fontId="23" fillId="7" borderId="26" xfId="0" applyNumberFormat="1" applyFont="1" applyFill="1" applyBorder="1" applyAlignment="1">
      <alignment horizontal="center" vertical="center" wrapText="1"/>
    </xf>
    <xf numFmtId="176" fontId="14" fillId="4" borderId="0" xfId="0" applyNumberFormat="1" applyFont="1" applyFill="1" applyAlignment="1">
      <alignment horizontal="left" vertical="center" indent="3"/>
    </xf>
    <xf numFmtId="178" fontId="9" fillId="5" borderId="102" xfId="0" applyNumberFormat="1" applyFont="1" applyFill="1" applyBorder="1" applyAlignment="1">
      <alignment horizontal="center" vertical="center" wrapText="1"/>
    </xf>
    <xf numFmtId="178" fontId="9" fillId="5" borderId="101" xfId="0" applyNumberFormat="1" applyFont="1" applyFill="1" applyBorder="1" applyAlignment="1">
      <alignment horizontal="center" vertical="center" wrapText="1"/>
    </xf>
    <xf numFmtId="178" fontId="9" fillId="5" borderId="103" xfId="0" applyNumberFormat="1" applyFont="1" applyFill="1" applyBorder="1" applyAlignment="1">
      <alignment horizontal="center" vertical="center" wrapText="1"/>
    </xf>
    <xf numFmtId="0" fontId="15" fillId="12" borderId="102" xfId="0" applyNumberFormat="1" applyFont="1" applyFill="1" applyBorder="1" applyAlignment="1">
      <alignment horizontal="center" vertical="center" wrapText="1"/>
    </xf>
    <xf numFmtId="0" fontId="15" fillId="12" borderId="101" xfId="0" applyNumberFormat="1" applyFont="1" applyFill="1" applyBorder="1" applyAlignment="1">
      <alignment horizontal="center" vertical="center" wrapText="1"/>
    </xf>
    <xf numFmtId="0" fontId="15" fillId="12" borderId="103" xfId="0" applyNumberFormat="1" applyFont="1" applyFill="1" applyBorder="1" applyAlignment="1">
      <alignment horizontal="center" vertical="center" wrapText="1"/>
    </xf>
    <xf numFmtId="0" fontId="4" fillId="10" borderId="64" xfId="0" applyFont="1" applyFill="1" applyBorder="1" applyAlignment="1">
      <alignment vertical="top"/>
    </xf>
    <xf numFmtId="0" fontId="1" fillId="10" borderId="65" xfId="0" applyFont="1" applyFill="1" applyBorder="1" applyAlignment="1">
      <alignment horizontal="left" vertical="top"/>
    </xf>
    <xf numFmtId="0" fontId="1" fillId="10" borderId="66" xfId="0" applyFont="1" applyFill="1" applyBorder="1" applyAlignment="1">
      <alignment horizontal="left" vertical="top"/>
    </xf>
    <xf numFmtId="0" fontId="4" fillId="10" borderId="119" xfId="0" applyFont="1" applyFill="1" applyBorder="1" applyAlignment="1">
      <alignment vertical="top" wrapText="1"/>
    </xf>
    <xf numFmtId="0" fontId="1" fillId="10" borderId="120" xfId="0" applyFont="1" applyFill="1" applyBorder="1" applyAlignment="1">
      <alignment horizontal="left" vertical="top" wrapText="1" indent="2"/>
    </xf>
    <xf numFmtId="0" fontId="4" fillId="10" borderId="91" xfId="0" applyFont="1" applyFill="1" applyBorder="1" applyAlignment="1">
      <alignment vertical="top"/>
    </xf>
    <xf numFmtId="0" fontId="1" fillId="10" borderId="121" xfId="0" applyFont="1" applyFill="1" applyBorder="1" applyAlignment="1">
      <alignment horizontal="left" vertical="top"/>
    </xf>
    <xf numFmtId="0" fontId="1" fillId="10" borderId="122" xfId="0" applyFont="1" applyFill="1" applyBorder="1" applyAlignment="1">
      <alignment horizontal="left" vertical="top"/>
    </xf>
    <xf numFmtId="0" fontId="8" fillId="11" borderId="15" xfId="0" applyFont="1" applyFill="1" applyBorder="1" applyAlignment="1">
      <alignment vertical="center"/>
    </xf>
    <xf numFmtId="0" fontId="8" fillId="11" borderId="16" xfId="0" applyFont="1" applyFill="1" applyBorder="1" applyAlignment="1">
      <alignment vertical="center"/>
    </xf>
    <xf numFmtId="0" fontId="8" fillId="11" borderId="123" xfId="0" applyFont="1" applyFill="1" applyBorder="1" applyAlignment="1">
      <alignment horizontal="center" vertical="center" textRotation="90"/>
    </xf>
    <xf numFmtId="0" fontId="27" fillId="0" borderId="0" xfId="0" applyFont="1"/>
    <xf numFmtId="0" fontId="14" fillId="4" borderId="0" xfId="0" applyFont="1" applyFill="1" applyAlignment="1">
      <alignment horizontal="left" vertical="center" indent="3"/>
    </xf>
    <xf numFmtId="0" fontId="1" fillId="8" borderId="0" xfId="0" applyFont="1" applyFill="1" applyBorder="1" applyAlignment="1">
      <alignment vertical="top" wrapText="1"/>
    </xf>
    <xf numFmtId="0" fontId="7" fillId="8" borderId="0" xfId="1" applyFont="1" applyFill="1" applyBorder="1" applyAlignment="1">
      <alignment horizontal="center" vertical="top" wrapText="1"/>
    </xf>
    <xf numFmtId="0" fontId="8" fillId="4" borderId="0" xfId="0" applyFont="1" applyFill="1"/>
    <xf numFmtId="0" fontId="9" fillId="5" borderId="101" xfId="0" applyNumberFormat="1" applyFont="1" applyFill="1" applyBorder="1" applyAlignment="1">
      <alignment horizontal="center" vertical="center" wrapText="1"/>
    </xf>
    <xf numFmtId="173" fontId="27" fillId="0" borderId="0" xfId="0" applyNumberFormat="1" applyFont="1"/>
    <xf numFmtId="0" fontId="0" fillId="0" borderId="0" xfId="0" applyBorder="1"/>
    <xf numFmtId="169" fontId="2" fillId="7" borderId="101" xfId="0" applyNumberFormat="1" applyFont="1" applyFill="1" applyBorder="1" applyAlignment="1">
      <alignment horizontal="center" vertical="center" wrapText="1"/>
    </xf>
    <xf numFmtId="171" fontId="1" fillId="0" borderId="106" xfId="0" applyNumberFormat="1" applyFont="1" applyBorder="1" applyAlignment="1">
      <alignment horizontal="center" vertical="center" wrapText="1"/>
    </xf>
    <xf numFmtId="171" fontId="1" fillId="6" borderId="110" xfId="0" applyNumberFormat="1" applyFont="1" applyFill="1" applyBorder="1" applyAlignment="1">
      <alignment horizontal="center" vertical="center" wrapText="1"/>
    </xf>
    <xf numFmtId="171" fontId="1" fillId="0" borderId="110" xfId="0" applyNumberFormat="1" applyFont="1" applyBorder="1" applyAlignment="1">
      <alignment horizontal="center" vertical="center" wrapText="1"/>
    </xf>
    <xf numFmtId="171" fontId="1" fillId="0" borderId="114" xfId="0" applyNumberFormat="1" applyFont="1" applyBorder="1" applyAlignment="1">
      <alignment horizontal="center" vertical="center" wrapText="1"/>
    </xf>
    <xf numFmtId="9" fontId="1" fillId="0" borderId="106" xfId="0" applyNumberFormat="1" applyFont="1" applyBorder="1" applyAlignment="1">
      <alignment horizontal="center" vertical="center" wrapText="1"/>
    </xf>
    <xf numFmtId="9" fontId="1" fillId="6" borderId="110" xfId="0" applyNumberFormat="1" applyFont="1" applyFill="1" applyBorder="1" applyAlignment="1">
      <alignment horizontal="center" vertical="center" wrapText="1"/>
    </xf>
    <xf numFmtId="9" fontId="1" fillId="0" borderId="110" xfId="0" applyNumberFormat="1" applyFont="1" applyBorder="1" applyAlignment="1">
      <alignment horizontal="center" vertical="center" wrapText="1"/>
    </xf>
    <xf numFmtId="9" fontId="1" fillId="0" borderId="114" xfId="0" applyNumberFormat="1" applyFont="1" applyBorder="1" applyAlignment="1">
      <alignment horizontal="center" vertical="center" wrapText="1"/>
    </xf>
    <xf numFmtId="172" fontId="1" fillId="0" borderId="106" xfId="0" applyNumberFormat="1" applyFont="1" applyBorder="1" applyAlignment="1">
      <alignment horizontal="center" vertical="center" wrapText="1"/>
    </xf>
    <xf numFmtId="172" fontId="1" fillId="6" borderId="110" xfId="0" applyNumberFormat="1" applyFont="1" applyFill="1" applyBorder="1" applyAlignment="1">
      <alignment horizontal="center" vertical="center" wrapText="1"/>
    </xf>
    <xf numFmtId="172" fontId="1" fillId="0" borderId="110" xfId="0" applyNumberFormat="1" applyFont="1" applyBorder="1" applyAlignment="1">
      <alignment horizontal="center" vertical="center" wrapText="1"/>
    </xf>
    <xf numFmtId="172" fontId="1" fillId="0" borderId="114" xfId="0" applyNumberFormat="1" applyFont="1" applyBorder="1" applyAlignment="1">
      <alignment horizontal="center" vertical="center" wrapText="1"/>
    </xf>
    <xf numFmtId="0" fontId="0" fillId="0" borderId="124" xfId="0" applyBorder="1"/>
    <xf numFmtId="0" fontId="0" fillId="0" borderId="125" xfId="0" applyBorder="1"/>
    <xf numFmtId="0" fontId="13" fillId="3" borderId="27" xfId="0" applyNumberFormat="1" applyFont="1" applyFill="1" applyBorder="1" applyAlignment="1">
      <alignment horizontal="left" vertical="center" indent="2"/>
    </xf>
    <xf numFmtId="0" fontId="13" fillId="3" borderId="28" xfId="0" applyNumberFormat="1" applyFont="1" applyFill="1" applyBorder="1" applyAlignment="1">
      <alignment horizontal="left" vertical="center" indent="2"/>
    </xf>
    <xf numFmtId="0" fontId="9" fillId="3" borderId="28" xfId="0" applyNumberFormat="1" applyFont="1" applyFill="1" applyBorder="1" applyAlignment="1">
      <alignment horizontal="left" vertical="center" indent="2"/>
    </xf>
    <xf numFmtId="0" fontId="9" fillId="3" borderId="30" xfId="0" applyNumberFormat="1" applyFont="1" applyFill="1" applyBorder="1" applyAlignment="1">
      <alignment horizontal="left" vertical="center" indent="2"/>
    </xf>
    <xf numFmtId="164" fontId="1" fillId="14" borderId="35" xfId="0" applyNumberFormat="1" applyFont="1" applyFill="1" applyBorder="1" applyAlignment="1" applyProtection="1">
      <alignment horizontal="center" vertical="center" wrapText="1"/>
    </xf>
    <xf numFmtId="164" fontId="1" fillId="14" borderId="36" xfId="0" applyNumberFormat="1" applyFont="1" applyFill="1" applyBorder="1" applyAlignment="1" applyProtection="1">
      <alignment horizontal="center" vertical="center" wrapText="1"/>
    </xf>
    <xf numFmtId="164" fontId="1" fillId="14" borderId="55" xfId="0" applyNumberFormat="1" applyFont="1" applyFill="1" applyBorder="1" applyAlignment="1" applyProtection="1">
      <alignment horizontal="center" vertical="center" wrapText="1"/>
    </xf>
    <xf numFmtId="164" fontId="1" fillId="13" borderId="36" xfId="0" applyNumberFormat="1" applyFont="1" applyFill="1" applyBorder="1" applyAlignment="1" applyProtection="1">
      <alignment horizontal="center" vertical="center" wrapText="1"/>
    </xf>
    <xf numFmtId="0" fontId="1" fillId="10" borderId="0" xfId="0" applyFont="1" applyFill="1" applyBorder="1" applyAlignment="1">
      <alignment horizontal="left" vertical="top"/>
    </xf>
    <xf numFmtId="0" fontId="4" fillId="10" borderId="127" xfId="0" applyFont="1" applyFill="1" applyBorder="1" applyAlignment="1">
      <alignment vertical="top"/>
    </xf>
    <xf numFmtId="0" fontId="1" fillId="10" borderId="128" xfId="0" applyFont="1" applyFill="1" applyBorder="1" applyAlignment="1">
      <alignment horizontal="left" vertical="top"/>
    </xf>
    <xf numFmtId="0" fontId="1" fillId="8" borderId="0" xfId="0" applyFont="1" applyFill="1" applyBorder="1" applyAlignment="1">
      <alignment vertical="top" wrapText="1"/>
    </xf>
    <xf numFmtId="0" fontId="7" fillId="8" borderId="0" xfId="1" applyFont="1" applyFill="1" applyBorder="1" applyAlignment="1">
      <alignment horizontal="center" vertical="top" wrapText="1"/>
    </xf>
    <xf numFmtId="0" fontId="8" fillId="4" borderId="0" xfId="0" applyFont="1" applyFill="1"/>
    <xf numFmtId="9" fontId="19" fillId="0" borderId="22" xfId="0" applyNumberFormat="1" applyFont="1" applyBorder="1" applyAlignment="1">
      <alignment horizontal="center" vertical="center" wrapText="1"/>
    </xf>
    <xf numFmtId="179" fontId="31" fillId="0" borderId="0" xfId="0" applyNumberFormat="1" applyFont="1" applyBorder="1" applyAlignment="1">
      <alignment horizontal="left" vertical="center" wrapText="1" indent="1"/>
    </xf>
    <xf numFmtId="0" fontId="4" fillId="10" borderId="119" xfId="0" applyFont="1" applyFill="1" applyBorder="1" applyAlignment="1">
      <alignment vertical="top"/>
    </xf>
    <xf numFmtId="0" fontId="1" fillId="10" borderId="120" xfId="0" applyFont="1" applyFill="1" applyBorder="1" applyAlignment="1">
      <alignment horizontal="left" vertical="top"/>
    </xf>
    <xf numFmtId="0" fontId="32" fillId="5" borderId="90" xfId="0" applyNumberFormat="1" applyFont="1" applyFill="1" applyBorder="1" applyAlignment="1">
      <alignment horizontal="center" vertical="center" wrapText="1"/>
    </xf>
    <xf numFmtId="0" fontId="33" fillId="0" borderId="29" xfId="0" applyNumberFormat="1" applyFont="1" applyBorder="1" applyAlignment="1">
      <alignment horizontal="center" vertical="center" wrapText="1"/>
    </xf>
    <xf numFmtId="0" fontId="31" fillId="0" borderId="29" xfId="0" applyNumberFormat="1" applyFont="1" applyBorder="1" applyAlignment="1">
      <alignment horizontal="left" vertical="center" wrapText="1" indent="1"/>
    </xf>
    <xf numFmtId="0" fontId="33" fillId="0" borderId="23" xfId="0" applyNumberFormat="1" applyFont="1" applyBorder="1" applyAlignment="1">
      <alignment horizontal="center" vertical="center" wrapText="1"/>
    </xf>
    <xf numFmtId="0" fontId="31" fillId="0" borderId="23" xfId="0" applyNumberFormat="1" applyFont="1" applyBorder="1" applyAlignment="1">
      <alignment horizontal="left" vertical="center" wrapText="1" indent="1"/>
    </xf>
    <xf numFmtId="0" fontId="19" fillId="0" borderId="23" xfId="0" applyNumberFormat="1" applyFont="1" applyBorder="1" applyAlignment="1">
      <alignment horizontal="left" vertical="center" wrapText="1" indent="1"/>
    </xf>
    <xf numFmtId="0" fontId="33" fillId="8" borderId="129" xfId="0" applyNumberFormat="1" applyFont="1" applyFill="1" applyBorder="1" applyAlignment="1">
      <alignment horizontal="center" vertical="center" wrapText="1"/>
    </xf>
    <xf numFmtId="0" fontId="31" fillId="8" borderId="129" xfId="0" applyNumberFormat="1" applyFont="1" applyFill="1" applyBorder="1" applyAlignment="1">
      <alignment horizontal="left" vertical="center" wrapText="1" indent="1"/>
    </xf>
    <xf numFmtId="169" fontId="2" fillId="7" borderId="104" xfId="0" applyNumberFormat="1" applyFont="1" applyFill="1" applyBorder="1" applyAlignment="1" applyProtection="1">
      <alignment horizontal="center" vertical="center" wrapText="1"/>
      <protection locked="0"/>
    </xf>
    <xf numFmtId="10" fontId="1" fillId="0" borderId="105" xfId="0" applyNumberFormat="1" applyFont="1" applyBorder="1" applyAlignment="1" applyProtection="1">
      <alignment horizontal="center" vertical="center" wrapText="1"/>
      <protection locked="0"/>
    </xf>
    <xf numFmtId="10" fontId="1" fillId="0" borderId="106" xfId="0" applyNumberFormat="1" applyFont="1" applyBorder="1" applyAlignment="1" applyProtection="1">
      <alignment horizontal="center" vertical="center" wrapText="1"/>
      <protection locked="0"/>
    </xf>
    <xf numFmtId="169" fontId="2" fillId="7" borderId="108" xfId="0" applyNumberFormat="1" applyFont="1" applyFill="1" applyBorder="1" applyAlignment="1" applyProtection="1">
      <alignment horizontal="center" vertical="center" wrapText="1"/>
      <protection locked="0"/>
    </xf>
    <xf numFmtId="10" fontId="1" fillId="6" borderId="109" xfId="0" applyNumberFormat="1" applyFont="1" applyFill="1" applyBorder="1" applyAlignment="1" applyProtection="1">
      <alignment horizontal="center" vertical="center" wrapText="1"/>
      <protection locked="0"/>
    </xf>
    <xf numFmtId="10" fontId="1" fillId="6" borderId="110" xfId="0" applyNumberFormat="1" applyFont="1" applyFill="1" applyBorder="1" applyAlignment="1" applyProtection="1">
      <alignment horizontal="center" vertical="center" wrapText="1"/>
      <protection locked="0"/>
    </xf>
    <xf numFmtId="10" fontId="1" fillId="0" borderId="109" xfId="0" applyNumberFormat="1" applyFont="1" applyBorder="1" applyAlignment="1" applyProtection="1">
      <alignment horizontal="center" vertical="center" wrapText="1"/>
      <protection locked="0"/>
    </xf>
    <xf numFmtId="10" fontId="1" fillId="0" borderId="110" xfId="0" applyNumberFormat="1" applyFont="1" applyBorder="1" applyAlignment="1" applyProtection="1">
      <alignment horizontal="center" vertical="center" wrapText="1"/>
      <protection locked="0"/>
    </xf>
    <xf numFmtId="169" fontId="2" fillId="7" borderId="112" xfId="0" applyNumberFormat="1" applyFont="1" applyFill="1" applyBorder="1" applyAlignment="1" applyProtection="1">
      <alignment horizontal="center" vertical="center" wrapText="1"/>
      <protection locked="0"/>
    </xf>
    <xf numFmtId="10" fontId="1" fillId="0" borderId="113" xfId="0" applyNumberFormat="1" applyFont="1" applyBorder="1" applyAlignment="1" applyProtection="1">
      <alignment horizontal="center" vertical="center" wrapText="1"/>
      <protection locked="0"/>
    </xf>
    <xf numFmtId="10" fontId="1" fillId="0" borderId="114" xfId="0" applyNumberFormat="1" applyFont="1" applyBorder="1" applyAlignment="1" applyProtection="1">
      <alignment horizontal="center" vertical="center" wrapText="1"/>
      <protection locked="0"/>
    </xf>
    <xf numFmtId="0" fontId="9" fillId="5" borderId="102" xfId="0" applyNumberFormat="1" applyFont="1" applyFill="1" applyBorder="1" applyAlignment="1" applyProtection="1">
      <alignment horizontal="center" vertical="center" wrapText="1"/>
      <protection locked="0"/>
    </xf>
    <xf numFmtId="0" fontId="9" fillId="5" borderId="101" xfId="0" applyNumberFormat="1" applyFont="1" applyFill="1" applyBorder="1" applyAlignment="1" applyProtection="1">
      <alignment horizontal="center" vertical="center" wrapText="1"/>
      <protection locked="0"/>
    </xf>
    <xf numFmtId="0" fontId="9" fillId="5" borderId="103" xfId="0" applyNumberFormat="1" applyFont="1" applyFill="1" applyBorder="1" applyAlignment="1" applyProtection="1">
      <alignment horizontal="center" vertical="center" wrapText="1"/>
      <protection locked="0"/>
    </xf>
    <xf numFmtId="177" fontId="9" fillId="5" borderId="102" xfId="0" applyNumberFormat="1" applyFont="1" applyFill="1" applyBorder="1" applyAlignment="1" applyProtection="1">
      <alignment horizontal="center" vertical="center" wrapText="1"/>
      <protection locked="0"/>
    </xf>
    <xf numFmtId="177" fontId="9" fillId="5" borderId="101" xfId="0" applyNumberFormat="1" applyFont="1" applyFill="1" applyBorder="1" applyAlignment="1" applyProtection="1">
      <alignment horizontal="center" vertical="center" wrapText="1"/>
      <protection locked="0"/>
    </xf>
    <xf numFmtId="177" fontId="9" fillId="5" borderId="103" xfId="0" applyNumberFormat="1" applyFont="1" applyFill="1" applyBorder="1" applyAlignment="1" applyProtection="1">
      <alignment horizontal="center" vertical="center" wrapText="1"/>
      <protection locked="0"/>
    </xf>
    <xf numFmtId="10" fontId="1" fillId="0" borderId="107" xfId="0" applyNumberFormat="1" applyFont="1" applyBorder="1" applyAlignment="1" applyProtection="1">
      <alignment horizontal="center" vertical="center" wrapText="1"/>
      <protection locked="0"/>
    </xf>
    <xf numFmtId="10" fontId="1" fillId="6" borderId="111" xfId="0" applyNumberFormat="1" applyFont="1" applyFill="1" applyBorder="1" applyAlignment="1" applyProtection="1">
      <alignment horizontal="center" vertical="center" wrapText="1"/>
      <protection locked="0"/>
    </xf>
    <xf numFmtId="10" fontId="1" fillId="0" borderId="111" xfId="0" applyNumberFormat="1" applyFont="1" applyBorder="1" applyAlignment="1" applyProtection="1">
      <alignment horizontal="center" vertical="center" wrapText="1"/>
      <protection locked="0"/>
    </xf>
    <xf numFmtId="10" fontId="1" fillId="0" borderId="115" xfId="0" applyNumberFormat="1" applyFont="1" applyBorder="1" applyAlignment="1" applyProtection="1">
      <alignment horizontal="center" vertical="center" wrapText="1"/>
      <protection locked="0"/>
    </xf>
    <xf numFmtId="0" fontId="11" fillId="6" borderId="70" xfId="0" applyFont="1" applyFill="1" applyBorder="1" applyAlignment="1" applyProtection="1">
      <alignment horizontal="center" vertical="center" wrapText="1"/>
      <protection locked="0"/>
    </xf>
    <xf numFmtId="0" fontId="11" fillId="6" borderId="11" xfId="0" applyFont="1" applyFill="1" applyBorder="1" applyAlignment="1" applyProtection="1">
      <alignment horizontal="center" vertical="center"/>
      <protection locked="0"/>
    </xf>
    <xf numFmtId="0" fontId="12" fillId="0" borderId="59" xfId="0" applyNumberFormat="1" applyFont="1" applyBorder="1" applyAlignment="1" applyProtection="1">
      <alignment horizontal="center" vertical="center"/>
      <protection locked="0"/>
    </xf>
    <xf numFmtId="0" fontId="11" fillId="6" borderId="81" xfId="0" applyFont="1" applyFill="1" applyBorder="1" applyAlignment="1" applyProtection="1">
      <alignment horizontal="center" vertical="center"/>
      <protection locked="0"/>
    </xf>
    <xf numFmtId="0" fontId="12" fillId="0" borderId="82" xfId="0" applyNumberFormat="1" applyFont="1" applyBorder="1" applyAlignment="1" applyProtection="1">
      <alignment horizontal="center" vertical="center"/>
      <protection locked="0"/>
    </xf>
    <xf numFmtId="0" fontId="11" fillId="6" borderId="13" xfId="0" applyFont="1" applyFill="1" applyBorder="1" applyAlignment="1" applyProtection="1">
      <alignment horizontal="center" vertical="center"/>
      <protection locked="0"/>
    </xf>
    <xf numFmtId="0" fontId="12" fillId="0" borderId="61" xfId="0" applyNumberFormat="1" applyFont="1" applyBorder="1" applyAlignment="1" applyProtection="1">
      <alignment horizontal="center" vertical="center"/>
      <protection locked="0"/>
    </xf>
    <xf numFmtId="10" fontId="12" fillId="0" borderId="11" xfId="0" applyNumberFormat="1" applyFont="1" applyBorder="1" applyAlignment="1" applyProtection="1">
      <alignment horizontal="center" vertical="center"/>
      <protection locked="0"/>
    </xf>
    <xf numFmtId="10" fontId="12" fillId="0" borderId="59" xfId="0" applyNumberFormat="1" applyFont="1" applyBorder="1" applyAlignment="1" applyProtection="1">
      <alignment horizontal="center" vertical="center"/>
      <protection locked="0"/>
    </xf>
    <xf numFmtId="0" fontId="11" fillId="6" borderId="12" xfId="0" applyFont="1" applyFill="1" applyBorder="1" applyAlignment="1" applyProtection="1">
      <alignment horizontal="center" vertical="center"/>
      <protection locked="0"/>
    </xf>
    <xf numFmtId="10" fontId="12" fillId="0" borderId="12" xfId="0" applyNumberFormat="1" applyFont="1" applyBorder="1" applyAlignment="1" applyProtection="1">
      <alignment horizontal="center" vertical="center"/>
      <protection locked="0"/>
    </xf>
    <xf numFmtId="10" fontId="12" fillId="0" borderId="60" xfId="0" applyNumberFormat="1" applyFont="1" applyBorder="1" applyAlignment="1" applyProtection="1">
      <alignment horizontal="center" vertical="center"/>
      <protection locked="0"/>
    </xf>
    <xf numFmtId="10" fontId="12" fillId="0" borderId="13" xfId="0" applyNumberFormat="1" applyFont="1" applyBorder="1" applyAlignment="1" applyProtection="1">
      <alignment horizontal="center" vertical="center"/>
      <protection locked="0"/>
    </xf>
    <xf numFmtId="10" fontId="12" fillId="0" borderId="61" xfId="0" applyNumberFormat="1" applyFont="1" applyBorder="1" applyAlignment="1" applyProtection="1">
      <alignment horizontal="center" vertical="center"/>
      <protection locked="0"/>
    </xf>
    <xf numFmtId="0" fontId="9" fillId="3" borderId="79" xfId="0" applyFont="1" applyFill="1" applyBorder="1" applyAlignment="1" applyProtection="1">
      <alignment horizontal="center" vertical="center"/>
      <protection locked="0"/>
    </xf>
    <xf numFmtId="0" fontId="0" fillId="0" borderId="0" xfId="0" applyProtection="1">
      <protection locked="0"/>
    </xf>
    <xf numFmtId="0" fontId="9" fillId="5" borderId="102" xfId="0" applyNumberFormat="1" applyFont="1" applyFill="1" applyBorder="1" applyAlignment="1" applyProtection="1">
      <alignment horizontal="center" vertical="center" wrapText="1"/>
      <protection locked="0"/>
    </xf>
    <xf numFmtId="0" fontId="9" fillId="5" borderId="101" xfId="0" applyNumberFormat="1" applyFont="1" applyFill="1" applyBorder="1" applyAlignment="1" applyProtection="1">
      <alignment horizontal="center" vertical="center" wrapText="1"/>
      <protection locked="0"/>
    </xf>
    <xf numFmtId="0" fontId="9" fillId="5" borderId="103" xfId="0" applyNumberFormat="1" applyFont="1" applyFill="1" applyBorder="1" applyAlignment="1" applyProtection="1">
      <alignment horizontal="center" vertical="center" wrapText="1"/>
      <protection locked="0"/>
    </xf>
    <xf numFmtId="0" fontId="8" fillId="4" borderId="0" xfId="0" applyFont="1" applyFill="1"/>
    <xf numFmtId="173" fontId="19" fillId="0" borderId="26" xfId="0" applyNumberFormat="1" applyFont="1" applyBorder="1" applyAlignment="1">
      <alignment horizontal="center" vertical="center" wrapText="1"/>
    </xf>
    <xf numFmtId="168" fontId="16" fillId="2" borderId="0" xfId="0" applyNumberFormat="1" applyFont="1" applyFill="1" applyBorder="1" applyAlignment="1">
      <alignment vertical="center" textRotation="90"/>
    </xf>
    <xf numFmtId="0" fontId="8" fillId="11" borderId="130" xfId="0" applyFont="1" applyFill="1" applyBorder="1" applyAlignment="1">
      <alignment vertical="center" textRotation="90"/>
    </xf>
    <xf numFmtId="0" fontId="8" fillId="4" borderId="0" xfId="0" applyFont="1" applyFill="1"/>
    <xf numFmtId="173" fontId="29" fillId="0" borderId="63" xfId="0" applyNumberFormat="1" applyFont="1" applyBorder="1" applyAlignment="1">
      <alignment vertical="top" wrapText="1"/>
    </xf>
    <xf numFmtId="173" fontId="29" fillId="0" borderId="0" xfId="0" applyNumberFormat="1" applyFont="1" applyBorder="1" applyAlignment="1">
      <alignment vertical="top" wrapText="1"/>
    </xf>
    <xf numFmtId="173" fontId="29" fillId="0" borderId="126" xfId="0" applyNumberFormat="1" applyFont="1" applyBorder="1" applyAlignment="1">
      <alignment vertical="top" wrapText="1"/>
    </xf>
    <xf numFmtId="173" fontId="29" fillId="0" borderId="98" xfId="0" applyNumberFormat="1" applyFont="1" applyBorder="1" applyAlignment="1">
      <alignment vertical="top" wrapText="1"/>
    </xf>
    <xf numFmtId="173" fontId="29" fillId="0" borderId="100" xfId="0" applyNumberFormat="1" applyFont="1" applyBorder="1" applyAlignment="1">
      <alignment vertical="top" wrapText="1"/>
    </xf>
    <xf numFmtId="173" fontId="29" fillId="0" borderId="99" xfId="0" applyNumberFormat="1" applyFont="1" applyBorder="1" applyAlignment="1">
      <alignment vertical="top" wrapText="1"/>
    </xf>
    <xf numFmtId="174" fontId="19" fillId="6" borderId="147" xfId="0" applyNumberFormat="1" applyFont="1" applyFill="1" applyBorder="1" applyAlignment="1">
      <alignment horizontal="center" vertical="center" wrapText="1"/>
    </xf>
    <xf numFmtId="9" fontId="19" fillId="6" borderId="148" xfId="0" applyNumberFormat="1" applyFont="1" applyFill="1" applyBorder="1" applyAlignment="1">
      <alignment horizontal="center" vertical="center" wrapText="1"/>
    </xf>
    <xf numFmtId="173" fontId="19" fillId="6" borderId="146" xfId="0" applyNumberFormat="1" applyFont="1" applyFill="1" applyBorder="1" applyAlignment="1">
      <alignment horizontal="center" vertical="center" wrapText="1"/>
    </xf>
    <xf numFmtId="173" fontId="19" fillId="0" borderId="99" xfId="0" applyNumberFormat="1" applyFont="1" applyBorder="1" applyAlignment="1">
      <alignment horizontal="center" vertical="center" wrapText="1"/>
    </xf>
    <xf numFmtId="174" fontId="19" fillId="0" borderId="90" xfId="0" applyNumberFormat="1" applyFont="1" applyBorder="1" applyAlignment="1">
      <alignment horizontal="center" vertical="center" wrapText="1"/>
    </xf>
    <xf numFmtId="9" fontId="19" fillId="0" borderId="90" xfId="0" applyNumberFormat="1" applyFont="1" applyBorder="1" applyAlignment="1">
      <alignment horizontal="center" vertical="center" wrapText="1"/>
    </xf>
    <xf numFmtId="0" fontId="17" fillId="5" borderId="154" xfId="0" applyNumberFormat="1" applyFont="1" applyFill="1" applyBorder="1" applyAlignment="1">
      <alignment horizontal="center" vertical="center" wrapText="1"/>
    </xf>
    <xf numFmtId="0" fontId="17" fillId="5" borderId="155" xfId="0" applyNumberFormat="1" applyFont="1" applyFill="1" applyBorder="1" applyAlignment="1">
      <alignment horizontal="center" vertical="center" wrapText="1"/>
    </xf>
    <xf numFmtId="0" fontId="17" fillId="5" borderId="155" xfId="0" applyNumberFormat="1" applyFont="1" applyFill="1" applyBorder="1" applyAlignment="1">
      <alignment horizontal="center" vertical="center" wrapText="1"/>
    </xf>
    <xf numFmtId="10" fontId="36" fillId="0" borderId="106" xfId="0" applyNumberFormat="1" applyFont="1" applyBorder="1" applyAlignment="1" applyProtection="1">
      <alignment horizontal="center" vertical="center" wrapText="1"/>
      <protection locked="0"/>
    </xf>
    <xf numFmtId="0" fontId="8" fillId="4" borderId="0" xfId="0" applyFont="1" applyFill="1"/>
    <xf numFmtId="0" fontId="9" fillId="5" borderId="101" xfId="0" applyNumberFormat="1" applyFont="1" applyFill="1" applyBorder="1" applyAlignment="1">
      <alignment horizontal="center" vertical="center" wrapText="1"/>
    </xf>
    <xf numFmtId="0" fontId="9" fillId="5" borderId="102" xfId="0" applyNumberFormat="1" applyFont="1" applyFill="1" applyBorder="1" applyAlignment="1" applyProtection="1">
      <alignment horizontal="center" vertical="center" wrapText="1"/>
      <protection locked="0"/>
    </xf>
    <xf numFmtId="0" fontId="9" fillId="5" borderId="101" xfId="0" applyNumberFormat="1" applyFont="1" applyFill="1" applyBorder="1" applyAlignment="1" applyProtection="1">
      <alignment horizontal="center" vertical="center" wrapText="1"/>
      <protection locked="0"/>
    </xf>
    <xf numFmtId="0" fontId="9" fillId="5" borderId="103" xfId="0" applyNumberFormat="1" applyFont="1" applyFill="1" applyBorder="1" applyAlignment="1" applyProtection="1">
      <alignment horizontal="center" vertical="center" wrapText="1"/>
      <protection locked="0"/>
    </xf>
    <xf numFmtId="10" fontId="36" fillId="0" borderId="157" xfId="0" applyNumberFormat="1" applyFont="1" applyBorder="1" applyAlignment="1" applyProtection="1">
      <alignment horizontal="center" vertical="center" wrapText="1"/>
      <protection locked="0"/>
    </xf>
    <xf numFmtId="170" fontId="38" fillId="16" borderId="162" xfId="0" applyNumberFormat="1" applyFont="1" applyFill="1" applyBorder="1" applyAlignment="1">
      <alignment horizontal="right" vertical="center"/>
    </xf>
    <xf numFmtId="170" fontId="38" fillId="16" borderId="165" xfId="0" applyNumberFormat="1" applyFont="1" applyFill="1" applyBorder="1" applyAlignment="1">
      <alignment horizontal="right" vertical="center"/>
    </xf>
    <xf numFmtId="170" fontId="20" fillId="7" borderId="83" xfId="0" applyNumberFormat="1" applyFont="1" applyFill="1" applyBorder="1" applyAlignment="1">
      <alignment horizontal="right" vertical="center" wrapText="1"/>
    </xf>
    <xf numFmtId="170" fontId="20" fillId="7" borderId="31" xfId="0" applyNumberFormat="1" applyFont="1" applyFill="1" applyBorder="1" applyAlignment="1">
      <alignment horizontal="right" vertical="center" wrapText="1"/>
    </xf>
    <xf numFmtId="0" fontId="1" fillId="0" borderId="105" xfId="0" applyFont="1" applyBorder="1" applyAlignment="1" applyProtection="1">
      <alignment horizontal="center" vertical="center" wrapText="1"/>
      <protection locked="0"/>
    </xf>
    <xf numFmtId="0" fontId="1" fillId="6" borderId="109" xfId="0" applyFont="1" applyFill="1" applyBorder="1" applyAlignment="1" applyProtection="1">
      <alignment horizontal="center" vertical="center" wrapText="1"/>
      <protection locked="0"/>
    </xf>
    <xf numFmtId="0" fontId="1" fillId="0" borderId="109" xfId="0" applyFont="1" applyBorder="1" applyAlignment="1" applyProtection="1">
      <alignment horizontal="center" vertical="center" wrapText="1"/>
      <protection locked="0"/>
    </xf>
    <xf numFmtId="0" fontId="8" fillId="4" borderId="0" xfId="0" applyFont="1" applyFill="1"/>
    <xf numFmtId="170" fontId="40" fillId="7" borderId="170" xfId="0" applyNumberFormat="1" applyFont="1" applyFill="1" applyBorder="1" applyAlignment="1">
      <alignment horizontal="center" vertical="center"/>
    </xf>
    <xf numFmtId="170" fontId="20" fillId="7" borderId="173" xfId="0" applyNumberFormat="1" applyFont="1" applyFill="1" applyBorder="1" applyAlignment="1">
      <alignment horizontal="center" vertical="center"/>
    </xf>
    <xf numFmtId="170" fontId="40" fillId="7" borderId="177" xfId="0" applyNumberFormat="1" applyFont="1" applyFill="1" applyBorder="1" applyAlignment="1">
      <alignment horizontal="center" vertical="center"/>
    </xf>
    <xf numFmtId="170" fontId="20" fillId="7" borderId="180" xfId="0" applyNumberFormat="1" applyFont="1" applyFill="1" applyBorder="1" applyAlignment="1">
      <alignment horizontal="center" vertical="center"/>
    </xf>
    <xf numFmtId="170" fontId="20" fillId="7" borderId="184" xfId="0" applyNumberFormat="1" applyFont="1" applyFill="1" applyBorder="1" applyAlignment="1">
      <alignment horizontal="center" vertical="center"/>
    </xf>
    <xf numFmtId="170" fontId="40" fillId="7" borderId="185" xfId="0" applyNumberFormat="1" applyFont="1" applyFill="1" applyBorder="1" applyAlignment="1">
      <alignment horizontal="center" vertical="center"/>
    </xf>
    <xf numFmtId="170" fontId="20" fillId="7" borderId="188" xfId="0" applyNumberFormat="1" applyFont="1" applyFill="1" applyBorder="1" applyAlignment="1">
      <alignment horizontal="center" vertical="center"/>
    </xf>
    <xf numFmtId="10" fontId="1" fillId="6" borderId="190" xfId="0" applyNumberFormat="1" applyFont="1" applyFill="1" applyBorder="1" applyAlignment="1" applyProtection="1">
      <alignment horizontal="center" vertical="center" wrapText="1"/>
      <protection locked="0"/>
    </xf>
    <xf numFmtId="10" fontId="1" fillId="0" borderId="157" xfId="0" applyNumberFormat="1" applyFont="1" applyBorder="1" applyAlignment="1" applyProtection="1">
      <alignment horizontal="center" vertical="center" wrapText="1"/>
      <protection locked="0"/>
    </xf>
    <xf numFmtId="169" fontId="41" fillId="21" borderId="197" xfId="0" applyNumberFormat="1" applyFont="1" applyFill="1" applyBorder="1" applyAlignment="1" applyProtection="1">
      <alignment horizontal="center" vertical="center" wrapText="1"/>
      <protection locked="0"/>
    </xf>
    <xf numFmtId="169" fontId="41" fillId="18" borderId="191" xfId="0" applyNumberFormat="1" applyFont="1" applyFill="1" applyBorder="1" applyAlignment="1" applyProtection="1">
      <alignment horizontal="center" vertical="center" wrapText="1"/>
      <protection locked="0"/>
    </xf>
    <xf numFmtId="169" fontId="41" fillId="18" borderId="192" xfId="0" applyNumberFormat="1" applyFont="1" applyFill="1" applyBorder="1" applyAlignment="1" applyProtection="1">
      <alignment horizontal="center" vertical="center" wrapText="1"/>
      <protection locked="0"/>
    </xf>
    <xf numFmtId="169" fontId="41" fillId="18" borderId="198" xfId="0" applyNumberFormat="1" applyFont="1" applyFill="1" applyBorder="1" applyAlignment="1" applyProtection="1">
      <alignment horizontal="center" vertical="center" wrapText="1"/>
      <protection locked="0"/>
    </xf>
    <xf numFmtId="169" fontId="41" fillId="19" borderId="195" xfId="0" applyNumberFormat="1" applyFont="1" applyFill="1" applyBorder="1" applyAlignment="1" applyProtection="1">
      <alignment horizontal="center" vertical="center" wrapText="1"/>
      <protection locked="0"/>
    </xf>
    <xf numFmtId="169" fontId="41" fillId="19" borderId="192" xfId="0" applyNumberFormat="1" applyFont="1" applyFill="1" applyBorder="1" applyAlignment="1" applyProtection="1">
      <alignment horizontal="center" vertical="center" wrapText="1"/>
      <protection locked="0"/>
    </xf>
    <xf numFmtId="169" fontId="41" fillId="19" borderId="196" xfId="0" applyNumberFormat="1" applyFont="1" applyFill="1" applyBorder="1" applyAlignment="1" applyProtection="1">
      <alignment horizontal="center" vertical="center" wrapText="1"/>
      <protection locked="0"/>
    </xf>
    <xf numFmtId="169" fontId="41" fillId="19" borderId="193" xfId="0" applyNumberFormat="1" applyFont="1" applyFill="1" applyBorder="1" applyAlignment="1" applyProtection="1">
      <alignment horizontal="center" vertical="center" wrapText="1"/>
      <protection locked="0"/>
    </xf>
    <xf numFmtId="169" fontId="41" fillId="20" borderId="194" xfId="0" applyNumberFormat="1" applyFont="1" applyFill="1" applyBorder="1" applyAlignment="1" applyProtection="1">
      <alignment horizontal="center" vertical="center" wrapText="1"/>
      <protection locked="0"/>
    </xf>
    <xf numFmtId="169" fontId="41" fillId="20" borderId="192" xfId="0" applyNumberFormat="1" applyFont="1" applyFill="1" applyBorder="1" applyAlignment="1" applyProtection="1">
      <alignment horizontal="center" vertical="center" wrapText="1"/>
      <protection locked="0"/>
    </xf>
    <xf numFmtId="169" fontId="41" fillId="20" borderId="193" xfId="0" applyNumberFormat="1" applyFont="1" applyFill="1" applyBorder="1" applyAlignment="1" applyProtection="1">
      <alignment horizontal="center" vertical="center" wrapText="1"/>
      <protection locked="0"/>
    </xf>
    <xf numFmtId="0" fontId="1" fillId="0" borderId="106" xfId="0" applyNumberFormat="1" applyFont="1" applyBorder="1" applyAlignment="1" applyProtection="1">
      <alignment horizontal="center" vertical="center" wrapText="1"/>
      <protection locked="0"/>
    </xf>
    <xf numFmtId="0" fontId="1" fillId="0" borderId="105" xfId="0" applyNumberFormat="1" applyFont="1" applyBorder="1" applyAlignment="1" applyProtection="1">
      <alignment horizontal="center" vertical="center" wrapText="1"/>
      <protection locked="0"/>
    </xf>
    <xf numFmtId="0" fontId="1" fillId="6" borderId="109" xfId="0" applyNumberFormat="1" applyFont="1" applyFill="1" applyBorder="1" applyAlignment="1" applyProtection="1">
      <alignment horizontal="center" vertical="center" wrapText="1"/>
      <protection locked="0"/>
    </xf>
    <xf numFmtId="0" fontId="36" fillId="0" borderId="106" xfId="0" applyNumberFormat="1" applyFont="1" applyBorder="1" applyAlignment="1" applyProtection="1">
      <alignment horizontal="center" vertical="center" wrapText="1"/>
      <protection locked="0"/>
    </xf>
    <xf numFmtId="0" fontId="36" fillId="0" borderId="157" xfId="0" applyNumberFormat="1" applyFont="1" applyBorder="1" applyAlignment="1" applyProtection="1">
      <alignment horizontal="center" vertical="center" wrapText="1"/>
      <protection locked="0"/>
    </xf>
    <xf numFmtId="0" fontId="1" fillId="0" borderId="157" xfId="0" applyNumberFormat="1" applyFont="1" applyBorder="1" applyAlignment="1" applyProtection="1">
      <alignment horizontal="center" vertical="center" wrapText="1"/>
      <protection locked="0"/>
    </xf>
    <xf numFmtId="0" fontId="8" fillId="4" borderId="0" xfId="0" applyFont="1" applyFill="1"/>
    <xf numFmtId="10" fontId="42" fillId="4" borderId="199" xfId="0" applyNumberFormat="1" applyFont="1" applyFill="1" applyBorder="1" applyAlignment="1" applyProtection="1">
      <alignment horizontal="center" vertical="center" wrapText="1"/>
      <protection locked="0"/>
    </xf>
    <xf numFmtId="10" fontId="43" fillId="22" borderId="200" xfId="0" applyNumberFormat="1" applyFont="1" applyFill="1" applyBorder="1" applyAlignment="1" applyProtection="1">
      <alignment horizontal="center" vertical="center" wrapText="1"/>
      <protection locked="0"/>
    </xf>
    <xf numFmtId="0" fontId="42" fillId="4" borderId="199" xfId="0" applyNumberFormat="1" applyFont="1" applyFill="1" applyBorder="1" applyAlignment="1" applyProtection="1">
      <alignment horizontal="center" vertical="center" wrapText="1"/>
      <protection locked="0"/>
    </xf>
    <xf numFmtId="0" fontId="42" fillId="4" borderId="200" xfId="0" applyNumberFormat="1" applyFont="1" applyFill="1" applyBorder="1" applyAlignment="1" applyProtection="1">
      <alignment horizontal="center" vertical="center" wrapText="1"/>
      <protection locked="0"/>
    </xf>
    <xf numFmtId="0" fontId="44" fillId="23" borderId="199" xfId="0" applyFont="1" applyFill="1" applyBorder="1" applyAlignment="1">
      <alignment horizontal="center" vertical="center" wrapText="1"/>
    </xf>
    <xf numFmtId="10" fontId="43" fillId="22" borderId="201" xfId="0" applyNumberFormat="1" applyFont="1" applyFill="1" applyBorder="1" applyAlignment="1" applyProtection="1">
      <alignment horizontal="center" vertical="center" wrapText="1"/>
      <protection locked="0"/>
    </xf>
    <xf numFmtId="0" fontId="44" fillId="23" borderId="202" xfId="0" applyFont="1" applyFill="1" applyBorder="1" applyAlignment="1">
      <alignment horizontal="center" vertical="center" wrapText="1"/>
    </xf>
    <xf numFmtId="10" fontId="42" fillId="4" borderId="199" xfId="0" applyNumberFormat="1" applyFont="1" applyFill="1" applyBorder="1" applyAlignment="1" applyProtection="1">
      <alignment horizontal="left" vertical="center" wrapText="1"/>
      <protection locked="0"/>
    </xf>
    <xf numFmtId="0" fontId="42" fillId="4" borderId="200" xfId="0" applyNumberFormat="1" applyFont="1" applyFill="1" applyBorder="1" applyAlignment="1" applyProtection="1">
      <alignment vertical="center" wrapText="1"/>
      <protection locked="0"/>
    </xf>
    <xf numFmtId="0" fontId="44" fillId="23" borderId="199" xfId="0" applyFont="1" applyFill="1" applyBorder="1" applyAlignment="1" applyProtection="1">
      <alignment horizontal="center" vertical="center" wrapText="1"/>
      <protection locked="0"/>
    </xf>
    <xf numFmtId="0" fontId="44" fillId="23" borderId="202" xfId="0" applyFont="1" applyFill="1" applyBorder="1" applyAlignment="1" applyProtection="1">
      <alignment horizontal="center" vertical="center" wrapText="1"/>
      <protection locked="0"/>
    </xf>
    <xf numFmtId="0" fontId="0" fillId="0" borderId="134" xfId="0" applyBorder="1"/>
    <xf numFmtId="0" fontId="0" fillId="0" borderId="135" xfId="0" applyBorder="1"/>
    <xf numFmtId="180" fontId="34" fillId="0" borderId="0" xfId="0" applyNumberFormat="1" applyFont="1" applyAlignment="1">
      <alignment horizontal="center"/>
    </xf>
    <xf numFmtId="0" fontId="14" fillId="4" borderId="0" xfId="0" applyFont="1" applyFill="1" applyAlignment="1">
      <alignment horizontal="left" vertical="center" wrapText="1" indent="3"/>
    </xf>
    <xf numFmtId="0" fontId="14" fillId="4" borderId="0" xfId="0" applyFont="1" applyFill="1" applyAlignment="1">
      <alignment horizontal="left" vertical="center" indent="3"/>
    </xf>
    <xf numFmtId="0" fontId="7" fillId="8" borderId="7" xfId="1" applyFont="1" applyFill="1" applyBorder="1" applyAlignment="1">
      <alignment horizontal="center" vertical="top" wrapText="1"/>
    </xf>
    <xf numFmtId="0" fontId="34" fillId="0" borderId="0" xfId="0" applyFont="1" applyAlignment="1">
      <alignment horizontal="center"/>
    </xf>
    <xf numFmtId="0" fontId="1" fillId="8" borderId="0" xfId="0" applyFont="1" applyFill="1" applyBorder="1" applyAlignment="1">
      <alignment horizontal="left" vertical="top" wrapText="1"/>
    </xf>
    <xf numFmtId="0" fontId="1" fillId="10" borderId="0" xfId="0" applyFont="1" applyFill="1" applyBorder="1" applyAlignment="1">
      <alignment horizontal="left" vertical="top" wrapText="1"/>
    </xf>
    <xf numFmtId="0" fontId="1" fillId="8" borderId="75" xfId="0" applyFont="1" applyFill="1" applyBorder="1" applyAlignment="1">
      <alignment wrapText="1"/>
    </xf>
    <xf numFmtId="0" fontId="5" fillId="10" borderId="71" xfId="0" applyFont="1" applyFill="1" applyBorder="1" applyAlignment="1" applyProtection="1">
      <alignment horizontal="left" vertical="center" wrapText="1" indent="2"/>
      <protection locked="0"/>
    </xf>
    <xf numFmtId="0" fontId="5" fillId="10" borderId="72" xfId="0" applyFont="1" applyFill="1" applyBorder="1" applyAlignment="1" applyProtection="1">
      <alignment horizontal="left" vertical="center" wrapText="1" indent="2"/>
      <protection locked="0"/>
    </xf>
    <xf numFmtId="0" fontId="5" fillId="10" borderId="73" xfId="0" applyFont="1" applyFill="1" applyBorder="1" applyAlignment="1" applyProtection="1">
      <alignment horizontal="left" vertical="center" wrapText="1" indent="2"/>
      <protection locked="0"/>
    </xf>
    <xf numFmtId="0" fontId="7" fillId="8" borderId="0" xfId="1" applyFont="1" applyFill="1" applyBorder="1" applyAlignment="1">
      <alignment horizontal="center" vertical="top" wrapText="1"/>
    </xf>
    <xf numFmtId="0" fontId="32" fillId="5" borderId="98" xfId="0" applyNumberFormat="1" applyFont="1" applyFill="1" applyBorder="1" applyAlignment="1">
      <alignment horizontal="center" vertical="center" wrapText="1"/>
    </xf>
    <xf numFmtId="0" fontId="32" fillId="5" borderId="99" xfId="0" applyNumberFormat="1" applyFont="1" applyFill="1" applyBorder="1" applyAlignment="1">
      <alignment horizontal="center" vertical="center" wrapText="1"/>
    </xf>
    <xf numFmtId="0" fontId="26" fillId="4" borderId="0" xfId="0" applyFont="1" applyFill="1" applyAlignment="1">
      <alignment horizontal="left" vertical="center" indent="3"/>
    </xf>
    <xf numFmtId="0" fontId="26" fillId="4" borderId="100" xfId="0" applyFont="1" applyFill="1" applyBorder="1" applyAlignment="1">
      <alignment horizontal="left" vertical="center" indent="3"/>
    </xf>
    <xf numFmtId="0" fontId="8" fillId="4" borderId="0" xfId="0" applyFont="1" applyFill="1"/>
    <xf numFmtId="0" fontId="8" fillId="4" borderId="100" xfId="0" applyFont="1" applyFill="1" applyBorder="1"/>
    <xf numFmtId="0" fontId="15" fillId="3" borderId="33" xfId="0" applyNumberFormat="1" applyFont="1" applyFill="1" applyBorder="1" applyAlignment="1">
      <alignment horizontal="left" vertical="center" wrapText="1" indent="2"/>
    </xf>
    <xf numFmtId="0" fontId="15" fillId="3" borderId="57" xfId="0" applyNumberFormat="1" applyFont="1" applyFill="1" applyBorder="1" applyAlignment="1">
      <alignment horizontal="left" vertical="center" wrapText="1" indent="2"/>
    </xf>
    <xf numFmtId="0" fontId="15" fillId="3" borderId="34" xfId="0" applyNumberFormat="1" applyFont="1" applyFill="1" applyBorder="1" applyAlignment="1">
      <alignment horizontal="left" vertical="center" wrapText="1" indent="2"/>
    </xf>
    <xf numFmtId="1" fontId="2" fillId="7" borderId="31" xfId="0" applyNumberFormat="1" applyFont="1" applyFill="1" applyBorder="1" applyAlignment="1" applyProtection="1">
      <alignment horizontal="center" vertical="center"/>
    </xf>
    <xf numFmtId="1" fontId="2" fillId="7" borderId="48" xfId="0" applyNumberFormat="1" applyFont="1" applyFill="1" applyBorder="1" applyAlignment="1" applyProtection="1">
      <alignment horizontal="center" vertical="center"/>
    </xf>
    <xf numFmtId="1" fontId="2" fillId="7" borderId="32" xfId="0" applyNumberFormat="1" applyFont="1" applyFill="1" applyBorder="1" applyAlignment="1" applyProtection="1">
      <alignment horizontal="center" vertical="center"/>
    </xf>
    <xf numFmtId="1" fontId="2" fillId="9" borderId="31" xfId="0" applyNumberFormat="1" applyFont="1" applyFill="1" applyBorder="1" applyAlignment="1" applyProtection="1">
      <alignment horizontal="center" vertical="center"/>
    </xf>
    <xf numFmtId="1" fontId="2" fillId="9" borderId="48" xfId="0" applyNumberFormat="1" applyFont="1" applyFill="1" applyBorder="1" applyAlignment="1" applyProtection="1">
      <alignment horizontal="center" vertical="center"/>
    </xf>
    <xf numFmtId="1" fontId="2" fillId="9" borderId="32" xfId="0" applyNumberFormat="1" applyFont="1" applyFill="1" applyBorder="1" applyAlignment="1" applyProtection="1">
      <alignment horizontal="center" vertical="center"/>
    </xf>
    <xf numFmtId="0" fontId="2" fillId="7" borderId="27" xfId="0" applyNumberFormat="1" applyFont="1" applyFill="1" applyBorder="1" applyAlignment="1">
      <alignment horizontal="center" vertical="center"/>
    </xf>
    <xf numFmtId="0" fontId="2" fillId="7" borderId="28" xfId="0" applyNumberFormat="1" applyFont="1" applyFill="1" applyBorder="1" applyAlignment="1">
      <alignment horizontal="center" vertical="center"/>
    </xf>
    <xf numFmtId="0" fontId="2" fillId="7" borderId="30" xfId="0" applyNumberFormat="1" applyFont="1" applyFill="1" applyBorder="1" applyAlignment="1">
      <alignment horizontal="center" vertical="center"/>
    </xf>
    <xf numFmtId="0" fontId="2" fillId="7" borderId="47" xfId="0" applyNumberFormat="1" applyFont="1" applyFill="1" applyBorder="1" applyAlignment="1">
      <alignment horizontal="center" vertical="center"/>
    </xf>
    <xf numFmtId="0" fontId="2" fillId="7" borderId="49" xfId="0" applyNumberFormat="1" applyFont="1" applyFill="1" applyBorder="1" applyAlignment="1">
      <alignment horizontal="center" vertical="center"/>
    </xf>
    <xf numFmtId="0" fontId="2" fillId="7" borderId="50" xfId="0" applyNumberFormat="1" applyFont="1" applyFill="1" applyBorder="1" applyAlignment="1">
      <alignment horizontal="center" vertical="center"/>
    </xf>
    <xf numFmtId="0" fontId="2" fillId="7" borderId="51" xfId="0" applyNumberFormat="1" applyFont="1" applyFill="1" applyBorder="1" applyAlignment="1">
      <alignment horizontal="center" vertical="center"/>
    </xf>
    <xf numFmtId="0" fontId="2" fillId="7" borderId="52" xfId="0" applyNumberFormat="1" applyFont="1" applyFill="1" applyBorder="1" applyAlignment="1">
      <alignment horizontal="center" vertical="center"/>
    </xf>
    <xf numFmtId="0" fontId="2" fillId="7" borderId="53" xfId="0" applyNumberFormat="1" applyFont="1" applyFill="1" applyBorder="1" applyAlignment="1">
      <alignment horizontal="center" vertical="center"/>
    </xf>
    <xf numFmtId="0" fontId="2" fillId="7" borderId="31" xfId="0" applyNumberFormat="1" applyFont="1" applyFill="1" applyBorder="1" applyAlignment="1">
      <alignment horizontal="center" vertical="center"/>
    </xf>
    <xf numFmtId="0" fontId="2" fillId="7" borderId="48" xfId="0" applyNumberFormat="1" applyFont="1" applyFill="1" applyBorder="1" applyAlignment="1">
      <alignment horizontal="center" vertical="center"/>
    </xf>
    <xf numFmtId="0" fontId="2" fillId="7" borderId="32" xfId="0" applyNumberFormat="1" applyFont="1" applyFill="1" applyBorder="1" applyAlignment="1">
      <alignment horizontal="center" vertical="center"/>
    </xf>
    <xf numFmtId="0" fontId="9" fillId="5" borderId="24" xfId="0" applyNumberFormat="1" applyFont="1" applyFill="1" applyBorder="1" applyAlignment="1">
      <alignment horizontal="center" vertical="center"/>
    </xf>
    <xf numFmtId="0" fontId="9" fillId="5" borderId="25" xfId="0" applyNumberFormat="1" applyFont="1" applyFill="1" applyBorder="1" applyAlignment="1">
      <alignment horizontal="center" vertical="center"/>
    </xf>
    <xf numFmtId="0" fontId="9" fillId="5" borderId="26" xfId="0" applyNumberFormat="1" applyFont="1" applyFill="1" applyBorder="1" applyAlignment="1">
      <alignment horizontal="center" vertical="center"/>
    </xf>
    <xf numFmtId="1" fontId="2" fillId="9" borderId="33" xfId="0" applyNumberFormat="1" applyFont="1" applyFill="1" applyBorder="1" applyAlignment="1" applyProtection="1">
      <alignment horizontal="center" vertical="center"/>
    </xf>
    <xf numFmtId="1" fontId="2" fillId="9" borderId="57" xfId="0" applyNumberFormat="1" applyFont="1" applyFill="1" applyBorder="1" applyAlignment="1" applyProtection="1">
      <alignment horizontal="center" vertical="center"/>
    </xf>
    <xf numFmtId="1" fontId="2" fillId="9" borderId="34" xfId="0" applyNumberFormat="1" applyFont="1" applyFill="1" applyBorder="1" applyAlignment="1" applyProtection="1">
      <alignment horizontal="center" vertical="center"/>
    </xf>
    <xf numFmtId="165" fontId="13" fillId="3" borderId="63" xfId="0" applyNumberFormat="1" applyFont="1" applyFill="1" applyBorder="1" applyAlignment="1">
      <alignment horizontal="center" vertical="center"/>
    </xf>
    <xf numFmtId="165" fontId="13" fillId="3" borderId="0" xfId="0" applyNumberFormat="1" applyFont="1" applyFill="1" applyBorder="1" applyAlignment="1">
      <alignment horizontal="center" vertical="center"/>
    </xf>
    <xf numFmtId="0" fontId="9" fillId="5" borderId="24" xfId="0" applyNumberFormat="1" applyFont="1" applyFill="1" applyBorder="1" applyAlignment="1" applyProtection="1">
      <alignment horizontal="center" vertical="center"/>
    </xf>
    <xf numFmtId="0" fontId="9" fillId="5" borderId="25" xfId="0" applyNumberFormat="1" applyFont="1" applyFill="1" applyBorder="1" applyAlignment="1" applyProtection="1">
      <alignment horizontal="center" vertical="center"/>
    </xf>
    <xf numFmtId="0" fontId="9" fillId="5" borderId="26" xfId="0" applyNumberFormat="1" applyFont="1" applyFill="1" applyBorder="1" applyAlignment="1" applyProtection="1">
      <alignment horizontal="center" vertical="center"/>
    </xf>
    <xf numFmtId="1" fontId="2" fillId="7" borderId="27" xfId="0" applyNumberFormat="1" applyFont="1" applyFill="1" applyBorder="1" applyAlignment="1" applyProtection="1">
      <alignment horizontal="center" vertical="center"/>
    </xf>
    <xf numFmtId="1" fontId="2" fillId="7" borderId="28" xfId="0" applyNumberFormat="1" applyFont="1" applyFill="1" applyBorder="1" applyAlignment="1" applyProtection="1">
      <alignment horizontal="center" vertical="center"/>
    </xf>
    <xf numFmtId="1" fontId="2" fillId="7" borderId="30" xfId="0" applyNumberFormat="1" applyFont="1" applyFill="1" applyBorder="1" applyAlignment="1" applyProtection="1">
      <alignment horizontal="center" vertical="center"/>
    </xf>
    <xf numFmtId="0" fontId="0" fillId="0" borderId="0" xfId="0" applyBorder="1" applyAlignment="1">
      <alignment horizontal="center" vertical="center"/>
    </xf>
    <xf numFmtId="0" fontId="9" fillId="5" borderId="101" xfId="0" applyFont="1" applyFill="1" applyBorder="1" applyAlignment="1">
      <alignment horizontal="center" vertical="center" wrapText="1"/>
    </xf>
    <xf numFmtId="0" fontId="9" fillId="5" borderId="101" xfId="0" applyNumberFormat="1" applyFont="1" applyFill="1" applyBorder="1" applyAlignment="1" applyProtection="1">
      <alignment horizontal="center" vertical="center" wrapText="1"/>
    </xf>
    <xf numFmtId="0" fontId="9" fillId="5" borderId="101" xfId="0" applyNumberFormat="1" applyFont="1" applyFill="1" applyBorder="1" applyAlignment="1">
      <alignment horizontal="center" vertical="center" wrapText="1"/>
    </xf>
    <xf numFmtId="0" fontId="26" fillId="4" borderId="0" xfId="0" applyFont="1" applyFill="1" applyBorder="1" applyAlignment="1">
      <alignment horizontal="left" vertical="center" indent="3"/>
    </xf>
    <xf numFmtId="10" fontId="21" fillId="0" borderId="171" xfId="0" applyNumberFormat="1" applyFont="1" applyBorder="1" applyAlignment="1">
      <alignment horizontal="center" vertical="center" wrapText="1"/>
    </xf>
    <xf numFmtId="0" fontId="21" fillId="0" borderId="172" xfId="0" applyNumberFormat="1" applyFont="1" applyBorder="1" applyAlignment="1">
      <alignment horizontal="center" vertical="center" wrapText="1"/>
    </xf>
    <xf numFmtId="10" fontId="21" fillId="0" borderId="181" xfId="0" applyNumberFormat="1" applyFont="1" applyBorder="1" applyAlignment="1">
      <alignment horizontal="center" vertical="center" wrapText="1"/>
    </xf>
    <xf numFmtId="0" fontId="21" fillId="0" borderId="182" xfId="0" applyNumberFormat="1" applyFont="1" applyBorder="1" applyAlignment="1">
      <alignment horizontal="center" vertical="center" wrapText="1"/>
    </xf>
    <xf numFmtId="0" fontId="21" fillId="0" borderId="183" xfId="0" applyNumberFormat="1" applyFont="1" applyBorder="1" applyAlignment="1">
      <alignment horizontal="center" vertical="center" wrapText="1"/>
    </xf>
    <xf numFmtId="0" fontId="40" fillId="0" borderId="186" xfId="0" applyNumberFormat="1" applyFont="1" applyBorder="1" applyAlignment="1">
      <alignment horizontal="center" vertical="center" wrapText="1"/>
    </xf>
    <xf numFmtId="0" fontId="40" fillId="0" borderId="187" xfId="0" applyNumberFormat="1" applyFont="1" applyBorder="1" applyAlignment="1">
      <alignment horizontal="center" vertical="center" wrapText="1"/>
    </xf>
    <xf numFmtId="0" fontId="21" fillId="0" borderId="189" xfId="0" applyNumberFormat="1" applyFont="1" applyBorder="1" applyAlignment="1">
      <alignment horizontal="left" vertical="center" wrapText="1" indent="1"/>
    </xf>
    <xf numFmtId="0" fontId="21" fillId="0" borderId="137" xfId="0" applyNumberFormat="1" applyFont="1" applyBorder="1" applyAlignment="1">
      <alignment horizontal="left" vertical="center" wrapText="1" indent="1"/>
    </xf>
    <xf numFmtId="0" fontId="21" fillId="0" borderId="138" xfId="0" applyNumberFormat="1" applyFont="1" applyBorder="1" applyAlignment="1">
      <alignment horizontal="left" vertical="center" wrapText="1" indent="1"/>
    </xf>
    <xf numFmtId="10" fontId="21" fillId="0" borderId="205" xfId="0" applyNumberFormat="1" applyFont="1" applyBorder="1" applyAlignment="1">
      <alignment horizontal="center" vertical="center" wrapText="1"/>
    </xf>
    <xf numFmtId="0" fontId="21" fillId="0" borderId="206" xfId="0" applyNumberFormat="1" applyFont="1" applyBorder="1" applyAlignment="1">
      <alignment horizontal="center" vertical="center" wrapText="1"/>
    </xf>
    <xf numFmtId="0" fontId="21" fillId="0" borderId="207" xfId="0" applyNumberFormat="1" applyFont="1" applyBorder="1" applyAlignment="1">
      <alignment horizontal="center" vertical="center" wrapText="1"/>
    </xf>
    <xf numFmtId="10" fontId="21" fillId="0" borderId="174" xfId="0" applyNumberFormat="1" applyFont="1" applyBorder="1" applyAlignment="1">
      <alignment horizontal="center" vertical="center" wrapText="1"/>
    </xf>
    <xf numFmtId="0" fontId="21" fillId="0" borderId="175" xfId="0" applyNumberFormat="1" applyFont="1" applyBorder="1" applyAlignment="1">
      <alignment horizontal="center" vertical="center" wrapText="1"/>
    </xf>
    <xf numFmtId="0" fontId="21" fillId="0" borderId="176" xfId="0" applyNumberFormat="1" applyFont="1" applyBorder="1" applyAlignment="1">
      <alignment horizontal="center" vertical="center" wrapText="1"/>
    </xf>
    <xf numFmtId="10" fontId="40" fillId="0" borderId="171" xfId="0" applyNumberFormat="1" applyFont="1" applyBorder="1" applyAlignment="1">
      <alignment horizontal="center" vertical="center"/>
    </xf>
    <xf numFmtId="0" fontId="40" fillId="0" borderId="171" xfId="0" applyNumberFormat="1" applyFont="1" applyBorder="1" applyAlignment="1">
      <alignment horizontal="center" vertical="center"/>
    </xf>
    <xf numFmtId="10" fontId="40" fillId="0" borderId="171" xfId="0" applyNumberFormat="1" applyFont="1" applyBorder="1" applyAlignment="1">
      <alignment horizontal="center" vertical="center" wrapText="1"/>
    </xf>
    <xf numFmtId="0" fontId="40" fillId="0" borderId="172" xfId="0" applyNumberFormat="1" applyFont="1" applyBorder="1" applyAlignment="1">
      <alignment horizontal="center" vertical="center" wrapText="1"/>
    </xf>
    <xf numFmtId="0" fontId="21" fillId="0" borderId="171" xfId="0" applyNumberFormat="1" applyFont="1" applyBorder="1" applyAlignment="1">
      <alignment horizontal="center" vertical="center" wrapText="1"/>
    </xf>
    <xf numFmtId="10" fontId="40" fillId="0" borderId="178" xfId="0" applyNumberFormat="1" applyFont="1" applyBorder="1" applyAlignment="1">
      <alignment horizontal="center" vertical="center" wrapText="1"/>
    </xf>
    <xf numFmtId="0" fontId="40" fillId="0" borderId="178" xfId="0" applyNumberFormat="1" applyFont="1" applyBorder="1" applyAlignment="1">
      <alignment horizontal="center" vertical="center" wrapText="1"/>
    </xf>
    <xf numFmtId="0" fontId="40" fillId="0" borderId="179" xfId="0" applyNumberFormat="1" applyFont="1" applyBorder="1" applyAlignment="1">
      <alignment horizontal="center" vertical="center" wrapText="1"/>
    </xf>
    <xf numFmtId="10" fontId="21" fillId="0" borderId="178" xfId="0" applyNumberFormat="1" applyFont="1" applyBorder="1" applyAlignment="1">
      <alignment horizontal="center" vertical="center" wrapText="1"/>
    </xf>
    <xf numFmtId="0" fontId="21" fillId="0" borderId="178" xfId="0" applyNumberFormat="1" applyFont="1" applyBorder="1" applyAlignment="1">
      <alignment horizontal="center" vertical="center" wrapText="1"/>
    </xf>
    <xf numFmtId="0" fontId="21" fillId="0" borderId="179" xfId="0" applyNumberFormat="1" applyFont="1" applyBorder="1" applyAlignment="1">
      <alignment horizontal="center" vertical="center" wrapText="1"/>
    </xf>
    <xf numFmtId="168" fontId="16" fillId="17" borderId="0" xfId="0" applyNumberFormat="1" applyFont="1" applyFill="1" applyBorder="1" applyAlignment="1">
      <alignment horizontal="center" vertical="center" textRotation="90"/>
    </xf>
    <xf numFmtId="177" fontId="16" fillId="5" borderId="0" xfId="0" applyNumberFormat="1" applyFont="1" applyFill="1" applyBorder="1" applyAlignment="1">
      <alignment horizontal="center" vertical="center"/>
    </xf>
    <xf numFmtId="177" fontId="16" fillId="5" borderId="131" xfId="0" applyNumberFormat="1" applyFont="1" applyFill="1" applyBorder="1" applyAlignment="1">
      <alignment horizontal="center" vertical="center"/>
    </xf>
    <xf numFmtId="177" fontId="16" fillId="5" borderId="132" xfId="0" applyNumberFormat="1" applyFont="1" applyFill="1" applyBorder="1" applyAlignment="1">
      <alignment horizontal="center" vertical="center"/>
    </xf>
    <xf numFmtId="177" fontId="16" fillId="5" borderId="133" xfId="0" applyNumberFormat="1" applyFont="1" applyFill="1" applyBorder="1" applyAlignment="1">
      <alignment horizontal="center" vertical="center"/>
    </xf>
    <xf numFmtId="10" fontId="21" fillId="0" borderId="183" xfId="0" applyNumberFormat="1" applyFont="1" applyBorder="1" applyAlignment="1">
      <alignment horizontal="center" vertical="center" wrapText="1"/>
    </xf>
    <xf numFmtId="10" fontId="21" fillId="0" borderId="203" xfId="0" applyNumberFormat="1" applyFont="1" applyBorder="1" applyAlignment="1">
      <alignment horizontal="center" vertical="center" wrapText="1"/>
    </xf>
    <xf numFmtId="10" fontId="40" fillId="0" borderId="174" xfId="0" applyNumberFormat="1" applyFont="1" applyBorder="1" applyAlignment="1">
      <alignment horizontal="center" vertical="center"/>
    </xf>
    <xf numFmtId="10" fontId="40" fillId="0" borderId="204" xfId="0" applyNumberFormat="1" applyFont="1" applyBorder="1" applyAlignment="1">
      <alignment horizontal="center" vertical="center"/>
    </xf>
    <xf numFmtId="10" fontId="40" fillId="0" borderId="174" xfId="0" applyNumberFormat="1" applyFont="1" applyBorder="1" applyAlignment="1">
      <alignment horizontal="center" vertical="center" wrapText="1"/>
    </xf>
    <xf numFmtId="10" fontId="40" fillId="0" borderId="176" xfId="0" applyNumberFormat="1" applyFont="1" applyBorder="1" applyAlignment="1">
      <alignment horizontal="center" vertical="center" wrapText="1"/>
    </xf>
    <xf numFmtId="10" fontId="21" fillId="0" borderId="204" xfId="0" applyNumberFormat="1" applyFont="1" applyBorder="1" applyAlignment="1">
      <alignment horizontal="center" vertical="center" wrapText="1"/>
    </xf>
    <xf numFmtId="10" fontId="21" fillId="0" borderId="176" xfId="0" applyNumberFormat="1" applyFont="1" applyBorder="1" applyAlignment="1">
      <alignment horizontal="center" vertical="center" wrapText="1"/>
    </xf>
    <xf numFmtId="10" fontId="21" fillId="0" borderId="175" xfId="0" applyNumberFormat="1" applyFont="1" applyBorder="1" applyAlignment="1">
      <alignment horizontal="center" vertical="center" wrapText="1"/>
    </xf>
    <xf numFmtId="10" fontId="40" fillId="0" borderId="181" xfId="0" applyNumberFormat="1" applyFont="1" applyBorder="1" applyAlignment="1">
      <alignment horizontal="center" vertical="center" wrapText="1"/>
    </xf>
    <xf numFmtId="10" fontId="40" fillId="0" borderId="203" xfId="0" applyNumberFormat="1" applyFont="1" applyBorder="1" applyAlignment="1">
      <alignment horizontal="center" vertical="center" wrapText="1"/>
    </xf>
    <xf numFmtId="10" fontId="40" fillId="0" borderId="183" xfId="0" applyNumberFormat="1" applyFont="1" applyBorder="1" applyAlignment="1">
      <alignment horizontal="center" vertical="center" wrapText="1"/>
    </xf>
    <xf numFmtId="10" fontId="21" fillId="0" borderId="182" xfId="0" applyNumberFormat="1" applyFont="1" applyBorder="1" applyAlignment="1">
      <alignment horizontal="center" vertical="center" wrapText="1"/>
    </xf>
    <xf numFmtId="0" fontId="40" fillId="0" borderId="205" xfId="0" applyNumberFormat="1" applyFont="1" applyBorder="1" applyAlignment="1">
      <alignment horizontal="center" vertical="center" wrapText="1"/>
    </xf>
    <xf numFmtId="0" fontId="40" fillId="0" borderId="206" xfId="0" applyNumberFormat="1" applyFont="1" applyBorder="1" applyAlignment="1">
      <alignment horizontal="center" vertical="center" wrapText="1"/>
    </xf>
    <xf numFmtId="0" fontId="40" fillId="0" borderId="207" xfId="0" applyNumberFormat="1" applyFont="1" applyBorder="1" applyAlignment="1">
      <alignment horizontal="center" vertical="center" wrapText="1"/>
    </xf>
    <xf numFmtId="0" fontId="21" fillId="0" borderId="208" xfId="0" applyNumberFormat="1" applyFont="1" applyBorder="1" applyAlignment="1">
      <alignment horizontal="left" vertical="center" wrapText="1" indent="1"/>
    </xf>
    <xf numFmtId="0" fontId="21" fillId="0" borderId="206" xfId="0" applyNumberFormat="1" applyFont="1" applyBorder="1" applyAlignment="1">
      <alignment horizontal="left" vertical="center" wrapText="1" indent="1"/>
    </xf>
    <xf numFmtId="0" fontId="21" fillId="0" borderId="207" xfId="0" applyNumberFormat="1" applyFont="1" applyBorder="1" applyAlignment="1">
      <alignment horizontal="left" vertical="center" wrapText="1" indent="1"/>
    </xf>
    <xf numFmtId="10" fontId="21" fillId="0" borderId="206" xfId="0" applyNumberFormat="1" applyFont="1" applyBorder="1" applyAlignment="1">
      <alignment horizontal="center" vertical="center" wrapText="1"/>
    </xf>
    <xf numFmtId="10" fontId="21" fillId="0" borderId="207" xfId="0" applyNumberFormat="1" applyFont="1" applyBorder="1" applyAlignment="1">
      <alignment horizontal="center" vertical="center" wrapText="1"/>
    </xf>
    <xf numFmtId="168" fontId="16" fillId="2" borderId="0" xfId="0" applyNumberFormat="1" applyFont="1" applyFill="1" applyBorder="1" applyAlignment="1">
      <alignment horizontal="center" vertical="center" textRotation="90"/>
    </xf>
    <xf numFmtId="177" fontId="16" fillId="3" borderId="0" xfId="0" applyNumberFormat="1" applyFont="1" applyFill="1" applyBorder="1" applyAlignment="1">
      <alignment horizontal="center" vertical="center"/>
    </xf>
    <xf numFmtId="0" fontId="24" fillId="5" borderId="24" xfId="0" applyNumberFormat="1" applyFont="1" applyFill="1" applyBorder="1" applyAlignment="1">
      <alignment horizontal="center" vertical="center" wrapText="1"/>
    </xf>
    <xf numFmtId="0" fontId="24" fillId="5" borderId="25" xfId="0" applyNumberFormat="1" applyFont="1" applyFill="1" applyBorder="1" applyAlignment="1">
      <alignment horizontal="center" vertical="center" wrapText="1"/>
    </xf>
    <xf numFmtId="0" fontId="24" fillId="5" borderId="26" xfId="0" applyNumberFormat="1" applyFont="1" applyFill="1" applyBorder="1" applyAlignment="1">
      <alignment horizontal="center" vertical="center" wrapText="1"/>
    </xf>
    <xf numFmtId="10" fontId="21" fillId="0" borderId="94" xfId="0" applyNumberFormat="1" applyFont="1" applyBorder="1" applyAlignment="1">
      <alignment horizontal="left" vertical="center" wrapText="1" indent="1"/>
    </xf>
    <xf numFmtId="0" fontId="21" fillId="0" borderId="84" xfId="0" applyNumberFormat="1" applyFont="1" applyBorder="1" applyAlignment="1">
      <alignment horizontal="left" vertical="center" wrapText="1" indent="1"/>
    </xf>
    <xf numFmtId="0" fontId="21" fillId="0" borderId="85" xfId="0" applyNumberFormat="1" applyFont="1" applyBorder="1" applyAlignment="1">
      <alignment horizontal="left" vertical="center" wrapText="1" indent="1"/>
    </xf>
    <xf numFmtId="10" fontId="21" fillId="0" borderId="92" xfId="0" applyNumberFormat="1" applyFont="1" applyBorder="1" applyAlignment="1">
      <alignment horizontal="left" vertical="center" wrapText="1" indent="1"/>
    </xf>
    <xf numFmtId="0" fontId="21" fillId="0" borderId="48" xfId="0" applyNumberFormat="1" applyFont="1" applyBorder="1" applyAlignment="1">
      <alignment horizontal="left" vertical="center" wrapText="1" indent="1"/>
    </xf>
    <xf numFmtId="0" fontId="21" fillId="0" borderId="32" xfId="0" applyNumberFormat="1" applyFont="1" applyBorder="1" applyAlignment="1">
      <alignment horizontal="left" vertical="center" wrapText="1" indent="1"/>
    </xf>
    <xf numFmtId="0" fontId="24" fillId="5" borderId="139" xfId="0" applyNumberFormat="1" applyFont="1" applyFill="1" applyBorder="1" applyAlignment="1">
      <alignment horizontal="center" vertical="center"/>
    </xf>
    <xf numFmtId="0" fontId="24" fillId="5" borderId="140" xfId="0" applyNumberFormat="1" applyFont="1" applyFill="1" applyBorder="1" applyAlignment="1">
      <alignment horizontal="center" vertical="center"/>
    </xf>
    <xf numFmtId="0" fontId="24" fillId="5" borderId="141" xfId="0" applyNumberFormat="1" applyFont="1" applyFill="1" applyBorder="1" applyAlignment="1">
      <alignment horizontal="center" vertical="center"/>
    </xf>
    <xf numFmtId="170" fontId="18" fillId="7" borderId="142" xfId="0" applyNumberFormat="1" applyFont="1" applyFill="1" applyBorder="1" applyAlignment="1">
      <alignment horizontal="right" vertical="center" wrapText="1" indent="1"/>
    </xf>
    <xf numFmtId="170" fontId="18" fillId="7" borderId="143" xfId="0" applyNumberFormat="1" applyFont="1" applyFill="1" applyBorder="1" applyAlignment="1">
      <alignment horizontal="right" vertical="center" wrapText="1" indent="1"/>
    </xf>
    <xf numFmtId="170" fontId="18" fillId="7" borderId="144" xfId="0" applyNumberFormat="1" applyFont="1" applyFill="1" applyBorder="1" applyAlignment="1">
      <alignment horizontal="right" vertical="center" wrapText="1" indent="1"/>
    </xf>
    <xf numFmtId="170" fontId="18" fillId="7" borderId="150" xfId="0" applyNumberFormat="1" applyFont="1" applyFill="1" applyBorder="1" applyAlignment="1">
      <alignment horizontal="right" vertical="center" wrapText="1" indent="1"/>
    </xf>
    <xf numFmtId="173" fontId="19" fillId="0" borderId="24" xfId="0" applyNumberFormat="1" applyFont="1" applyBorder="1" applyAlignment="1">
      <alignment horizontal="center" vertical="center" wrapText="1"/>
    </xf>
    <xf numFmtId="173" fontId="19" fillId="0" borderId="143" xfId="0" applyNumberFormat="1" applyFont="1" applyBorder="1" applyAlignment="1">
      <alignment horizontal="center" vertical="center" wrapText="1"/>
    </xf>
    <xf numFmtId="0" fontId="24" fillId="5" borderId="131" xfId="0" applyNumberFormat="1" applyFont="1" applyFill="1" applyBorder="1" applyAlignment="1">
      <alignment horizontal="center" vertical="center"/>
    </xf>
    <xf numFmtId="0" fontId="24" fillId="5" borderId="132" xfId="0" applyNumberFormat="1" applyFont="1" applyFill="1" applyBorder="1" applyAlignment="1">
      <alignment horizontal="center" vertical="center"/>
    </xf>
    <xf numFmtId="0" fontId="24" fillId="5" borderId="133" xfId="0" applyNumberFormat="1" applyFont="1" applyFill="1" applyBorder="1" applyAlignment="1">
      <alignment horizontal="center" vertical="center"/>
    </xf>
    <xf numFmtId="172" fontId="20" fillId="6" borderId="95" xfId="0" applyNumberFormat="1" applyFont="1" applyFill="1" applyBorder="1" applyAlignment="1">
      <alignment horizontal="center" vertical="center" wrapText="1"/>
    </xf>
    <xf numFmtId="172" fontId="20" fillId="6" borderId="96" xfId="0" applyNumberFormat="1" applyFont="1" applyFill="1" applyBorder="1" applyAlignment="1">
      <alignment horizontal="center" vertical="center" wrapText="1"/>
    </xf>
    <xf numFmtId="172" fontId="20" fillId="6" borderId="97" xfId="0" applyNumberFormat="1" applyFont="1" applyFill="1" applyBorder="1" applyAlignment="1">
      <alignment horizontal="center" vertical="center" wrapText="1"/>
    </xf>
    <xf numFmtId="0" fontId="17" fillId="5" borderId="155" xfId="0" applyNumberFormat="1" applyFont="1" applyFill="1" applyBorder="1" applyAlignment="1">
      <alignment horizontal="center" vertical="center" wrapText="1"/>
    </xf>
    <xf numFmtId="0" fontId="17" fillId="5" borderId="141" xfId="0" applyNumberFormat="1" applyFont="1" applyFill="1" applyBorder="1" applyAlignment="1">
      <alignment horizontal="center" vertical="center" wrapText="1"/>
    </xf>
    <xf numFmtId="173" fontId="19" fillId="0" borderId="98" xfId="0" applyNumberFormat="1" applyFont="1" applyBorder="1" applyAlignment="1">
      <alignment horizontal="center" vertical="center" wrapText="1"/>
    </xf>
    <xf numFmtId="173" fontId="19" fillId="0" borderId="152" xfId="0" applyNumberFormat="1" applyFont="1" applyBorder="1" applyAlignment="1">
      <alignment horizontal="center" vertical="center" wrapText="1"/>
    </xf>
    <xf numFmtId="0" fontId="21" fillId="0" borderId="94" xfId="0" applyNumberFormat="1" applyFont="1" applyBorder="1" applyAlignment="1">
      <alignment horizontal="left" vertical="center" wrapText="1" indent="1"/>
    </xf>
    <xf numFmtId="173" fontId="29" fillId="0" borderId="131" xfId="0" applyNumberFormat="1" applyFont="1" applyBorder="1" applyAlignment="1">
      <alignment horizontal="center" vertical="top" wrapText="1"/>
    </xf>
    <xf numFmtId="173" fontId="29" fillId="0" borderId="132" xfId="0" applyNumberFormat="1" applyFont="1" applyBorder="1" applyAlignment="1">
      <alignment horizontal="center" vertical="top" wrapText="1"/>
    </xf>
    <xf numFmtId="173" fontId="29" fillId="0" borderId="133" xfId="0" applyNumberFormat="1" applyFont="1" applyBorder="1" applyAlignment="1">
      <alignment horizontal="center" vertical="top" wrapText="1"/>
    </xf>
    <xf numFmtId="173" fontId="29" fillId="0" borderId="134" xfId="0" applyNumberFormat="1" applyFont="1" applyBorder="1" applyAlignment="1">
      <alignment horizontal="center" vertical="top" wrapText="1"/>
    </xf>
    <xf numFmtId="173" fontId="29" fillId="0" borderId="0" xfId="0" applyNumberFormat="1" applyFont="1" applyBorder="1" applyAlignment="1">
      <alignment horizontal="center" vertical="top" wrapText="1"/>
    </xf>
    <xf numFmtId="173" fontId="29" fillId="0" borderId="135" xfId="0" applyNumberFormat="1" applyFont="1" applyBorder="1" applyAlignment="1">
      <alignment horizontal="center" vertical="top" wrapText="1"/>
    </xf>
    <xf numFmtId="173" fontId="29" fillId="0" borderId="136" xfId="0" applyNumberFormat="1" applyFont="1" applyBorder="1" applyAlignment="1">
      <alignment horizontal="center" vertical="top" wrapText="1"/>
    </xf>
    <xf numFmtId="173" fontId="29" fillId="0" borderId="137" xfId="0" applyNumberFormat="1" applyFont="1" applyBorder="1" applyAlignment="1">
      <alignment horizontal="center" vertical="top" wrapText="1"/>
    </xf>
    <xf numFmtId="173" fontId="29" fillId="0" borderId="138" xfId="0" applyNumberFormat="1" applyFont="1" applyBorder="1" applyAlignment="1">
      <alignment horizontal="center" vertical="top" wrapText="1"/>
    </xf>
    <xf numFmtId="0" fontId="21" fillId="0" borderId="93" xfId="0" applyNumberFormat="1" applyFont="1" applyBorder="1" applyAlignment="1">
      <alignment horizontal="left" vertical="center" wrapText="1" indent="1"/>
    </xf>
    <xf numFmtId="0" fontId="21" fillId="0" borderId="57" xfId="0" applyNumberFormat="1" applyFont="1" applyBorder="1" applyAlignment="1">
      <alignment horizontal="left" vertical="center" wrapText="1" indent="1"/>
    </xf>
    <xf numFmtId="0" fontId="21" fillId="0" borderId="34" xfId="0" applyNumberFormat="1" applyFont="1" applyBorder="1" applyAlignment="1">
      <alignment horizontal="left" vertical="center" wrapText="1" indent="1"/>
    </xf>
    <xf numFmtId="10" fontId="39" fillId="0" borderId="166" xfId="0" applyNumberFormat="1" applyFont="1" applyBorder="1" applyAlignment="1">
      <alignment horizontal="left" vertical="center" wrapText="1" indent="1"/>
    </xf>
    <xf numFmtId="10" fontId="39" fillId="0" borderId="167" xfId="0" applyNumberFormat="1" applyFont="1" applyBorder="1" applyAlignment="1">
      <alignment horizontal="left" vertical="center" wrapText="1" indent="1"/>
    </xf>
    <xf numFmtId="10" fontId="39" fillId="0" borderId="163" xfId="0" applyNumberFormat="1" applyFont="1" applyBorder="1" applyAlignment="1">
      <alignment horizontal="left" vertical="center" wrapText="1" indent="1"/>
    </xf>
    <xf numFmtId="10" fontId="39" fillId="0" borderId="164" xfId="0" applyNumberFormat="1" applyFont="1" applyBorder="1" applyAlignment="1">
      <alignment horizontal="left" vertical="center" wrapText="1" indent="1"/>
    </xf>
    <xf numFmtId="10" fontId="39" fillId="0" borderId="168" xfId="0" applyNumberFormat="1" applyFont="1" applyBorder="1" applyAlignment="1">
      <alignment horizontal="left" vertical="center" wrapText="1" indent="1"/>
    </xf>
    <xf numFmtId="10" fontId="39" fillId="0" borderId="169" xfId="0" applyNumberFormat="1" applyFont="1" applyBorder="1" applyAlignment="1">
      <alignment horizontal="left" vertical="center" wrapText="1" indent="1"/>
    </xf>
    <xf numFmtId="172" fontId="20" fillId="6" borderId="86" xfId="0" applyNumberFormat="1" applyFont="1" applyFill="1" applyBorder="1" applyAlignment="1">
      <alignment horizontal="center" vertical="center" wrapText="1"/>
    </xf>
    <xf numFmtId="172" fontId="20" fillId="6" borderId="89" xfId="0" applyNumberFormat="1" applyFont="1" applyFill="1" applyBorder="1" applyAlignment="1">
      <alignment horizontal="center" vertical="center" wrapText="1"/>
    </xf>
    <xf numFmtId="172" fontId="20" fillId="6" borderId="87" xfId="0" applyNumberFormat="1" applyFont="1" applyFill="1" applyBorder="1" applyAlignment="1">
      <alignment horizontal="center" vertical="center" wrapText="1"/>
    </xf>
    <xf numFmtId="9" fontId="20" fillId="6" borderId="31" xfId="0" applyNumberFormat="1" applyFont="1" applyFill="1" applyBorder="1" applyAlignment="1">
      <alignment horizontal="center" vertical="center" wrapText="1"/>
    </xf>
    <xf numFmtId="9" fontId="20" fillId="6" borderId="48" xfId="0" applyNumberFormat="1" applyFont="1" applyFill="1" applyBorder="1" applyAlignment="1">
      <alignment horizontal="center" vertical="center" wrapText="1"/>
    </xf>
    <xf numFmtId="9" fontId="20" fillId="6" borderId="32" xfId="0" applyNumberFormat="1" applyFont="1" applyFill="1" applyBorder="1" applyAlignment="1">
      <alignment horizontal="center" vertical="center" wrapText="1"/>
    </xf>
    <xf numFmtId="0" fontId="37" fillId="15" borderId="159" xfId="0" applyFont="1" applyFill="1" applyBorder="1" applyAlignment="1">
      <alignment horizontal="center" vertical="center" wrapText="1"/>
    </xf>
    <xf numFmtId="0" fontId="37" fillId="15" borderId="160" xfId="0" applyFont="1" applyFill="1" applyBorder="1" applyAlignment="1">
      <alignment horizontal="center" vertical="center" wrapText="1"/>
    </xf>
    <xf numFmtId="0" fontId="37" fillId="15" borderId="161" xfId="0" applyFont="1" applyFill="1" applyBorder="1" applyAlignment="1">
      <alignment horizontal="center" vertical="center" wrapText="1"/>
    </xf>
    <xf numFmtId="171" fontId="20" fillId="6" borderId="31" xfId="0" applyNumberFormat="1" applyFont="1" applyFill="1" applyBorder="1" applyAlignment="1">
      <alignment horizontal="center" vertical="center" wrapText="1"/>
    </xf>
    <xf numFmtId="171" fontId="20" fillId="6" borderId="48" xfId="0" applyNumberFormat="1" applyFont="1" applyFill="1" applyBorder="1" applyAlignment="1">
      <alignment horizontal="center" vertical="center" wrapText="1"/>
    </xf>
    <xf numFmtId="171" fontId="20" fillId="6" borderId="32" xfId="0" applyNumberFormat="1" applyFont="1" applyFill="1" applyBorder="1" applyAlignment="1">
      <alignment horizontal="center" vertical="center" wrapText="1"/>
    </xf>
    <xf numFmtId="175" fontId="16" fillId="2" borderId="0" xfId="0" applyNumberFormat="1" applyFont="1" applyFill="1" applyBorder="1" applyAlignment="1">
      <alignment horizontal="center" vertical="center" textRotation="90"/>
    </xf>
    <xf numFmtId="170" fontId="18" fillId="7" borderId="145" xfId="0" applyNumberFormat="1" applyFont="1" applyFill="1" applyBorder="1" applyAlignment="1">
      <alignment horizontal="right" vertical="center" wrapText="1" indent="1"/>
    </xf>
    <xf numFmtId="170" fontId="18" fillId="7" borderId="149" xfId="0" applyNumberFormat="1" applyFont="1" applyFill="1" applyBorder="1" applyAlignment="1">
      <alignment horizontal="right" vertical="center" wrapText="1" indent="1"/>
    </xf>
    <xf numFmtId="173" fontId="19" fillId="6" borderId="148" xfId="0" applyNumberFormat="1" applyFont="1" applyFill="1" applyBorder="1" applyAlignment="1">
      <alignment horizontal="center" vertical="center" wrapText="1"/>
    </xf>
    <xf numFmtId="173" fontId="19" fillId="6" borderId="149" xfId="0" applyNumberFormat="1" applyFont="1" applyFill="1" applyBorder="1" applyAlignment="1">
      <alignment horizontal="center" vertical="center" wrapText="1"/>
    </xf>
    <xf numFmtId="0" fontId="21" fillId="0" borderId="92" xfId="0" applyNumberFormat="1" applyFont="1" applyBorder="1" applyAlignment="1">
      <alignment horizontal="left" vertical="center" wrapText="1" indent="1"/>
    </xf>
    <xf numFmtId="176" fontId="25" fillId="4" borderId="0" xfId="0" applyNumberFormat="1" applyFont="1" applyFill="1" applyAlignment="1">
      <alignment horizontal="left" vertical="center" indent="3"/>
    </xf>
    <xf numFmtId="0" fontId="17" fillId="5" borderId="139" xfId="0" applyNumberFormat="1" applyFont="1" applyFill="1" applyBorder="1" applyAlignment="1">
      <alignment horizontal="center" vertical="center"/>
    </xf>
    <xf numFmtId="0" fontId="17" fillId="5" borderId="153" xfId="0" applyNumberFormat="1" applyFont="1" applyFill="1" applyBorder="1" applyAlignment="1">
      <alignment horizontal="center" vertical="center"/>
    </xf>
    <xf numFmtId="170" fontId="18" fillId="7" borderId="151" xfId="0" applyNumberFormat="1" applyFont="1" applyFill="1" applyBorder="1" applyAlignment="1">
      <alignment horizontal="right" vertical="center" wrapText="1" indent="1"/>
    </xf>
    <xf numFmtId="170" fontId="18" fillId="7" borderId="152" xfId="0" applyNumberFormat="1" applyFont="1" applyFill="1" applyBorder="1" applyAlignment="1">
      <alignment horizontal="right" vertical="center" wrapText="1" indent="1"/>
    </xf>
    <xf numFmtId="10" fontId="21" fillId="0" borderId="93" xfId="0" applyNumberFormat="1" applyFont="1" applyBorder="1" applyAlignment="1">
      <alignment horizontal="left" vertical="center" wrapText="1" indent="1"/>
    </xf>
    <xf numFmtId="10" fontId="21" fillId="0" borderId="156" xfId="0" applyNumberFormat="1" applyFont="1" applyBorder="1" applyAlignment="1">
      <alignment vertical="center" wrapText="1"/>
    </xf>
    <xf numFmtId="0" fontId="21" fillId="0" borderId="28" xfId="0" applyNumberFormat="1" applyFont="1" applyBorder="1" applyAlignment="1">
      <alignment vertical="center" wrapText="1"/>
    </xf>
    <xf numFmtId="0" fontId="21" fillId="0" borderId="30" xfId="0" applyNumberFormat="1" applyFont="1" applyBorder="1" applyAlignment="1">
      <alignment vertical="center" wrapText="1"/>
    </xf>
    <xf numFmtId="10" fontId="24" fillId="5" borderId="24" xfId="0" applyNumberFormat="1" applyFont="1" applyFill="1" applyBorder="1" applyAlignment="1">
      <alignment horizontal="center" vertical="center" wrapText="1"/>
    </xf>
    <xf numFmtId="0" fontId="9" fillId="5" borderId="158" xfId="0" applyNumberFormat="1" applyFont="1" applyFill="1" applyBorder="1" applyAlignment="1" applyProtection="1">
      <alignment horizontal="center" vertical="center" wrapText="1"/>
      <protection locked="0"/>
    </xf>
    <xf numFmtId="0" fontId="9" fillId="5" borderId="0" xfId="0" applyNumberFormat="1" applyFont="1" applyFill="1" applyBorder="1" applyAlignment="1" applyProtection="1">
      <alignment horizontal="center" vertical="center" wrapText="1"/>
      <protection locked="0"/>
    </xf>
    <xf numFmtId="0" fontId="9" fillId="5" borderId="102" xfId="0" applyNumberFormat="1" applyFont="1" applyFill="1" applyBorder="1" applyAlignment="1" applyProtection="1">
      <alignment horizontal="center" vertical="center" wrapText="1"/>
      <protection locked="0"/>
    </xf>
    <xf numFmtId="0" fontId="9" fillId="5" borderId="101" xfId="0" applyNumberFormat="1" applyFont="1" applyFill="1" applyBorder="1" applyAlignment="1" applyProtection="1">
      <alignment horizontal="center" vertical="center" wrapText="1"/>
      <protection locked="0"/>
    </xf>
    <xf numFmtId="0" fontId="9" fillId="5" borderId="103" xfId="0" applyNumberFormat="1" applyFont="1" applyFill="1" applyBorder="1" applyAlignment="1" applyProtection="1">
      <alignment horizontal="center" vertical="center" wrapText="1"/>
      <protection locked="0"/>
    </xf>
    <xf numFmtId="0" fontId="9" fillId="5" borderId="116" xfId="0" applyFont="1" applyFill="1" applyBorder="1" applyAlignment="1">
      <alignment horizontal="center" vertical="center" wrapText="1"/>
    </xf>
    <xf numFmtId="0" fontId="9" fillId="5" borderId="118" xfId="0" applyFont="1" applyFill="1" applyBorder="1" applyAlignment="1">
      <alignment horizontal="center" vertical="center" wrapText="1"/>
    </xf>
    <xf numFmtId="0" fontId="9" fillId="5" borderId="117" xfId="0" applyFont="1" applyFill="1" applyBorder="1" applyAlignment="1">
      <alignment horizontal="center" vertical="center" wrapText="1"/>
    </xf>
    <xf numFmtId="168" fontId="9" fillId="5" borderId="102" xfId="0" applyNumberFormat="1" applyFont="1" applyFill="1" applyBorder="1" applyAlignment="1" applyProtection="1">
      <alignment horizontal="center" vertical="center" wrapText="1"/>
      <protection locked="0"/>
    </xf>
    <xf numFmtId="168" fontId="9" fillId="5" borderId="101" xfId="0" applyNumberFormat="1" applyFont="1" applyFill="1" applyBorder="1" applyAlignment="1" applyProtection="1">
      <alignment horizontal="center" vertical="center" wrapText="1"/>
      <protection locked="0"/>
    </xf>
    <xf numFmtId="168" fontId="9" fillId="5" borderId="103" xfId="0" applyNumberFormat="1" applyFont="1" applyFill="1" applyBorder="1" applyAlignment="1" applyProtection="1">
      <alignment horizontal="center" vertical="center" wrapText="1"/>
      <protection locked="0"/>
    </xf>
    <xf numFmtId="0" fontId="9" fillId="3" borderId="1" xfId="0" applyFont="1" applyFill="1" applyBorder="1" applyAlignment="1">
      <alignment horizontal="left" vertical="center" indent="1"/>
    </xf>
    <xf numFmtId="0" fontId="9" fillId="3" borderId="58" xfId="0" applyFont="1" applyFill="1" applyBorder="1" applyAlignment="1">
      <alignment horizontal="left" vertical="center" indent="1"/>
    </xf>
    <xf numFmtId="0" fontId="9" fillId="3" borderId="2" xfId="0" applyFont="1" applyFill="1" applyBorder="1" applyAlignment="1">
      <alignment horizontal="left" vertical="center" indent="1"/>
    </xf>
    <xf numFmtId="0" fontId="9" fillId="3" borderId="14" xfId="0" applyFont="1" applyFill="1" applyBorder="1" applyAlignment="1">
      <alignment horizontal="left" vertical="center" indent="1"/>
    </xf>
    <xf numFmtId="0" fontId="10" fillId="5" borderId="71" xfId="0" applyFont="1" applyFill="1" applyBorder="1" applyAlignment="1">
      <alignment horizontal="center" vertical="center"/>
    </xf>
    <xf numFmtId="0" fontId="10" fillId="5" borderId="72" xfId="0" applyFont="1" applyFill="1" applyBorder="1" applyAlignment="1">
      <alignment horizontal="center" vertical="center"/>
    </xf>
    <xf numFmtId="0" fontId="10" fillId="5" borderId="73" xfId="0" applyFont="1" applyFill="1" applyBorder="1" applyAlignment="1">
      <alignment horizontal="center" vertical="center"/>
    </xf>
    <xf numFmtId="0" fontId="12" fillId="0" borderId="70" xfId="0" applyFont="1" applyBorder="1" applyAlignment="1" applyProtection="1">
      <alignment horizontal="left" vertical="center" wrapText="1" indent="2"/>
      <protection locked="0"/>
    </xf>
    <xf numFmtId="0" fontId="12" fillId="0" borderId="71" xfId="0" applyFont="1" applyBorder="1" applyAlignment="1" applyProtection="1">
      <alignment horizontal="left" vertical="center" wrapText="1" indent="2"/>
      <protection locked="0"/>
    </xf>
    <xf numFmtId="0" fontId="12" fillId="0" borderId="72" xfId="0" applyFont="1" applyBorder="1" applyAlignment="1" applyProtection="1">
      <alignment horizontal="left" vertical="center" wrapText="1" indent="2"/>
      <protection locked="0"/>
    </xf>
    <xf numFmtId="0" fontId="12" fillId="0" borderId="73" xfId="0" applyFont="1" applyBorder="1" applyAlignment="1" applyProtection="1">
      <alignment horizontal="left" vertical="center" wrapText="1" indent="2"/>
      <protection locked="0"/>
    </xf>
  </cellXfs>
  <cellStyles count="10">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Hyperlink" xfId="1" builtinId="8"/>
    <cellStyle name="Normal" xfId="0" builtinId="0"/>
  </cellStyles>
  <dxfs count="339">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tint="-4.9989318521683403E-2"/>
      </font>
    </dxf>
    <dxf>
      <font>
        <color theme="0" tint="-4.9989318521683403E-2"/>
      </font>
    </dxf>
    <dxf>
      <font>
        <color theme="0"/>
      </font>
    </dxf>
    <dxf>
      <font>
        <color theme="0"/>
      </font>
    </dxf>
    <dxf>
      <font>
        <color theme="0"/>
      </font>
    </dxf>
    <dxf>
      <font>
        <color theme="0" tint="-4.9989318521683403E-2"/>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theme="7" tint="0.79998168889431442"/>
        </patternFill>
      </fill>
    </dxf>
    <dxf>
      <fill>
        <patternFill>
          <bgColor rgb="FFFFFAEF"/>
        </patternFill>
      </fill>
    </dxf>
  </dxfs>
  <tableStyles count="0" defaultTableStyle="TableStyleMedium2" defaultPivotStyle="PivotStyleLight16"/>
  <colors>
    <mruColors>
      <color rgb="FF545557"/>
      <color rgb="FF800F20"/>
      <color rgb="FFFFFAEF"/>
      <color rgb="FFFFF9E9"/>
      <color rgb="FFCCCCCC"/>
      <color rgb="FFB3B3B3"/>
      <color rgb="FF999A9C"/>
      <color rgb="FF2C2C2C"/>
      <color rgb="FFCF000F"/>
      <color rgb="FF09090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5.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6.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37.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38.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_rels/chart39.xml.rels><?xml version="1.0" encoding="UTF-8" standalone="yes"?>
<Relationships xmlns="http://schemas.openxmlformats.org/package/2006/relationships"><Relationship Id="rId2" Type="http://schemas.microsoft.com/office/2011/relationships/chartColorStyle" Target="colors39.xml"/><Relationship Id="rId1" Type="http://schemas.microsoft.com/office/2011/relationships/chartStyle" Target="style39.xml"/></Relationships>
</file>

<file path=xl/charts/_rels/chart40.xml.rels><?xml version="1.0" encoding="UTF-8" standalone="yes"?>
<Relationships xmlns="http://schemas.openxmlformats.org/package/2006/relationships"><Relationship Id="rId2" Type="http://schemas.microsoft.com/office/2011/relationships/chartColorStyle" Target="colors40.xml"/><Relationship Id="rId1" Type="http://schemas.microsoft.com/office/2011/relationships/chartStyle" Target="style40.xml"/></Relationships>
</file>

<file path=xl/charts/_rels/chart41.xml.rels><?xml version="1.0" encoding="UTF-8" standalone="yes"?>
<Relationships xmlns="http://schemas.openxmlformats.org/package/2006/relationships"><Relationship Id="rId2" Type="http://schemas.microsoft.com/office/2011/relationships/chartColorStyle" Target="colors41.xml"/><Relationship Id="rId1" Type="http://schemas.microsoft.com/office/2011/relationships/chartStyle" Target="style41.xml"/></Relationships>
</file>

<file path=xl/charts/_rels/chart42.xml.rels><?xml version="1.0" encoding="UTF-8" standalone="yes"?>
<Relationships xmlns="http://schemas.openxmlformats.org/package/2006/relationships"><Relationship Id="rId2" Type="http://schemas.microsoft.com/office/2011/relationships/chartColorStyle" Target="colors42.xml"/><Relationship Id="rId1" Type="http://schemas.microsoft.com/office/2011/relationships/chartStyle" Target="style42.xml"/></Relationships>
</file>

<file path=xl/charts/_rels/chart43.xml.rels><?xml version="1.0" encoding="UTF-8" standalone="yes"?>
<Relationships xmlns="http://schemas.openxmlformats.org/package/2006/relationships"><Relationship Id="rId2" Type="http://schemas.microsoft.com/office/2011/relationships/chartColorStyle" Target="colors43.xml"/><Relationship Id="rId1" Type="http://schemas.microsoft.com/office/2011/relationships/chartStyle" Target="style43.xml"/></Relationships>
</file>

<file path=xl/charts/_rels/chart44.xml.rels><?xml version="1.0" encoding="UTF-8" standalone="yes"?>
<Relationships xmlns="http://schemas.openxmlformats.org/package/2006/relationships"><Relationship Id="rId2" Type="http://schemas.microsoft.com/office/2011/relationships/chartColorStyle" Target="colors44.xml"/><Relationship Id="rId1" Type="http://schemas.microsoft.com/office/2011/relationships/chartStyle" Target="style44.xml"/></Relationships>
</file>

<file path=xl/charts/_rels/chart45.xml.rels><?xml version="1.0" encoding="UTF-8" standalone="yes"?>
<Relationships xmlns="http://schemas.openxmlformats.org/package/2006/relationships"><Relationship Id="rId2" Type="http://schemas.microsoft.com/office/2011/relationships/chartColorStyle" Target="colors45.xml"/><Relationship Id="rId1" Type="http://schemas.microsoft.com/office/2011/relationships/chartStyle" Target="style45.xml"/></Relationships>
</file>

<file path=xl/charts/_rels/chart46.xml.rels><?xml version="1.0" encoding="UTF-8" standalone="yes"?>
<Relationships xmlns="http://schemas.openxmlformats.org/package/2006/relationships"><Relationship Id="rId2" Type="http://schemas.microsoft.com/office/2011/relationships/chartColorStyle" Target="colors46.xml"/><Relationship Id="rId1" Type="http://schemas.microsoft.com/office/2011/relationships/chartStyle" Target="style46.xml"/></Relationships>
</file>

<file path=xl/charts/_rels/chart47.xml.rels><?xml version="1.0" encoding="UTF-8" standalone="yes"?>
<Relationships xmlns="http://schemas.openxmlformats.org/package/2006/relationships"><Relationship Id="rId2" Type="http://schemas.microsoft.com/office/2011/relationships/chartColorStyle" Target="colors47.xml"/><Relationship Id="rId1" Type="http://schemas.microsoft.com/office/2011/relationships/chartStyle" Target="style47.xml"/></Relationships>
</file>

<file path=xl/charts/_rels/chart48.xml.rels><?xml version="1.0" encoding="UTF-8" standalone="yes"?>
<Relationships xmlns="http://schemas.openxmlformats.org/package/2006/relationships"><Relationship Id="rId2" Type="http://schemas.microsoft.com/office/2011/relationships/chartColorStyle" Target="colors48.xml"/><Relationship Id="rId1" Type="http://schemas.microsoft.com/office/2011/relationships/chartStyle" Target="style48.xml"/></Relationships>
</file>

<file path=xl/charts/_rels/chart49.xml.rels><?xml version="1.0" encoding="UTF-8" standalone="yes"?>
<Relationships xmlns="http://schemas.openxmlformats.org/package/2006/relationships"><Relationship Id="rId2" Type="http://schemas.microsoft.com/office/2011/relationships/chartColorStyle" Target="colors49.xml"/><Relationship Id="rId1" Type="http://schemas.microsoft.com/office/2011/relationships/chartStyle" Target="style49.xml"/></Relationships>
</file>

<file path=xl/charts/_rels/chart50.xml.rels><?xml version="1.0" encoding="UTF-8" standalone="yes"?>
<Relationships xmlns="http://schemas.openxmlformats.org/package/2006/relationships"><Relationship Id="rId2" Type="http://schemas.microsoft.com/office/2011/relationships/chartColorStyle" Target="colors50.xml"/><Relationship Id="rId1" Type="http://schemas.microsoft.com/office/2011/relationships/chartStyle" Target="style50.xml"/></Relationships>
</file>

<file path=xl/charts/_rels/chart51.xml.rels><?xml version="1.0" encoding="UTF-8" standalone="yes"?>
<Relationships xmlns="http://schemas.openxmlformats.org/package/2006/relationships"><Relationship Id="rId2" Type="http://schemas.microsoft.com/office/2011/relationships/chartColorStyle" Target="colors51.xml"/><Relationship Id="rId1" Type="http://schemas.microsoft.com/office/2011/relationships/chartStyle" Target="style51.xml"/></Relationships>
</file>

<file path=xl/charts/_rels/chart52.xml.rels><?xml version="1.0" encoding="UTF-8" standalone="yes"?>
<Relationships xmlns="http://schemas.openxmlformats.org/package/2006/relationships"><Relationship Id="rId2" Type="http://schemas.microsoft.com/office/2011/relationships/chartColorStyle" Target="colors52.xml"/><Relationship Id="rId1" Type="http://schemas.microsoft.com/office/2011/relationships/chartStyle" Target="style52.xml"/></Relationships>
</file>

<file path=xl/charts/_rels/chart53.xml.rels><?xml version="1.0" encoding="UTF-8" standalone="yes"?>
<Relationships xmlns="http://schemas.openxmlformats.org/package/2006/relationships"><Relationship Id="rId2" Type="http://schemas.microsoft.com/office/2011/relationships/chartColorStyle" Target="colors53.xml"/><Relationship Id="rId1" Type="http://schemas.microsoft.com/office/2011/relationships/chartStyle" Target="style53.xml"/></Relationships>
</file>

<file path=xl/charts/_rels/chart54.xml.rels><?xml version="1.0" encoding="UTF-8" standalone="yes"?>
<Relationships xmlns="http://schemas.openxmlformats.org/package/2006/relationships"><Relationship Id="rId2" Type="http://schemas.microsoft.com/office/2011/relationships/chartColorStyle" Target="colors54.xml"/><Relationship Id="rId1" Type="http://schemas.microsoft.com/office/2011/relationships/chartStyle" Target="style5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1-7'!$C$5</c:f>
              <c:strCache>
                <c:ptCount val="1"/>
                <c:pt idx="0">
                  <c:v>REPS</c:v>
                </c:pt>
              </c:strCache>
            </c:strRef>
          </c:tx>
          <c:spPr>
            <a:ln w="28575" cap="rnd">
              <a:solidFill>
                <a:schemeClr val="accent1"/>
              </a:solidFill>
              <a:round/>
            </a:ln>
            <a:effectLst/>
          </c:spPr>
          <c:marker>
            <c:symbol val="none"/>
          </c:marker>
          <c:cat>
            <c:numRef>
              <c:f>'ANALYSIS WEEKS 1-7'!$B$6:$B$12</c:f>
              <c:numCache>
                <c:formatCode>"WEEK "0</c:formatCode>
                <c:ptCount val="7"/>
                <c:pt idx="0">
                  <c:v>1</c:v>
                </c:pt>
                <c:pt idx="1">
                  <c:v>2</c:v>
                </c:pt>
                <c:pt idx="2">
                  <c:v>3</c:v>
                </c:pt>
                <c:pt idx="3">
                  <c:v>4</c:v>
                </c:pt>
                <c:pt idx="4">
                  <c:v>5</c:v>
                </c:pt>
                <c:pt idx="5">
                  <c:v>6</c:v>
                </c:pt>
                <c:pt idx="6">
                  <c:v>7</c:v>
                </c:pt>
              </c:numCache>
            </c:numRef>
          </c:cat>
          <c:val>
            <c:numRef>
              <c:f>'ANALYSIS WEEKS 1-7'!$C$6:$C$12</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A-30B0-994A-84C4-50A973434A03}"/>
            </c:ext>
          </c:extLst>
        </c:ser>
        <c:dLbls>
          <c:showLegendKey val="0"/>
          <c:showVal val="0"/>
          <c:showCatName val="0"/>
          <c:showSerName val="0"/>
          <c:showPercent val="0"/>
          <c:showBubbleSize val="0"/>
        </c:dLbls>
        <c:smooth val="0"/>
        <c:axId val="-594570640"/>
        <c:axId val="-594569280"/>
      </c:lineChart>
      <c:catAx>
        <c:axId val="-59457064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94569280"/>
        <c:crosses val="autoZero"/>
        <c:auto val="1"/>
        <c:lblAlgn val="ctr"/>
        <c:lblOffset val="100"/>
        <c:noMultiLvlLbl val="0"/>
      </c:catAx>
      <c:valAx>
        <c:axId val="-594569280"/>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9457064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1-7'!$D$5</c:f>
              <c:strCache>
                <c:ptCount val="1"/>
                <c:pt idx="0">
                  <c:v>ESTIMATED ONE-REP MAX</c:v>
                </c:pt>
              </c:strCache>
            </c:strRef>
          </c:tx>
          <c:spPr>
            <a:ln w="28575" cap="rnd">
              <a:solidFill>
                <a:schemeClr val="accent1"/>
              </a:solidFill>
              <a:round/>
            </a:ln>
            <a:effectLst/>
          </c:spPr>
          <c:marker>
            <c:symbol val="none"/>
          </c:marker>
          <c:cat>
            <c:numRef>
              <c:f>'ANALYSIS WEEKS 1-7'!$B$6:$B$12</c:f>
              <c:numCache>
                <c:formatCode>"WEEK "0</c:formatCode>
                <c:ptCount val="7"/>
                <c:pt idx="0">
                  <c:v>1</c:v>
                </c:pt>
                <c:pt idx="1">
                  <c:v>2</c:v>
                </c:pt>
                <c:pt idx="2">
                  <c:v>3</c:v>
                </c:pt>
                <c:pt idx="3">
                  <c:v>4</c:v>
                </c:pt>
                <c:pt idx="4">
                  <c:v>5</c:v>
                </c:pt>
                <c:pt idx="5">
                  <c:v>6</c:v>
                </c:pt>
                <c:pt idx="6">
                  <c:v>7</c:v>
                </c:pt>
              </c:numCache>
            </c:numRef>
          </c:cat>
          <c:val>
            <c:numRef>
              <c:f>'ANALYSIS WEEKS 1-7'!$D$6:$D$12</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3-1719-4147-B68D-2D45D097CF4E}"/>
            </c:ext>
          </c:extLst>
        </c:ser>
        <c:dLbls>
          <c:showLegendKey val="0"/>
          <c:showVal val="0"/>
          <c:showCatName val="0"/>
          <c:showSerName val="0"/>
          <c:showPercent val="0"/>
          <c:showBubbleSize val="0"/>
        </c:dLbls>
        <c:smooth val="0"/>
        <c:axId val="-623055728"/>
        <c:axId val="-623053408"/>
      </c:lineChart>
      <c:catAx>
        <c:axId val="-623055728"/>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3053408"/>
        <c:crosses val="autoZero"/>
        <c:auto val="1"/>
        <c:lblAlgn val="ctr"/>
        <c:lblOffset val="100"/>
        <c:noMultiLvlLbl val="0"/>
      </c:catAx>
      <c:valAx>
        <c:axId val="-623053408"/>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305572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1-7'!$E$5</c:f>
              <c:strCache>
                <c:ptCount val="1"/>
                <c:pt idx="0">
                  <c:v>AVERAGE INTENSITY</c:v>
                </c:pt>
              </c:strCache>
            </c:strRef>
          </c:tx>
          <c:spPr>
            <a:ln w="28575" cap="rnd">
              <a:solidFill>
                <a:schemeClr val="accent1"/>
              </a:solidFill>
              <a:round/>
            </a:ln>
            <a:effectLst/>
          </c:spPr>
          <c:marker>
            <c:symbol val="none"/>
          </c:marker>
          <c:cat>
            <c:numRef>
              <c:f>'ANALYSIS WEEKS 1-7'!$B$6:$B$12</c:f>
              <c:numCache>
                <c:formatCode>"WEEK "0</c:formatCode>
                <c:ptCount val="7"/>
                <c:pt idx="0">
                  <c:v>1</c:v>
                </c:pt>
                <c:pt idx="1">
                  <c:v>2</c:v>
                </c:pt>
                <c:pt idx="2">
                  <c:v>3</c:v>
                </c:pt>
                <c:pt idx="3">
                  <c:v>4</c:v>
                </c:pt>
                <c:pt idx="4">
                  <c:v>5</c:v>
                </c:pt>
                <c:pt idx="5">
                  <c:v>6</c:v>
                </c:pt>
                <c:pt idx="6">
                  <c:v>7</c:v>
                </c:pt>
              </c:numCache>
            </c:numRef>
          </c:cat>
          <c:val>
            <c:numRef>
              <c:f>'ANALYSIS WEEKS 1-7'!$E$6:$E$12</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1-253A-BD43-9DB5-B645B9039A7D}"/>
            </c:ext>
          </c:extLst>
        </c:ser>
        <c:dLbls>
          <c:showLegendKey val="0"/>
          <c:showVal val="0"/>
          <c:showCatName val="0"/>
          <c:showSerName val="0"/>
          <c:showPercent val="0"/>
          <c:showBubbleSize val="0"/>
        </c:dLbls>
        <c:smooth val="0"/>
        <c:axId val="-595316528"/>
        <c:axId val="-595314208"/>
      </c:lineChart>
      <c:catAx>
        <c:axId val="-595316528"/>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95314208"/>
        <c:crosses val="autoZero"/>
        <c:auto val="1"/>
        <c:lblAlgn val="ctr"/>
        <c:lblOffset val="100"/>
        <c:noMultiLvlLbl val="0"/>
      </c:catAx>
      <c:valAx>
        <c:axId val="-59531420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9531652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1-7'!$C$16</c:f>
              <c:strCache>
                <c:ptCount val="1"/>
                <c:pt idx="0">
                  <c:v>REPS</c:v>
                </c:pt>
              </c:strCache>
            </c:strRef>
          </c:tx>
          <c:spPr>
            <a:ln w="28575" cap="rnd">
              <a:solidFill>
                <a:schemeClr val="accent1"/>
              </a:solidFill>
              <a:round/>
            </a:ln>
            <a:effectLst/>
          </c:spPr>
          <c:marker>
            <c:symbol val="none"/>
          </c:marker>
          <c:cat>
            <c:numRef>
              <c:f>'ANALYSIS WEEKS 1-7'!$B$17:$B$23</c:f>
              <c:numCache>
                <c:formatCode>"WEEK "0</c:formatCode>
                <c:ptCount val="7"/>
                <c:pt idx="0">
                  <c:v>1</c:v>
                </c:pt>
                <c:pt idx="1">
                  <c:v>2</c:v>
                </c:pt>
                <c:pt idx="2">
                  <c:v>3</c:v>
                </c:pt>
                <c:pt idx="3">
                  <c:v>4</c:v>
                </c:pt>
                <c:pt idx="4">
                  <c:v>5</c:v>
                </c:pt>
                <c:pt idx="5">
                  <c:v>6</c:v>
                </c:pt>
                <c:pt idx="6">
                  <c:v>7</c:v>
                </c:pt>
              </c:numCache>
            </c:numRef>
          </c:cat>
          <c:val>
            <c:numRef>
              <c:f>'ANALYSIS WEEKS 1-7'!$C$17:$C$23</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275C-E640-B553-2BB42177C5B8}"/>
            </c:ext>
          </c:extLst>
        </c:ser>
        <c:dLbls>
          <c:showLegendKey val="0"/>
          <c:showVal val="0"/>
          <c:showCatName val="0"/>
          <c:showSerName val="0"/>
          <c:showPercent val="0"/>
          <c:showBubbleSize val="0"/>
        </c:dLbls>
        <c:smooth val="0"/>
        <c:axId val="-592763424"/>
        <c:axId val="-623137232"/>
      </c:lineChart>
      <c:catAx>
        <c:axId val="-592763424"/>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3137232"/>
        <c:crosses val="autoZero"/>
        <c:auto val="1"/>
        <c:lblAlgn val="ctr"/>
        <c:lblOffset val="100"/>
        <c:noMultiLvlLbl val="0"/>
      </c:catAx>
      <c:valAx>
        <c:axId val="-623137232"/>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927634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1-7'!$D$16</c:f>
              <c:strCache>
                <c:ptCount val="1"/>
                <c:pt idx="0">
                  <c:v>ESTIMATED ONE-REP MAX</c:v>
                </c:pt>
              </c:strCache>
            </c:strRef>
          </c:tx>
          <c:spPr>
            <a:ln w="28575" cap="rnd">
              <a:solidFill>
                <a:schemeClr val="accent1"/>
              </a:solidFill>
              <a:round/>
            </a:ln>
            <a:effectLst/>
          </c:spPr>
          <c:marker>
            <c:symbol val="none"/>
          </c:marker>
          <c:cat>
            <c:numRef>
              <c:f>'ANALYSIS WEEKS 1-7'!$B$17:$B$23</c:f>
              <c:numCache>
                <c:formatCode>"WEEK "0</c:formatCode>
                <c:ptCount val="7"/>
                <c:pt idx="0">
                  <c:v>1</c:v>
                </c:pt>
                <c:pt idx="1">
                  <c:v>2</c:v>
                </c:pt>
                <c:pt idx="2">
                  <c:v>3</c:v>
                </c:pt>
                <c:pt idx="3">
                  <c:v>4</c:v>
                </c:pt>
                <c:pt idx="4">
                  <c:v>5</c:v>
                </c:pt>
                <c:pt idx="5">
                  <c:v>6</c:v>
                </c:pt>
                <c:pt idx="6">
                  <c:v>7</c:v>
                </c:pt>
              </c:numCache>
            </c:numRef>
          </c:cat>
          <c:val>
            <c:numRef>
              <c:f>'ANALYSIS WEEKS 1-7'!$D$17:$D$23</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335E-9F41-808A-73BB0C1580F9}"/>
            </c:ext>
          </c:extLst>
        </c:ser>
        <c:dLbls>
          <c:showLegendKey val="0"/>
          <c:showVal val="0"/>
          <c:showCatName val="0"/>
          <c:showSerName val="0"/>
          <c:showPercent val="0"/>
          <c:showBubbleSize val="0"/>
        </c:dLbls>
        <c:smooth val="0"/>
        <c:axId val="-623150032"/>
        <c:axId val="-592685168"/>
      </c:lineChart>
      <c:catAx>
        <c:axId val="-623150032"/>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92685168"/>
        <c:crosses val="autoZero"/>
        <c:auto val="1"/>
        <c:lblAlgn val="ctr"/>
        <c:lblOffset val="100"/>
        <c:noMultiLvlLbl val="0"/>
      </c:catAx>
      <c:valAx>
        <c:axId val="-592685168"/>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315003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1-7'!$E$16</c:f>
              <c:strCache>
                <c:ptCount val="1"/>
                <c:pt idx="0">
                  <c:v>AVERAGE INTENSITY</c:v>
                </c:pt>
              </c:strCache>
            </c:strRef>
          </c:tx>
          <c:spPr>
            <a:ln w="28575" cap="rnd">
              <a:solidFill>
                <a:schemeClr val="accent1"/>
              </a:solidFill>
              <a:round/>
            </a:ln>
            <a:effectLst/>
          </c:spPr>
          <c:marker>
            <c:symbol val="none"/>
          </c:marker>
          <c:cat>
            <c:numRef>
              <c:f>'ANALYSIS WEEKS 1-7'!$B$17:$B$23</c:f>
              <c:numCache>
                <c:formatCode>"WEEK "0</c:formatCode>
                <c:ptCount val="7"/>
                <c:pt idx="0">
                  <c:v>1</c:v>
                </c:pt>
                <c:pt idx="1">
                  <c:v>2</c:v>
                </c:pt>
                <c:pt idx="2">
                  <c:v>3</c:v>
                </c:pt>
                <c:pt idx="3">
                  <c:v>4</c:v>
                </c:pt>
                <c:pt idx="4">
                  <c:v>5</c:v>
                </c:pt>
                <c:pt idx="5">
                  <c:v>6</c:v>
                </c:pt>
                <c:pt idx="6">
                  <c:v>7</c:v>
                </c:pt>
              </c:numCache>
            </c:numRef>
          </c:cat>
          <c:val>
            <c:numRef>
              <c:f>'ANALYSIS WEEKS 1-7'!$E$17:$E$23</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C53C-9541-9D6E-3E5619E26CC2}"/>
            </c:ext>
          </c:extLst>
        </c:ser>
        <c:dLbls>
          <c:showLegendKey val="0"/>
          <c:showVal val="0"/>
          <c:showCatName val="0"/>
          <c:showSerName val="0"/>
          <c:showPercent val="0"/>
          <c:showBubbleSize val="0"/>
        </c:dLbls>
        <c:smooth val="0"/>
        <c:axId val="-623296896"/>
        <c:axId val="-623183856"/>
      </c:lineChart>
      <c:catAx>
        <c:axId val="-623296896"/>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3183856"/>
        <c:crosses val="autoZero"/>
        <c:auto val="1"/>
        <c:lblAlgn val="ctr"/>
        <c:lblOffset val="100"/>
        <c:noMultiLvlLbl val="0"/>
      </c:catAx>
      <c:valAx>
        <c:axId val="-6231838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329689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1-7'!$C$27</c:f>
              <c:strCache>
                <c:ptCount val="1"/>
                <c:pt idx="0">
                  <c:v>REPS</c:v>
                </c:pt>
              </c:strCache>
            </c:strRef>
          </c:tx>
          <c:spPr>
            <a:ln w="28575" cap="rnd">
              <a:solidFill>
                <a:schemeClr val="accent1"/>
              </a:solidFill>
              <a:round/>
            </a:ln>
            <a:effectLst/>
          </c:spPr>
          <c:marker>
            <c:symbol val="none"/>
          </c:marker>
          <c:cat>
            <c:numRef>
              <c:f>'ANALYSIS WEEKS 1-7'!$B$28:$B$34</c:f>
              <c:numCache>
                <c:formatCode>"WEEK "0</c:formatCode>
                <c:ptCount val="7"/>
                <c:pt idx="0">
                  <c:v>1</c:v>
                </c:pt>
                <c:pt idx="1">
                  <c:v>2</c:v>
                </c:pt>
                <c:pt idx="2">
                  <c:v>3</c:v>
                </c:pt>
                <c:pt idx="3">
                  <c:v>4</c:v>
                </c:pt>
                <c:pt idx="4">
                  <c:v>5</c:v>
                </c:pt>
                <c:pt idx="5">
                  <c:v>6</c:v>
                </c:pt>
                <c:pt idx="6">
                  <c:v>7</c:v>
                </c:pt>
              </c:numCache>
            </c:numRef>
          </c:cat>
          <c:val>
            <c:numRef>
              <c:f>'ANALYSIS WEEKS 1-7'!$C$28:$C$34</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B7C7-8349-A961-25FD8A6AC3C8}"/>
            </c:ext>
          </c:extLst>
        </c:ser>
        <c:dLbls>
          <c:showLegendKey val="0"/>
          <c:showVal val="0"/>
          <c:showCatName val="0"/>
          <c:showSerName val="0"/>
          <c:showPercent val="0"/>
          <c:showBubbleSize val="0"/>
        </c:dLbls>
        <c:smooth val="0"/>
        <c:axId val="-622619216"/>
        <c:axId val="-622616896"/>
      </c:lineChart>
      <c:catAx>
        <c:axId val="-622619216"/>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2616896"/>
        <c:crosses val="autoZero"/>
        <c:auto val="1"/>
        <c:lblAlgn val="ctr"/>
        <c:lblOffset val="100"/>
        <c:noMultiLvlLbl val="0"/>
      </c:catAx>
      <c:valAx>
        <c:axId val="-622616896"/>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26192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1-7'!$D$27</c:f>
              <c:strCache>
                <c:ptCount val="1"/>
                <c:pt idx="0">
                  <c:v>ESTIMATED ONE-REP MAX</c:v>
                </c:pt>
              </c:strCache>
            </c:strRef>
          </c:tx>
          <c:spPr>
            <a:ln w="28575" cap="rnd">
              <a:solidFill>
                <a:schemeClr val="accent1"/>
              </a:solidFill>
              <a:round/>
            </a:ln>
            <a:effectLst/>
          </c:spPr>
          <c:marker>
            <c:symbol val="none"/>
          </c:marker>
          <c:cat>
            <c:numRef>
              <c:f>'ANALYSIS WEEKS 1-7'!$B$28:$B$34</c:f>
              <c:numCache>
                <c:formatCode>"WEEK "0</c:formatCode>
                <c:ptCount val="7"/>
                <c:pt idx="0">
                  <c:v>1</c:v>
                </c:pt>
                <c:pt idx="1">
                  <c:v>2</c:v>
                </c:pt>
                <c:pt idx="2">
                  <c:v>3</c:v>
                </c:pt>
                <c:pt idx="3">
                  <c:v>4</c:v>
                </c:pt>
                <c:pt idx="4">
                  <c:v>5</c:v>
                </c:pt>
                <c:pt idx="5">
                  <c:v>6</c:v>
                </c:pt>
                <c:pt idx="6">
                  <c:v>7</c:v>
                </c:pt>
              </c:numCache>
            </c:numRef>
          </c:cat>
          <c:val>
            <c:numRef>
              <c:f>'ANALYSIS WEEKS 1-7'!$D$28:$D$34</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5F35-4140-A455-135E2716B30A}"/>
            </c:ext>
          </c:extLst>
        </c:ser>
        <c:dLbls>
          <c:showLegendKey val="0"/>
          <c:showVal val="0"/>
          <c:showCatName val="0"/>
          <c:showSerName val="0"/>
          <c:showPercent val="0"/>
          <c:showBubbleSize val="0"/>
        </c:dLbls>
        <c:smooth val="0"/>
        <c:axId val="-622592384"/>
        <c:axId val="-622590064"/>
      </c:lineChart>
      <c:catAx>
        <c:axId val="-622592384"/>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2590064"/>
        <c:crosses val="autoZero"/>
        <c:auto val="1"/>
        <c:lblAlgn val="ctr"/>
        <c:lblOffset val="100"/>
        <c:noMultiLvlLbl val="0"/>
      </c:catAx>
      <c:valAx>
        <c:axId val="-622590064"/>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259238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1-7'!$E$27</c:f>
              <c:strCache>
                <c:ptCount val="1"/>
                <c:pt idx="0">
                  <c:v>AVERAGE INTENSITY</c:v>
                </c:pt>
              </c:strCache>
            </c:strRef>
          </c:tx>
          <c:spPr>
            <a:ln w="28575" cap="rnd">
              <a:solidFill>
                <a:schemeClr val="accent1"/>
              </a:solidFill>
              <a:round/>
            </a:ln>
            <a:effectLst/>
          </c:spPr>
          <c:marker>
            <c:symbol val="none"/>
          </c:marker>
          <c:cat>
            <c:numRef>
              <c:f>'ANALYSIS WEEKS 1-7'!$B$28:$B$34</c:f>
              <c:numCache>
                <c:formatCode>"WEEK "0</c:formatCode>
                <c:ptCount val="7"/>
                <c:pt idx="0">
                  <c:v>1</c:v>
                </c:pt>
                <c:pt idx="1">
                  <c:v>2</c:v>
                </c:pt>
                <c:pt idx="2">
                  <c:v>3</c:v>
                </c:pt>
                <c:pt idx="3">
                  <c:v>4</c:v>
                </c:pt>
                <c:pt idx="4">
                  <c:v>5</c:v>
                </c:pt>
                <c:pt idx="5">
                  <c:v>6</c:v>
                </c:pt>
                <c:pt idx="6">
                  <c:v>7</c:v>
                </c:pt>
              </c:numCache>
            </c:numRef>
          </c:cat>
          <c:val>
            <c:numRef>
              <c:f>'ANALYSIS WEEKS 1-7'!$E$28:$E$34</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5588-0843-9233-920373FCEB52}"/>
            </c:ext>
          </c:extLst>
        </c:ser>
        <c:dLbls>
          <c:showLegendKey val="0"/>
          <c:showVal val="0"/>
          <c:showCatName val="0"/>
          <c:showSerName val="0"/>
          <c:showPercent val="0"/>
          <c:showBubbleSize val="0"/>
        </c:dLbls>
        <c:smooth val="0"/>
        <c:axId val="-587703104"/>
        <c:axId val="-587700352"/>
      </c:lineChart>
      <c:catAx>
        <c:axId val="-587703104"/>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700352"/>
        <c:crosses val="autoZero"/>
        <c:auto val="1"/>
        <c:lblAlgn val="ctr"/>
        <c:lblOffset val="100"/>
        <c:noMultiLvlLbl val="0"/>
      </c:catAx>
      <c:valAx>
        <c:axId val="-58770035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7031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1-7'!$C$38</c:f>
              <c:strCache>
                <c:ptCount val="1"/>
                <c:pt idx="0">
                  <c:v>REPS</c:v>
                </c:pt>
              </c:strCache>
            </c:strRef>
          </c:tx>
          <c:spPr>
            <a:ln w="28575" cap="rnd">
              <a:solidFill>
                <a:schemeClr val="accent1"/>
              </a:solidFill>
              <a:round/>
            </a:ln>
            <a:effectLst/>
          </c:spPr>
          <c:marker>
            <c:symbol val="none"/>
          </c:marker>
          <c:cat>
            <c:numRef>
              <c:f>'ANALYSIS WEEKS 1-7'!$B$39:$B$45</c:f>
              <c:numCache>
                <c:formatCode>"WEEK "0</c:formatCode>
                <c:ptCount val="7"/>
                <c:pt idx="0">
                  <c:v>1</c:v>
                </c:pt>
                <c:pt idx="1">
                  <c:v>2</c:v>
                </c:pt>
                <c:pt idx="2">
                  <c:v>3</c:v>
                </c:pt>
                <c:pt idx="3">
                  <c:v>4</c:v>
                </c:pt>
                <c:pt idx="4">
                  <c:v>5</c:v>
                </c:pt>
                <c:pt idx="5">
                  <c:v>6</c:v>
                </c:pt>
                <c:pt idx="6">
                  <c:v>7</c:v>
                </c:pt>
              </c:numCache>
            </c:numRef>
          </c:cat>
          <c:val>
            <c:numRef>
              <c:f>'ANALYSIS WEEKS 1-7'!$C$39:$C$45</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96E-AD4E-8D65-73AD584DFA18}"/>
            </c:ext>
          </c:extLst>
        </c:ser>
        <c:dLbls>
          <c:showLegendKey val="0"/>
          <c:showVal val="0"/>
          <c:showCatName val="0"/>
          <c:showSerName val="0"/>
          <c:showPercent val="0"/>
          <c:showBubbleSize val="0"/>
        </c:dLbls>
        <c:smooth val="0"/>
        <c:axId val="-569936544"/>
        <c:axId val="-570371744"/>
      </c:lineChart>
      <c:catAx>
        <c:axId val="-569936544"/>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371744"/>
        <c:crosses val="autoZero"/>
        <c:auto val="1"/>
        <c:lblAlgn val="ctr"/>
        <c:lblOffset val="100"/>
        <c:noMultiLvlLbl val="0"/>
      </c:catAx>
      <c:valAx>
        <c:axId val="-570371744"/>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9365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1-7'!$D$38</c:f>
              <c:strCache>
                <c:ptCount val="1"/>
                <c:pt idx="0">
                  <c:v>ESTIMATED ONE-REP MAX</c:v>
                </c:pt>
              </c:strCache>
            </c:strRef>
          </c:tx>
          <c:spPr>
            <a:ln w="28575" cap="rnd">
              <a:solidFill>
                <a:schemeClr val="accent1"/>
              </a:solidFill>
              <a:round/>
            </a:ln>
            <a:effectLst/>
          </c:spPr>
          <c:marker>
            <c:symbol val="none"/>
          </c:marker>
          <c:cat>
            <c:numRef>
              <c:f>'ANALYSIS WEEKS 1-7'!$B$39:$B$45</c:f>
              <c:numCache>
                <c:formatCode>"WEEK "0</c:formatCode>
                <c:ptCount val="7"/>
                <c:pt idx="0">
                  <c:v>1</c:v>
                </c:pt>
                <c:pt idx="1">
                  <c:v>2</c:v>
                </c:pt>
                <c:pt idx="2">
                  <c:v>3</c:v>
                </c:pt>
                <c:pt idx="3">
                  <c:v>4</c:v>
                </c:pt>
                <c:pt idx="4">
                  <c:v>5</c:v>
                </c:pt>
                <c:pt idx="5">
                  <c:v>6</c:v>
                </c:pt>
                <c:pt idx="6">
                  <c:v>7</c:v>
                </c:pt>
              </c:numCache>
            </c:numRef>
          </c:cat>
          <c:val>
            <c:numRef>
              <c:f>'ANALYSIS WEEKS 1-7'!$D$39:$D$45</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5B85-AE44-BFCA-3D4DA223468C}"/>
            </c:ext>
          </c:extLst>
        </c:ser>
        <c:dLbls>
          <c:showLegendKey val="0"/>
          <c:showVal val="0"/>
          <c:showCatName val="0"/>
          <c:showSerName val="0"/>
          <c:showPercent val="0"/>
          <c:showBubbleSize val="0"/>
        </c:dLbls>
        <c:smooth val="0"/>
        <c:axId val="-622582608"/>
        <c:axId val="-622580288"/>
      </c:lineChart>
      <c:catAx>
        <c:axId val="-622582608"/>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2580288"/>
        <c:crosses val="autoZero"/>
        <c:auto val="1"/>
        <c:lblAlgn val="ctr"/>
        <c:lblOffset val="100"/>
        <c:noMultiLvlLbl val="0"/>
      </c:catAx>
      <c:valAx>
        <c:axId val="-622580288"/>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25826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1-7'!$E$38</c:f>
              <c:strCache>
                <c:ptCount val="1"/>
                <c:pt idx="0">
                  <c:v>AVERAGE INTENSITY</c:v>
                </c:pt>
              </c:strCache>
            </c:strRef>
          </c:tx>
          <c:spPr>
            <a:ln w="28575" cap="rnd">
              <a:solidFill>
                <a:schemeClr val="accent1"/>
              </a:solidFill>
              <a:round/>
            </a:ln>
            <a:effectLst/>
          </c:spPr>
          <c:marker>
            <c:symbol val="none"/>
          </c:marker>
          <c:cat>
            <c:numRef>
              <c:f>'ANALYSIS WEEKS 1-7'!$B$39:$B$45</c:f>
              <c:numCache>
                <c:formatCode>"WEEK "0</c:formatCode>
                <c:ptCount val="7"/>
                <c:pt idx="0">
                  <c:v>1</c:v>
                </c:pt>
                <c:pt idx="1">
                  <c:v>2</c:v>
                </c:pt>
                <c:pt idx="2">
                  <c:v>3</c:v>
                </c:pt>
                <c:pt idx="3">
                  <c:v>4</c:v>
                </c:pt>
                <c:pt idx="4">
                  <c:v>5</c:v>
                </c:pt>
                <c:pt idx="5">
                  <c:v>6</c:v>
                </c:pt>
                <c:pt idx="6">
                  <c:v>7</c:v>
                </c:pt>
              </c:numCache>
            </c:numRef>
          </c:cat>
          <c:val>
            <c:numRef>
              <c:f>'ANALYSIS WEEKS 1-7'!$E$39:$E$45</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2655-A544-8A65-CD4BFC967A90}"/>
            </c:ext>
          </c:extLst>
        </c:ser>
        <c:dLbls>
          <c:showLegendKey val="0"/>
          <c:showVal val="0"/>
          <c:showCatName val="0"/>
          <c:showSerName val="0"/>
          <c:showPercent val="0"/>
          <c:showBubbleSize val="0"/>
        </c:dLbls>
        <c:smooth val="0"/>
        <c:axId val="-587680144"/>
        <c:axId val="-587677392"/>
      </c:lineChart>
      <c:catAx>
        <c:axId val="-587680144"/>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677392"/>
        <c:crosses val="autoZero"/>
        <c:auto val="1"/>
        <c:lblAlgn val="ctr"/>
        <c:lblOffset val="100"/>
        <c:noMultiLvlLbl val="0"/>
      </c:catAx>
      <c:valAx>
        <c:axId val="-5876773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6801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1-7'!$C$49</c:f>
              <c:strCache>
                <c:ptCount val="1"/>
                <c:pt idx="0">
                  <c:v>REPS</c:v>
                </c:pt>
              </c:strCache>
            </c:strRef>
          </c:tx>
          <c:spPr>
            <a:ln w="28575" cap="rnd">
              <a:solidFill>
                <a:schemeClr val="accent1"/>
              </a:solidFill>
              <a:round/>
            </a:ln>
            <a:effectLst/>
          </c:spPr>
          <c:marker>
            <c:symbol val="none"/>
          </c:marker>
          <c:cat>
            <c:numRef>
              <c:f>'ANALYSIS WEEKS 1-7'!$B$50:$B$56</c:f>
              <c:numCache>
                <c:formatCode>"WEEK "0</c:formatCode>
                <c:ptCount val="7"/>
                <c:pt idx="0">
                  <c:v>1</c:v>
                </c:pt>
                <c:pt idx="1">
                  <c:v>2</c:v>
                </c:pt>
                <c:pt idx="2">
                  <c:v>3</c:v>
                </c:pt>
                <c:pt idx="3">
                  <c:v>4</c:v>
                </c:pt>
                <c:pt idx="4">
                  <c:v>5</c:v>
                </c:pt>
                <c:pt idx="5">
                  <c:v>6</c:v>
                </c:pt>
                <c:pt idx="6">
                  <c:v>7</c:v>
                </c:pt>
              </c:numCache>
            </c:numRef>
          </c:cat>
          <c:val>
            <c:numRef>
              <c:f>'ANALYSIS WEEKS 1-7'!$C$50:$C$56</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DF2A-6346-8BEA-650FCF02260F}"/>
            </c:ext>
          </c:extLst>
        </c:ser>
        <c:dLbls>
          <c:showLegendKey val="0"/>
          <c:showVal val="0"/>
          <c:showCatName val="0"/>
          <c:showSerName val="0"/>
          <c:showPercent val="0"/>
          <c:showBubbleSize val="0"/>
        </c:dLbls>
        <c:smooth val="0"/>
        <c:axId val="-587658240"/>
        <c:axId val="-569939648"/>
      </c:lineChart>
      <c:catAx>
        <c:axId val="-58765824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939648"/>
        <c:crosses val="autoZero"/>
        <c:auto val="1"/>
        <c:lblAlgn val="ctr"/>
        <c:lblOffset val="100"/>
        <c:noMultiLvlLbl val="0"/>
      </c:catAx>
      <c:valAx>
        <c:axId val="-569939648"/>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65824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1-7'!$D$49</c:f>
              <c:strCache>
                <c:ptCount val="1"/>
                <c:pt idx="0">
                  <c:v>ESTIMATED ONE-REP MAX</c:v>
                </c:pt>
              </c:strCache>
            </c:strRef>
          </c:tx>
          <c:spPr>
            <a:ln w="28575" cap="rnd">
              <a:solidFill>
                <a:schemeClr val="accent1"/>
              </a:solidFill>
              <a:round/>
            </a:ln>
            <a:effectLst/>
          </c:spPr>
          <c:marker>
            <c:symbol val="none"/>
          </c:marker>
          <c:cat>
            <c:numRef>
              <c:f>'ANALYSIS WEEKS 1-7'!$B$50:$B$56</c:f>
              <c:numCache>
                <c:formatCode>"WEEK "0</c:formatCode>
                <c:ptCount val="7"/>
                <c:pt idx="0">
                  <c:v>1</c:v>
                </c:pt>
                <c:pt idx="1">
                  <c:v>2</c:v>
                </c:pt>
                <c:pt idx="2">
                  <c:v>3</c:v>
                </c:pt>
                <c:pt idx="3">
                  <c:v>4</c:v>
                </c:pt>
                <c:pt idx="4">
                  <c:v>5</c:v>
                </c:pt>
                <c:pt idx="5">
                  <c:v>6</c:v>
                </c:pt>
                <c:pt idx="6">
                  <c:v>7</c:v>
                </c:pt>
              </c:numCache>
            </c:numRef>
          </c:cat>
          <c:val>
            <c:numRef>
              <c:f>'ANALYSIS WEEKS 1-7'!$D$50:$D$56</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94B-4C4E-9CDA-3AC6995412F2}"/>
            </c:ext>
          </c:extLst>
        </c:ser>
        <c:dLbls>
          <c:showLegendKey val="0"/>
          <c:showVal val="0"/>
          <c:showCatName val="0"/>
          <c:showSerName val="0"/>
          <c:showPercent val="0"/>
          <c:showBubbleSize val="0"/>
        </c:dLbls>
        <c:smooth val="0"/>
        <c:axId val="-570172048"/>
        <c:axId val="-570170000"/>
      </c:lineChart>
      <c:catAx>
        <c:axId val="-570172048"/>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170000"/>
        <c:crosses val="autoZero"/>
        <c:auto val="1"/>
        <c:lblAlgn val="ctr"/>
        <c:lblOffset val="100"/>
        <c:noMultiLvlLbl val="0"/>
      </c:catAx>
      <c:valAx>
        <c:axId val="-570170000"/>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7017204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1-7'!$E$49</c:f>
              <c:strCache>
                <c:ptCount val="1"/>
                <c:pt idx="0">
                  <c:v>AVERAGE INTENSITY</c:v>
                </c:pt>
              </c:strCache>
            </c:strRef>
          </c:tx>
          <c:spPr>
            <a:ln w="28575" cap="rnd">
              <a:solidFill>
                <a:schemeClr val="accent1"/>
              </a:solidFill>
              <a:round/>
            </a:ln>
            <a:effectLst/>
          </c:spPr>
          <c:marker>
            <c:symbol val="none"/>
          </c:marker>
          <c:cat>
            <c:numRef>
              <c:f>'ANALYSIS WEEKS 1-7'!$B$50:$B$56</c:f>
              <c:numCache>
                <c:formatCode>"WEEK "0</c:formatCode>
                <c:ptCount val="7"/>
                <c:pt idx="0">
                  <c:v>1</c:v>
                </c:pt>
                <c:pt idx="1">
                  <c:v>2</c:v>
                </c:pt>
                <c:pt idx="2">
                  <c:v>3</c:v>
                </c:pt>
                <c:pt idx="3">
                  <c:v>4</c:v>
                </c:pt>
                <c:pt idx="4">
                  <c:v>5</c:v>
                </c:pt>
                <c:pt idx="5">
                  <c:v>6</c:v>
                </c:pt>
                <c:pt idx="6">
                  <c:v>7</c:v>
                </c:pt>
              </c:numCache>
            </c:numRef>
          </c:cat>
          <c:val>
            <c:numRef>
              <c:f>'ANALYSIS WEEKS 1-7'!$E$50:$E$56</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E3D6-4E41-98E0-49169A3F88C1}"/>
            </c:ext>
          </c:extLst>
        </c:ser>
        <c:dLbls>
          <c:showLegendKey val="0"/>
          <c:showVal val="0"/>
          <c:showCatName val="0"/>
          <c:showSerName val="0"/>
          <c:showPercent val="0"/>
          <c:showBubbleSize val="0"/>
        </c:dLbls>
        <c:smooth val="0"/>
        <c:axId val="-570089280"/>
        <c:axId val="-570086960"/>
      </c:lineChart>
      <c:catAx>
        <c:axId val="-57008928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086960"/>
        <c:crosses val="autoZero"/>
        <c:auto val="1"/>
        <c:lblAlgn val="ctr"/>
        <c:lblOffset val="100"/>
        <c:noMultiLvlLbl val="0"/>
      </c:catAx>
      <c:valAx>
        <c:axId val="-5700869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700892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1-7'!$C$60</c:f>
              <c:strCache>
                <c:ptCount val="1"/>
                <c:pt idx="0">
                  <c:v>REPS</c:v>
                </c:pt>
              </c:strCache>
            </c:strRef>
          </c:tx>
          <c:spPr>
            <a:ln w="28575" cap="rnd">
              <a:solidFill>
                <a:schemeClr val="accent1"/>
              </a:solidFill>
              <a:round/>
            </a:ln>
            <a:effectLst/>
          </c:spPr>
          <c:marker>
            <c:symbol val="none"/>
          </c:marker>
          <c:cat>
            <c:numRef>
              <c:f>'ANALYSIS WEEKS 1-7'!$B$61:$B$67</c:f>
              <c:numCache>
                <c:formatCode>"WEEK "0</c:formatCode>
                <c:ptCount val="7"/>
                <c:pt idx="0">
                  <c:v>1</c:v>
                </c:pt>
                <c:pt idx="1">
                  <c:v>2</c:v>
                </c:pt>
                <c:pt idx="2">
                  <c:v>3</c:v>
                </c:pt>
                <c:pt idx="3">
                  <c:v>4</c:v>
                </c:pt>
                <c:pt idx="4">
                  <c:v>5</c:v>
                </c:pt>
                <c:pt idx="5">
                  <c:v>6</c:v>
                </c:pt>
                <c:pt idx="6">
                  <c:v>7</c:v>
                </c:pt>
              </c:numCache>
            </c:numRef>
          </c:cat>
          <c:val>
            <c:numRef>
              <c:f>'ANALYSIS WEEKS 1-7'!$C$61:$C$67</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40F4-8445-A84B-83211C24F53A}"/>
            </c:ext>
          </c:extLst>
        </c:ser>
        <c:dLbls>
          <c:showLegendKey val="0"/>
          <c:showVal val="0"/>
          <c:showCatName val="0"/>
          <c:showSerName val="0"/>
          <c:showPercent val="0"/>
          <c:showBubbleSize val="0"/>
        </c:dLbls>
        <c:smooth val="0"/>
        <c:axId val="-623104000"/>
        <c:axId val="-623101680"/>
      </c:lineChart>
      <c:catAx>
        <c:axId val="-62310400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3101680"/>
        <c:crosses val="autoZero"/>
        <c:auto val="1"/>
        <c:lblAlgn val="ctr"/>
        <c:lblOffset val="100"/>
        <c:noMultiLvlLbl val="0"/>
      </c:catAx>
      <c:valAx>
        <c:axId val="-623101680"/>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31040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1-7'!$D$60</c:f>
              <c:strCache>
                <c:ptCount val="1"/>
                <c:pt idx="0">
                  <c:v>ESTIMATED ONE-REP MAX</c:v>
                </c:pt>
              </c:strCache>
            </c:strRef>
          </c:tx>
          <c:spPr>
            <a:ln w="28575" cap="rnd">
              <a:solidFill>
                <a:schemeClr val="accent1"/>
              </a:solidFill>
              <a:round/>
            </a:ln>
            <a:effectLst/>
          </c:spPr>
          <c:marker>
            <c:symbol val="none"/>
          </c:marker>
          <c:cat>
            <c:numRef>
              <c:f>'ANALYSIS WEEKS 1-7'!$B$61:$B$67</c:f>
              <c:numCache>
                <c:formatCode>"WEEK "0</c:formatCode>
                <c:ptCount val="7"/>
                <c:pt idx="0">
                  <c:v>1</c:v>
                </c:pt>
                <c:pt idx="1">
                  <c:v>2</c:v>
                </c:pt>
                <c:pt idx="2">
                  <c:v>3</c:v>
                </c:pt>
                <c:pt idx="3">
                  <c:v>4</c:v>
                </c:pt>
                <c:pt idx="4">
                  <c:v>5</c:v>
                </c:pt>
                <c:pt idx="5">
                  <c:v>6</c:v>
                </c:pt>
                <c:pt idx="6">
                  <c:v>7</c:v>
                </c:pt>
              </c:numCache>
            </c:numRef>
          </c:cat>
          <c:val>
            <c:numRef>
              <c:f>'ANALYSIS WEEKS 1-7'!$D$61:$D$67</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C6F1-764E-B18A-4E91E56B366D}"/>
            </c:ext>
          </c:extLst>
        </c:ser>
        <c:dLbls>
          <c:showLegendKey val="0"/>
          <c:showVal val="0"/>
          <c:showCatName val="0"/>
          <c:showSerName val="0"/>
          <c:showPercent val="0"/>
          <c:showBubbleSize val="0"/>
        </c:dLbls>
        <c:smooth val="0"/>
        <c:axId val="-623165600"/>
        <c:axId val="-623333360"/>
      </c:lineChart>
      <c:catAx>
        <c:axId val="-62316560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3333360"/>
        <c:crosses val="autoZero"/>
        <c:auto val="1"/>
        <c:lblAlgn val="ctr"/>
        <c:lblOffset val="100"/>
        <c:noMultiLvlLbl val="0"/>
      </c:catAx>
      <c:valAx>
        <c:axId val="-623333360"/>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31656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1-7'!$E$60</c:f>
              <c:strCache>
                <c:ptCount val="1"/>
                <c:pt idx="0">
                  <c:v>AVERAGE INTENSITY</c:v>
                </c:pt>
              </c:strCache>
            </c:strRef>
          </c:tx>
          <c:spPr>
            <a:ln w="28575" cap="rnd">
              <a:solidFill>
                <a:schemeClr val="accent1"/>
              </a:solidFill>
              <a:round/>
            </a:ln>
            <a:effectLst/>
          </c:spPr>
          <c:marker>
            <c:symbol val="none"/>
          </c:marker>
          <c:cat>
            <c:numRef>
              <c:f>'ANALYSIS WEEKS 1-7'!$B$61:$B$67</c:f>
              <c:numCache>
                <c:formatCode>"WEEK "0</c:formatCode>
                <c:ptCount val="7"/>
                <c:pt idx="0">
                  <c:v>1</c:v>
                </c:pt>
                <c:pt idx="1">
                  <c:v>2</c:v>
                </c:pt>
                <c:pt idx="2">
                  <c:v>3</c:v>
                </c:pt>
                <c:pt idx="3">
                  <c:v>4</c:v>
                </c:pt>
                <c:pt idx="4">
                  <c:v>5</c:v>
                </c:pt>
                <c:pt idx="5">
                  <c:v>6</c:v>
                </c:pt>
                <c:pt idx="6">
                  <c:v>7</c:v>
                </c:pt>
              </c:numCache>
            </c:numRef>
          </c:cat>
          <c:val>
            <c:numRef>
              <c:f>'ANALYSIS WEEKS 1-7'!$E$61:$E$67</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06ED-7E4D-AB3E-0358DB51C176}"/>
            </c:ext>
          </c:extLst>
        </c:ser>
        <c:dLbls>
          <c:showLegendKey val="0"/>
          <c:showVal val="0"/>
          <c:showCatName val="0"/>
          <c:showSerName val="0"/>
          <c:showPercent val="0"/>
          <c:showBubbleSize val="0"/>
        </c:dLbls>
        <c:smooth val="0"/>
        <c:axId val="-622568704"/>
        <c:axId val="-622566928"/>
      </c:lineChart>
      <c:catAx>
        <c:axId val="-622568704"/>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2566928"/>
        <c:crosses val="autoZero"/>
        <c:auto val="1"/>
        <c:lblAlgn val="ctr"/>
        <c:lblOffset val="100"/>
        <c:noMultiLvlLbl val="0"/>
      </c:catAx>
      <c:valAx>
        <c:axId val="-6225669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25687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1-7'!$C$71</c:f>
              <c:strCache>
                <c:ptCount val="1"/>
                <c:pt idx="0">
                  <c:v>REPS</c:v>
                </c:pt>
              </c:strCache>
            </c:strRef>
          </c:tx>
          <c:spPr>
            <a:ln w="28575" cap="rnd">
              <a:solidFill>
                <a:schemeClr val="accent1"/>
              </a:solidFill>
              <a:round/>
            </a:ln>
            <a:effectLst/>
          </c:spPr>
          <c:marker>
            <c:symbol val="none"/>
          </c:marker>
          <c:cat>
            <c:numRef>
              <c:f>'ANALYSIS WEEKS 1-7'!$B$72:$B$78</c:f>
              <c:numCache>
                <c:formatCode>"WEEK "0</c:formatCode>
                <c:ptCount val="7"/>
                <c:pt idx="0">
                  <c:v>1</c:v>
                </c:pt>
                <c:pt idx="1">
                  <c:v>2</c:v>
                </c:pt>
                <c:pt idx="2">
                  <c:v>3</c:v>
                </c:pt>
                <c:pt idx="3">
                  <c:v>4</c:v>
                </c:pt>
                <c:pt idx="4">
                  <c:v>5</c:v>
                </c:pt>
                <c:pt idx="5">
                  <c:v>6</c:v>
                </c:pt>
                <c:pt idx="6">
                  <c:v>7</c:v>
                </c:pt>
              </c:numCache>
            </c:numRef>
          </c:cat>
          <c:val>
            <c:numRef>
              <c:f>'ANALYSIS WEEKS 1-7'!$C$72:$C$78</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C93-684F-BF40-D3A38E023B54}"/>
            </c:ext>
          </c:extLst>
        </c:ser>
        <c:dLbls>
          <c:showLegendKey val="0"/>
          <c:showVal val="0"/>
          <c:showCatName val="0"/>
          <c:showSerName val="0"/>
          <c:showPercent val="0"/>
          <c:showBubbleSize val="0"/>
        </c:dLbls>
        <c:smooth val="0"/>
        <c:axId val="-622541744"/>
        <c:axId val="-622539424"/>
      </c:lineChart>
      <c:catAx>
        <c:axId val="-622541744"/>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2539424"/>
        <c:crosses val="autoZero"/>
        <c:auto val="1"/>
        <c:lblAlgn val="ctr"/>
        <c:lblOffset val="100"/>
        <c:noMultiLvlLbl val="0"/>
      </c:catAx>
      <c:valAx>
        <c:axId val="-622539424"/>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25417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1-7'!$D$71</c:f>
              <c:strCache>
                <c:ptCount val="1"/>
                <c:pt idx="0">
                  <c:v>ESTIMATED ONE-REP MAX</c:v>
                </c:pt>
              </c:strCache>
            </c:strRef>
          </c:tx>
          <c:spPr>
            <a:ln w="28575" cap="rnd">
              <a:solidFill>
                <a:schemeClr val="accent1"/>
              </a:solidFill>
              <a:round/>
            </a:ln>
            <a:effectLst/>
          </c:spPr>
          <c:marker>
            <c:symbol val="none"/>
          </c:marker>
          <c:cat>
            <c:numRef>
              <c:f>'ANALYSIS WEEKS 1-7'!$B$72:$B$78</c:f>
              <c:numCache>
                <c:formatCode>"WEEK "0</c:formatCode>
                <c:ptCount val="7"/>
                <c:pt idx="0">
                  <c:v>1</c:v>
                </c:pt>
                <c:pt idx="1">
                  <c:v>2</c:v>
                </c:pt>
                <c:pt idx="2">
                  <c:v>3</c:v>
                </c:pt>
                <c:pt idx="3">
                  <c:v>4</c:v>
                </c:pt>
                <c:pt idx="4">
                  <c:v>5</c:v>
                </c:pt>
                <c:pt idx="5">
                  <c:v>6</c:v>
                </c:pt>
                <c:pt idx="6">
                  <c:v>7</c:v>
                </c:pt>
              </c:numCache>
            </c:numRef>
          </c:cat>
          <c:val>
            <c:numRef>
              <c:f>'ANALYSIS WEEKS 1-7'!$D$72:$D$78</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1A26-FC48-9B20-B6F3FB3BDE91}"/>
            </c:ext>
          </c:extLst>
        </c:ser>
        <c:dLbls>
          <c:showLegendKey val="0"/>
          <c:showVal val="0"/>
          <c:showCatName val="0"/>
          <c:showSerName val="0"/>
          <c:showPercent val="0"/>
          <c:showBubbleSize val="0"/>
        </c:dLbls>
        <c:smooth val="0"/>
        <c:axId val="-587650992"/>
        <c:axId val="-587648240"/>
      </c:lineChart>
      <c:catAx>
        <c:axId val="-587650992"/>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648240"/>
        <c:crosses val="autoZero"/>
        <c:auto val="1"/>
        <c:lblAlgn val="ctr"/>
        <c:lblOffset val="100"/>
        <c:noMultiLvlLbl val="0"/>
      </c:catAx>
      <c:valAx>
        <c:axId val="-587648240"/>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6509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1-7'!$E$71</c:f>
              <c:strCache>
                <c:ptCount val="1"/>
                <c:pt idx="0">
                  <c:v>AVERAGE INTENSITY</c:v>
                </c:pt>
              </c:strCache>
            </c:strRef>
          </c:tx>
          <c:spPr>
            <a:ln w="28575" cap="rnd">
              <a:solidFill>
                <a:schemeClr val="accent1"/>
              </a:solidFill>
              <a:round/>
            </a:ln>
            <a:effectLst/>
          </c:spPr>
          <c:marker>
            <c:symbol val="none"/>
          </c:marker>
          <c:cat>
            <c:numRef>
              <c:f>'ANALYSIS WEEKS 1-7'!$B$72:$B$78</c:f>
              <c:numCache>
                <c:formatCode>"WEEK "0</c:formatCode>
                <c:ptCount val="7"/>
                <c:pt idx="0">
                  <c:v>1</c:v>
                </c:pt>
                <c:pt idx="1">
                  <c:v>2</c:v>
                </c:pt>
                <c:pt idx="2">
                  <c:v>3</c:v>
                </c:pt>
                <c:pt idx="3">
                  <c:v>4</c:v>
                </c:pt>
                <c:pt idx="4">
                  <c:v>5</c:v>
                </c:pt>
                <c:pt idx="5">
                  <c:v>6</c:v>
                </c:pt>
                <c:pt idx="6">
                  <c:v>7</c:v>
                </c:pt>
              </c:numCache>
            </c:numRef>
          </c:cat>
          <c:val>
            <c:numRef>
              <c:f>'ANALYSIS WEEKS 1-7'!$E$72:$E$78</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9DA-0B42-8F56-0F664C067FD7}"/>
            </c:ext>
          </c:extLst>
        </c:ser>
        <c:dLbls>
          <c:showLegendKey val="0"/>
          <c:showVal val="0"/>
          <c:showCatName val="0"/>
          <c:showSerName val="0"/>
          <c:showPercent val="0"/>
          <c:showBubbleSize val="0"/>
        </c:dLbls>
        <c:smooth val="0"/>
        <c:axId val="-587623888"/>
        <c:axId val="-587621136"/>
      </c:lineChart>
      <c:catAx>
        <c:axId val="-587623888"/>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621136"/>
        <c:crosses val="autoZero"/>
        <c:auto val="1"/>
        <c:lblAlgn val="ctr"/>
        <c:lblOffset val="100"/>
        <c:noMultiLvlLbl val="0"/>
      </c:catAx>
      <c:valAx>
        <c:axId val="-5876211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62388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1-7'!$C$82</c:f>
              <c:strCache>
                <c:ptCount val="1"/>
                <c:pt idx="0">
                  <c:v>REPS</c:v>
                </c:pt>
              </c:strCache>
            </c:strRef>
          </c:tx>
          <c:spPr>
            <a:ln w="28575" cap="rnd">
              <a:solidFill>
                <a:schemeClr val="accent1"/>
              </a:solidFill>
              <a:round/>
            </a:ln>
            <a:effectLst/>
          </c:spPr>
          <c:marker>
            <c:symbol val="none"/>
          </c:marker>
          <c:cat>
            <c:numRef>
              <c:f>'ANALYSIS WEEKS 1-7'!$B$83:$B$89</c:f>
              <c:numCache>
                <c:formatCode>"WEEK "0</c:formatCode>
                <c:ptCount val="7"/>
                <c:pt idx="0">
                  <c:v>1</c:v>
                </c:pt>
                <c:pt idx="1">
                  <c:v>2</c:v>
                </c:pt>
                <c:pt idx="2">
                  <c:v>3</c:v>
                </c:pt>
                <c:pt idx="3">
                  <c:v>4</c:v>
                </c:pt>
                <c:pt idx="4">
                  <c:v>5</c:v>
                </c:pt>
                <c:pt idx="5">
                  <c:v>6</c:v>
                </c:pt>
                <c:pt idx="6">
                  <c:v>7</c:v>
                </c:pt>
              </c:numCache>
            </c:numRef>
          </c:cat>
          <c:val>
            <c:numRef>
              <c:f>'ANALYSIS WEEKS 1-7'!$C$83:$C$89</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28F4-914E-9814-7ABB491767AA}"/>
            </c:ext>
          </c:extLst>
        </c:ser>
        <c:dLbls>
          <c:showLegendKey val="0"/>
          <c:showVal val="0"/>
          <c:showCatName val="0"/>
          <c:showSerName val="0"/>
          <c:showPercent val="0"/>
          <c:showBubbleSize val="0"/>
        </c:dLbls>
        <c:smooth val="0"/>
        <c:axId val="-570155040"/>
        <c:axId val="-570152720"/>
      </c:lineChart>
      <c:catAx>
        <c:axId val="-57015504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152720"/>
        <c:crosses val="autoZero"/>
        <c:auto val="1"/>
        <c:lblAlgn val="ctr"/>
        <c:lblOffset val="100"/>
        <c:noMultiLvlLbl val="0"/>
      </c:catAx>
      <c:valAx>
        <c:axId val="-570152720"/>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7015504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1-7'!$D$82</c:f>
              <c:strCache>
                <c:ptCount val="1"/>
                <c:pt idx="0">
                  <c:v>ESTIMATED ONE-REP MAX</c:v>
                </c:pt>
              </c:strCache>
            </c:strRef>
          </c:tx>
          <c:spPr>
            <a:ln w="28575" cap="rnd">
              <a:solidFill>
                <a:schemeClr val="accent1"/>
              </a:solidFill>
              <a:round/>
            </a:ln>
            <a:effectLst/>
          </c:spPr>
          <c:marker>
            <c:symbol val="none"/>
          </c:marker>
          <c:cat>
            <c:numRef>
              <c:f>'ANALYSIS WEEKS 1-7'!$B$83:$B$89</c:f>
              <c:numCache>
                <c:formatCode>"WEEK "0</c:formatCode>
                <c:ptCount val="7"/>
                <c:pt idx="0">
                  <c:v>1</c:v>
                </c:pt>
                <c:pt idx="1">
                  <c:v>2</c:v>
                </c:pt>
                <c:pt idx="2">
                  <c:v>3</c:v>
                </c:pt>
                <c:pt idx="3">
                  <c:v>4</c:v>
                </c:pt>
                <c:pt idx="4">
                  <c:v>5</c:v>
                </c:pt>
                <c:pt idx="5">
                  <c:v>6</c:v>
                </c:pt>
                <c:pt idx="6">
                  <c:v>7</c:v>
                </c:pt>
              </c:numCache>
            </c:numRef>
          </c:cat>
          <c:val>
            <c:numRef>
              <c:f>'ANALYSIS WEEKS 1-7'!$D$83:$D$89</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6BAC-E140-93AA-92A181F0B9CB}"/>
            </c:ext>
          </c:extLst>
        </c:ser>
        <c:dLbls>
          <c:showLegendKey val="0"/>
          <c:showVal val="0"/>
          <c:showCatName val="0"/>
          <c:showSerName val="0"/>
          <c:showPercent val="0"/>
          <c:showBubbleSize val="0"/>
        </c:dLbls>
        <c:smooth val="0"/>
        <c:axId val="-570161408"/>
        <c:axId val="-570065872"/>
      </c:lineChart>
      <c:catAx>
        <c:axId val="-570161408"/>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065872"/>
        <c:crosses val="autoZero"/>
        <c:auto val="1"/>
        <c:lblAlgn val="ctr"/>
        <c:lblOffset val="100"/>
        <c:noMultiLvlLbl val="0"/>
      </c:catAx>
      <c:valAx>
        <c:axId val="-570065872"/>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701614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1-7'!$E$82</c:f>
              <c:strCache>
                <c:ptCount val="1"/>
                <c:pt idx="0">
                  <c:v>AVERAGE INTENSITY</c:v>
                </c:pt>
              </c:strCache>
            </c:strRef>
          </c:tx>
          <c:spPr>
            <a:ln w="28575" cap="rnd">
              <a:solidFill>
                <a:schemeClr val="accent1"/>
              </a:solidFill>
              <a:round/>
            </a:ln>
            <a:effectLst/>
          </c:spPr>
          <c:marker>
            <c:symbol val="none"/>
          </c:marker>
          <c:cat>
            <c:numRef>
              <c:f>'ANALYSIS WEEKS 1-7'!$B$83:$B$89</c:f>
              <c:numCache>
                <c:formatCode>"WEEK "0</c:formatCode>
                <c:ptCount val="7"/>
                <c:pt idx="0">
                  <c:v>1</c:v>
                </c:pt>
                <c:pt idx="1">
                  <c:v>2</c:v>
                </c:pt>
                <c:pt idx="2">
                  <c:v>3</c:v>
                </c:pt>
                <c:pt idx="3">
                  <c:v>4</c:v>
                </c:pt>
                <c:pt idx="4">
                  <c:v>5</c:v>
                </c:pt>
                <c:pt idx="5">
                  <c:v>6</c:v>
                </c:pt>
                <c:pt idx="6">
                  <c:v>7</c:v>
                </c:pt>
              </c:numCache>
            </c:numRef>
          </c:cat>
          <c:val>
            <c:numRef>
              <c:f>'ANALYSIS WEEKS 1-7'!$E$83:$E$89</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05C7-E149-8052-2D2F24359ACE}"/>
            </c:ext>
          </c:extLst>
        </c:ser>
        <c:dLbls>
          <c:showLegendKey val="0"/>
          <c:showVal val="0"/>
          <c:showCatName val="0"/>
          <c:showSerName val="0"/>
          <c:showPercent val="0"/>
          <c:showBubbleSize val="0"/>
        </c:dLbls>
        <c:smooth val="0"/>
        <c:axId val="-570024016"/>
        <c:axId val="-570118080"/>
      </c:lineChart>
      <c:catAx>
        <c:axId val="-570024016"/>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118080"/>
        <c:crosses val="autoZero"/>
        <c:auto val="1"/>
        <c:lblAlgn val="ctr"/>
        <c:lblOffset val="100"/>
        <c:noMultiLvlLbl val="0"/>
      </c:catAx>
      <c:valAx>
        <c:axId val="-57011808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700240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1-7'!$C$93</c:f>
              <c:strCache>
                <c:ptCount val="1"/>
                <c:pt idx="0">
                  <c:v>REPS</c:v>
                </c:pt>
              </c:strCache>
            </c:strRef>
          </c:tx>
          <c:spPr>
            <a:ln w="28575" cap="rnd">
              <a:solidFill>
                <a:schemeClr val="accent1"/>
              </a:solidFill>
              <a:round/>
            </a:ln>
            <a:effectLst/>
          </c:spPr>
          <c:marker>
            <c:symbol val="none"/>
          </c:marker>
          <c:cat>
            <c:numRef>
              <c:f>'ANALYSIS WEEKS 1-7'!$B$94:$B$100</c:f>
              <c:numCache>
                <c:formatCode>"WEEK "0</c:formatCode>
                <c:ptCount val="7"/>
                <c:pt idx="0">
                  <c:v>1</c:v>
                </c:pt>
                <c:pt idx="1">
                  <c:v>2</c:v>
                </c:pt>
                <c:pt idx="2">
                  <c:v>3</c:v>
                </c:pt>
                <c:pt idx="3">
                  <c:v>4</c:v>
                </c:pt>
                <c:pt idx="4">
                  <c:v>5</c:v>
                </c:pt>
                <c:pt idx="5">
                  <c:v>6</c:v>
                </c:pt>
                <c:pt idx="6">
                  <c:v>7</c:v>
                </c:pt>
              </c:numCache>
            </c:numRef>
          </c:cat>
          <c:val>
            <c:numRef>
              <c:f>'ANALYSIS WEEKS 1-7'!$C$94:$C$100</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C837-A542-ACEF-6BE4E6F623EE}"/>
            </c:ext>
          </c:extLst>
        </c:ser>
        <c:dLbls>
          <c:showLegendKey val="0"/>
          <c:showVal val="0"/>
          <c:showCatName val="0"/>
          <c:showSerName val="0"/>
          <c:showPercent val="0"/>
          <c:showBubbleSize val="0"/>
        </c:dLbls>
        <c:smooth val="0"/>
        <c:axId val="-569993488"/>
        <c:axId val="-570010624"/>
      </c:lineChart>
      <c:catAx>
        <c:axId val="-569993488"/>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010624"/>
        <c:crosses val="autoZero"/>
        <c:auto val="1"/>
        <c:lblAlgn val="ctr"/>
        <c:lblOffset val="100"/>
        <c:noMultiLvlLbl val="0"/>
      </c:catAx>
      <c:valAx>
        <c:axId val="-570010624"/>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99348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1-7'!$D$93</c:f>
              <c:strCache>
                <c:ptCount val="1"/>
                <c:pt idx="0">
                  <c:v>ESTIMATED ONE-REP MAX</c:v>
                </c:pt>
              </c:strCache>
            </c:strRef>
          </c:tx>
          <c:spPr>
            <a:ln w="28575" cap="rnd">
              <a:solidFill>
                <a:schemeClr val="accent1"/>
              </a:solidFill>
              <a:round/>
            </a:ln>
            <a:effectLst/>
          </c:spPr>
          <c:marker>
            <c:symbol val="none"/>
          </c:marker>
          <c:cat>
            <c:numRef>
              <c:f>'ANALYSIS WEEKS 1-7'!$B$94:$B$100</c:f>
              <c:numCache>
                <c:formatCode>"WEEK "0</c:formatCode>
                <c:ptCount val="7"/>
                <c:pt idx="0">
                  <c:v>1</c:v>
                </c:pt>
                <c:pt idx="1">
                  <c:v>2</c:v>
                </c:pt>
                <c:pt idx="2">
                  <c:v>3</c:v>
                </c:pt>
                <c:pt idx="3">
                  <c:v>4</c:v>
                </c:pt>
                <c:pt idx="4">
                  <c:v>5</c:v>
                </c:pt>
                <c:pt idx="5">
                  <c:v>6</c:v>
                </c:pt>
                <c:pt idx="6">
                  <c:v>7</c:v>
                </c:pt>
              </c:numCache>
            </c:numRef>
          </c:cat>
          <c:val>
            <c:numRef>
              <c:f>'ANALYSIS WEEKS 1-7'!$D$94:$D$100</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724D-9B4E-845A-FC590737FE72}"/>
            </c:ext>
          </c:extLst>
        </c:ser>
        <c:dLbls>
          <c:showLegendKey val="0"/>
          <c:showVal val="0"/>
          <c:showCatName val="0"/>
          <c:showSerName val="0"/>
          <c:showPercent val="0"/>
          <c:showBubbleSize val="0"/>
        </c:dLbls>
        <c:smooth val="0"/>
        <c:axId val="-595049920"/>
        <c:axId val="-570055344"/>
      </c:lineChart>
      <c:catAx>
        <c:axId val="-59504992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70055344"/>
        <c:crosses val="autoZero"/>
        <c:auto val="1"/>
        <c:lblAlgn val="ctr"/>
        <c:lblOffset val="100"/>
        <c:noMultiLvlLbl val="0"/>
      </c:catAx>
      <c:valAx>
        <c:axId val="-570055344"/>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9504992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1-7'!$E$93</c:f>
              <c:strCache>
                <c:ptCount val="1"/>
                <c:pt idx="0">
                  <c:v>AVERAGE INTENSITY</c:v>
                </c:pt>
              </c:strCache>
            </c:strRef>
          </c:tx>
          <c:spPr>
            <a:ln w="28575" cap="rnd">
              <a:solidFill>
                <a:schemeClr val="accent1"/>
              </a:solidFill>
              <a:round/>
            </a:ln>
            <a:effectLst/>
          </c:spPr>
          <c:marker>
            <c:symbol val="none"/>
          </c:marker>
          <c:cat>
            <c:numRef>
              <c:f>'ANALYSIS WEEKS 1-7'!$B$94:$B$100</c:f>
              <c:numCache>
                <c:formatCode>"WEEK "0</c:formatCode>
                <c:ptCount val="7"/>
                <c:pt idx="0">
                  <c:v>1</c:v>
                </c:pt>
                <c:pt idx="1">
                  <c:v>2</c:v>
                </c:pt>
                <c:pt idx="2">
                  <c:v>3</c:v>
                </c:pt>
                <c:pt idx="3">
                  <c:v>4</c:v>
                </c:pt>
                <c:pt idx="4">
                  <c:v>5</c:v>
                </c:pt>
                <c:pt idx="5">
                  <c:v>6</c:v>
                </c:pt>
                <c:pt idx="6">
                  <c:v>7</c:v>
                </c:pt>
              </c:numCache>
            </c:numRef>
          </c:cat>
          <c:val>
            <c:numRef>
              <c:f>'ANALYSIS WEEKS 1-7'!$E$94:$E$100</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E318-294A-A278-A17AEB84E938}"/>
            </c:ext>
          </c:extLst>
        </c:ser>
        <c:dLbls>
          <c:showLegendKey val="0"/>
          <c:showVal val="0"/>
          <c:showCatName val="0"/>
          <c:showSerName val="0"/>
          <c:showPercent val="0"/>
          <c:showBubbleSize val="0"/>
        </c:dLbls>
        <c:smooth val="0"/>
        <c:axId val="-587603440"/>
        <c:axId val="-587600688"/>
      </c:lineChart>
      <c:catAx>
        <c:axId val="-587603440"/>
        <c:scaling>
          <c:orientation val="minMax"/>
        </c:scaling>
        <c:delete val="0"/>
        <c:axPos val="b"/>
        <c:numFmt formatCode="&quot;WEEK &quot;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600688"/>
        <c:crosses val="autoZero"/>
        <c:auto val="1"/>
        <c:lblAlgn val="ctr"/>
        <c:lblOffset val="100"/>
        <c:noMultiLvlLbl val="0"/>
      </c:catAx>
      <c:valAx>
        <c:axId val="-58760068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60344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8-13'!$C$5</c:f>
              <c:strCache>
                <c:ptCount val="1"/>
                <c:pt idx="0">
                  <c:v>REPS</c:v>
                </c:pt>
              </c:strCache>
            </c:strRef>
          </c:tx>
          <c:spPr>
            <a:ln w="28575" cap="rnd">
              <a:solidFill>
                <a:schemeClr val="accent1"/>
              </a:solidFill>
              <a:round/>
            </a:ln>
            <a:effectLst/>
          </c:spPr>
          <c:marker>
            <c:symbol val="none"/>
          </c:marker>
          <c:cat>
            <c:strRef>
              <c:f>'ANALYSIS WEEKS 8-13'!$B$6:$B$12</c:f>
              <c:strCache>
                <c:ptCount val="7"/>
                <c:pt idx="0">
                  <c:v>WEEK 8</c:v>
                </c:pt>
                <c:pt idx="1">
                  <c:v>WEEK 9</c:v>
                </c:pt>
                <c:pt idx="2">
                  <c:v>WEEK 10</c:v>
                </c:pt>
                <c:pt idx="3">
                  <c:v>WEEK 11</c:v>
                </c:pt>
                <c:pt idx="4">
                  <c:v>WEEK 12</c:v>
                </c:pt>
                <c:pt idx="5">
                  <c:v>WEEK 13</c:v>
                </c:pt>
                <c:pt idx="6">
                  <c:v>-</c:v>
                </c:pt>
              </c:strCache>
            </c:strRef>
          </c:cat>
          <c:val>
            <c:numRef>
              <c:f>'ANALYSIS WEEKS 8-13'!$C$6:$C$12</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A-30B0-994A-84C4-50A973434A03}"/>
            </c:ext>
          </c:extLst>
        </c:ser>
        <c:dLbls>
          <c:showLegendKey val="0"/>
          <c:showVal val="0"/>
          <c:showCatName val="0"/>
          <c:showSerName val="0"/>
          <c:showPercent val="0"/>
          <c:showBubbleSize val="0"/>
        </c:dLbls>
        <c:smooth val="0"/>
        <c:axId val="-569840528"/>
        <c:axId val="-569837776"/>
      </c:lineChart>
      <c:catAx>
        <c:axId val="-5698405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837776"/>
        <c:crosses val="autoZero"/>
        <c:auto val="1"/>
        <c:lblAlgn val="ctr"/>
        <c:lblOffset val="100"/>
        <c:noMultiLvlLbl val="0"/>
      </c:catAx>
      <c:valAx>
        <c:axId val="-569837776"/>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84052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8-13'!$D$5</c:f>
              <c:strCache>
                <c:ptCount val="1"/>
                <c:pt idx="0">
                  <c:v>ESTIMATED ONE-REP MAX</c:v>
                </c:pt>
              </c:strCache>
            </c:strRef>
          </c:tx>
          <c:spPr>
            <a:ln w="28575" cap="rnd">
              <a:solidFill>
                <a:schemeClr val="accent1"/>
              </a:solidFill>
              <a:round/>
            </a:ln>
            <a:effectLst/>
          </c:spPr>
          <c:marker>
            <c:symbol val="none"/>
          </c:marker>
          <c:cat>
            <c:strRef>
              <c:f>'ANALYSIS WEEKS 8-13'!$B$6:$B$12</c:f>
              <c:strCache>
                <c:ptCount val="7"/>
                <c:pt idx="0">
                  <c:v>WEEK 8</c:v>
                </c:pt>
                <c:pt idx="1">
                  <c:v>WEEK 9</c:v>
                </c:pt>
                <c:pt idx="2">
                  <c:v>WEEK 10</c:v>
                </c:pt>
                <c:pt idx="3">
                  <c:v>WEEK 11</c:v>
                </c:pt>
                <c:pt idx="4">
                  <c:v>WEEK 12</c:v>
                </c:pt>
                <c:pt idx="5">
                  <c:v>WEEK 13</c:v>
                </c:pt>
                <c:pt idx="6">
                  <c:v>-</c:v>
                </c:pt>
              </c:strCache>
            </c:strRef>
          </c:cat>
          <c:val>
            <c:numRef>
              <c:f>'ANALYSIS WEEKS 8-13'!$D$6:$D$12</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3-1719-4147-B68D-2D45D097CF4E}"/>
            </c:ext>
          </c:extLst>
        </c:ser>
        <c:dLbls>
          <c:showLegendKey val="0"/>
          <c:showVal val="0"/>
          <c:showCatName val="0"/>
          <c:showSerName val="0"/>
          <c:showPercent val="0"/>
          <c:showBubbleSize val="0"/>
        </c:dLbls>
        <c:smooth val="0"/>
        <c:axId val="-569816832"/>
        <c:axId val="-569814080"/>
      </c:lineChart>
      <c:catAx>
        <c:axId val="-569816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814080"/>
        <c:crosses val="autoZero"/>
        <c:auto val="1"/>
        <c:lblAlgn val="ctr"/>
        <c:lblOffset val="100"/>
        <c:noMultiLvlLbl val="0"/>
      </c:catAx>
      <c:valAx>
        <c:axId val="-569814080"/>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81683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8-13'!$E$5</c:f>
              <c:strCache>
                <c:ptCount val="1"/>
                <c:pt idx="0">
                  <c:v>AVERAGE INTENSITY</c:v>
                </c:pt>
              </c:strCache>
            </c:strRef>
          </c:tx>
          <c:spPr>
            <a:ln w="28575" cap="rnd">
              <a:solidFill>
                <a:schemeClr val="accent1"/>
              </a:solidFill>
              <a:round/>
            </a:ln>
            <a:effectLst/>
          </c:spPr>
          <c:marker>
            <c:symbol val="none"/>
          </c:marker>
          <c:cat>
            <c:strRef>
              <c:f>'ANALYSIS WEEKS 8-13'!$B$6:$B$12</c:f>
              <c:strCache>
                <c:ptCount val="7"/>
                <c:pt idx="0">
                  <c:v>WEEK 8</c:v>
                </c:pt>
                <c:pt idx="1">
                  <c:v>WEEK 9</c:v>
                </c:pt>
                <c:pt idx="2">
                  <c:v>WEEK 10</c:v>
                </c:pt>
                <c:pt idx="3">
                  <c:v>WEEK 11</c:v>
                </c:pt>
                <c:pt idx="4">
                  <c:v>WEEK 12</c:v>
                </c:pt>
                <c:pt idx="5">
                  <c:v>WEEK 13</c:v>
                </c:pt>
                <c:pt idx="6">
                  <c:v>-</c:v>
                </c:pt>
              </c:strCache>
            </c:strRef>
          </c:cat>
          <c:val>
            <c:numRef>
              <c:f>'ANALYSIS WEEKS 8-13'!$E$6:$E$12</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1-253A-BD43-9DB5-B645B9039A7D}"/>
            </c:ext>
          </c:extLst>
        </c:ser>
        <c:dLbls>
          <c:showLegendKey val="0"/>
          <c:showVal val="0"/>
          <c:showCatName val="0"/>
          <c:showSerName val="0"/>
          <c:showPercent val="0"/>
          <c:showBubbleSize val="0"/>
        </c:dLbls>
        <c:smooth val="0"/>
        <c:axId val="-569793664"/>
        <c:axId val="-569790912"/>
      </c:lineChart>
      <c:catAx>
        <c:axId val="-5697936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790912"/>
        <c:crosses val="autoZero"/>
        <c:auto val="1"/>
        <c:lblAlgn val="ctr"/>
        <c:lblOffset val="100"/>
        <c:noMultiLvlLbl val="0"/>
      </c:catAx>
      <c:valAx>
        <c:axId val="-5697909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7936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8-13'!$C$16</c:f>
              <c:strCache>
                <c:ptCount val="1"/>
                <c:pt idx="0">
                  <c:v>REPS</c:v>
                </c:pt>
              </c:strCache>
            </c:strRef>
          </c:tx>
          <c:spPr>
            <a:ln w="28575" cap="rnd">
              <a:solidFill>
                <a:schemeClr val="accent1"/>
              </a:solidFill>
              <a:round/>
            </a:ln>
            <a:effectLst/>
          </c:spPr>
          <c:marker>
            <c:symbol val="none"/>
          </c:marker>
          <c:cat>
            <c:strRef>
              <c:f>'ANALYSIS WEEKS 8-13'!$B$17:$B$23</c:f>
              <c:strCache>
                <c:ptCount val="7"/>
                <c:pt idx="0">
                  <c:v>WEEK 8</c:v>
                </c:pt>
                <c:pt idx="1">
                  <c:v>WEEK 9</c:v>
                </c:pt>
                <c:pt idx="2">
                  <c:v>WEEK 10</c:v>
                </c:pt>
                <c:pt idx="3">
                  <c:v>WEEK 11</c:v>
                </c:pt>
                <c:pt idx="4">
                  <c:v>WEEK 12</c:v>
                </c:pt>
                <c:pt idx="5">
                  <c:v>WEEK 13</c:v>
                </c:pt>
                <c:pt idx="6">
                  <c:v>-</c:v>
                </c:pt>
              </c:strCache>
            </c:strRef>
          </c:cat>
          <c:val>
            <c:numRef>
              <c:f>'ANALYSIS WEEKS 8-13'!$C$17:$C$23</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275C-E640-B553-2BB42177C5B8}"/>
            </c:ext>
          </c:extLst>
        </c:ser>
        <c:dLbls>
          <c:showLegendKey val="0"/>
          <c:showVal val="0"/>
          <c:showCatName val="0"/>
          <c:showSerName val="0"/>
          <c:showPercent val="0"/>
          <c:showBubbleSize val="0"/>
        </c:dLbls>
        <c:smooth val="0"/>
        <c:axId val="-569771632"/>
        <c:axId val="-569768880"/>
      </c:lineChart>
      <c:catAx>
        <c:axId val="-5697716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768880"/>
        <c:crosses val="autoZero"/>
        <c:auto val="1"/>
        <c:lblAlgn val="ctr"/>
        <c:lblOffset val="100"/>
        <c:noMultiLvlLbl val="0"/>
      </c:catAx>
      <c:valAx>
        <c:axId val="-569768880"/>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77163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8-13'!$D$16</c:f>
              <c:strCache>
                <c:ptCount val="1"/>
                <c:pt idx="0">
                  <c:v>ESTIMATED ONE-REP MAX</c:v>
                </c:pt>
              </c:strCache>
            </c:strRef>
          </c:tx>
          <c:spPr>
            <a:ln w="28575" cap="rnd">
              <a:solidFill>
                <a:schemeClr val="accent1"/>
              </a:solidFill>
              <a:round/>
            </a:ln>
            <a:effectLst/>
          </c:spPr>
          <c:marker>
            <c:symbol val="none"/>
          </c:marker>
          <c:cat>
            <c:strRef>
              <c:f>'ANALYSIS WEEKS 8-13'!$B$17:$B$23</c:f>
              <c:strCache>
                <c:ptCount val="7"/>
                <c:pt idx="0">
                  <c:v>WEEK 8</c:v>
                </c:pt>
                <c:pt idx="1">
                  <c:v>WEEK 9</c:v>
                </c:pt>
                <c:pt idx="2">
                  <c:v>WEEK 10</c:v>
                </c:pt>
                <c:pt idx="3">
                  <c:v>WEEK 11</c:v>
                </c:pt>
                <c:pt idx="4">
                  <c:v>WEEK 12</c:v>
                </c:pt>
                <c:pt idx="5">
                  <c:v>WEEK 13</c:v>
                </c:pt>
                <c:pt idx="6">
                  <c:v>-</c:v>
                </c:pt>
              </c:strCache>
            </c:strRef>
          </c:cat>
          <c:val>
            <c:numRef>
              <c:f>'ANALYSIS WEEKS 8-13'!$D$17:$D$23</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335E-9F41-808A-73BB0C1580F9}"/>
            </c:ext>
          </c:extLst>
        </c:ser>
        <c:dLbls>
          <c:showLegendKey val="0"/>
          <c:showVal val="0"/>
          <c:showCatName val="0"/>
          <c:showSerName val="0"/>
          <c:showPercent val="0"/>
          <c:showBubbleSize val="0"/>
        </c:dLbls>
        <c:smooth val="0"/>
        <c:axId val="-569747296"/>
        <c:axId val="-569744544"/>
      </c:lineChart>
      <c:catAx>
        <c:axId val="-5697472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744544"/>
        <c:crosses val="autoZero"/>
        <c:auto val="1"/>
        <c:lblAlgn val="ctr"/>
        <c:lblOffset val="100"/>
        <c:noMultiLvlLbl val="0"/>
      </c:catAx>
      <c:valAx>
        <c:axId val="-569744544"/>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74729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8-13'!$E$16</c:f>
              <c:strCache>
                <c:ptCount val="1"/>
                <c:pt idx="0">
                  <c:v>AVERAGE INTENSITY</c:v>
                </c:pt>
              </c:strCache>
            </c:strRef>
          </c:tx>
          <c:spPr>
            <a:ln w="28575" cap="rnd">
              <a:solidFill>
                <a:schemeClr val="accent1"/>
              </a:solidFill>
              <a:round/>
            </a:ln>
            <a:effectLst/>
          </c:spPr>
          <c:marker>
            <c:symbol val="none"/>
          </c:marker>
          <c:cat>
            <c:strRef>
              <c:f>'ANALYSIS WEEKS 8-13'!$B$17:$B$23</c:f>
              <c:strCache>
                <c:ptCount val="7"/>
                <c:pt idx="0">
                  <c:v>WEEK 8</c:v>
                </c:pt>
                <c:pt idx="1">
                  <c:v>WEEK 9</c:v>
                </c:pt>
                <c:pt idx="2">
                  <c:v>WEEK 10</c:v>
                </c:pt>
                <c:pt idx="3">
                  <c:v>WEEK 11</c:v>
                </c:pt>
                <c:pt idx="4">
                  <c:v>WEEK 12</c:v>
                </c:pt>
                <c:pt idx="5">
                  <c:v>WEEK 13</c:v>
                </c:pt>
                <c:pt idx="6">
                  <c:v>-</c:v>
                </c:pt>
              </c:strCache>
            </c:strRef>
          </c:cat>
          <c:val>
            <c:numRef>
              <c:f>'ANALYSIS WEEKS 8-13'!$E$17:$E$23</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C53C-9541-9D6E-3E5619E26CC2}"/>
            </c:ext>
          </c:extLst>
        </c:ser>
        <c:dLbls>
          <c:showLegendKey val="0"/>
          <c:showVal val="0"/>
          <c:showCatName val="0"/>
          <c:showSerName val="0"/>
          <c:showPercent val="0"/>
          <c:showBubbleSize val="0"/>
        </c:dLbls>
        <c:smooth val="0"/>
        <c:axId val="-569724128"/>
        <c:axId val="-569721376"/>
      </c:lineChart>
      <c:catAx>
        <c:axId val="-5697241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721376"/>
        <c:crosses val="autoZero"/>
        <c:auto val="1"/>
        <c:lblAlgn val="ctr"/>
        <c:lblOffset val="100"/>
        <c:noMultiLvlLbl val="0"/>
      </c:catAx>
      <c:valAx>
        <c:axId val="-56972137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72412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8-13'!$C$27</c:f>
              <c:strCache>
                <c:ptCount val="1"/>
                <c:pt idx="0">
                  <c:v>REPS</c:v>
                </c:pt>
              </c:strCache>
            </c:strRef>
          </c:tx>
          <c:spPr>
            <a:ln w="28575" cap="rnd">
              <a:solidFill>
                <a:schemeClr val="accent1"/>
              </a:solidFill>
              <a:round/>
            </a:ln>
            <a:effectLst/>
          </c:spPr>
          <c:marker>
            <c:symbol val="none"/>
          </c:marker>
          <c:cat>
            <c:strRef>
              <c:f>'ANALYSIS WEEKS 8-13'!$B$28:$B$34</c:f>
              <c:strCache>
                <c:ptCount val="7"/>
                <c:pt idx="0">
                  <c:v>WEEK 8</c:v>
                </c:pt>
                <c:pt idx="1">
                  <c:v>WEEK 9</c:v>
                </c:pt>
                <c:pt idx="2">
                  <c:v>WEEK 10</c:v>
                </c:pt>
                <c:pt idx="3">
                  <c:v>WEEK 11</c:v>
                </c:pt>
                <c:pt idx="4">
                  <c:v>WEEK 12</c:v>
                </c:pt>
                <c:pt idx="5">
                  <c:v>WEEK 13</c:v>
                </c:pt>
                <c:pt idx="6">
                  <c:v>-</c:v>
                </c:pt>
              </c:strCache>
            </c:strRef>
          </c:cat>
          <c:val>
            <c:numRef>
              <c:f>'ANALYSIS WEEKS 8-13'!$C$28:$C$34</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B7C7-8349-A961-25FD8A6AC3C8}"/>
            </c:ext>
          </c:extLst>
        </c:ser>
        <c:dLbls>
          <c:showLegendKey val="0"/>
          <c:showVal val="0"/>
          <c:showCatName val="0"/>
          <c:showSerName val="0"/>
          <c:showPercent val="0"/>
          <c:showBubbleSize val="0"/>
        </c:dLbls>
        <c:smooth val="0"/>
        <c:axId val="-569700000"/>
        <c:axId val="-569697248"/>
      </c:lineChart>
      <c:catAx>
        <c:axId val="-5697000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697248"/>
        <c:crosses val="autoZero"/>
        <c:auto val="1"/>
        <c:lblAlgn val="ctr"/>
        <c:lblOffset val="100"/>
        <c:noMultiLvlLbl val="0"/>
      </c:catAx>
      <c:valAx>
        <c:axId val="-569697248"/>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7000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8-13'!$D$27</c:f>
              <c:strCache>
                <c:ptCount val="1"/>
                <c:pt idx="0">
                  <c:v>ESTIMATED ONE-REP MAX</c:v>
                </c:pt>
              </c:strCache>
            </c:strRef>
          </c:tx>
          <c:spPr>
            <a:ln w="28575" cap="rnd">
              <a:solidFill>
                <a:schemeClr val="accent1"/>
              </a:solidFill>
              <a:round/>
            </a:ln>
            <a:effectLst/>
          </c:spPr>
          <c:marker>
            <c:symbol val="none"/>
          </c:marker>
          <c:cat>
            <c:strRef>
              <c:f>'ANALYSIS WEEKS 8-13'!$B$28:$B$34</c:f>
              <c:strCache>
                <c:ptCount val="7"/>
                <c:pt idx="0">
                  <c:v>WEEK 8</c:v>
                </c:pt>
                <c:pt idx="1">
                  <c:v>WEEK 9</c:v>
                </c:pt>
                <c:pt idx="2">
                  <c:v>WEEK 10</c:v>
                </c:pt>
                <c:pt idx="3">
                  <c:v>WEEK 11</c:v>
                </c:pt>
                <c:pt idx="4">
                  <c:v>WEEK 12</c:v>
                </c:pt>
                <c:pt idx="5">
                  <c:v>WEEK 13</c:v>
                </c:pt>
                <c:pt idx="6">
                  <c:v>-</c:v>
                </c:pt>
              </c:strCache>
            </c:strRef>
          </c:cat>
          <c:val>
            <c:numRef>
              <c:f>'ANALYSIS WEEKS 8-13'!$D$28:$D$34</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5F35-4140-A455-135E2716B30A}"/>
            </c:ext>
          </c:extLst>
        </c:ser>
        <c:dLbls>
          <c:showLegendKey val="0"/>
          <c:showVal val="0"/>
          <c:showCatName val="0"/>
          <c:showSerName val="0"/>
          <c:showPercent val="0"/>
          <c:showBubbleSize val="0"/>
        </c:dLbls>
        <c:smooth val="0"/>
        <c:axId val="-569676832"/>
        <c:axId val="-569674080"/>
      </c:lineChart>
      <c:catAx>
        <c:axId val="-569676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674080"/>
        <c:crosses val="autoZero"/>
        <c:auto val="1"/>
        <c:lblAlgn val="ctr"/>
        <c:lblOffset val="100"/>
        <c:noMultiLvlLbl val="0"/>
      </c:catAx>
      <c:valAx>
        <c:axId val="-569674080"/>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67683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8-13'!$E$27</c:f>
              <c:strCache>
                <c:ptCount val="1"/>
                <c:pt idx="0">
                  <c:v>AVERAGE INTENSITY</c:v>
                </c:pt>
              </c:strCache>
            </c:strRef>
          </c:tx>
          <c:spPr>
            <a:ln w="28575" cap="rnd">
              <a:solidFill>
                <a:schemeClr val="accent1"/>
              </a:solidFill>
              <a:round/>
            </a:ln>
            <a:effectLst/>
          </c:spPr>
          <c:marker>
            <c:symbol val="none"/>
          </c:marker>
          <c:cat>
            <c:strRef>
              <c:f>'ANALYSIS WEEKS 8-13'!$B$28:$B$34</c:f>
              <c:strCache>
                <c:ptCount val="7"/>
                <c:pt idx="0">
                  <c:v>WEEK 8</c:v>
                </c:pt>
                <c:pt idx="1">
                  <c:v>WEEK 9</c:v>
                </c:pt>
                <c:pt idx="2">
                  <c:v>WEEK 10</c:v>
                </c:pt>
                <c:pt idx="3">
                  <c:v>WEEK 11</c:v>
                </c:pt>
                <c:pt idx="4">
                  <c:v>WEEK 12</c:v>
                </c:pt>
                <c:pt idx="5">
                  <c:v>WEEK 13</c:v>
                </c:pt>
                <c:pt idx="6">
                  <c:v>-</c:v>
                </c:pt>
              </c:strCache>
            </c:strRef>
          </c:cat>
          <c:val>
            <c:numRef>
              <c:f>'ANALYSIS WEEKS 8-13'!$E$28:$E$34</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5588-0843-9233-920373FCEB52}"/>
            </c:ext>
          </c:extLst>
        </c:ser>
        <c:dLbls>
          <c:showLegendKey val="0"/>
          <c:showVal val="0"/>
          <c:showCatName val="0"/>
          <c:showSerName val="0"/>
          <c:showPercent val="0"/>
          <c:showBubbleSize val="0"/>
        </c:dLbls>
        <c:smooth val="0"/>
        <c:axId val="-569653136"/>
        <c:axId val="-569650384"/>
      </c:lineChart>
      <c:catAx>
        <c:axId val="-5696531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650384"/>
        <c:crosses val="autoZero"/>
        <c:auto val="1"/>
        <c:lblAlgn val="ctr"/>
        <c:lblOffset val="100"/>
        <c:noMultiLvlLbl val="0"/>
      </c:catAx>
      <c:valAx>
        <c:axId val="-56965038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65313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8-13'!$C$38</c:f>
              <c:strCache>
                <c:ptCount val="1"/>
                <c:pt idx="0">
                  <c:v>REPS</c:v>
                </c:pt>
              </c:strCache>
            </c:strRef>
          </c:tx>
          <c:spPr>
            <a:ln w="28575" cap="rnd">
              <a:solidFill>
                <a:schemeClr val="accent1"/>
              </a:solidFill>
              <a:round/>
            </a:ln>
            <a:effectLst/>
          </c:spPr>
          <c:marker>
            <c:symbol val="none"/>
          </c:marker>
          <c:cat>
            <c:strRef>
              <c:f>'ANALYSIS WEEKS 8-13'!$B$39:$B$45</c:f>
              <c:strCache>
                <c:ptCount val="7"/>
                <c:pt idx="0">
                  <c:v>WEEK 8</c:v>
                </c:pt>
                <c:pt idx="1">
                  <c:v>WEEK 9</c:v>
                </c:pt>
                <c:pt idx="2">
                  <c:v>WEEK 10</c:v>
                </c:pt>
                <c:pt idx="3">
                  <c:v>WEEK 11</c:v>
                </c:pt>
                <c:pt idx="4">
                  <c:v>WEEK 12</c:v>
                </c:pt>
                <c:pt idx="5">
                  <c:v>WEEK 13</c:v>
                </c:pt>
                <c:pt idx="6">
                  <c:v>-</c:v>
                </c:pt>
              </c:strCache>
            </c:strRef>
          </c:cat>
          <c:val>
            <c:numRef>
              <c:f>'ANALYSIS WEEKS 8-13'!$C$39:$C$45</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96E-AD4E-8D65-73AD584DFA18}"/>
            </c:ext>
          </c:extLst>
        </c:ser>
        <c:dLbls>
          <c:showLegendKey val="0"/>
          <c:showVal val="0"/>
          <c:showCatName val="0"/>
          <c:showSerName val="0"/>
          <c:showPercent val="0"/>
          <c:showBubbleSize val="0"/>
        </c:dLbls>
        <c:smooth val="0"/>
        <c:axId val="-569629968"/>
        <c:axId val="-569627216"/>
      </c:lineChart>
      <c:catAx>
        <c:axId val="-5696299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627216"/>
        <c:crosses val="autoZero"/>
        <c:auto val="1"/>
        <c:lblAlgn val="ctr"/>
        <c:lblOffset val="100"/>
        <c:noMultiLvlLbl val="0"/>
      </c:catAx>
      <c:valAx>
        <c:axId val="-569627216"/>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62996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8-13'!$D$38</c:f>
              <c:strCache>
                <c:ptCount val="1"/>
                <c:pt idx="0">
                  <c:v>ESTIMATED ONE-REP MAX</c:v>
                </c:pt>
              </c:strCache>
            </c:strRef>
          </c:tx>
          <c:spPr>
            <a:ln w="28575" cap="rnd">
              <a:solidFill>
                <a:schemeClr val="accent1"/>
              </a:solidFill>
              <a:round/>
            </a:ln>
            <a:effectLst/>
          </c:spPr>
          <c:marker>
            <c:symbol val="none"/>
          </c:marker>
          <c:cat>
            <c:strRef>
              <c:f>'ANALYSIS WEEKS 8-13'!$B$39:$B$45</c:f>
              <c:strCache>
                <c:ptCount val="7"/>
                <c:pt idx="0">
                  <c:v>WEEK 8</c:v>
                </c:pt>
                <c:pt idx="1">
                  <c:v>WEEK 9</c:v>
                </c:pt>
                <c:pt idx="2">
                  <c:v>WEEK 10</c:v>
                </c:pt>
                <c:pt idx="3">
                  <c:v>WEEK 11</c:v>
                </c:pt>
                <c:pt idx="4">
                  <c:v>WEEK 12</c:v>
                </c:pt>
                <c:pt idx="5">
                  <c:v>WEEK 13</c:v>
                </c:pt>
                <c:pt idx="6">
                  <c:v>-</c:v>
                </c:pt>
              </c:strCache>
            </c:strRef>
          </c:cat>
          <c:val>
            <c:numRef>
              <c:f>'ANALYSIS WEEKS 8-13'!$D$39:$D$45</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5B85-AE44-BFCA-3D4DA223468C}"/>
            </c:ext>
          </c:extLst>
        </c:ser>
        <c:dLbls>
          <c:showLegendKey val="0"/>
          <c:showVal val="0"/>
          <c:showCatName val="0"/>
          <c:showSerName val="0"/>
          <c:showPercent val="0"/>
          <c:showBubbleSize val="0"/>
        </c:dLbls>
        <c:smooth val="0"/>
        <c:axId val="-587560320"/>
        <c:axId val="-587557568"/>
      </c:lineChart>
      <c:catAx>
        <c:axId val="-587560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557568"/>
        <c:crosses val="autoZero"/>
        <c:auto val="1"/>
        <c:lblAlgn val="ctr"/>
        <c:lblOffset val="100"/>
        <c:noMultiLvlLbl val="0"/>
      </c:catAx>
      <c:valAx>
        <c:axId val="-587557568"/>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56032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8-13'!$E$38</c:f>
              <c:strCache>
                <c:ptCount val="1"/>
                <c:pt idx="0">
                  <c:v>AVERAGE INTENSITY</c:v>
                </c:pt>
              </c:strCache>
            </c:strRef>
          </c:tx>
          <c:spPr>
            <a:ln w="28575" cap="rnd">
              <a:solidFill>
                <a:schemeClr val="accent1"/>
              </a:solidFill>
              <a:round/>
            </a:ln>
            <a:effectLst/>
          </c:spPr>
          <c:marker>
            <c:symbol val="none"/>
          </c:marker>
          <c:cat>
            <c:strRef>
              <c:f>'ANALYSIS WEEKS 8-13'!$B$39:$B$45</c:f>
              <c:strCache>
                <c:ptCount val="7"/>
                <c:pt idx="0">
                  <c:v>WEEK 8</c:v>
                </c:pt>
                <c:pt idx="1">
                  <c:v>WEEK 9</c:v>
                </c:pt>
                <c:pt idx="2">
                  <c:v>WEEK 10</c:v>
                </c:pt>
                <c:pt idx="3">
                  <c:v>WEEK 11</c:v>
                </c:pt>
                <c:pt idx="4">
                  <c:v>WEEK 12</c:v>
                </c:pt>
                <c:pt idx="5">
                  <c:v>WEEK 13</c:v>
                </c:pt>
                <c:pt idx="6">
                  <c:v>-</c:v>
                </c:pt>
              </c:strCache>
            </c:strRef>
          </c:cat>
          <c:val>
            <c:numRef>
              <c:f>'ANALYSIS WEEKS 8-13'!$E$39:$E$45</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2655-A544-8A65-CD4BFC967A90}"/>
            </c:ext>
          </c:extLst>
        </c:ser>
        <c:dLbls>
          <c:showLegendKey val="0"/>
          <c:showVal val="0"/>
          <c:showCatName val="0"/>
          <c:showSerName val="0"/>
          <c:showPercent val="0"/>
          <c:showBubbleSize val="0"/>
        </c:dLbls>
        <c:smooth val="0"/>
        <c:axId val="-587536624"/>
        <c:axId val="-587533872"/>
      </c:lineChart>
      <c:catAx>
        <c:axId val="-587536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533872"/>
        <c:crosses val="autoZero"/>
        <c:auto val="1"/>
        <c:lblAlgn val="ctr"/>
        <c:lblOffset val="100"/>
        <c:noMultiLvlLbl val="0"/>
      </c:catAx>
      <c:valAx>
        <c:axId val="-58753387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5366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8-13'!$C$49</c:f>
              <c:strCache>
                <c:ptCount val="1"/>
                <c:pt idx="0">
                  <c:v>REPS</c:v>
                </c:pt>
              </c:strCache>
            </c:strRef>
          </c:tx>
          <c:spPr>
            <a:ln w="28575" cap="rnd">
              <a:solidFill>
                <a:schemeClr val="accent1"/>
              </a:solidFill>
              <a:round/>
            </a:ln>
            <a:effectLst/>
          </c:spPr>
          <c:marker>
            <c:symbol val="none"/>
          </c:marker>
          <c:cat>
            <c:strRef>
              <c:f>'ANALYSIS WEEKS 8-13'!$B$50:$B$56</c:f>
              <c:strCache>
                <c:ptCount val="7"/>
                <c:pt idx="0">
                  <c:v>WEEK 8</c:v>
                </c:pt>
                <c:pt idx="1">
                  <c:v>WEEK 9</c:v>
                </c:pt>
                <c:pt idx="2">
                  <c:v>WEEK 10</c:v>
                </c:pt>
                <c:pt idx="3">
                  <c:v>WEEK 11</c:v>
                </c:pt>
                <c:pt idx="4">
                  <c:v>WEEK 12</c:v>
                </c:pt>
                <c:pt idx="5">
                  <c:v>WEEK 13</c:v>
                </c:pt>
                <c:pt idx="6">
                  <c:v>-</c:v>
                </c:pt>
              </c:strCache>
            </c:strRef>
          </c:cat>
          <c:val>
            <c:numRef>
              <c:f>'ANALYSIS WEEKS 8-13'!$C$50:$C$56</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DF2A-6346-8BEA-650FCF02260F}"/>
            </c:ext>
          </c:extLst>
        </c:ser>
        <c:dLbls>
          <c:showLegendKey val="0"/>
          <c:showVal val="0"/>
          <c:showCatName val="0"/>
          <c:showSerName val="0"/>
          <c:showPercent val="0"/>
          <c:showBubbleSize val="0"/>
        </c:dLbls>
        <c:smooth val="0"/>
        <c:axId val="-587513280"/>
        <c:axId val="-587510528"/>
      </c:lineChart>
      <c:catAx>
        <c:axId val="-5875132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510528"/>
        <c:crosses val="autoZero"/>
        <c:auto val="1"/>
        <c:lblAlgn val="ctr"/>
        <c:lblOffset val="100"/>
        <c:noMultiLvlLbl val="0"/>
      </c:catAx>
      <c:valAx>
        <c:axId val="-587510528"/>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5132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8-13'!$D$49</c:f>
              <c:strCache>
                <c:ptCount val="1"/>
                <c:pt idx="0">
                  <c:v>ESTIMATED ONE-REP MAX</c:v>
                </c:pt>
              </c:strCache>
            </c:strRef>
          </c:tx>
          <c:spPr>
            <a:ln w="28575" cap="rnd">
              <a:solidFill>
                <a:schemeClr val="accent1"/>
              </a:solidFill>
              <a:round/>
            </a:ln>
            <a:effectLst/>
          </c:spPr>
          <c:marker>
            <c:symbol val="none"/>
          </c:marker>
          <c:cat>
            <c:strRef>
              <c:f>'ANALYSIS WEEKS 8-13'!$B$50:$B$56</c:f>
              <c:strCache>
                <c:ptCount val="7"/>
                <c:pt idx="0">
                  <c:v>WEEK 8</c:v>
                </c:pt>
                <c:pt idx="1">
                  <c:v>WEEK 9</c:v>
                </c:pt>
                <c:pt idx="2">
                  <c:v>WEEK 10</c:v>
                </c:pt>
                <c:pt idx="3">
                  <c:v>WEEK 11</c:v>
                </c:pt>
                <c:pt idx="4">
                  <c:v>WEEK 12</c:v>
                </c:pt>
                <c:pt idx="5">
                  <c:v>WEEK 13</c:v>
                </c:pt>
                <c:pt idx="6">
                  <c:v>-</c:v>
                </c:pt>
              </c:strCache>
            </c:strRef>
          </c:cat>
          <c:val>
            <c:numRef>
              <c:f>'ANALYSIS WEEKS 8-13'!$D$50:$D$56</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94B-4C4E-9CDA-3AC6995412F2}"/>
            </c:ext>
          </c:extLst>
        </c:ser>
        <c:dLbls>
          <c:showLegendKey val="0"/>
          <c:showVal val="0"/>
          <c:showCatName val="0"/>
          <c:showSerName val="0"/>
          <c:showPercent val="0"/>
          <c:showBubbleSize val="0"/>
        </c:dLbls>
        <c:smooth val="0"/>
        <c:axId val="-587501664"/>
        <c:axId val="-587498912"/>
      </c:lineChart>
      <c:catAx>
        <c:axId val="-5875016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498912"/>
        <c:crosses val="autoZero"/>
        <c:auto val="1"/>
        <c:lblAlgn val="ctr"/>
        <c:lblOffset val="100"/>
        <c:noMultiLvlLbl val="0"/>
      </c:catAx>
      <c:valAx>
        <c:axId val="-587498912"/>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5016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8-13'!$E$49</c:f>
              <c:strCache>
                <c:ptCount val="1"/>
                <c:pt idx="0">
                  <c:v>AVERAGE INTENSITY</c:v>
                </c:pt>
              </c:strCache>
            </c:strRef>
          </c:tx>
          <c:spPr>
            <a:ln w="28575" cap="rnd">
              <a:solidFill>
                <a:schemeClr val="accent1"/>
              </a:solidFill>
              <a:round/>
            </a:ln>
            <a:effectLst/>
          </c:spPr>
          <c:marker>
            <c:symbol val="none"/>
          </c:marker>
          <c:cat>
            <c:strRef>
              <c:f>'ANALYSIS WEEKS 8-13'!$B$50:$B$56</c:f>
              <c:strCache>
                <c:ptCount val="7"/>
                <c:pt idx="0">
                  <c:v>WEEK 8</c:v>
                </c:pt>
                <c:pt idx="1">
                  <c:v>WEEK 9</c:v>
                </c:pt>
                <c:pt idx="2">
                  <c:v>WEEK 10</c:v>
                </c:pt>
                <c:pt idx="3">
                  <c:v>WEEK 11</c:v>
                </c:pt>
                <c:pt idx="4">
                  <c:v>WEEK 12</c:v>
                </c:pt>
                <c:pt idx="5">
                  <c:v>WEEK 13</c:v>
                </c:pt>
                <c:pt idx="6">
                  <c:v>-</c:v>
                </c:pt>
              </c:strCache>
            </c:strRef>
          </c:cat>
          <c:val>
            <c:numRef>
              <c:f>'ANALYSIS WEEKS 8-13'!$E$50:$E$56</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E3D6-4E41-98E0-49169A3F88C1}"/>
            </c:ext>
          </c:extLst>
        </c:ser>
        <c:dLbls>
          <c:showLegendKey val="0"/>
          <c:showVal val="0"/>
          <c:showCatName val="0"/>
          <c:showSerName val="0"/>
          <c:showPercent val="0"/>
          <c:showBubbleSize val="0"/>
        </c:dLbls>
        <c:smooth val="0"/>
        <c:axId val="-587474608"/>
        <c:axId val="-587471856"/>
      </c:lineChart>
      <c:catAx>
        <c:axId val="-5874746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471856"/>
        <c:crosses val="autoZero"/>
        <c:auto val="1"/>
        <c:lblAlgn val="ctr"/>
        <c:lblOffset val="100"/>
        <c:noMultiLvlLbl val="0"/>
      </c:catAx>
      <c:valAx>
        <c:axId val="-5874718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4746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8-13'!$C$60</c:f>
              <c:strCache>
                <c:ptCount val="1"/>
                <c:pt idx="0">
                  <c:v>REPS</c:v>
                </c:pt>
              </c:strCache>
            </c:strRef>
          </c:tx>
          <c:spPr>
            <a:ln w="28575" cap="rnd">
              <a:solidFill>
                <a:schemeClr val="accent1"/>
              </a:solidFill>
              <a:round/>
            </a:ln>
            <a:effectLst/>
          </c:spPr>
          <c:marker>
            <c:symbol val="none"/>
          </c:marker>
          <c:cat>
            <c:strRef>
              <c:f>'ANALYSIS WEEKS 8-13'!$B$61:$B$67</c:f>
              <c:strCache>
                <c:ptCount val="7"/>
                <c:pt idx="0">
                  <c:v>WEEK 8</c:v>
                </c:pt>
                <c:pt idx="1">
                  <c:v>WEEK 9</c:v>
                </c:pt>
                <c:pt idx="2">
                  <c:v>WEEK 10</c:v>
                </c:pt>
                <c:pt idx="3">
                  <c:v>WEEK 11</c:v>
                </c:pt>
                <c:pt idx="4">
                  <c:v>WEEK 12</c:v>
                </c:pt>
                <c:pt idx="5">
                  <c:v>WEEK 13</c:v>
                </c:pt>
                <c:pt idx="6">
                  <c:v>-</c:v>
                </c:pt>
              </c:strCache>
            </c:strRef>
          </c:cat>
          <c:val>
            <c:numRef>
              <c:f>'ANALYSIS WEEKS 8-13'!$C$61:$C$67</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40F4-8445-A84B-83211C24F53A}"/>
            </c:ext>
          </c:extLst>
        </c:ser>
        <c:dLbls>
          <c:showLegendKey val="0"/>
          <c:showVal val="0"/>
          <c:showCatName val="0"/>
          <c:showSerName val="0"/>
          <c:showPercent val="0"/>
          <c:showBubbleSize val="0"/>
        </c:dLbls>
        <c:smooth val="0"/>
        <c:axId val="-587450912"/>
        <c:axId val="-587448160"/>
      </c:lineChart>
      <c:catAx>
        <c:axId val="-58745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448160"/>
        <c:crosses val="autoZero"/>
        <c:auto val="1"/>
        <c:lblAlgn val="ctr"/>
        <c:lblOffset val="100"/>
        <c:noMultiLvlLbl val="0"/>
      </c:catAx>
      <c:valAx>
        <c:axId val="-587448160"/>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45091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8-13'!$D$60</c:f>
              <c:strCache>
                <c:ptCount val="1"/>
                <c:pt idx="0">
                  <c:v>ESTIMATED ONE-REP MAX</c:v>
                </c:pt>
              </c:strCache>
            </c:strRef>
          </c:tx>
          <c:spPr>
            <a:ln w="28575" cap="rnd">
              <a:solidFill>
                <a:schemeClr val="accent1"/>
              </a:solidFill>
              <a:round/>
            </a:ln>
            <a:effectLst/>
          </c:spPr>
          <c:marker>
            <c:symbol val="none"/>
          </c:marker>
          <c:cat>
            <c:strRef>
              <c:f>'ANALYSIS WEEKS 8-13'!$B$61:$B$67</c:f>
              <c:strCache>
                <c:ptCount val="7"/>
                <c:pt idx="0">
                  <c:v>WEEK 8</c:v>
                </c:pt>
                <c:pt idx="1">
                  <c:v>WEEK 9</c:v>
                </c:pt>
                <c:pt idx="2">
                  <c:v>WEEK 10</c:v>
                </c:pt>
                <c:pt idx="3">
                  <c:v>WEEK 11</c:v>
                </c:pt>
                <c:pt idx="4">
                  <c:v>WEEK 12</c:v>
                </c:pt>
                <c:pt idx="5">
                  <c:v>WEEK 13</c:v>
                </c:pt>
                <c:pt idx="6">
                  <c:v>-</c:v>
                </c:pt>
              </c:strCache>
            </c:strRef>
          </c:cat>
          <c:val>
            <c:numRef>
              <c:f>'ANALYSIS WEEKS 8-13'!$D$61:$D$67</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C6F1-764E-B18A-4E91E56B366D}"/>
            </c:ext>
          </c:extLst>
        </c:ser>
        <c:dLbls>
          <c:showLegendKey val="0"/>
          <c:showVal val="0"/>
          <c:showCatName val="0"/>
          <c:showSerName val="0"/>
          <c:showPercent val="0"/>
          <c:showBubbleSize val="0"/>
        </c:dLbls>
        <c:smooth val="0"/>
        <c:axId val="-587427216"/>
        <c:axId val="-622667392"/>
      </c:lineChart>
      <c:catAx>
        <c:axId val="-5874272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2667392"/>
        <c:crosses val="autoZero"/>
        <c:auto val="1"/>
        <c:lblAlgn val="ctr"/>
        <c:lblOffset val="100"/>
        <c:noMultiLvlLbl val="0"/>
      </c:catAx>
      <c:valAx>
        <c:axId val="-622667392"/>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4272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8-13'!$E$60</c:f>
              <c:strCache>
                <c:ptCount val="1"/>
                <c:pt idx="0">
                  <c:v>AVERAGE INTENSITY</c:v>
                </c:pt>
              </c:strCache>
            </c:strRef>
          </c:tx>
          <c:spPr>
            <a:ln w="28575" cap="rnd">
              <a:solidFill>
                <a:schemeClr val="accent1"/>
              </a:solidFill>
              <a:round/>
            </a:ln>
            <a:effectLst/>
          </c:spPr>
          <c:marker>
            <c:symbol val="none"/>
          </c:marker>
          <c:cat>
            <c:strRef>
              <c:f>'ANALYSIS WEEKS 8-13'!$B$61:$B$67</c:f>
              <c:strCache>
                <c:ptCount val="7"/>
                <c:pt idx="0">
                  <c:v>WEEK 8</c:v>
                </c:pt>
                <c:pt idx="1">
                  <c:v>WEEK 9</c:v>
                </c:pt>
                <c:pt idx="2">
                  <c:v>WEEK 10</c:v>
                </c:pt>
                <c:pt idx="3">
                  <c:v>WEEK 11</c:v>
                </c:pt>
                <c:pt idx="4">
                  <c:v>WEEK 12</c:v>
                </c:pt>
                <c:pt idx="5">
                  <c:v>WEEK 13</c:v>
                </c:pt>
                <c:pt idx="6">
                  <c:v>-</c:v>
                </c:pt>
              </c:strCache>
            </c:strRef>
          </c:cat>
          <c:val>
            <c:numRef>
              <c:f>'ANALYSIS WEEKS 8-13'!$E$61:$E$67</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06ED-7E4D-AB3E-0358DB51C176}"/>
            </c:ext>
          </c:extLst>
        </c:ser>
        <c:dLbls>
          <c:showLegendKey val="0"/>
          <c:showVal val="0"/>
          <c:showCatName val="0"/>
          <c:showSerName val="0"/>
          <c:showPercent val="0"/>
          <c:showBubbleSize val="0"/>
        </c:dLbls>
        <c:smooth val="0"/>
        <c:axId val="-569612304"/>
        <c:axId val="-569609552"/>
      </c:lineChart>
      <c:catAx>
        <c:axId val="-5696123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609552"/>
        <c:crosses val="autoZero"/>
        <c:auto val="1"/>
        <c:lblAlgn val="ctr"/>
        <c:lblOffset val="100"/>
        <c:noMultiLvlLbl val="0"/>
      </c:catAx>
      <c:valAx>
        <c:axId val="-56960955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6123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8-13'!$C$71</c:f>
              <c:strCache>
                <c:ptCount val="1"/>
                <c:pt idx="0">
                  <c:v>REPS</c:v>
                </c:pt>
              </c:strCache>
            </c:strRef>
          </c:tx>
          <c:spPr>
            <a:ln w="28575" cap="rnd">
              <a:solidFill>
                <a:schemeClr val="accent1"/>
              </a:solidFill>
              <a:round/>
            </a:ln>
            <a:effectLst/>
          </c:spPr>
          <c:marker>
            <c:symbol val="none"/>
          </c:marker>
          <c:cat>
            <c:strRef>
              <c:f>'ANALYSIS WEEKS 8-13'!$B$72:$B$78</c:f>
              <c:strCache>
                <c:ptCount val="7"/>
                <c:pt idx="0">
                  <c:v>WEEK 8</c:v>
                </c:pt>
                <c:pt idx="1">
                  <c:v>WEEK 9</c:v>
                </c:pt>
                <c:pt idx="2">
                  <c:v>WEEK 10</c:v>
                </c:pt>
                <c:pt idx="3">
                  <c:v>WEEK 11</c:v>
                </c:pt>
                <c:pt idx="4">
                  <c:v>WEEK 12</c:v>
                </c:pt>
                <c:pt idx="5">
                  <c:v>WEEK 13</c:v>
                </c:pt>
                <c:pt idx="6">
                  <c:v>-</c:v>
                </c:pt>
              </c:strCache>
            </c:strRef>
          </c:cat>
          <c:val>
            <c:numRef>
              <c:f>'ANALYSIS WEEKS 8-13'!$C$72:$C$78</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C93-684F-BF40-D3A38E023B54}"/>
            </c:ext>
          </c:extLst>
        </c:ser>
        <c:dLbls>
          <c:showLegendKey val="0"/>
          <c:showVal val="0"/>
          <c:showCatName val="0"/>
          <c:showSerName val="0"/>
          <c:showPercent val="0"/>
          <c:showBubbleSize val="0"/>
        </c:dLbls>
        <c:smooth val="0"/>
        <c:axId val="-569584288"/>
        <c:axId val="-569581536"/>
      </c:lineChart>
      <c:catAx>
        <c:axId val="-5695842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581536"/>
        <c:crosses val="autoZero"/>
        <c:auto val="1"/>
        <c:lblAlgn val="ctr"/>
        <c:lblOffset val="100"/>
        <c:noMultiLvlLbl val="0"/>
      </c:catAx>
      <c:valAx>
        <c:axId val="-569581536"/>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58428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8-13'!$D$71</c:f>
              <c:strCache>
                <c:ptCount val="1"/>
                <c:pt idx="0">
                  <c:v>ESTIMATED ONE-REP MAX</c:v>
                </c:pt>
              </c:strCache>
            </c:strRef>
          </c:tx>
          <c:spPr>
            <a:ln w="28575" cap="rnd">
              <a:solidFill>
                <a:schemeClr val="accent1"/>
              </a:solidFill>
              <a:round/>
            </a:ln>
            <a:effectLst/>
          </c:spPr>
          <c:marker>
            <c:symbol val="none"/>
          </c:marker>
          <c:cat>
            <c:strRef>
              <c:f>'ANALYSIS WEEKS 8-13'!$B$72:$B$78</c:f>
              <c:strCache>
                <c:ptCount val="7"/>
                <c:pt idx="0">
                  <c:v>WEEK 8</c:v>
                </c:pt>
                <c:pt idx="1">
                  <c:v>WEEK 9</c:v>
                </c:pt>
                <c:pt idx="2">
                  <c:v>WEEK 10</c:v>
                </c:pt>
                <c:pt idx="3">
                  <c:v>WEEK 11</c:v>
                </c:pt>
                <c:pt idx="4">
                  <c:v>WEEK 12</c:v>
                </c:pt>
                <c:pt idx="5">
                  <c:v>WEEK 13</c:v>
                </c:pt>
                <c:pt idx="6">
                  <c:v>-</c:v>
                </c:pt>
              </c:strCache>
            </c:strRef>
          </c:cat>
          <c:val>
            <c:numRef>
              <c:f>'ANALYSIS WEEKS 8-13'!$D$72:$D$78</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1A26-FC48-9B20-B6F3FB3BDE91}"/>
            </c:ext>
          </c:extLst>
        </c:ser>
        <c:dLbls>
          <c:showLegendKey val="0"/>
          <c:showVal val="0"/>
          <c:showCatName val="0"/>
          <c:showSerName val="0"/>
          <c:showPercent val="0"/>
          <c:showBubbleSize val="0"/>
        </c:dLbls>
        <c:smooth val="0"/>
        <c:axId val="-569560896"/>
        <c:axId val="-569558144"/>
      </c:lineChart>
      <c:catAx>
        <c:axId val="-569560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558144"/>
        <c:crosses val="autoZero"/>
        <c:auto val="1"/>
        <c:lblAlgn val="ctr"/>
        <c:lblOffset val="100"/>
        <c:noMultiLvlLbl val="0"/>
      </c:catAx>
      <c:valAx>
        <c:axId val="-569558144"/>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56089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8-13'!$E$71</c:f>
              <c:strCache>
                <c:ptCount val="1"/>
                <c:pt idx="0">
                  <c:v>AVERAGE INTENSITY</c:v>
                </c:pt>
              </c:strCache>
            </c:strRef>
          </c:tx>
          <c:spPr>
            <a:ln w="28575" cap="rnd">
              <a:solidFill>
                <a:schemeClr val="accent1"/>
              </a:solidFill>
              <a:round/>
            </a:ln>
            <a:effectLst/>
          </c:spPr>
          <c:marker>
            <c:symbol val="none"/>
          </c:marker>
          <c:cat>
            <c:strRef>
              <c:f>'ANALYSIS WEEKS 8-13'!$B$72:$B$78</c:f>
              <c:strCache>
                <c:ptCount val="7"/>
                <c:pt idx="0">
                  <c:v>WEEK 8</c:v>
                </c:pt>
                <c:pt idx="1">
                  <c:v>WEEK 9</c:v>
                </c:pt>
                <c:pt idx="2">
                  <c:v>WEEK 10</c:v>
                </c:pt>
                <c:pt idx="3">
                  <c:v>WEEK 11</c:v>
                </c:pt>
                <c:pt idx="4">
                  <c:v>WEEK 12</c:v>
                </c:pt>
                <c:pt idx="5">
                  <c:v>WEEK 13</c:v>
                </c:pt>
                <c:pt idx="6">
                  <c:v>-</c:v>
                </c:pt>
              </c:strCache>
            </c:strRef>
          </c:cat>
          <c:val>
            <c:numRef>
              <c:f>'ANALYSIS WEEKS 8-13'!$E$72:$E$78</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89DA-0B42-8F56-0F664C067FD7}"/>
            </c:ext>
          </c:extLst>
        </c:ser>
        <c:dLbls>
          <c:showLegendKey val="0"/>
          <c:showVal val="0"/>
          <c:showCatName val="0"/>
          <c:showSerName val="0"/>
          <c:showPercent val="0"/>
          <c:showBubbleSize val="0"/>
        </c:dLbls>
        <c:smooth val="0"/>
        <c:axId val="-623209424"/>
        <c:axId val="-623207104"/>
      </c:lineChart>
      <c:catAx>
        <c:axId val="-623209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623207104"/>
        <c:crosses val="autoZero"/>
        <c:auto val="1"/>
        <c:lblAlgn val="ctr"/>
        <c:lblOffset val="100"/>
        <c:noMultiLvlLbl val="0"/>
      </c:catAx>
      <c:valAx>
        <c:axId val="-62320710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6232094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8-13'!$C$82</c:f>
              <c:strCache>
                <c:ptCount val="1"/>
                <c:pt idx="0">
                  <c:v>REPS</c:v>
                </c:pt>
              </c:strCache>
            </c:strRef>
          </c:tx>
          <c:spPr>
            <a:ln w="28575" cap="rnd">
              <a:solidFill>
                <a:schemeClr val="accent1"/>
              </a:solidFill>
              <a:round/>
            </a:ln>
            <a:effectLst/>
          </c:spPr>
          <c:marker>
            <c:symbol val="none"/>
          </c:marker>
          <c:cat>
            <c:strRef>
              <c:f>'ANALYSIS WEEKS 8-13'!$B$83:$B$89</c:f>
              <c:strCache>
                <c:ptCount val="7"/>
                <c:pt idx="0">
                  <c:v>WEEK 8</c:v>
                </c:pt>
                <c:pt idx="1">
                  <c:v>WEEK 9</c:v>
                </c:pt>
                <c:pt idx="2">
                  <c:v>WEEK 10</c:v>
                </c:pt>
                <c:pt idx="3">
                  <c:v>WEEK 11</c:v>
                </c:pt>
                <c:pt idx="4">
                  <c:v>WEEK 12</c:v>
                </c:pt>
                <c:pt idx="5">
                  <c:v>WEEK 13</c:v>
                </c:pt>
                <c:pt idx="6">
                  <c:v>-</c:v>
                </c:pt>
              </c:strCache>
            </c:strRef>
          </c:cat>
          <c:val>
            <c:numRef>
              <c:f>'ANALYSIS WEEKS 8-13'!$C$83:$C$89</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28F4-914E-9814-7ABB491767AA}"/>
            </c:ext>
          </c:extLst>
        </c:ser>
        <c:dLbls>
          <c:showLegendKey val="0"/>
          <c:showVal val="0"/>
          <c:showCatName val="0"/>
          <c:showSerName val="0"/>
          <c:showPercent val="0"/>
          <c:showBubbleSize val="0"/>
        </c:dLbls>
        <c:smooth val="0"/>
        <c:axId val="-587402336"/>
        <c:axId val="-587399584"/>
      </c:lineChart>
      <c:catAx>
        <c:axId val="-5874023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399584"/>
        <c:crosses val="autoZero"/>
        <c:auto val="1"/>
        <c:lblAlgn val="ctr"/>
        <c:lblOffset val="100"/>
        <c:noMultiLvlLbl val="0"/>
      </c:catAx>
      <c:valAx>
        <c:axId val="-587399584"/>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40233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8-13'!$D$82</c:f>
              <c:strCache>
                <c:ptCount val="1"/>
                <c:pt idx="0">
                  <c:v>ESTIMATED ONE-REP MAX</c:v>
                </c:pt>
              </c:strCache>
            </c:strRef>
          </c:tx>
          <c:spPr>
            <a:ln w="28575" cap="rnd">
              <a:solidFill>
                <a:schemeClr val="accent1"/>
              </a:solidFill>
              <a:round/>
            </a:ln>
            <a:effectLst/>
          </c:spPr>
          <c:marker>
            <c:symbol val="none"/>
          </c:marker>
          <c:cat>
            <c:strRef>
              <c:f>'ANALYSIS WEEKS 8-13'!$B$83:$B$89</c:f>
              <c:strCache>
                <c:ptCount val="7"/>
                <c:pt idx="0">
                  <c:v>WEEK 8</c:v>
                </c:pt>
                <c:pt idx="1">
                  <c:v>WEEK 9</c:v>
                </c:pt>
                <c:pt idx="2">
                  <c:v>WEEK 10</c:v>
                </c:pt>
                <c:pt idx="3">
                  <c:v>WEEK 11</c:v>
                </c:pt>
                <c:pt idx="4">
                  <c:v>WEEK 12</c:v>
                </c:pt>
                <c:pt idx="5">
                  <c:v>WEEK 13</c:v>
                </c:pt>
                <c:pt idx="6">
                  <c:v>-</c:v>
                </c:pt>
              </c:strCache>
            </c:strRef>
          </c:cat>
          <c:val>
            <c:numRef>
              <c:f>'ANALYSIS WEEKS 8-13'!$D$83:$D$89</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6BAC-E140-93AA-92A181F0B9CB}"/>
            </c:ext>
          </c:extLst>
        </c:ser>
        <c:dLbls>
          <c:showLegendKey val="0"/>
          <c:showVal val="0"/>
          <c:showCatName val="0"/>
          <c:showSerName val="0"/>
          <c:showPercent val="0"/>
          <c:showBubbleSize val="0"/>
        </c:dLbls>
        <c:smooth val="0"/>
        <c:axId val="-569543712"/>
        <c:axId val="-569540960"/>
      </c:lineChart>
      <c:catAx>
        <c:axId val="-5695437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69540960"/>
        <c:crosses val="autoZero"/>
        <c:auto val="1"/>
        <c:lblAlgn val="ctr"/>
        <c:lblOffset val="100"/>
        <c:noMultiLvlLbl val="0"/>
      </c:catAx>
      <c:valAx>
        <c:axId val="-569540960"/>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6954371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8-13'!$E$82</c:f>
              <c:strCache>
                <c:ptCount val="1"/>
                <c:pt idx="0">
                  <c:v>AVERAGE INTENSITY</c:v>
                </c:pt>
              </c:strCache>
            </c:strRef>
          </c:tx>
          <c:spPr>
            <a:ln w="28575" cap="rnd">
              <a:solidFill>
                <a:schemeClr val="accent1"/>
              </a:solidFill>
              <a:round/>
            </a:ln>
            <a:effectLst/>
          </c:spPr>
          <c:marker>
            <c:symbol val="none"/>
          </c:marker>
          <c:cat>
            <c:strRef>
              <c:f>'ANALYSIS WEEKS 8-13'!$B$83:$B$89</c:f>
              <c:strCache>
                <c:ptCount val="7"/>
                <c:pt idx="0">
                  <c:v>WEEK 8</c:v>
                </c:pt>
                <c:pt idx="1">
                  <c:v>WEEK 9</c:v>
                </c:pt>
                <c:pt idx="2">
                  <c:v>WEEK 10</c:v>
                </c:pt>
                <c:pt idx="3">
                  <c:v>WEEK 11</c:v>
                </c:pt>
                <c:pt idx="4">
                  <c:v>WEEK 12</c:v>
                </c:pt>
                <c:pt idx="5">
                  <c:v>WEEK 13</c:v>
                </c:pt>
                <c:pt idx="6">
                  <c:v>-</c:v>
                </c:pt>
              </c:strCache>
            </c:strRef>
          </c:cat>
          <c:val>
            <c:numRef>
              <c:f>'ANALYSIS WEEKS 8-13'!$E$83:$E$89</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05C7-E149-8052-2D2F24359ACE}"/>
            </c:ext>
          </c:extLst>
        </c:ser>
        <c:dLbls>
          <c:showLegendKey val="0"/>
          <c:showVal val="0"/>
          <c:showCatName val="0"/>
          <c:showSerName val="0"/>
          <c:showPercent val="0"/>
          <c:showBubbleSize val="0"/>
        </c:dLbls>
        <c:smooth val="0"/>
        <c:axId val="-587382944"/>
        <c:axId val="-587380192"/>
      </c:lineChart>
      <c:catAx>
        <c:axId val="-5873829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380192"/>
        <c:crosses val="autoZero"/>
        <c:auto val="1"/>
        <c:lblAlgn val="ctr"/>
        <c:lblOffset val="100"/>
        <c:noMultiLvlLbl val="0"/>
      </c:catAx>
      <c:valAx>
        <c:axId val="-5873801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3829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8-13'!$C$93</c:f>
              <c:strCache>
                <c:ptCount val="1"/>
                <c:pt idx="0">
                  <c:v>REPS</c:v>
                </c:pt>
              </c:strCache>
            </c:strRef>
          </c:tx>
          <c:spPr>
            <a:ln w="28575" cap="rnd">
              <a:solidFill>
                <a:schemeClr val="accent1"/>
              </a:solidFill>
              <a:round/>
            </a:ln>
            <a:effectLst/>
          </c:spPr>
          <c:marker>
            <c:symbol val="none"/>
          </c:marker>
          <c:cat>
            <c:strRef>
              <c:f>'ANALYSIS WEEKS 8-13'!$B$94:$B$100</c:f>
              <c:strCache>
                <c:ptCount val="7"/>
                <c:pt idx="0">
                  <c:v>WEEK 8</c:v>
                </c:pt>
                <c:pt idx="1">
                  <c:v>WEEK 9</c:v>
                </c:pt>
                <c:pt idx="2">
                  <c:v>WEEK 10</c:v>
                </c:pt>
                <c:pt idx="3">
                  <c:v>WEEK 11</c:v>
                </c:pt>
                <c:pt idx="4">
                  <c:v>WEEK 12</c:v>
                </c:pt>
                <c:pt idx="5">
                  <c:v>WEEK 13</c:v>
                </c:pt>
                <c:pt idx="6">
                  <c:v>-</c:v>
                </c:pt>
              </c:strCache>
            </c:strRef>
          </c:cat>
          <c:val>
            <c:numRef>
              <c:f>'ANALYSIS WEEKS 8-13'!$C$94:$C$100</c:f>
              <c:numCache>
                <c:formatCode>0" REPS"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C837-A542-ACEF-6BE4E6F623EE}"/>
            </c:ext>
          </c:extLst>
        </c:ser>
        <c:dLbls>
          <c:showLegendKey val="0"/>
          <c:showVal val="0"/>
          <c:showCatName val="0"/>
          <c:showSerName val="0"/>
          <c:showPercent val="0"/>
          <c:showBubbleSize val="0"/>
        </c:dLbls>
        <c:smooth val="0"/>
        <c:axId val="-587354736"/>
        <c:axId val="-587351984"/>
      </c:lineChart>
      <c:catAx>
        <c:axId val="-5873547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351984"/>
        <c:crosses val="autoZero"/>
        <c:auto val="1"/>
        <c:lblAlgn val="ctr"/>
        <c:lblOffset val="100"/>
        <c:noMultiLvlLbl val="0"/>
      </c:catAx>
      <c:valAx>
        <c:axId val="-587351984"/>
        <c:scaling>
          <c:orientation val="minMax"/>
        </c:scaling>
        <c:delete val="0"/>
        <c:axPos val="l"/>
        <c:majorGridlines>
          <c:spPr>
            <a:ln w="9525" cap="flat" cmpd="sng" algn="ctr">
              <a:solidFill>
                <a:schemeClr val="tx1">
                  <a:lumMod val="15000"/>
                  <a:lumOff val="85000"/>
                </a:schemeClr>
              </a:solidFill>
              <a:round/>
            </a:ln>
            <a:effectLst/>
          </c:spPr>
        </c:majorGridlines>
        <c:numFmt formatCode="0&quot; REP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35473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8-13'!$D$93</c:f>
              <c:strCache>
                <c:ptCount val="1"/>
                <c:pt idx="0">
                  <c:v>ESTIMATED ONE-REP MAX</c:v>
                </c:pt>
              </c:strCache>
            </c:strRef>
          </c:tx>
          <c:spPr>
            <a:ln w="28575" cap="rnd">
              <a:solidFill>
                <a:schemeClr val="accent1"/>
              </a:solidFill>
              <a:round/>
            </a:ln>
            <a:effectLst/>
          </c:spPr>
          <c:marker>
            <c:symbol val="none"/>
          </c:marker>
          <c:cat>
            <c:strRef>
              <c:f>'ANALYSIS WEEKS 8-13'!$B$94:$B$100</c:f>
              <c:strCache>
                <c:ptCount val="7"/>
                <c:pt idx="0">
                  <c:v>WEEK 8</c:v>
                </c:pt>
                <c:pt idx="1">
                  <c:v>WEEK 9</c:v>
                </c:pt>
                <c:pt idx="2">
                  <c:v>WEEK 10</c:v>
                </c:pt>
                <c:pt idx="3">
                  <c:v>WEEK 11</c:v>
                </c:pt>
                <c:pt idx="4">
                  <c:v>WEEK 12</c:v>
                </c:pt>
                <c:pt idx="5">
                  <c:v>WEEK 13</c:v>
                </c:pt>
                <c:pt idx="6">
                  <c:v>-</c:v>
                </c:pt>
              </c:strCache>
            </c:strRef>
          </c:cat>
          <c:val>
            <c:numRef>
              <c:f>'ANALYSIS WEEKS 8-13'!$D$94:$D$100</c:f>
              <c:numCache>
                <c:formatCode>0" LBS"</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724D-9B4E-845A-FC590737FE72}"/>
            </c:ext>
          </c:extLst>
        </c:ser>
        <c:dLbls>
          <c:showLegendKey val="0"/>
          <c:showVal val="0"/>
          <c:showCatName val="0"/>
          <c:showSerName val="0"/>
          <c:showPercent val="0"/>
          <c:showBubbleSize val="0"/>
        </c:dLbls>
        <c:smooth val="0"/>
        <c:axId val="-587331024"/>
        <c:axId val="-587328272"/>
      </c:lineChart>
      <c:catAx>
        <c:axId val="-5873310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328272"/>
        <c:crosses val="autoZero"/>
        <c:auto val="1"/>
        <c:lblAlgn val="ctr"/>
        <c:lblOffset val="100"/>
        <c:noMultiLvlLbl val="0"/>
      </c:catAx>
      <c:valAx>
        <c:axId val="-587328272"/>
        <c:scaling>
          <c:orientation val="minMax"/>
        </c:scaling>
        <c:delete val="0"/>
        <c:axPos val="l"/>
        <c:majorGridlines>
          <c:spPr>
            <a:ln w="9525" cap="flat" cmpd="sng" algn="ctr">
              <a:solidFill>
                <a:schemeClr val="tx1">
                  <a:lumMod val="15000"/>
                  <a:lumOff val="85000"/>
                </a:schemeClr>
              </a:solidFill>
              <a:round/>
            </a:ln>
            <a:effectLst/>
          </c:spPr>
        </c:majorGridlines>
        <c:numFmt formatCode="0&quot; LBS&quot;"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3310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'ANALYSIS WEEKS 8-13'!$E$93</c:f>
              <c:strCache>
                <c:ptCount val="1"/>
                <c:pt idx="0">
                  <c:v>AVERAGE INTENSITY</c:v>
                </c:pt>
              </c:strCache>
            </c:strRef>
          </c:tx>
          <c:spPr>
            <a:ln w="28575" cap="rnd">
              <a:solidFill>
                <a:schemeClr val="accent1"/>
              </a:solidFill>
              <a:round/>
            </a:ln>
            <a:effectLst/>
          </c:spPr>
          <c:marker>
            <c:symbol val="none"/>
          </c:marker>
          <c:cat>
            <c:strRef>
              <c:f>'ANALYSIS WEEKS 8-13'!$B$94:$B$100</c:f>
              <c:strCache>
                <c:ptCount val="7"/>
                <c:pt idx="0">
                  <c:v>WEEK 8</c:v>
                </c:pt>
                <c:pt idx="1">
                  <c:v>WEEK 9</c:v>
                </c:pt>
                <c:pt idx="2">
                  <c:v>WEEK 10</c:v>
                </c:pt>
                <c:pt idx="3">
                  <c:v>WEEK 11</c:v>
                </c:pt>
                <c:pt idx="4">
                  <c:v>WEEK 12</c:v>
                </c:pt>
                <c:pt idx="5">
                  <c:v>WEEK 13</c:v>
                </c:pt>
                <c:pt idx="6">
                  <c:v>-</c:v>
                </c:pt>
              </c:strCache>
            </c:strRef>
          </c:cat>
          <c:val>
            <c:numRef>
              <c:f>'ANALYSIS WEEKS 8-13'!$E$94:$E$100</c:f>
              <c:numCache>
                <c:formatCode>0%</c:formatCode>
                <c:ptCount val="7"/>
                <c:pt idx="0">
                  <c:v>0</c:v>
                </c:pt>
                <c:pt idx="1">
                  <c:v>0</c:v>
                </c:pt>
                <c:pt idx="2">
                  <c:v>0</c:v>
                </c:pt>
                <c:pt idx="3">
                  <c:v>0</c:v>
                </c:pt>
                <c:pt idx="4">
                  <c:v>0</c:v>
                </c:pt>
                <c:pt idx="5">
                  <c:v>0</c:v>
                </c:pt>
                <c:pt idx="6">
                  <c:v>0</c:v>
                </c:pt>
              </c:numCache>
            </c:numRef>
          </c:val>
          <c:smooth val="0"/>
          <c:extLst>
            <c:ext xmlns:c16="http://schemas.microsoft.com/office/drawing/2014/chart" uri="{C3380CC4-5D6E-409C-BE32-E72D297353CC}">
              <c16:uniqueId val="{00000000-E318-294A-A278-A17AEB84E938}"/>
            </c:ext>
          </c:extLst>
        </c:ser>
        <c:dLbls>
          <c:showLegendKey val="0"/>
          <c:showVal val="0"/>
          <c:showCatName val="0"/>
          <c:showSerName val="0"/>
          <c:showPercent val="0"/>
          <c:showBubbleSize val="0"/>
        </c:dLbls>
        <c:smooth val="0"/>
        <c:axId val="-587307200"/>
        <c:axId val="-587304448"/>
      </c:lineChart>
      <c:catAx>
        <c:axId val="-5873072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587304448"/>
        <c:crosses val="autoZero"/>
        <c:auto val="1"/>
        <c:lblAlgn val="ctr"/>
        <c:lblOffset val="100"/>
        <c:noMultiLvlLbl val="0"/>
      </c:catAx>
      <c:valAx>
        <c:axId val="-5873044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Helvetica" pitchFamily="2" charset="0"/>
                <a:ea typeface="+mn-ea"/>
                <a:cs typeface="+mn-cs"/>
              </a:defRPr>
            </a:pPr>
            <a:endParaRPr lang="en-US"/>
          </a:p>
        </c:txPr>
        <c:crossAx val="-5873072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hyperlink" Target="https://youtu.be/jXaujU2qvws" TargetMode="Externa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elpTopicSelected"/></Relationships>
</file>

<file path=xl/drawings/_rels/drawing5.xml.rels><?xml version="1.0" encoding="UTF-8" standalone="yes"?>
<Relationships xmlns="http://schemas.openxmlformats.org/package/2006/relationships"><Relationship Id="rId8" Type="http://schemas.openxmlformats.org/officeDocument/2006/relationships/chart" Target="../charts/chart7.xml"/><Relationship Id="rId13" Type="http://schemas.openxmlformats.org/officeDocument/2006/relationships/chart" Target="../charts/chart12.xml"/><Relationship Id="rId18" Type="http://schemas.openxmlformats.org/officeDocument/2006/relationships/chart" Target="../charts/chart17.xml"/><Relationship Id="rId26" Type="http://schemas.openxmlformats.org/officeDocument/2006/relationships/chart" Target="../charts/chart25.xml"/><Relationship Id="rId3" Type="http://schemas.openxmlformats.org/officeDocument/2006/relationships/chart" Target="../charts/chart2.xml"/><Relationship Id="rId21" Type="http://schemas.openxmlformats.org/officeDocument/2006/relationships/chart" Target="../charts/chart20.xml"/><Relationship Id="rId7" Type="http://schemas.openxmlformats.org/officeDocument/2006/relationships/chart" Target="../charts/chart6.xml"/><Relationship Id="rId12" Type="http://schemas.openxmlformats.org/officeDocument/2006/relationships/chart" Target="../charts/chart11.xml"/><Relationship Id="rId17" Type="http://schemas.openxmlformats.org/officeDocument/2006/relationships/chart" Target="../charts/chart16.xml"/><Relationship Id="rId25" Type="http://schemas.openxmlformats.org/officeDocument/2006/relationships/chart" Target="../charts/chart24.xml"/><Relationship Id="rId2" Type="http://schemas.openxmlformats.org/officeDocument/2006/relationships/chart" Target="../charts/chart1.xml"/><Relationship Id="rId16" Type="http://schemas.openxmlformats.org/officeDocument/2006/relationships/chart" Target="../charts/chart15.xml"/><Relationship Id="rId20" Type="http://schemas.openxmlformats.org/officeDocument/2006/relationships/chart" Target="../charts/chart19.xml"/><Relationship Id="rId1" Type="http://schemas.openxmlformats.org/officeDocument/2006/relationships/image" Target="../media/image1.png"/><Relationship Id="rId6" Type="http://schemas.openxmlformats.org/officeDocument/2006/relationships/chart" Target="../charts/chart5.xml"/><Relationship Id="rId11" Type="http://schemas.openxmlformats.org/officeDocument/2006/relationships/chart" Target="../charts/chart10.xml"/><Relationship Id="rId24" Type="http://schemas.openxmlformats.org/officeDocument/2006/relationships/chart" Target="../charts/chart23.xml"/><Relationship Id="rId5" Type="http://schemas.openxmlformats.org/officeDocument/2006/relationships/chart" Target="../charts/chart4.xml"/><Relationship Id="rId15" Type="http://schemas.openxmlformats.org/officeDocument/2006/relationships/chart" Target="../charts/chart14.xml"/><Relationship Id="rId23" Type="http://schemas.openxmlformats.org/officeDocument/2006/relationships/chart" Target="../charts/chart22.xml"/><Relationship Id="rId28" Type="http://schemas.openxmlformats.org/officeDocument/2006/relationships/chart" Target="../charts/chart27.xml"/><Relationship Id="rId10" Type="http://schemas.openxmlformats.org/officeDocument/2006/relationships/chart" Target="../charts/chart9.xml"/><Relationship Id="rId19" Type="http://schemas.openxmlformats.org/officeDocument/2006/relationships/chart" Target="../charts/chart18.xml"/><Relationship Id="rId4" Type="http://schemas.openxmlformats.org/officeDocument/2006/relationships/chart" Target="../charts/chart3.xml"/><Relationship Id="rId9" Type="http://schemas.openxmlformats.org/officeDocument/2006/relationships/chart" Target="../charts/chart8.xml"/><Relationship Id="rId14" Type="http://schemas.openxmlformats.org/officeDocument/2006/relationships/chart" Target="../charts/chart13.xml"/><Relationship Id="rId22" Type="http://schemas.openxmlformats.org/officeDocument/2006/relationships/chart" Target="../charts/chart21.xml"/><Relationship Id="rId27" Type="http://schemas.openxmlformats.org/officeDocument/2006/relationships/chart" Target="../charts/chart26.xml"/></Relationships>
</file>

<file path=xl/drawings/_rels/drawing6.xml.rels><?xml version="1.0" encoding="UTF-8" standalone="yes"?>
<Relationships xmlns="http://schemas.openxmlformats.org/package/2006/relationships"><Relationship Id="rId8" Type="http://schemas.openxmlformats.org/officeDocument/2006/relationships/chart" Target="../charts/chart34.xml"/><Relationship Id="rId13" Type="http://schemas.openxmlformats.org/officeDocument/2006/relationships/chart" Target="../charts/chart39.xml"/><Relationship Id="rId18" Type="http://schemas.openxmlformats.org/officeDocument/2006/relationships/chart" Target="../charts/chart44.xml"/><Relationship Id="rId26" Type="http://schemas.openxmlformats.org/officeDocument/2006/relationships/chart" Target="../charts/chart52.xml"/><Relationship Id="rId3" Type="http://schemas.openxmlformats.org/officeDocument/2006/relationships/chart" Target="../charts/chart29.xml"/><Relationship Id="rId21" Type="http://schemas.openxmlformats.org/officeDocument/2006/relationships/chart" Target="../charts/chart47.xml"/><Relationship Id="rId7" Type="http://schemas.openxmlformats.org/officeDocument/2006/relationships/chart" Target="../charts/chart33.xml"/><Relationship Id="rId12" Type="http://schemas.openxmlformats.org/officeDocument/2006/relationships/chart" Target="../charts/chart38.xml"/><Relationship Id="rId17" Type="http://schemas.openxmlformats.org/officeDocument/2006/relationships/chart" Target="../charts/chart43.xml"/><Relationship Id="rId25" Type="http://schemas.openxmlformats.org/officeDocument/2006/relationships/chart" Target="../charts/chart51.xml"/><Relationship Id="rId2" Type="http://schemas.openxmlformats.org/officeDocument/2006/relationships/chart" Target="../charts/chart28.xml"/><Relationship Id="rId16" Type="http://schemas.openxmlformats.org/officeDocument/2006/relationships/chart" Target="../charts/chart42.xml"/><Relationship Id="rId20" Type="http://schemas.openxmlformats.org/officeDocument/2006/relationships/chart" Target="../charts/chart46.xml"/><Relationship Id="rId1" Type="http://schemas.openxmlformats.org/officeDocument/2006/relationships/image" Target="../media/image1.png"/><Relationship Id="rId6" Type="http://schemas.openxmlformats.org/officeDocument/2006/relationships/chart" Target="../charts/chart32.xml"/><Relationship Id="rId11" Type="http://schemas.openxmlformats.org/officeDocument/2006/relationships/chart" Target="../charts/chart37.xml"/><Relationship Id="rId24" Type="http://schemas.openxmlformats.org/officeDocument/2006/relationships/chart" Target="../charts/chart50.xml"/><Relationship Id="rId5" Type="http://schemas.openxmlformats.org/officeDocument/2006/relationships/chart" Target="../charts/chart31.xml"/><Relationship Id="rId15" Type="http://schemas.openxmlformats.org/officeDocument/2006/relationships/chart" Target="../charts/chart41.xml"/><Relationship Id="rId23" Type="http://schemas.openxmlformats.org/officeDocument/2006/relationships/chart" Target="../charts/chart49.xml"/><Relationship Id="rId28" Type="http://schemas.openxmlformats.org/officeDocument/2006/relationships/chart" Target="../charts/chart54.xml"/><Relationship Id="rId10" Type="http://schemas.openxmlformats.org/officeDocument/2006/relationships/chart" Target="../charts/chart36.xml"/><Relationship Id="rId19" Type="http://schemas.openxmlformats.org/officeDocument/2006/relationships/chart" Target="../charts/chart45.xml"/><Relationship Id="rId4" Type="http://schemas.openxmlformats.org/officeDocument/2006/relationships/chart" Target="../charts/chart30.xml"/><Relationship Id="rId9" Type="http://schemas.openxmlformats.org/officeDocument/2006/relationships/chart" Target="../charts/chart35.xml"/><Relationship Id="rId14" Type="http://schemas.openxmlformats.org/officeDocument/2006/relationships/chart" Target="../charts/chart40.xml"/><Relationship Id="rId22" Type="http://schemas.openxmlformats.org/officeDocument/2006/relationships/chart" Target="../charts/chart48.xml"/><Relationship Id="rId27" Type="http://schemas.openxmlformats.org/officeDocument/2006/relationships/chart" Target="../charts/chart53.xml"/></Relationships>
</file>

<file path=xl/drawings/_rels/drawing7.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hyperlink" Target="#helpTopicSelected"/><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xdr:colOff>
      <xdr:row>0</xdr:row>
      <xdr:rowOff>203201</xdr:rowOff>
    </xdr:from>
    <xdr:to>
      <xdr:col>2</xdr:col>
      <xdr:colOff>2426717</xdr:colOff>
      <xdr:row>0</xdr:row>
      <xdr:rowOff>1116698</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15901" y="203201"/>
          <a:ext cx="2642616" cy="913497"/>
        </a:xfrm>
        <a:prstGeom prst="rect">
          <a:avLst/>
        </a:prstGeom>
      </xdr:spPr>
    </xdr:pic>
    <xdr:clientData/>
  </xdr:twoCellAnchor>
  <xdr:twoCellAnchor>
    <xdr:from>
      <xdr:col>3</xdr:col>
      <xdr:colOff>1117600</xdr:colOff>
      <xdr:row>4</xdr:row>
      <xdr:rowOff>317500</xdr:rowOff>
    </xdr:from>
    <xdr:to>
      <xdr:col>4</xdr:col>
      <xdr:colOff>977900</xdr:colOff>
      <xdr:row>6</xdr:row>
      <xdr:rowOff>157480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000-000003000000}"/>
            </a:ext>
          </a:extLst>
        </xdr:cNvPr>
        <xdr:cNvSpPr/>
      </xdr:nvSpPr>
      <xdr:spPr>
        <a:xfrm>
          <a:off x="4432300" y="4495800"/>
          <a:ext cx="2743200" cy="64008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latin typeface="Helvetica" pitchFamily="2" charset="0"/>
            </a:rPr>
            <a:t>Watch Introductory Video</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xdr:colOff>
      <xdr:row>0</xdr:row>
      <xdr:rowOff>203201</xdr:rowOff>
    </xdr:from>
    <xdr:to>
      <xdr:col>3</xdr:col>
      <xdr:colOff>2210817</xdr:colOff>
      <xdr:row>0</xdr:row>
      <xdr:rowOff>1116698</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215901" y="203201"/>
          <a:ext cx="2642616" cy="91349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xdr:colOff>
      <xdr:row>0</xdr:row>
      <xdr:rowOff>203201</xdr:rowOff>
    </xdr:from>
    <xdr:to>
      <xdr:col>4</xdr:col>
      <xdr:colOff>623317</xdr:colOff>
      <xdr:row>0</xdr:row>
      <xdr:rowOff>1116698</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15901" y="203201"/>
          <a:ext cx="2642616" cy="9134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13</xdr:col>
      <xdr:colOff>12700</xdr:colOff>
      <xdr:row>0</xdr:row>
      <xdr:rowOff>812800</xdr:rowOff>
    </xdr:from>
    <xdr:to>
      <xdr:col>13</xdr:col>
      <xdr:colOff>927100</xdr:colOff>
      <xdr:row>0</xdr:row>
      <xdr:rowOff>1178560</xdr:rowOff>
    </xdr:to>
    <xdr:sp macro="" textlink="">
      <xdr:nvSpPr>
        <xdr:cNvPr id="6" name="Rounded Rectangle 5" descr="Click to watch introductory video.">
          <a:hlinkClick xmlns:r="http://schemas.openxmlformats.org/officeDocument/2006/relationships" r:id="rId1" tooltip="Click to watch introductory video."/>
          <a:extLst>
            <a:ext uri="{FF2B5EF4-FFF2-40B4-BE49-F238E27FC236}">
              <a16:creationId xmlns:a16="http://schemas.microsoft.com/office/drawing/2014/main" id="{00000000-0008-0000-0300-000006000000}"/>
            </a:ext>
          </a:extLst>
        </xdr:cNvPr>
        <xdr:cNvSpPr/>
      </xdr:nvSpPr>
      <xdr:spPr>
        <a:xfrm>
          <a:off x="11049000" y="812800"/>
          <a:ext cx="914400" cy="36576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latin typeface="Helvetica" pitchFamily="2" charset="0"/>
            </a:rPr>
            <a:t>Help</a:t>
          </a:r>
        </a:p>
      </xdr:txBody>
    </xdr:sp>
    <xdr:clientData/>
  </xdr:twoCellAnchor>
  <xdr:twoCellAnchor editAs="oneCell">
    <xdr:from>
      <xdr:col>1</xdr:col>
      <xdr:colOff>38100</xdr:colOff>
      <xdr:row>0</xdr:row>
      <xdr:rowOff>152400</xdr:rowOff>
    </xdr:from>
    <xdr:to>
      <xdr:col>6</xdr:col>
      <xdr:colOff>81693</xdr:colOff>
      <xdr:row>1</xdr:row>
      <xdr:rowOff>254000</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2"/>
        <a:stretch>
          <a:fillRect/>
        </a:stretch>
      </xdr:blipFill>
      <xdr:spPr>
        <a:xfrm>
          <a:off x="254000" y="152400"/>
          <a:ext cx="4018693" cy="13716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0</xdr:row>
      <xdr:rowOff>152400</xdr:rowOff>
    </xdr:from>
    <xdr:to>
      <xdr:col>4</xdr:col>
      <xdr:colOff>437293</xdr:colOff>
      <xdr:row>1</xdr:row>
      <xdr:rowOff>254000</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stretch>
          <a:fillRect/>
        </a:stretch>
      </xdr:blipFill>
      <xdr:spPr>
        <a:xfrm>
          <a:off x="254000" y="152400"/>
          <a:ext cx="4018693" cy="1371600"/>
        </a:xfrm>
        <a:prstGeom prst="rect">
          <a:avLst/>
        </a:prstGeom>
      </xdr:spPr>
    </xdr:pic>
    <xdr:clientData/>
  </xdr:twoCellAnchor>
  <xdr:twoCellAnchor>
    <xdr:from>
      <xdr:col>6</xdr:col>
      <xdr:colOff>118533</xdr:colOff>
      <xdr:row>3</xdr:row>
      <xdr:rowOff>88899</xdr:rowOff>
    </xdr:from>
    <xdr:to>
      <xdr:col>6</xdr:col>
      <xdr:colOff>6062133</xdr:colOff>
      <xdr:row>11</xdr:row>
      <xdr:rowOff>483491</xdr:rowOff>
    </xdr:to>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118533</xdr:colOff>
      <xdr:row>3</xdr:row>
      <xdr:rowOff>88899</xdr:rowOff>
    </xdr:from>
    <xdr:to>
      <xdr:col>8</xdr:col>
      <xdr:colOff>6062133</xdr:colOff>
      <xdr:row>11</xdr:row>
      <xdr:rowOff>483491</xdr:rowOff>
    </xdr:to>
    <xdr:graphicFrame macro="">
      <xdr:nvGraphicFramePr>
        <xdr:cNvPr id="7" name="Chart 6">
          <a:extLst>
            <a:ext uri="{FF2B5EF4-FFF2-40B4-BE49-F238E27FC236}">
              <a16:creationId xmlns:a16="http://schemas.microsoft.com/office/drawing/2014/main" id="{00000000-0008-0000-04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118533</xdr:colOff>
      <xdr:row>3</xdr:row>
      <xdr:rowOff>88899</xdr:rowOff>
    </xdr:from>
    <xdr:to>
      <xdr:col>10</xdr:col>
      <xdr:colOff>6062133</xdr:colOff>
      <xdr:row>11</xdr:row>
      <xdr:rowOff>483491</xdr:rowOff>
    </xdr:to>
    <xdr:graphicFrame macro="">
      <xdr:nvGraphicFramePr>
        <xdr:cNvPr id="10" name="Chart 9">
          <a:extLst>
            <a:ext uri="{FF2B5EF4-FFF2-40B4-BE49-F238E27FC236}">
              <a16:creationId xmlns:a16="http://schemas.microsoft.com/office/drawing/2014/main" id="{00000000-0008-0000-0400-00000A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118533</xdr:colOff>
      <xdr:row>14</xdr:row>
      <xdr:rowOff>88899</xdr:rowOff>
    </xdr:from>
    <xdr:to>
      <xdr:col>6</xdr:col>
      <xdr:colOff>6062133</xdr:colOff>
      <xdr:row>22</xdr:row>
      <xdr:rowOff>483491</xdr:rowOff>
    </xdr:to>
    <xdr:graphicFrame macro="">
      <xdr:nvGraphicFramePr>
        <xdr:cNvPr id="14" name="Chart 13">
          <a:extLst>
            <a:ext uri="{FF2B5EF4-FFF2-40B4-BE49-F238E27FC236}">
              <a16:creationId xmlns:a16="http://schemas.microsoft.com/office/drawing/2014/main" id="{00000000-0008-0000-0400-00000E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8</xdr:col>
      <xdr:colOff>118533</xdr:colOff>
      <xdr:row>14</xdr:row>
      <xdr:rowOff>88899</xdr:rowOff>
    </xdr:from>
    <xdr:to>
      <xdr:col>8</xdr:col>
      <xdr:colOff>6062133</xdr:colOff>
      <xdr:row>22</xdr:row>
      <xdr:rowOff>483491</xdr:rowOff>
    </xdr:to>
    <xdr:graphicFrame macro="">
      <xdr:nvGraphicFramePr>
        <xdr:cNvPr id="15" name="Chart 14">
          <a:extLst>
            <a:ext uri="{FF2B5EF4-FFF2-40B4-BE49-F238E27FC236}">
              <a16:creationId xmlns:a16="http://schemas.microsoft.com/office/drawing/2014/main" id="{00000000-0008-0000-0400-00000F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118533</xdr:colOff>
      <xdr:row>14</xdr:row>
      <xdr:rowOff>88899</xdr:rowOff>
    </xdr:from>
    <xdr:to>
      <xdr:col>10</xdr:col>
      <xdr:colOff>6062133</xdr:colOff>
      <xdr:row>22</xdr:row>
      <xdr:rowOff>483491</xdr:rowOff>
    </xdr:to>
    <xdr:graphicFrame macro="">
      <xdr:nvGraphicFramePr>
        <xdr:cNvPr id="16" name="Chart 15">
          <a:extLst>
            <a:ext uri="{FF2B5EF4-FFF2-40B4-BE49-F238E27FC236}">
              <a16:creationId xmlns:a16="http://schemas.microsoft.com/office/drawing/2014/main" id="{00000000-0008-0000-0400-000010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118533</xdr:colOff>
      <xdr:row>25</xdr:row>
      <xdr:rowOff>88899</xdr:rowOff>
    </xdr:from>
    <xdr:to>
      <xdr:col>6</xdr:col>
      <xdr:colOff>6062133</xdr:colOff>
      <xdr:row>33</xdr:row>
      <xdr:rowOff>483491</xdr:rowOff>
    </xdr:to>
    <xdr:graphicFrame macro="">
      <xdr:nvGraphicFramePr>
        <xdr:cNvPr id="17" name="Chart 16">
          <a:extLst>
            <a:ext uri="{FF2B5EF4-FFF2-40B4-BE49-F238E27FC236}">
              <a16:creationId xmlns:a16="http://schemas.microsoft.com/office/drawing/2014/main" id="{00000000-0008-0000-0400-000011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8</xdr:col>
      <xdr:colOff>118533</xdr:colOff>
      <xdr:row>25</xdr:row>
      <xdr:rowOff>88899</xdr:rowOff>
    </xdr:from>
    <xdr:to>
      <xdr:col>8</xdr:col>
      <xdr:colOff>6062133</xdr:colOff>
      <xdr:row>33</xdr:row>
      <xdr:rowOff>483491</xdr:rowOff>
    </xdr:to>
    <xdr:graphicFrame macro="">
      <xdr:nvGraphicFramePr>
        <xdr:cNvPr id="18" name="Chart 17">
          <a:extLst>
            <a:ext uri="{FF2B5EF4-FFF2-40B4-BE49-F238E27FC236}">
              <a16:creationId xmlns:a16="http://schemas.microsoft.com/office/drawing/2014/main" id="{00000000-0008-0000-0400-00001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118533</xdr:colOff>
      <xdr:row>25</xdr:row>
      <xdr:rowOff>88899</xdr:rowOff>
    </xdr:from>
    <xdr:to>
      <xdr:col>10</xdr:col>
      <xdr:colOff>6062133</xdr:colOff>
      <xdr:row>33</xdr:row>
      <xdr:rowOff>483491</xdr:rowOff>
    </xdr:to>
    <xdr:graphicFrame macro="">
      <xdr:nvGraphicFramePr>
        <xdr:cNvPr id="19" name="Chart 18">
          <a:extLst>
            <a:ext uri="{FF2B5EF4-FFF2-40B4-BE49-F238E27FC236}">
              <a16:creationId xmlns:a16="http://schemas.microsoft.com/office/drawing/2014/main" id="{00000000-0008-0000-0400-000013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118533</xdr:colOff>
      <xdr:row>36</xdr:row>
      <xdr:rowOff>88899</xdr:rowOff>
    </xdr:from>
    <xdr:to>
      <xdr:col>6</xdr:col>
      <xdr:colOff>6062133</xdr:colOff>
      <xdr:row>44</xdr:row>
      <xdr:rowOff>483491</xdr:rowOff>
    </xdr:to>
    <xdr:graphicFrame macro="">
      <xdr:nvGraphicFramePr>
        <xdr:cNvPr id="20" name="Chart 19">
          <a:extLst>
            <a:ext uri="{FF2B5EF4-FFF2-40B4-BE49-F238E27FC236}">
              <a16:creationId xmlns:a16="http://schemas.microsoft.com/office/drawing/2014/main" id="{00000000-0008-0000-0400-00001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8</xdr:col>
      <xdr:colOff>118533</xdr:colOff>
      <xdr:row>36</xdr:row>
      <xdr:rowOff>88899</xdr:rowOff>
    </xdr:from>
    <xdr:to>
      <xdr:col>8</xdr:col>
      <xdr:colOff>6062133</xdr:colOff>
      <xdr:row>44</xdr:row>
      <xdr:rowOff>483491</xdr:rowOff>
    </xdr:to>
    <xdr:graphicFrame macro="">
      <xdr:nvGraphicFramePr>
        <xdr:cNvPr id="21" name="Chart 20">
          <a:extLst>
            <a:ext uri="{FF2B5EF4-FFF2-40B4-BE49-F238E27FC236}">
              <a16:creationId xmlns:a16="http://schemas.microsoft.com/office/drawing/2014/main" id="{00000000-0008-0000-0400-000015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118533</xdr:colOff>
      <xdr:row>36</xdr:row>
      <xdr:rowOff>88899</xdr:rowOff>
    </xdr:from>
    <xdr:to>
      <xdr:col>10</xdr:col>
      <xdr:colOff>6062133</xdr:colOff>
      <xdr:row>44</xdr:row>
      <xdr:rowOff>483491</xdr:rowOff>
    </xdr:to>
    <xdr:graphicFrame macro="">
      <xdr:nvGraphicFramePr>
        <xdr:cNvPr id="22" name="Chart 21">
          <a:extLst>
            <a:ext uri="{FF2B5EF4-FFF2-40B4-BE49-F238E27FC236}">
              <a16:creationId xmlns:a16="http://schemas.microsoft.com/office/drawing/2014/main" id="{00000000-0008-0000-0400-000016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6</xdr:col>
      <xdr:colOff>118533</xdr:colOff>
      <xdr:row>47</xdr:row>
      <xdr:rowOff>88899</xdr:rowOff>
    </xdr:from>
    <xdr:to>
      <xdr:col>6</xdr:col>
      <xdr:colOff>6062133</xdr:colOff>
      <xdr:row>55</xdr:row>
      <xdr:rowOff>483491</xdr:rowOff>
    </xdr:to>
    <xdr:graphicFrame macro="">
      <xdr:nvGraphicFramePr>
        <xdr:cNvPr id="23" name="Chart 22">
          <a:extLst>
            <a:ext uri="{FF2B5EF4-FFF2-40B4-BE49-F238E27FC236}">
              <a16:creationId xmlns:a16="http://schemas.microsoft.com/office/drawing/2014/main" id="{00000000-0008-0000-0400-00001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8</xdr:col>
      <xdr:colOff>118533</xdr:colOff>
      <xdr:row>47</xdr:row>
      <xdr:rowOff>88899</xdr:rowOff>
    </xdr:from>
    <xdr:to>
      <xdr:col>8</xdr:col>
      <xdr:colOff>6062133</xdr:colOff>
      <xdr:row>55</xdr:row>
      <xdr:rowOff>483491</xdr:rowOff>
    </xdr:to>
    <xdr:graphicFrame macro="">
      <xdr:nvGraphicFramePr>
        <xdr:cNvPr id="24" name="Chart 23">
          <a:extLst>
            <a:ext uri="{FF2B5EF4-FFF2-40B4-BE49-F238E27FC236}">
              <a16:creationId xmlns:a16="http://schemas.microsoft.com/office/drawing/2014/main" id="{00000000-0008-0000-0400-00001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118533</xdr:colOff>
      <xdr:row>47</xdr:row>
      <xdr:rowOff>88899</xdr:rowOff>
    </xdr:from>
    <xdr:to>
      <xdr:col>10</xdr:col>
      <xdr:colOff>6062133</xdr:colOff>
      <xdr:row>55</xdr:row>
      <xdr:rowOff>483491</xdr:rowOff>
    </xdr:to>
    <xdr:graphicFrame macro="">
      <xdr:nvGraphicFramePr>
        <xdr:cNvPr id="25" name="Chart 24">
          <a:extLst>
            <a:ext uri="{FF2B5EF4-FFF2-40B4-BE49-F238E27FC236}">
              <a16:creationId xmlns:a16="http://schemas.microsoft.com/office/drawing/2014/main" id="{00000000-0008-0000-0400-000019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6</xdr:col>
      <xdr:colOff>118533</xdr:colOff>
      <xdr:row>58</xdr:row>
      <xdr:rowOff>88899</xdr:rowOff>
    </xdr:from>
    <xdr:to>
      <xdr:col>6</xdr:col>
      <xdr:colOff>6062133</xdr:colOff>
      <xdr:row>66</xdr:row>
      <xdr:rowOff>483491</xdr:rowOff>
    </xdr:to>
    <xdr:graphicFrame macro="">
      <xdr:nvGraphicFramePr>
        <xdr:cNvPr id="26" name="Chart 25">
          <a:extLst>
            <a:ext uri="{FF2B5EF4-FFF2-40B4-BE49-F238E27FC236}">
              <a16:creationId xmlns:a16="http://schemas.microsoft.com/office/drawing/2014/main" id="{00000000-0008-0000-0400-00001A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8</xdr:col>
      <xdr:colOff>118533</xdr:colOff>
      <xdr:row>58</xdr:row>
      <xdr:rowOff>88899</xdr:rowOff>
    </xdr:from>
    <xdr:to>
      <xdr:col>8</xdr:col>
      <xdr:colOff>6062133</xdr:colOff>
      <xdr:row>66</xdr:row>
      <xdr:rowOff>483491</xdr:rowOff>
    </xdr:to>
    <xdr:graphicFrame macro="">
      <xdr:nvGraphicFramePr>
        <xdr:cNvPr id="27" name="Chart 26">
          <a:extLst>
            <a:ext uri="{FF2B5EF4-FFF2-40B4-BE49-F238E27FC236}">
              <a16:creationId xmlns:a16="http://schemas.microsoft.com/office/drawing/2014/main" id="{00000000-0008-0000-0400-00001B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118533</xdr:colOff>
      <xdr:row>58</xdr:row>
      <xdr:rowOff>88899</xdr:rowOff>
    </xdr:from>
    <xdr:to>
      <xdr:col>10</xdr:col>
      <xdr:colOff>6062133</xdr:colOff>
      <xdr:row>66</xdr:row>
      <xdr:rowOff>483491</xdr:rowOff>
    </xdr:to>
    <xdr:graphicFrame macro="">
      <xdr:nvGraphicFramePr>
        <xdr:cNvPr id="28" name="Chart 27">
          <a:extLst>
            <a:ext uri="{FF2B5EF4-FFF2-40B4-BE49-F238E27FC236}">
              <a16:creationId xmlns:a16="http://schemas.microsoft.com/office/drawing/2014/main" id="{00000000-0008-0000-0400-00001C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6</xdr:col>
      <xdr:colOff>118533</xdr:colOff>
      <xdr:row>69</xdr:row>
      <xdr:rowOff>88899</xdr:rowOff>
    </xdr:from>
    <xdr:to>
      <xdr:col>6</xdr:col>
      <xdr:colOff>6062133</xdr:colOff>
      <xdr:row>77</xdr:row>
      <xdr:rowOff>483491</xdr:rowOff>
    </xdr:to>
    <xdr:graphicFrame macro="">
      <xdr:nvGraphicFramePr>
        <xdr:cNvPr id="29" name="Chart 28">
          <a:extLst>
            <a:ext uri="{FF2B5EF4-FFF2-40B4-BE49-F238E27FC236}">
              <a16:creationId xmlns:a16="http://schemas.microsoft.com/office/drawing/2014/main" id="{00000000-0008-0000-0400-00001D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8</xdr:col>
      <xdr:colOff>118533</xdr:colOff>
      <xdr:row>69</xdr:row>
      <xdr:rowOff>88899</xdr:rowOff>
    </xdr:from>
    <xdr:to>
      <xdr:col>8</xdr:col>
      <xdr:colOff>6062133</xdr:colOff>
      <xdr:row>77</xdr:row>
      <xdr:rowOff>483491</xdr:rowOff>
    </xdr:to>
    <xdr:graphicFrame macro="">
      <xdr:nvGraphicFramePr>
        <xdr:cNvPr id="30" name="Chart 29">
          <a:extLst>
            <a:ext uri="{FF2B5EF4-FFF2-40B4-BE49-F238E27FC236}">
              <a16:creationId xmlns:a16="http://schemas.microsoft.com/office/drawing/2014/main" id="{00000000-0008-0000-0400-00001E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10</xdr:col>
      <xdr:colOff>118533</xdr:colOff>
      <xdr:row>69</xdr:row>
      <xdr:rowOff>88899</xdr:rowOff>
    </xdr:from>
    <xdr:to>
      <xdr:col>10</xdr:col>
      <xdr:colOff>6062133</xdr:colOff>
      <xdr:row>77</xdr:row>
      <xdr:rowOff>483491</xdr:rowOff>
    </xdr:to>
    <xdr:graphicFrame macro="">
      <xdr:nvGraphicFramePr>
        <xdr:cNvPr id="31" name="Chart 30">
          <a:extLst>
            <a:ext uri="{FF2B5EF4-FFF2-40B4-BE49-F238E27FC236}">
              <a16:creationId xmlns:a16="http://schemas.microsoft.com/office/drawing/2014/main" id="{00000000-0008-0000-0400-00001F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6</xdr:col>
      <xdr:colOff>118533</xdr:colOff>
      <xdr:row>80</xdr:row>
      <xdr:rowOff>88899</xdr:rowOff>
    </xdr:from>
    <xdr:to>
      <xdr:col>6</xdr:col>
      <xdr:colOff>6062133</xdr:colOff>
      <xdr:row>88</xdr:row>
      <xdr:rowOff>483491</xdr:rowOff>
    </xdr:to>
    <xdr:graphicFrame macro="">
      <xdr:nvGraphicFramePr>
        <xdr:cNvPr id="32" name="Chart 31">
          <a:extLst>
            <a:ext uri="{FF2B5EF4-FFF2-40B4-BE49-F238E27FC236}">
              <a16:creationId xmlns:a16="http://schemas.microsoft.com/office/drawing/2014/main" id="{00000000-0008-0000-0400-000020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8</xdr:col>
      <xdr:colOff>118533</xdr:colOff>
      <xdr:row>80</xdr:row>
      <xdr:rowOff>88899</xdr:rowOff>
    </xdr:from>
    <xdr:to>
      <xdr:col>8</xdr:col>
      <xdr:colOff>6062133</xdr:colOff>
      <xdr:row>88</xdr:row>
      <xdr:rowOff>483491</xdr:rowOff>
    </xdr:to>
    <xdr:graphicFrame macro="">
      <xdr:nvGraphicFramePr>
        <xdr:cNvPr id="33" name="Chart 32">
          <a:extLst>
            <a:ext uri="{FF2B5EF4-FFF2-40B4-BE49-F238E27FC236}">
              <a16:creationId xmlns:a16="http://schemas.microsoft.com/office/drawing/2014/main" id="{00000000-0008-0000-0400-000021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10</xdr:col>
      <xdr:colOff>118533</xdr:colOff>
      <xdr:row>80</xdr:row>
      <xdr:rowOff>88899</xdr:rowOff>
    </xdr:from>
    <xdr:to>
      <xdr:col>10</xdr:col>
      <xdr:colOff>6062133</xdr:colOff>
      <xdr:row>88</xdr:row>
      <xdr:rowOff>483491</xdr:rowOff>
    </xdr:to>
    <xdr:graphicFrame macro="">
      <xdr:nvGraphicFramePr>
        <xdr:cNvPr id="34" name="Chart 33">
          <a:extLst>
            <a:ext uri="{FF2B5EF4-FFF2-40B4-BE49-F238E27FC236}">
              <a16:creationId xmlns:a16="http://schemas.microsoft.com/office/drawing/2014/main" id="{00000000-0008-0000-0400-00002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6</xdr:col>
      <xdr:colOff>118533</xdr:colOff>
      <xdr:row>91</xdr:row>
      <xdr:rowOff>88899</xdr:rowOff>
    </xdr:from>
    <xdr:to>
      <xdr:col>6</xdr:col>
      <xdr:colOff>6062133</xdr:colOff>
      <xdr:row>99</xdr:row>
      <xdr:rowOff>483491</xdr:rowOff>
    </xdr:to>
    <xdr:graphicFrame macro="">
      <xdr:nvGraphicFramePr>
        <xdr:cNvPr id="35" name="Chart 34">
          <a:extLst>
            <a:ext uri="{FF2B5EF4-FFF2-40B4-BE49-F238E27FC236}">
              <a16:creationId xmlns:a16="http://schemas.microsoft.com/office/drawing/2014/main" id="{00000000-0008-0000-0400-000023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8</xdr:col>
      <xdr:colOff>118533</xdr:colOff>
      <xdr:row>91</xdr:row>
      <xdr:rowOff>88899</xdr:rowOff>
    </xdr:from>
    <xdr:to>
      <xdr:col>8</xdr:col>
      <xdr:colOff>6062133</xdr:colOff>
      <xdr:row>99</xdr:row>
      <xdr:rowOff>483491</xdr:rowOff>
    </xdr:to>
    <xdr:graphicFrame macro="">
      <xdr:nvGraphicFramePr>
        <xdr:cNvPr id="36" name="Chart 35">
          <a:extLst>
            <a:ext uri="{FF2B5EF4-FFF2-40B4-BE49-F238E27FC236}">
              <a16:creationId xmlns:a16="http://schemas.microsoft.com/office/drawing/2014/main" id="{00000000-0008-0000-0400-00002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10</xdr:col>
      <xdr:colOff>118533</xdr:colOff>
      <xdr:row>91</xdr:row>
      <xdr:rowOff>88899</xdr:rowOff>
    </xdr:from>
    <xdr:to>
      <xdr:col>10</xdr:col>
      <xdr:colOff>6062133</xdr:colOff>
      <xdr:row>99</xdr:row>
      <xdr:rowOff>483491</xdr:rowOff>
    </xdr:to>
    <xdr:graphicFrame macro="">
      <xdr:nvGraphicFramePr>
        <xdr:cNvPr id="37" name="Chart 36">
          <a:extLst>
            <a:ext uri="{FF2B5EF4-FFF2-40B4-BE49-F238E27FC236}">
              <a16:creationId xmlns:a16="http://schemas.microsoft.com/office/drawing/2014/main" id="{00000000-0008-0000-0400-000025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0</xdr:row>
      <xdr:rowOff>152400</xdr:rowOff>
    </xdr:from>
    <xdr:to>
      <xdr:col>4</xdr:col>
      <xdr:colOff>437293</xdr:colOff>
      <xdr:row>1</xdr:row>
      <xdr:rowOff>254000</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254000" y="152400"/>
          <a:ext cx="4018693" cy="1371600"/>
        </a:xfrm>
        <a:prstGeom prst="rect">
          <a:avLst/>
        </a:prstGeom>
      </xdr:spPr>
    </xdr:pic>
    <xdr:clientData/>
  </xdr:twoCellAnchor>
  <xdr:twoCellAnchor>
    <xdr:from>
      <xdr:col>6</xdr:col>
      <xdr:colOff>118533</xdr:colOff>
      <xdr:row>3</xdr:row>
      <xdr:rowOff>88899</xdr:rowOff>
    </xdr:from>
    <xdr:to>
      <xdr:col>6</xdr:col>
      <xdr:colOff>6062133</xdr:colOff>
      <xdr:row>11</xdr:row>
      <xdr:rowOff>483491</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118533</xdr:colOff>
      <xdr:row>3</xdr:row>
      <xdr:rowOff>88899</xdr:rowOff>
    </xdr:from>
    <xdr:to>
      <xdr:col>8</xdr:col>
      <xdr:colOff>6062133</xdr:colOff>
      <xdr:row>11</xdr:row>
      <xdr:rowOff>483491</xdr:rowOff>
    </xdr:to>
    <xdr:graphicFrame macro="">
      <xdr:nvGraphicFramePr>
        <xdr:cNvPr id="4" name="Chart 3">
          <a:extLst>
            <a:ext uri="{FF2B5EF4-FFF2-40B4-BE49-F238E27FC236}">
              <a16:creationId xmlns:a16="http://schemas.microsoft.com/office/drawing/2014/main" id="{00000000-0008-0000-0500-00000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118533</xdr:colOff>
      <xdr:row>3</xdr:row>
      <xdr:rowOff>88899</xdr:rowOff>
    </xdr:from>
    <xdr:to>
      <xdr:col>10</xdr:col>
      <xdr:colOff>6062133</xdr:colOff>
      <xdr:row>11</xdr:row>
      <xdr:rowOff>483491</xdr:rowOff>
    </xdr:to>
    <xdr:graphicFrame macro="">
      <xdr:nvGraphicFramePr>
        <xdr:cNvPr id="5" name="Chart 4">
          <a:extLst>
            <a:ext uri="{FF2B5EF4-FFF2-40B4-BE49-F238E27FC236}">
              <a16:creationId xmlns:a16="http://schemas.microsoft.com/office/drawing/2014/main" id="{00000000-0008-0000-0500-000005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118533</xdr:colOff>
      <xdr:row>14</xdr:row>
      <xdr:rowOff>88899</xdr:rowOff>
    </xdr:from>
    <xdr:to>
      <xdr:col>6</xdr:col>
      <xdr:colOff>6062133</xdr:colOff>
      <xdr:row>22</xdr:row>
      <xdr:rowOff>483491</xdr:rowOff>
    </xdr:to>
    <xdr:graphicFrame macro="">
      <xdr:nvGraphicFramePr>
        <xdr:cNvPr id="6" name="Chart 5">
          <a:extLst>
            <a:ext uri="{FF2B5EF4-FFF2-40B4-BE49-F238E27FC236}">
              <a16:creationId xmlns:a16="http://schemas.microsoft.com/office/drawing/2014/main" id="{00000000-0008-0000-0500-000006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8</xdr:col>
      <xdr:colOff>118533</xdr:colOff>
      <xdr:row>14</xdr:row>
      <xdr:rowOff>88899</xdr:rowOff>
    </xdr:from>
    <xdr:to>
      <xdr:col>8</xdr:col>
      <xdr:colOff>6062133</xdr:colOff>
      <xdr:row>22</xdr:row>
      <xdr:rowOff>483491</xdr:rowOff>
    </xdr:to>
    <xdr:graphicFrame macro="">
      <xdr:nvGraphicFramePr>
        <xdr:cNvPr id="7" name="Chart 6">
          <a:extLst>
            <a:ext uri="{FF2B5EF4-FFF2-40B4-BE49-F238E27FC236}">
              <a16:creationId xmlns:a16="http://schemas.microsoft.com/office/drawing/2014/main" id="{00000000-0008-0000-05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118533</xdr:colOff>
      <xdr:row>14</xdr:row>
      <xdr:rowOff>88899</xdr:rowOff>
    </xdr:from>
    <xdr:to>
      <xdr:col>10</xdr:col>
      <xdr:colOff>6062133</xdr:colOff>
      <xdr:row>22</xdr:row>
      <xdr:rowOff>483491</xdr:rowOff>
    </xdr:to>
    <xdr:graphicFrame macro="">
      <xdr:nvGraphicFramePr>
        <xdr:cNvPr id="8" name="Chart 7">
          <a:extLst>
            <a:ext uri="{FF2B5EF4-FFF2-40B4-BE49-F238E27FC236}">
              <a16:creationId xmlns:a16="http://schemas.microsoft.com/office/drawing/2014/main" id="{00000000-0008-0000-0500-00000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118533</xdr:colOff>
      <xdr:row>25</xdr:row>
      <xdr:rowOff>88899</xdr:rowOff>
    </xdr:from>
    <xdr:to>
      <xdr:col>6</xdr:col>
      <xdr:colOff>6062133</xdr:colOff>
      <xdr:row>33</xdr:row>
      <xdr:rowOff>483491</xdr:rowOff>
    </xdr:to>
    <xdr:graphicFrame macro="">
      <xdr:nvGraphicFramePr>
        <xdr:cNvPr id="9" name="Chart 8">
          <a:extLst>
            <a:ext uri="{FF2B5EF4-FFF2-40B4-BE49-F238E27FC236}">
              <a16:creationId xmlns:a16="http://schemas.microsoft.com/office/drawing/2014/main" id="{00000000-0008-0000-0500-000009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8</xdr:col>
      <xdr:colOff>118533</xdr:colOff>
      <xdr:row>25</xdr:row>
      <xdr:rowOff>88899</xdr:rowOff>
    </xdr:from>
    <xdr:to>
      <xdr:col>8</xdr:col>
      <xdr:colOff>6062133</xdr:colOff>
      <xdr:row>33</xdr:row>
      <xdr:rowOff>483491</xdr:rowOff>
    </xdr:to>
    <xdr:graphicFrame macro="">
      <xdr:nvGraphicFramePr>
        <xdr:cNvPr id="10" name="Chart 9">
          <a:extLst>
            <a:ext uri="{FF2B5EF4-FFF2-40B4-BE49-F238E27FC236}">
              <a16:creationId xmlns:a16="http://schemas.microsoft.com/office/drawing/2014/main" id="{00000000-0008-0000-0500-00000A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118533</xdr:colOff>
      <xdr:row>25</xdr:row>
      <xdr:rowOff>88899</xdr:rowOff>
    </xdr:from>
    <xdr:to>
      <xdr:col>10</xdr:col>
      <xdr:colOff>6062133</xdr:colOff>
      <xdr:row>33</xdr:row>
      <xdr:rowOff>483491</xdr:rowOff>
    </xdr:to>
    <xdr:graphicFrame macro="">
      <xdr:nvGraphicFramePr>
        <xdr:cNvPr id="11" name="Chart 10">
          <a:extLst>
            <a:ext uri="{FF2B5EF4-FFF2-40B4-BE49-F238E27FC236}">
              <a16:creationId xmlns:a16="http://schemas.microsoft.com/office/drawing/2014/main" id="{00000000-0008-0000-0500-00000B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118533</xdr:colOff>
      <xdr:row>36</xdr:row>
      <xdr:rowOff>88899</xdr:rowOff>
    </xdr:from>
    <xdr:to>
      <xdr:col>6</xdr:col>
      <xdr:colOff>6062133</xdr:colOff>
      <xdr:row>44</xdr:row>
      <xdr:rowOff>483491</xdr:rowOff>
    </xdr:to>
    <xdr:graphicFrame macro="">
      <xdr:nvGraphicFramePr>
        <xdr:cNvPr id="12" name="Chart 11">
          <a:extLst>
            <a:ext uri="{FF2B5EF4-FFF2-40B4-BE49-F238E27FC236}">
              <a16:creationId xmlns:a16="http://schemas.microsoft.com/office/drawing/2014/main" id="{00000000-0008-0000-0500-00000C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8</xdr:col>
      <xdr:colOff>118533</xdr:colOff>
      <xdr:row>36</xdr:row>
      <xdr:rowOff>88899</xdr:rowOff>
    </xdr:from>
    <xdr:to>
      <xdr:col>8</xdr:col>
      <xdr:colOff>6062133</xdr:colOff>
      <xdr:row>44</xdr:row>
      <xdr:rowOff>483491</xdr:rowOff>
    </xdr:to>
    <xdr:graphicFrame macro="">
      <xdr:nvGraphicFramePr>
        <xdr:cNvPr id="13" name="Chart 12">
          <a:extLst>
            <a:ext uri="{FF2B5EF4-FFF2-40B4-BE49-F238E27FC236}">
              <a16:creationId xmlns:a16="http://schemas.microsoft.com/office/drawing/2014/main" id="{00000000-0008-0000-0500-00000D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118533</xdr:colOff>
      <xdr:row>36</xdr:row>
      <xdr:rowOff>88899</xdr:rowOff>
    </xdr:from>
    <xdr:to>
      <xdr:col>10</xdr:col>
      <xdr:colOff>6062133</xdr:colOff>
      <xdr:row>44</xdr:row>
      <xdr:rowOff>483491</xdr:rowOff>
    </xdr:to>
    <xdr:graphicFrame macro="">
      <xdr:nvGraphicFramePr>
        <xdr:cNvPr id="14" name="Chart 13">
          <a:extLst>
            <a:ext uri="{FF2B5EF4-FFF2-40B4-BE49-F238E27FC236}">
              <a16:creationId xmlns:a16="http://schemas.microsoft.com/office/drawing/2014/main" id="{00000000-0008-0000-0500-00000E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6</xdr:col>
      <xdr:colOff>118533</xdr:colOff>
      <xdr:row>47</xdr:row>
      <xdr:rowOff>88899</xdr:rowOff>
    </xdr:from>
    <xdr:to>
      <xdr:col>6</xdr:col>
      <xdr:colOff>6062133</xdr:colOff>
      <xdr:row>55</xdr:row>
      <xdr:rowOff>483491</xdr:rowOff>
    </xdr:to>
    <xdr:graphicFrame macro="">
      <xdr:nvGraphicFramePr>
        <xdr:cNvPr id="15" name="Chart 14">
          <a:extLst>
            <a:ext uri="{FF2B5EF4-FFF2-40B4-BE49-F238E27FC236}">
              <a16:creationId xmlns:a16="http://schemas.microsoft.com/office/drawing/2014/main" id="{00000000-0008-0000-0500-00000F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8</xdr:col>
      <xdr:colOff>118533</xdr:colOff>
      <xdr:row>47</xdr:row>
      <xdr:rowOff>88899</xdr:rowOff>
    </xdr:from>
    <xdr:to>
      <xdr:col>8</xdr:col>
      <xdr:colOff>6062133</xdr:colOff>
      <xdr:row>55</xdr:row>
      <xdr:rowOff>483491</xdr:rowOff>
    </xdr:to>
    <xdr:graphicFrame macro="">
      <xdr:nvGraphicFramePr>
        <xdr:cNvPr id="16" name="Chart 15">
          <a:extLst>
            <a:ext uri="{FF2B5EF4-FFF2-40B4-BE49-F238E27FC236}">
              <a16:creationId xmlns:a16="http://schemas.microsoft.com/office/drawing/2014/main" id="{00000000-0008-0000-0500-000010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118533</xdr:colOff>
      <xdr:row>47</xdr:row>
      <xdr:rowOff>88899</xdr:rowOff>
    </xdr:from>
    <xdr:to>
      <xdr:col>10</xdr:col>
      <xdr:colOff>6062133</xdr:colOff>
      <xdr:row>55</xdr:row>
      <xdr:rowOff>483491</xdr:rowOff>
    </xdr:to>
    <xdr:graphicFrame macro="">
      <xdr:nvGraphicFramePr>
        <xdr:cNvPr id="17" name="Chart 16">
          <a:extLst>
            <a:ext uri="{FF2B5EF4-FFF2-40B4-BE49-F238E27FC236}">
              <a16:creationId xmlns:a16="http://schemas.microsoft.com/office/drawing/2014/main" id="{00000000-0008-0000-0500-000011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6</xdr:col>
      <xdr:colOff>118533</xdr:colOff>
      <xdr:row>58</xdr:row>
      <xdr:rowOff>88899</xdr:rowOff>
    </xdr:from>
    <xdr:to>
      <xdr:col>6</xdr:col>
      <xdr:colOff>6062133</xdr:colOff>
      <xdr:row>66</xdr:row>
      <xdr:rowOff>483491</xdr:rowOff>
    </xdr:to>
    <xdr:graphicFrame macro="">
      <xdr:nvGraphicFramePr>
        <xdr:cNvPr id="18" name="Chart 17">
          <a:extLst>
            <a:ext uri="{FF2B5EF4-FFF2-40B4-BE49-F238E27FC236}">
              <a16:creationId xmlns:a16="http://schemas.microsoft.com/office/drawing/2014/main" id="{00000000-0008-0000-0500-000012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8</xdr:col>
      <xdr:colOff>118533</xdr:colOff>
      <xdr:row>58</xdr:row>
      <xdr:rowOff>88899</xdr:rowOff>
    </xdr:from>
    <xdr:to>
      <xdr:col>8</xdr:col>
      <xdr:colOff>6062133</xdr:colOff>
      <xdr:row>66</xdr:row>
      <xdr:rowOff>483491</xdr:rowOff>
    </xdr:to>
    <xdr:graphicFrame macro="">
      <xdr:nvGraphicFramePr>
        <xdr:cNvPr id="19" name="Chart 18">
          <a:extLst>
            <a:ext uri="{FF2B5EF4-FFF2-40B4-BE49-F238E27FC236}">
              <a16:creationId xmlns:a16="http://schemas.microsoft.com/office/drawing/2014/main" id="{00000000-0008-0000-0500-000013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118533</xdr:colOff>
      <xdr:row>58</xdr:row>
      <xdr:rowOff>88899</xdr:rowOff>
    </xdr:from>
    <xdr:to>
      <xdr:col>10</xdr:col>
      <xdr:colOff>6062133</xdr:colOff>
      <xdr:row>66</xdr:row>
      <xdr:rowOff>483491</xdr:rowOff>
    </xdr:to>
    <xdr:graphicFrame macro="">
      <xdr:nvGraphicFramePr>
        <xdr:cNvPr id="20" name="Chart 19">
          <a:extLst>
            <a:ext uri="{FF2B5EF4-FFF2-40B4-BE49-F238E27FC236}">
              <a16:creationId xmlns:a16="http://schemas.microsoft.com/office/drawing/2014/main" id="{00000000-0008-0000-0500-000014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6</xdr:col>
      <xdr:colOff>118533</xdr:colOff>
      <xdr:row>69</xdr:row>
      <xdr:rowOff>88899</xdr:rowOff>
    </xdr:from>
    <xdr:to>
      <xdr:col>6</xdr:col>
      <xdr:colOff>6062133</xdr:colOff>
      <xdr:row>77</xdr:row>
      <xdr:rowOff>483491</xdr:rowOff>
    </xdr:to>
    <xdr:graphicFrame macro="">
      <xdr:nvGraphicFramePr>
        <xdr:cNvPr id="21" name="Chart 20">
          <a:extLst>
            <a:ext uri="{FF2B5EF4-FFF2-40B4-BE49-F238E27FC236}">
              <a16:creationId xmlns:a16="http://schemas.microsoft.com/office/drawing/2014/main" id="{00000000-0008-0000-0500-000015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8</xdr:col>
      <xdr:colOff>118533</xdr:colOff>
      <xdr:row>69</xdr:row>
      <xdr:rowOff>88899</xdr:rowOff>
    </xdr:from>
    <xdr:to>
      <xdr:col>8</xdr:col>
      <xdr:colOff>6062133</xdr:colOff>
      <xdr:row>77</xdr:row>
      <xdr:rowOff>483491</xdr:rowOff>
    </xdr:to>
    <xdr:graphicFrame macro="">
      <xdr:nvGraphicFramePr>
        <xdr:cNvPr id="22" name="Chart 21">
          <a:extLst>
            <a:ext uri="{FF2B5EF4-FFF2-40B4-BE49-F238E27FC236}">
              <a16:creationId xmlns:a16="http://schemas.microsoft.com/office/drawing/2014/main" id="{00000000-0008-0000-0500-000016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10</xdr:col>
      <xdr:colOff>118533</xdr:colOff>
      <xdr:row>69</xdr:row>
      <xdr:rowOff>88899</xdr:rowOff>
    </xdr:from>
    <xdr:to>
      <xdr:col>10</xdr:col>
      <xdr:colOff>6062133</xdr:colOff>
      <xdr:row>77</xdr:row>
      <xdr:rowOff>483491</xdr:rowOff>
    </xdr:to>
    <xdr:graphicFrame macro="">
      <xdr:nvGraphicFramePr>
        <xdr:cNvPr id="23" name="Chart 22">
          <a:extLst>
            <a:ext uri="{FF2B5EF4-FFF2-40B4-BE49-F238E27FC236}">
              <a16:creationId xmlns:a16="http://schemas.microsoft.com/office/drawing/2014/main" id="{00000000-0008-0000-0500-00001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6</xdr:col>
      <xdr:colOff>118533</xdr:colOff>
      <xdr:row>80</xdr:row>
      <xdr:rowOff>88899</xdr:rowOff>
    </xdr:from>
    <xdr:to>
      <xdr:col>6</xdr:col>
      <xdr:colOff>6062133</xdr:colOff>
      <xdr:row>88</xdr:row>
      <xdr:rowOff>483491</xdr:rowOff>
    </xdr:to>
    <xdr:graphicFrame macro="">
      <xdr:nvGraphicFramePr>
        <xdr:cNvPr id="24" name="Chart 23">
          <a:extLst>
            <a:ext uri="{FF2B5EF4-FFF2-40B4-BE49-F238E27FC236}">
              <a16:creationId xmlns:a16="http://schemas.microsoft.com/office/drawing/2014/main" id="{00000000-0008-0000-0500-00001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8</xdr:col>
      <xdr:colOff>118533</xdr:colOff>
      <xdr:row>80</xdr:row>
      <xdr:rowOff>88899</xdr:rowOff>
    </xdr:from>
    <xdr:to>
      <xdr:col>8</xdr:col>
      <xdr:colOff>6062133</xdr:colOff>
      <xdr:row>88</xdr:row>
      <xdr:rowOff>483491</xdr:rowOff>
    </xdr:to>
    <xdr:graphicFrame macro="">
      <xdr:nvGraphicFramePr>
        <xdr:cNvPr id="25" name="Chart 24">
          <a:extLst>
            <a:ext uri="{FF2B5EF4-FFF2-40B4-BE49-F238E27FC236}">
              <a16:creationId xmlns:a16="http://schemas.microsoft.com/office/drawing/2014/main" id="{00000000-0008-0000-0500-000019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10</xdr:col>
      <xdr:colOff>118533</xdr:colOff>
      <xdr:row>80</xdr:row>
      <xdr:rowOff>88899</xdr:rowOff>
    </xdr:from>
    <xdr:to>
      <xdr:col>10</xdr:col>
      <xdr:colOff>6062133</xdr:colOff>
      <xdr:row>88</xdr:row>
      <xdr:rowOff>483491</xdr:rowOff>
    </xdr:to>
    <xdr:graphicFrame macro="">
      <xdr:nvGraphicFramePr>
        <xdr:cNvPr id="26" name="Chart 25">
          <a:extLst>
            <a:ext uri="{FF2B5EF4-FFF2-40B4-BE49-F238E27FC236}">
              <a16:creationId xmlns:a16="http://schemas.microsoft.com/office/drawing/2014/main" id="{00000000-0008-0000-0500-00001A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6</xdr:col>
      <xdr:colOff>118533</xdr:colOff>
      <xdr:row>91</xdr:row>
      <xdr:rowOff>88899</xdr:rowOff>
    </xdr:from>
    <xdr:to>
      <xdr:col>6</xdr:col>
      <xdr:colOff>6062133</xdr:colOff>
      <xdr:row>99</xdr:row>
      <xdr:rowOff>483491</xdr:rowOff>
    </xdr:to>
    <xdr:graphicFrame macro="">
      <xdr:nvGraphicFramePr>
        <xdr:cNvPr id="27" name="Chart 26">
          <a:extLst>
            <a:ext uri="{FF2B5EF4-FFF2-40B4-BE49-F238E27FC236}">
              <a16:creationId xmlns:a16="http://schemas.microsoft.com/office/drawing/2014/main" id="{00000000-0008-0000-0500-00001B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8</xdr:col>
      <xdr:colOff>118533</xdr:colOff>
      <xdr:row>91</xdr:row>
      <xdr:rowOff>88899</xdr:rowOff>
    </xdr:from>
    <xdr:to>
      <xdr:col>8</xdr:col>
      <xdr:colOff>6062133</xdr:colOff>
      <xdr:row>99</xdr:row>
      <xdr:rowOff>483491</xdr:rowOff>
    </xdr:to>
    <xdr:graphicFrame macro="">
      <xdr:nvGraphicFramePr>
        <xdr:cNvPr id="28" name="Chart 27">
          <a:extLst>
            <a:ext uri="{FF2B5EF4-FFF2-40B4-BE49-F238E27FC236}">
              <a16:creationId xmlns:a16="http://schemas.microsoft.com/office/drawing/2014/main" id="{00000000-0008-0000-0500-00001C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10</xdr:col>
      <xdr:colOff>118533</xdr:colOff>
      <xdr:row>91</xdr:row>
      <xdr:rowOff>88899</xdr:rowOff>
    </xdr:from>
    <xdr:to>
      <xdr:col>10</xdr:col>
      <xdr:colOff>6062133</xdr:colOff>
      <xdr:row>99</xdr:row>
      <xdr:rowOff>483491</xdr:rowOff>
    </xdr:to>
    <xdr:graphicFrame macro="">
      <xdr:nvGraphicFramePr>
        <xdr:cNvPr id="29" name="Chart 28">
          <a:extLst>
            <a:ext uri="{FF2B5EF4-FFF2-40B4-BE49-F238E27FC236}">
              <a16:creationId xmlns:a16="http://schemas.microsoft.com/office/drawing/2014/main" id="{00000000-0008-0000-0500-00001D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254000" y="228601"/>
          <a:ext cx="62512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700-000003000000}"/>
            </a:ext>
          </a:extLst>
        </xdr:cNvPr>
        <xdr:cNvSpPr/>
      </xdr:nvSpPr>
      <xdr:spPr>
        <a:xfrm>
          <a:off x="266700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241300" y="228601"/>
          <a:ext cx="62004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800-000003000000}"/>
            </a:ext>
          </a:extLst>
        </xdr:cNvPr>
        <xdr:cNvSpPr/>
      </xdr:nvSpPr>
      <xdr:spPr>
        <a:xfrm>
          <a:off x="264287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xfrm>
          <a:off x="241300" y="228601"/>
          <a:ext cx="62004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900-000003000000}"/>
            </a:ext>
          </a:extLst>
        </xdr:cNvPr>
        <xdr:cNvSpPr/>
      </xdr:nvSpPr>
      <xdr:spPr>
        <a:xfrm>
          <a:off x="264287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241300" y="228601"/>
          <a:ext cx="62004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A00-000003000000}"/>
            </a:ext>
          </a:extLst>
        </xdr:cNvPr>
        <xdr:cNvSpPr/>
      </xdr:nvSpPr>
      <xdr:spPr>
        <a:xfrm>
          <a:off x="264287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241300" y="228601"/>
          <a:ext cx="62004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B00-000003000000}"/>
            </a:ext>
          </a:extLst>
        </xdr:cNvPr>
        <xdr:cNvSpPr/>
      </xdr:nvSpPr>
      <xdr:spPr>
        <a:xfrm>
          <a:off x="264287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241300" y="228601"/>
          <a:ext cx="62004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C00-000003000000}"/>
            </a:ext>
          </a:extLst>
        </xdr:cNvPr>
        <xdr:cNvSpPr/>
      </xdr:nvSpPr>
      <xdr:spPr>
        <a:xfrm>
          <a:off x="264287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xfrm>
          <a:off x="241300" y="228601"/>
          <a:ext cx="62004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D00-000003000000}"/>
            </a:ext>
          </a:extLst>
        </xdr:cNvPr>
        <xdr:cNvSpPr/>
      </xdr:nvSpPr>
      <xdr:spPr>
        <a:xfrm>
          <a:off x="264287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25400</xdr:colOff>
      <xdr:row>0</xdr:row>
      <xdr:rowOff>228601</xdr:rowOff>
    </xdr:from>
    <xdr:to>
      <xdr:col>5</xdr:col>
      <xdr:colOff>866497</xdr:colOff>
      <xdr:row>0</xdr:row>
      <xdr:rowOff>2362200</xdr:rowOff>
    </xdr:to>
    <xdr:pic>
      <xdr:nvPicPr>
        <xdr:cNvPr id="2" name="Picture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xfrm>
          <a:off x="241300" y="228601"/>
          <a:ext cx="6200497" cy="2133599"/>
        </a:xfrm>
        <a:prstGeom prst="rect">
          <a:avLst/>
        </a:prstGeom>
      </xdr:spPr>
    </xdr:pic>
    <xdr:clientData/>
  </xdr:twoCellAnchor>
  <xdr:twoCellAnchor editAs="oneCell">
    <xdr:from>
      <xdr:col>19</xdr:col>
      <xdr:colOff>152400</xdr:colOff>
      <xdr:row>0</xdr:row>
      <xdr:rowOff>304800</xdr:rowOff>
    </xdr:from>
    <xdr:to>
      <xdr:col>19</xdr:col>
      <xdr:colOff>1524000</xdr:colOff>
      <xdr:row>0</xdr:row>
      <xdr:rowOff>762000</xdr:rowOff>
    </xdr:to>
    <xdr:sp macro="" textlink="">
      <xdr:nvSpPr>
        <xdr:cNvPr id="3" name="Rounded Rectangle 2" descr="Click to watch introductory video.">
          <a:hlinkClick xmlns:r="http://schemas.openxmlformats.org/officeDocument/2006/relationships" r:id="rId2" tooltip="Click to watch introductory video."/>
          <a:extLst>
            <a:ext uri="{FF2B5EF4-FFF2-40B4-BE49-F238E27FC236}">
              <a16:creationId xmlns:a16="http://schemas.microsoft.com/office/drawing/2014/main" id="{00000000-0008-0000-0E00-000003000000}"/>
            </a:ext>
          </a:extLst>
        </xdr:cNvPr>
        <xdr:cNvSpPr/>
      </xdr:nvSpPr>
      <xdr:spPr>
        <a:xfrm>
          <a:off x="26428700" y="304800"/>
          <a:ext cx="1371600" cy="457200"/>
        </a:xfrm>
        <a:prstGeom prst="roundRect">
          <a:avLst/>
        </a:prstGeom>
        <a:solidFill>
          <a:srgbClr val="800F2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latin typeface="Helvetica" pitchFamily="2" charset="0"/>
            </a:rPr>
            <a:t>Help</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3" Type="http://schemas.openxmlformats.org/officeDocument/2006/relationships/hyperlink" Target="https://youtu.be/KkS18KNJCkY" TargetMode="External"/><Relationship Id="rId18" Type="http://schemas.openxmlformats.org/officeDocument/2006/relationships/hyperlink" Target="https://youtu.be/gx1Ex38j3Ec" TargetMode="External"/><Relationship Id="rId26" Type="http://schemas.openxmlformats.org/officeDocument/2006/relationships/hyperlink" Target="https://youtu.be/N_XH11AQMwk" TargetMode="External"/><Relationship Id="rId39" Type="http://schemas.openxmlformats.org/officeDocument/2006/relationships/drawing" Target="../drawings/drawing3.xml"/><Relationship Id="rId21" Type="http://schemas.openxmlformats.org/officeDocument/2006/relationships/hyperlink" Target="https://youtu.be/fKELjulrULA" TargetMode="External"/><Relationship Id="rId34" Type="http://schemas.openxmlformats.org/officeDocument/2006/relationships/hyperlink" Target="https://www.youtube.com/watch?v=4AObAU-EcYE&amp;t=1s" TargetMode="External"/><Relationship Id="rId7" Type="http://schemas.openxmlformats.org/officeDocument/2006/relationships/hyperlink" Target="https://youtu.be/zPwoGanhQ28" TargetMode="External"/><Relationship Id="rId12" Type="http://schemas.openxmlformats.org/officeDocument/2006/relationships/hyperlink" Target="https://youtu.be/_hDxEomiZHw" TargetMode="External"/><Relationship Id="rId17" Type="http://schemas.openxmlformats.org/officeDocument/2006/relationships/hyperlink" Target="https://youtu.be/njujfUjkz0k" TargetMode="External"/><Relationship Id="rId25" Type="http://schemas.openxmlformats.org/officeDocument/2006/relationships/hyperlink" Target="https://youtu.be/dkQYRYO3YrY" TargetMode="External"/><Relationship Id="rId33" Type="http://schemas.openxmlformats.org/officeDocument/2006/relationships/hyperlink" Target="https://www.youtube.com/watch?v=4T9UQ4FBVXI&amp;t=174s" TargetMode="External"/><Relationship Id="rId38" Type="http://schemas.openxmlformats.org/officeDocument/2006/relationships/hyperlink" Target="https://www.youtube.com/watch?v=QhVC_AnZYYM" TargetMode="External"/><Relationship Id="rId2" Type="http://schemas.openxmlformats.org/officeDocument/2006/relationships/hyperlink" Target="https://youtu.be/ZyJSt05zXOs" TargetMode="External"/><Relationship Id="rId16" Type="http://schemas.openxmlformats.org/officeDocument/2006/relationships/hyperlink" Target="https://youtu.be/FeZrIhmvoJI" TargetMode="External"/><Relationship Id="rId20" Type="http://schemas.openxmlformats.org/officeDocument/2006/relationships/hyperlink" Target="https://youtu.be/ODft8vnXhlE" TargetMode="External"/><Relationship Id="rId29" Type="http://schemas.openxmlformats.org/officeDocument/2006/relationships/hyperlink" Target="https://www.youtube.com/watch?v=e1p1VnXmdLI" TargetMode="External"/><Relationship Id="rId1" Type="http://schemas.openxmlformats.org/officeDocument/2006/relationships/hyperlink" Target="https://youtu.be/isAJB6MKUg0" TargetMode="External"/><Relationship Id="rId6" Type="http://schemas.openxmlformats.org/officeDocument/2006/relationships/hyperlink" Target="https://youtu.be/S4NlX83DqVE" TargetMode="External"/><Relationship Id="rId11" Type="http://schemas.openxmlformats.org/officeDocument/2006/relationships/hyperlink" Target="https://youtu.be/RpBHbCFcUe4" TargetMode="External"/><Relationship Id="rId24" Type="http://schemas.openxmlformats.org/officeDocument/2006/relationships/hyperlink" Target="https://youtu.be/WkWzoiKQE2I" TargetMode="External"/><Relationship Id="rId32" Type="http://schemas.openxmlformats.org/officeDocument/2006/relationships/hyperlink" Target="https://www.youtube.com/watch?v=CnBmiBqp-AI" TargetMode="External"/><Relationship Id="rId37" Type="http://schemas.openxmlformats.org/officeDocument/2006/relationships/hyperlink" Target="https://www.youtube.com/watch?v=3bCEilt6FqU" TargetMode="External"/><Relationship Id="rId5" Type="http://schemas.openxmlformats.org/officeDocument/2006/relationships/hyperlink" Target="https://youtu.be/N4Zy9X4l09M" TargetMode="External"/><Relationship Id="rId15" Type="http://schemas.openxmlformats.org/officeDocument/2006/relationships/hyperlink" Target="https://youtu.be/lsAFY5Dv7E8" TargetMode="External"/><Relationship Id="rId23" Type="http://schemas.openxmlformats.org/officeDocument/2006/relationships/hyperlink" Target="https://youtu.be/B13-AZVWchA" TargetMode="External"/><Relationship Id="rId28" Type="http://schemas.openxmlformats.org/officeDocument/2006/relationships/hyperlink" Target="https://www.youtube.com/watch?v=e1p1VnXmdLI" TargetMode="External"/><Relationship Id="rId36" Type="http://schemas.openxmlformats.org/officeDocument/2006/relationships/hyperlink" Target="https://www.youtube.com/watch?v=XowKMitOVNc" TargetMode="External"/><Relationship Id="rId10" Type="http://schemas.openxmlformats.org/officeDocument/2006/relationships/hyperlink" Target="https://youtu.be/RLfnie5wMyA" TargetMode="External"/><Relationship Id="rId19" Type="http://schemas.openxmlformats.org/officeDocument/2006/relationships/hyperlink" Target="https://youtu.be/e5FbyMzSTAY" TargetMode="External"/><Relationship Id="rId31" Type="http://schemas.openxmlformats.org/officeDocument/2006/relationships/hyperlink" Target="https://www.youtube.com/watch?v=vfg4nfGBVNs" TargetMode="External"/><Relationship Id="rId4" Type="http://schemas.openxmlformats.org/officeDocument/2006/relationships/hyperlink" Target="https://youtu.be/N4Zy9X4l09M" TargetMode="External"/><Relationship Id="rId9" Type="http://schemas.openxmlformats.org/officeDocument/2006/relationships/hyperlink" Target="https://youtu.be/0fbeVIlC7SU" TargetMode="External"/><Relationship Id="rId14" Type="http://schemas.openxmlformats.org/officeDocument/2006/relationships/hyperlink" Target="https://youtu.be/m6HXwAN-gdw" TargetMode="External"/><Relationship Id="rId22" Type="http://schemas.openxmlformats.org/officeDocument/2006/relationships/hyperlink" Target="https://youtu.be/vre8HM0vcXE" TargetMode="External"/><Relationship Id="rId27" Type="http://schemas.openxmlformats.org/officeDocument/2006/relationships/hyperlink" Target="https://www.youtube.com/watch?v=wIB_X2N6020" TargetMode="External"/><Relationship Id="rId30" Type="http://schemas.openxmlformats.org/officeDocument/2006/relationships/hyperlink" Target="https://www.youtube.com/watch?v=Aq8Tp5r-DZo" TargetMode="External"/><Relationship Id="rId35" Type="http://schemas.openxmlformats.org/officeDocument/2006/relationships/hyperlink" Target="https://www.youtube.com/watch?v=wYREQkVtvEc&amp;t=236s" TargetMode="External"/><Relationship Id="rId8" Type="http://schemas.openxmlformats.org/officeDocument/2006/relationships/hyperlink" Target="https://youtu.be/cA14CAjiIyc" TargetMode="External"/><Relationship Id="rId3" Type="http://schemas.openxmlformats.org/officeDocument/2006/relationships/hyperlink" Target="https://youtu.be/pimRRnQanjY"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3.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4.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5.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6.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7.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800F20"/>
  </sheetPr>
  <dimension ref="A1:G10"/>
  <sheetViews>
    <sheetView showGridLines="0" showRowColHeaders="0" tabSelected="1" workbookViewId="0">
      <selection activeCell="C4" sqref="C4:E5"/>
    </sheetView>
  </sheetViews>
  <sheetFormatPr baseColWidth="10" defaultColWidth="0" defaultRowHeight="16" zeroHeight="1"/>
  <cols>
    <col min="1" max="2" width="2.83203125" customWidth="1"/>
    <col min="3" max="4" width="37.83203125" customWidth="1"/>
    <col min="5" max="5" width="64" customWidth="1"/>
    <col min="6" max="7" width="2.83203125" customWidth="1"/>
    <col min="8" max="16384" width="10.83203125" hidden="1"/>
  </cols>
  <sheetData>
    <row r="1" spans="1:7" ht="100" customHeight="1">
      <c r="A1" s="1"/>
      <c r="B1" s="1"/>
      <c r="C1" s="1"/>
      <c r="D1" s="282" t="s">
        <v>192</v>
      </c>
      <c r="E1" s="283"/>
      <c r="F1" s="1"/>
      <c r="G1" s="1"/>
    </row>
    <row r="2" spans="1:7"/>
    <row r="3" spans="1:7" ht="35" customHeight="1">
      <c r="B3" s="6"/>
      <c r="C3" s="7" t="s">
        <v>0</v>
      </c>
      <c r="D3" s="7"/>
      <c r="E3" s="7"/>
      <c r="F3" s="8"/>
    </row>
    <row r="4" spans="1:7" ht="178" customHeight="1">
      <c r="B4" s="9"/>
      <c r="C4" s="286" t="s">
        <v>193</v>
      </c>
      <c r="D4" s="286"/>
      <c r="E4" s="286"/>
      <c r="F4" s="10"/>
    </row>
    <row r="5" spans="1:7" ht="40" customHeight="1">
      <c r="B5" s="9"/>
      <c r="C5" s="286"/>
      <c r="D5" s="286"/>
      <c r="E5" s="286"/>
      <c r="F5" s="10"/>
    </row>
    <row r="6" spans="1:7" ht="23" customHeight="1">
      <c r="B6" s="11"/>
      <c r="C6" s="284"/>
      <c r="D6" s="284"/>
      <c r="E6" s="284"/>
      <c r="F6" s="12"/>
    </row>
    <row r="7" spans="1:7"/>
    <row r="8" spans="1:7">
      <c r="B8" s="285" t="s">
        <v>240</v>
      </c>
      <c r="C8" s="285"/>
      <c r="D8" s="285"/>
      <c r="E8" s="285"/>
      <c r="F8" s="285"/>
    </row>
    <row r="9" spans="1:7">
      <c r="B9" s="281">
        <v>43421</v>
      </c>
      <c r="C9" s="281"/>
      <c r="D9" s="281"/>
      <c r="E9" s="281"/>
      <c r="F9" s="281"/>
    </row>
    <row r="10" spans="1:7"/>
  </sheetData>
  <sheetProtection selectLockedCells="1" selectUnlockedCells="1"/>
  <mergeCells count="5">
    <mergeCell ref="B9:F9"/>
    <mergeCell ref="D1:E1"/>
    <mergeCell ref="C6:E6"/>
    <mergeCell ref="B8:F8"/>
    <mergeCell ref="C4:E5"/>
  </mergeCells>
  <printOptions horizontalCentered="1"/>
  <pageMargins left="0.25" right="0.25" top="0.25" bottom="0.25" header="0" footer="0"/>
  <pageSetup orientation="landscape"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00F20"/>
  </sheetPr>
  <dimension ref="A1:BL13"/>
  <sheetViews>
    <sheetView showGridLines="0" showRowColHeaders="0" workbookViewId="0">
      <selection activeCell="E24" sqref="E24"/>
    </sheetView>
  </sheetViews>
  <sheetFormatPr baseColWidth="10" defaultColWidth="0" defaultRowHeight="16"/>
  <cols>
    <col min="1" max="3" width="2.83203125" customWidth="1"/>
    <col min="4" max="6" width="37.83203125" customWidth="1"/>
    <col min="7" max="9" width="2.83203125" customWidth="1"/>
    <col min="10" max="18" width="10.83203125" hidden="1" customWidth="1"/>
    <col min="19" max="64" width="0" hidden="1" customWidth="1"/>
    <col min="65" max="16384" width="10.83203125" hidden="1"/>
  </cols>
  <sheetData>
    <row r="1" spans="1:9" ht="100" customHeight="1">
      <c r="A1" s="1"/>
      <c r="B1" s="1"/>
      <c r="C1" s="1"/>
      <c r="D1" s="1"/>
      <c r="E1" s="283" t="s">
        <v>39</v>
      </c>
      <c r="F1" s="283"/>
      <c r="G1" s="13"/>
      <c r="H1" s="1"/>
      <c r="I1" s="1"/>
    </row>
    <row r="3" spans="1:9" ht="56" customHeight="1">
      <c r="B3" s="41"/>
      <c r="C3" s="288" t="s">
        <v>80</v>
      </c>
      <c r="D3" s="288"/>
      <c r="E3" s="288"/>
      <c r="F3" s="288"/>
      <c r="G3" s="288"/>
      <c r="H3" s="42"/>
    </row>
    <row r="4" spans="1:9" ht="20" customHeight="1">
      <c r="B4" s="31"/>
      <c r="C4" s="29"/>
      <c r="D4" s="28"/>
      <c r="E4" s="28"/>
      <c r="F4" s="28"/>
      <c r="G4" s="28"/>
      <c r="H4" s="32"/>
    </row>
    <row r="5" spans="1:9" ht="70" customHeight="1">
      <c r="B5" s="31"/>
      <c r="C5" s="289" t="s">
        <v>136</v>
      </c>
      <c r="D5" s="290"/>
      <c r="E5" s="290"/>
      <c r="F5" s="290"/>
      <c r="G5" s="291"/>
      <c r="H5" s="32"/>
    </row>
    <row r="6" spans="1:9" ht="23" customHeight="1">
      <c r="B6" s="31"/>
      <c r="C6" s="29"/>
      <c r="D6" s="292"/>
      <c r="E6" s="292"/>
      <c r="F6" s="292"/>
      <c r="G6" s="30"/>
      <c r="H6" s="32"/>
    </row>
    <row r="7" spans="1:9" ht="23" customHeight="1">
      <c r="B7" s="31"/>
      <c r="C7" s="29"/>
      <c r="D7" s="30"/>
      <c r="E7" s="30"/>
      <c r="F7" s="30"/>
      <c r="G7" s="30"/>
      <c r="H7" s="32"/>
    </row>
    <row r="8" spans="1:9" ht="23" customHeight="1">
      <c r="B8" s="31"/>
      <c r="C8" s="106"/>
      <c r="D8" s="107"/>
      <c r="E8" s="107"/>
      <c r="F8" s="107"/>
      <c r="G8" s="108"/>
      <c r="H8" s="32"/>
    </row>
    <row r="9" spans="1:9" ht="409" customHeight="1">
      <c r="B9" s="31"/>
      <c r="C9" s="109"/>
      <c r="D9" s="287" t="str">
        <f>IF(helpTopicSelected&lt;&gt;"[Click to Select Help Topic]",VLOOKUP(helpTopicSelected,tblHelpWithoutColumnHeaders,MATCH("Help Text",tblHelpColumnHeaders,0),0),"")</f>
        <v/>
      </c>
      <c r="E9" s="287"/>
      <c r="F9" s="287"/>
      <c r="G9" s="110"/>
      <c r="H9" s="32"/>
    </row>
    <row r="10" spans="1:9" ht="409" customHeight="1">
      <c r="B10" s="31"/>
      <c r="C10" s="109"/>
      <c r="D10" s="287"/>
      <c r="E10" s="287"/>
      <c r="F10" s="287"/>
      <c r="G10" s="110"/>
      <c r="H10" s="32"/>
    </row>
    <row r="11" spans="1:9" ht="23" customHeight="1">
      <c r="B11" s="31"/>
      <c r="C11" s="111"/>
      <c r="D11" s="112"/>
      <c r="E11" s="112"/>
      <c r="F11" s="112"/>
      <c r="G11" s="113"/>
      <c r="H11" s="32"/>
    </row>
    <row r="12" spans="1:9" ht="23" customHeight="1">
      <c r="B12" s="33"/>
      <c r="C12" s="36"/>
      <c r="D12" s="34"/>
      <c r="E12" s="34"/>
      <c r="F12" s="34"/>
      <c r="G12" s="34"/>
      <c r="H12" s="35"/>
    </row>
    <row r="13" spans="1:9" ht="35" customHeight="1"/>
  </sheetData>
  <sheetProtection selectLockedCells="1"/>
  <mergeCells count="5">
    <mergeCell ref="D9:F10"/>
    <mergeCell ref="C3:G3"/>
    <mergeCell ref="C5:G5"/>
    <mergeCell ref="E1:F1"/>
    <mergeCell ref="D6:F6"/>
  </mergeCells>
  <dataValidations count="1">
    <dataValidation type="list" allowBlank="1" showInputMessage="1" showErrorMessage="1" sqref="C5" xr:uid="{00000000-0002-0000-0100-000000000000}">
      <formula1>listHelpTopics</formula1>
    </dataValidation>
  </dataValidations>
  <printOptions horizontalCentered="1"/>
  <pageMargins left="0.25" right="0.25" top="0.25" bottom="0.25" header="0" footer="0"/>
  <pageSetup orientation="landscape"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800F20"/>
  </sheetPr>
  <dimension ref="A1:H73"/>
  <sheetViews>
    <sheetView showGridLines="0" showRowColHeaders="0" workbookViewId="0">
      <selection activeCell="E24" sqref="E24"/>
    </sheetView>
  </sheetViews>
  <sheetFormatPr baseColWidth="10" defaultColWidth="10.83203125" defaultRowHeight="16"/>
  <cols>
    <col min="1" max="3" width="2.83203125" customWidth="1"/>
    <col min="4" max="4" width="20.83203125" customWidth="1"/>
    <col min="5" max="5" width="120.83203125" customWidth="1"/>
    <col min="6" max="8" width="2.83203125" customWidth="1"/>
    <col min="9" max="63" width="10.83203125" customWidth="1"/>
  </cols>
  <sheetData>
    <row r="1" spans="1:8" ht="100" customHeight="1">
      <c r="A1" s="121"/>
      <c r="B1" s="121"/>
      <c r="C1" s="121"/>
      <c r="D1" s="121"/>
      <c r="E1" s="153"/>
      <c r="F1" s="118"/>
      <c r="G1" s="121"/>
      <c r="H1" s="121"/>
    </row>
    <row r="3" spans="1:8" ht="56" customHeight="1">
      <c r="B3" s="41"/>
      <c r="C3" s="288" t="s">
        <v>134</v>
      </c>
      <c r="D3" s="288"/>
      <c r="E3" s="288"/>
      <c r="F3" s="288"/>
      <c r="G3" s="42"/>
    </row>
    <row r="4" spans="1:8" ht="20" customHeight="1">
      <c r="B4" s="31"/>
      <c r="C4" s="29"/>
      <c r="D4" s="119"/>
      <c r="E4" s="151"/>
      <c r="F4" s="119"/>
      <c r="G4" s="32"/>
    </row>
    <row r="5" spans="1:8" ht="23" customHeight="1">
      <c r="B5" s="31"/>
      <c r="C5" s="29"/>
      <c r="D5" s="120"/>
      <c r="E5" s="152"/>
      <c r="F5" s="120"/>
      <c r="G5" s="32"/>
    </row>
    <row r="6" spans="1:8" ht="23" customHeight="1">
      <c r="B6" s="31"/>
      <c r="C6" s="106"/>
      <c r="D6" s="107"/>
      <c r="E6" s="107"/>
      <c r="F6" s="108"/>
      <c r="G6" s="32"/>
    </row>
    <row r="7" spans="1:8" ht="80" customHeight="1">
      <c r="B7" s="31"/>
      <c r="C7" s="156"/>
      <c r="D7" s="158" t="s">
        <v>109</v>
      </c>
      <c r="E7" s="158" t="s">
        <v>110</v>
      </c>
      <c r="F7" s="157"/>
      <c r="G7" s="32"/>
    </row>
    <row r="8" spans="1:8" ht="23" customHeight="1">
      <c r="B8" s="31"/>
      <c r="C8" s="156"/>
      <c r="D8" s="148"/>
      <c r="E8" s="148"/>
      <c r="F8" s="157"/>
      <c r="G8" s="32"/>
    </row>
    <row r="9" spans="1:8" ht="40" customHeight="1">
      <c r="B9" s="31"/>
      <c r="C9" s="109"/>
      <c r="D9" s="293" t="s">
        <v>115</v>
      </c>
      <c r="E9" s="294"/>
      <c r="F9" s="110"/>
      <c r="G9" s="32"/>
    </row>
    <row r="10" spans="1:8" ht="40" customHeight="1">
      <c r="B10" s="31"/>
      <c r="C10" s="109"/>
      <c r="D10" s="159" t="s">
        <v>111</v>
      </c>
      <c r="E10" s="162" t="s">
        <v>116</v>
      </c>
      <c r="F10" s="110"/>
      <c r="G10" s="32"/>
    </row>
    <row r="11" spans="1:8" ht="40" customHeight="1">
      <c r="B11" s="31"/>
      <c r="C11" s="109"/>
      <c r="D11" s="161" t="s">
        <v>111</v>
      </c>
      <c r="E11" s="162" t="s">
        <v>117</v>
      </c>
      <c r="F11" s="110"/>
      <c r="G11" s="32"/>
    </row>
    <row r="12" spans="1:8" ht="40" customHeight="1">
      <c r="B12" s="31"/>
      <c r="C12" s="109"/>
      <c r="D12" s="164"/>
      <c r="E12" s="165"/>
      <c r="F12" s="110"/>
      <c r="G12" s="32"/>
    </row>
    <row r="13" spans="1:8" ht="40" customHeight="1">
      <c r="B13" s="31"/>
      <c r="C13" s="109"/>
      <c r="D13" s="155"/>
      <c r="E13" s="155"/>
      <c r="F13" s="110"/>
      <c r="G13" s="32"/>
    </row>
    <row r="14" spans="1:8" ht="40" customHeight="1">
      <c r="B14" s="31"/>
      <c r="C14" s="109"/>
      <c r="D14" s="293" t="s">
        <v>112</v>
      </c>
      <c r="E14" s="294"/>
      <c r="F14" s="110"/>
      <c r="G14" s="32"/>
    </row>
    <row r="15" spans="1:8" ht="40" customHeight="1">
      <c r="B15" s="31"/>
      <c r="C15" s="109"/>
      <c r="D15" s="159" t="s">
        <v>111</v>
      </c>
      <c r="E15" s="160" t="s">
        <v>86</v>
      </c>
      <c r="F15" s="110"/>
      <c r="G15" s="32"/>
    </row>
    <row r="16" spans="1:8" ht="40" customHeight="1">
      <c r="B16" s="31"/>
      <c r="C16" s="109"/>
      <c r="D16" s="161" t="s">
        <v>111</v>
      </c>
      <c r="E16" s="162" t="s">
        <v>88</v>
      </c>
      <c r="F16" s="110"/>
      <c r="G16" s="32"/>
    </row>
    <row r="17" spans="2:7" ht="40" customHeight="1">
      <c r="B17" s="31"/>
      <c r="C17" s="109"/>
      <c r="D17" s="161" t="s">
        <v>111</v>
      </c>
      <c r="E17" s="162" t="s">
        <v>90</v>
      </c>
      <c r="F17" s="110"/>
      <c r="G17" s="32"/>
    </row>
    <row r="18" spans="2:7" ht="40" customHeight="1">
      <c r="B18" s="31"/>
      <c r="C18" s="109"/>
      <c r="D18" s="161" t="s">
        <v>111</v>
      </c>
      <c r="E18" s="163" t="s">
        <v>92</v>
      </c>
      <c r="F18" s="110"/>
      <c r="G18" s="32"/>
    </row>
    <row r="19" spans="2:7" ht="40" customHeight="1">
      <c r="B19" s="31"/>
      <c r="C19" s="109"/>
      <c r="D19" s="161" t="s">
        <v>111</v>
      </c>
      <c r="E19" s="162" t="s">
        <v>94</v>
      </c>
      <c r="F19" s="110"/>
      <c r="G19" s="32"/>
    </row>
    <row r="20" spans="2:7" ht="40" customHeight="1">
      <c r="B20" s="31"/>
      <c r="C20" s="109"/>
      <c r="D20" s="161" t="s">
        <v>111</v>
      </c>
      <c r="E20" s="162" t="s">
        <v>96</v>
      </c>
      <c r="F20" s="110"/>
      <c r="G20" s="32"/>
    </row>
    <row r="21" spans="2:7" ht="40" customHeight="1">
      <c r="B21" s="31"/>
      <c r="C21" s="109"/>
      <c r="D21" s="161" t="s">
        <v>111</v>
      </c>
      <c r="E21" s="162" t="s">
        <v>97</v>
      </c>
      <c r="F21" s="110"/>
      <c r="G21" s="32"/>
    </row>
    <row r="22" spans="2:7" ht="40" customHeight="1">
      <c r="B22" s="31"/>
      <c r="C22" s="109"/>
      <c r="D22" s="161" t="s">
        <v>111</v>
      </c>
      <c r="E22" s="162" t="s">
        <v>98</v>
      </c>
      <c r="F22" s="110"/>
      <c r="G22" s="32"/>
    </row>
    <row r="23" spans="2:7" ht="40" customHeight="1">
      <c r="B23" s="31"/>
      <c r="C23" s="109"/>
      <c r="D23" s="161" t="s">
        <v>111</v>
      </c>
      <c r="E23" s="162" t="s">
        <v>99</v>
      </c>
      <c r="F23" s="110"/>
      <c r="G23" s="32"/>
    </row>
    <row r="24" spans="2:7" ht="40" customHeight="1">
      <c r="B24" s="31"/>
      <c r="C24" s="109"/>
      <c r="D24" s="161" t="s">
        <v>111</v>
      </c>
      <c r="E24" s="162" t="s">
        <v>100</v>
      </c>
      <c r="F24" s="110"/>
      <c r="G24" s="32"/>
    </row>
    <row r="25" spans="2:7" ht="40" customHeight="1">
      <c r="B25" s="31"/>
      <c r="C25" s="109"/>
      <c r="D25" s="161" t="s">
        <v>111</v>
      </c>
      <c r="E25" s="162" t="s">
        <v>101</v>
      </c>
      <c r="F25" s="110"/>
      <c r="G25" s="32"/>
    </row>
    <row r="26" spans="2:7" ht="40" customHeight="1">
      <c r="B26" s="31"/>
      <c r="C26" s="109"/>
      <c r="D26" s="164"/>
      <c r="E26" s="165"/>
      <c r="F26" s="110"/>
      <c r="G26" s="32"/>
    </row>
    <row r="27" spans="2:7" ht="40" customHeight="1">
      <c r="B27" s="31"/>
      <c r="C27" s="109"/>
      <c r="D27" s="155"/>
      <c r="E27" s="155"/>
      <c r="F27" s="110"/>
      <c r="G27" s="32"/>
    </row>
    <row r="28" spans="2:7" ht="40" customHeight="1">
      <c r="B28" s="31"/>
      <c r="C28" s="109"/>
      <c r="D28" s="293" t="s">
        <v>113</v>
      </c>
      <c r="E28" s="294"/>
      <c r="F28" s="110"/>
      <c r="G28" s="32"/>
    </row>
    <row r="29" spans="2:7" ht="40" customHeight="1">
      <c r="B29" s="31"/>
      <c r="C29" s="109"/>
      <c r="D29" s="159" t="s">
        <v>111</v>
      </c>
      <c r="E29" s="162" t="s">
        <v>102</v>
      </c>
      <c r="F29" s="110"/>
      <c r="G29" s="32"/>
    </row>
    <row r="30" spans="2:7" ht="40" customHeight="1">
      <c r="B30" s="31"/>
      <c r="C30" s="109"/>
      <c r="D30" s="161" t="s">
        <v>111</v>
      </c>
      <c r="E30" s="162" t="s">
        <v>9</v>
      </c>
      <c r="F30" s="110"/>
      <c r="G30" s="32"/>
    </row>
    <row r="31" spans="2:7" ht="40" customHeight="1">
      <c r="B31" s="31"/>
      <c r="C31" s="109"/>
      <c r="D31" s="161" t="s">
        <v>111</v>
      </c>
      <c r="E31" s="162" t="s">
        <v>103</v>
      </c>
      <c r="F31" s="110"/>
      <c r="G31" s="32"/>
    </row>
    <row r="32" spans="2:7" ht="40" customHeight="1">
      <c r="B32" s="31"/>
      <c r="C32" s="109"/>
      <c r="D32" s="161" t="s">
        <v>111</v>
      </c>
      <c r="E32" s="162" t="s">
        <v>104</v>
      </c>
      <c r="F32" s="110"/>
      <c r="G32" s="32"/>
    </row>
    <row r="33" spans="2:7" ht="40" customHeight="1">
      <c r="B33" s="31"/>
      <c r="C33" s="109"/>
      <c r="D33" s="161" t="s">
        <v>111</v>
      </c>
      <c r="E33" s="162" t="s">
        <v>105</v>
      </c>
      <c r="F33" s="110"/>
      <c r="G33" s="32"/>
    </row>
    <row r="34" spans="2:7" ht="40" customHeight="1">
      <c r="B34" s="31"/>
      <c r="C34" s="109"/>
      <c r="D34" s="161" t="s">
        <v>111</v>
      </c>
      <c r="E34" s="162" t="s">
        <v>106</v>
      </c>
      <c r="F34" s="110"/>
      <c r="G34" s="32"/>
    </row>
    <row r="35" spans="2:7" ht="39" customHeight="1">
      <c r="B35" s="31"/>
      <c r="C35" s="109"/>
      <c r="D35" s="161" t="s">
        <v>111</v>
      </c>
      <c r="E35" s="162" t="s">
        <v>107</v>
      </c>
      <c r="F35" s="110"/>
      <c r="G35" s="32"/>
    </row>
    <row r="36" spans="2:7" ht="40" customHeight="1">
      <c r="B36" s="31"/>
      <c r="C36" s="109"/>
      <c r="D36" s="161" t="s">
        <v>111</v>
      </c>
      <c r="E36" s="162" t="s">
        <v>108</v>
      </c>
      <c r="F36" s="110"/>
      <c r="G36" s="32"/>
    </row>
    <row r="37" spans="2:7" ht="40" customHeight="1">
      <c r="B37" s="31"/>
      <c r="C37" s="109"/>
      <c r="D37" s="164"/>
      <c r="E37" s="165"/>
      <c r="F37" s="110"/>
      <c r="G37" s="32"/>
    </row>
    <row r="38" spans="2:7" ht="40" customHeight="1">
      <c r="B38" s="31"/>
      <c r="C38" s="109"/>
      <c r="D38" s="155"/>
      <c r="E38" s="155"/>
      <c r="F38" s="110"/>
      <c r="G38" s="32"/>
    </row>
    <row r="39" spans="2:7" ht="40" customHeight="1">
      <c r="B39" s="31"/>
      <c r="C39" s="109"/>
      <c r="D39" s="293" t="s">
        <v>114</v>
      </c>
      <c r="E39" s="294"/>
      <c r="F39" s="110"/>
      <c r="G39" s="32"/>
    </row>
    <row r="40" spans="2:7" ht="40" customHeight="1">
      <c r="B40" s="31"/>
      <c r="C40" s="109"/>
      <c r="D40" s="159" t="s">
        <v>111</v>
      </c>
      <c r="E40" s="162" t="s">
        <v>85</v>
      </c>
      <c r="F40" s="110"/>
      <c r="G40" s="32"/>
    </row>
    <row r="41" spans="2:7" ht="40" customHeight="1">
      <c r="B41" s="31"/>
      <c r="C41" s="109"/>
      <c r="D41" s="161" t="s">
        <v>111</v>
      </c>
      <c r="E41" s="162" t="s">
        <v>87</v>
      </c>
      <c r="F41" s="110"/>
      <c r="G41" s="32"/>
    </row>
    <row r="42" spans="2:7" ht="40" customHeight="1">
      <c r="B42" s="31"/>
      <c r="C42" s="109"/>
      <c r="D42" s="161" t="s">
        <v>111</v>
      </c>
      <c r="E42" s="162" t="s">
        <v>89</v>
      </c>
      <c r="F42" s="110"/>
      <c r="G42" s="32"/>
    </row>
    <row r="43" spans="2:7" ht="40" customHeight="1">
      <c r="B43" s="31"/>
      <c r="C43" s="109"/>
      <c r="D43" s="161" t="s">
        <v>111</v>
      </c>
      <c r="E43" s="162" t="s">
        <v>91</v>
      </c>
      <c r="F43" s="110"/>
      <c r="G43" s="32"/>
    </row>
    <row r="44" spans="2:7" ht="40" customHeight="1">
      <c r="B44" s="31"/>
      <c r="C44" s="109"/>
      <c r="D44" s="161" t="s">
        <v>111</v>
      </c>
      <c r="E44" s="162" t="s">
        <v>93</v>
      </c>
      <c r="F44" s="110"/>
      <c r="G44" s="32"/>
    </row>
    <row r="45" spans="2:7" ht="40" customHeight="1">
      <c r="B45" s="31"/>
      <c r="C45" s="109"/>
      <c r="D45" s="161" t="s">
        <v>111</v>
      </c>
      <c r="E45" s="162" t="s">
        <v>95</v>
      </c>
      <c r="F45" s="110"/>
      <c r="G45" s="32"/>
    </row>
    <row r="46" spans="2:7" ht="40" customHeight="1">
      <c r="B46" s="31"/>
      <c r="C46" s="109"/>
      <c r="D46" s="164"/>
      <c r="E46" s="165"/>
      <c r="F46" s="110"/>
      <c r="G46" s="32"/>
    </row>
    <row r="47" spans="2:7" ht="40" customHeight="1">
      <c r="B47" s="31"/>
      <c r="C47" s="109"/>
      <c r="D47" s="155"/>
      <c r="E47" s="155"/>
      <c r="F47" s="110"/>
      <c r="G47" s="32"/>
    </row>
    <row r="48" spans="2:7" ht="40" customHeight="1">
      <c r="B48" s="31"/>
      <c r="C48" s="109"/>
      <c r="D48" s="293" t="s">
        <v>118</v>
      </c>
      <c r="E48" s="294"/>
      <c r="F48" s="110"/>
      <c r="G48" s="32"/>
    </row>
    <row r="49" spans="2:7" ht="40" customHeight="1">
      <c r="B49" s="31"/>
      <c r="C49" s="109"/>
      <c r="D49" s="159" t="s">
        <v>111</v>
      </c>
      <c r="E49" s="162" t="s">
        <v>122</v>
      </c>
      <c r="F49" s="110"/>
      <c r="G49" s="32"/>
    </row>
    <row r="50" spans="2:7" ht="40" customHeight="1">
      <c r="B50" s="31"/>
      <c r="C50" s="109"/>
      <c r="D50" s="161" t="s">
        <v>111</v>
      </c>
      <c r="E50" s="162" t="s">
        <v>123</v>
      </c>
      <c r="F50" s="110"/>
      <c r="G50" s="32"/>
    </row>
    <row r="51" spans="2:7" ht="40" customHeight="1">
      <c r="B51" s="31"/>
      <c r="C51" s="109"/>
      <c r="D51" s="161" t="s">
        <v>111</v>
      </c>
      <c r="E51" s="162" t="s">
        <v>124</v>
      </c>
      <c r="F51" s="110"/>
      <c r="G51" s="32"/>
    </row>
    <row r="52" spans="2:7" ht="40" customHeight="1">
      <c r="B52" s="31"/>
      <c r="C52" s="109"/>
      <c r="D52" s="161" t="s">
        <v>111</v>
      </c>
      <c r="E52" s="162" t="s">
        <v>125</v>
      </c>
      <c r="F52" s="110"/>
      <c r="G52" s="32"/>
    </row>
    <row r="53" spans="2:7" ht="40" customHeight="1">
      <c r="B53" s="31"/>
      <c r="C53" s="109"/>
      <c r="D53" s="161" t="s">
        <v>111</v>
      </c>
      <c r="E53" s="162" t="s">
        <v>126</v>
      </c>
      <c r="F53" s="110"/>
      <c r="G53" s="32"/>
    </row>
    <row r="54" spans="2:7" ht="40" customHeight="1">
      <c r="B54" s="31"/>
      <c r="C54" s="109"/>
      <c r="D54" s="164"/>
      <c r="E54" s="165"/>
      <c r="F54" s="110"/>
      <c r="G54" s="32"/>
    </row>
    <row r="55" spans="2:7" ht="40" customHeight="1">
      <c r="B55" s="31"/>
      <c r="C55" s="109"/>
      <c r="D55" s="155"/>
      <c r="E55" s="155"/>
      <c r="F55" s="110"/>
      <c r="G55" s="32"/>
    </row>
    <row r="56" spans="2:7" ht="40" customHeight="1">
      <c r="B56" s="31"/>
      <c r="C56" s="109"/>
      <c r="D56" s="293" t="s">
        <v>119</v>
      </c>
      <c r="E56" s="294"/>
      <c r="F56" s="110"/>
      <c r="G56" s="32"/>
    </row>
    <row r="57" spans="2:7" ht="40" customHeight="1">
      <c r="B57" s="31"/>
      <c r="C57" s="109"/>
      <c r="D57" s="159" t="s">
        <v>111</v>
      </c>
      <c r="E57" s="162" t="s">
        <v>127</v>
      </c>
      <c r="F57" s="110"/>
      <c r="G57" s="32"/>
    </row>
    <row r="58" spans="2:7" ht="40" customHeight="1">
      <c r="B58" s="31"/>
      <c r="C58" s="109"/>
      <c r="D58" s="161" t="s">
        <v>111</v>
      </c>
      <c r="E58" s="162" t="s">
        <v>128</v>
      </c>
      <c r="F58" s="110"/>
      <c r="G58" s="32"/>
    </row>
    <row r="59" spans="2:7" ht="40" customHeight="1">
      <c r="B59" s="31"/>
      <c r="C59" s="109"/>
      <c r="D59" s="164"/>
      <c r="E59" s="165"/>
      <c r="F59" s="110"/>
      <c r="G59" s="32"/>
    </row>
    <row r="60" spans="2:7" ht="40" customHeight="1">
      <c r="B60" s="31"/>
      <c r="C60" s="109"/>
      <c r="D60" s="155"/>
      <c r="E60" s="155"/>
      <c r="F60" s="110"/>
      <c r="G60" s="32"/>
    </row>
    <row r="61" spans="2:7" ht="40" customHeight="1">
      <c r="B61" s="31"/>
      <c r="C61" s="109"/>
      <c r="D61" s="293" t="s">
        <v>120</v>
      </c>
      <c r="E61" s="294"/>
      <c r="F61" s="110"/>
      <c r="G61" s="32"/>
    </row>
    <row r="62" spans="2:7" ht="40" customHeight="1">
      <c r="B62" s="31"/>
      <c r="C62" s="109"/>
      <c r="D62" s="159" t="s">
        <v>111</v>
      </c>
      <c r="E62" s="162" t="s">
        <v>129</v>
      </c>
      <c r="F62" s="110"/>
      <c r="G62" s="32"/>
    </row>
    <row r="63" spans="2:7" ht="40" customHeight="1">
      <c r="B63" s="31"/>
      <c r="C63" s="109"/>
      <c r="D63" s="161" t="s">
        <v>111</v>
      </c>
      <c r="E63" s="162" t="s">
        <v>130</v>
      </c>
      <c r="F63" s="110"/>
      <c r="G63" s="32"/>
    </row>
    <row r="64" spans="2:7" ht="40" customHeight="1">
      <c r="B64" s="31"/>
      <c r="C64" s="109"/>
      <c r="D64" s="161" t="s">
        <v>111</v>
      </c>
      <c r="E64" s="162" t="s">
        <v>131</v>
      </c>
      <c r="F64" s="110"/>
      <c r="G64" s="32"/>
    </row>
    <row r="65" spans="2:7" ht="40" customHeight="1">
      <c r="B65" s="31"/>
      <c r="C65" s="109"/>
      <c r="D65" s="161" t="s">
        <v>111</v>
      </c>
      <c r="E65" s="162" t="s">
        <v>132</v>
      </c>
      <c r="F65" s="110"/>
      <c r="G65" s="32"/>
    </row>
    <row r="66" spans="2:7" ht="40" customHeight="1">
      <c r="B66" s="31"/>
      <c r="C66" s="109"/>
      <c r="D66" s="164"/>
      <c r="E66" s="165"/>
      <c r="F66" s="110"/>
      <c r="G66" s="32"/>
    </row>
    <row r="67" spans="2:7" ht="40" customHeight="1">
      <c r="B67" s="31"/>
      <c r="C67" s="109"/>
      <c r="D67" s="155"/>
      <c r="E67" s="155"/>
      <c r="F67" s="110"/>
      <c r="G67" s="32"/>
    </row>
    <row r="68" spans="2:7" ht="40" customHeight="1">
      <c r="B68" s="31"/>
      <c r="C68" s="109"/>
      <c r="D68" s="293" t="s">
        <v>121</v>
      </c>
      <c r="E68" s="294"/>
      <c r="F68" s="110"/>
      <c r="G68" s="32"/>
    </row>
    <row r="69" spans="2:7" ht="40" customHeight="1">
      <c r="B69" s="31"/>
      <c r="C69" s="109"/>
      <c r="D69" s="159" t="s">
        <v>111</v>
      </c>
      <c r="E69" s="162" t="s">
        <v>133</v>
      </c>
      <c r="F69" s="110"/>
      <c r="G69" s="32"/>
    </row>
    <row r="70" spans="2:7" ht="40" customHeight="1">
      <c r="B70" s="31"/>
      <c r="C70" s="109"/>
      <c r="D70" s="164"/>
      <c r="E70" s="165"/>
      <c r="F70" s="110"/>
      <c r="G70" s="32"/>
    </row>
    <row r="71" spans="2:7" ht="60" customHeight="1">
      <c r="B71" s="31"/>
      <c r="C71" s="149"/>
      <c r="D71" s="112"/>
      <c r="E71" s="112"/>
      <c r="F71" s="150"/>
      <c r="G71" s="32"/>
    </row>
    <row r="72" spans="2:7" ht="23" customHeight="1">
      <c r="B72" s="33"/>
      <c r="C72" s="36"/>
      <c r="D72" s="34"/>
      <c r="E72" s="34"/>
      <c r="F72" s="34"/>
      <c r="G72" s="35"/>
    </row>
    <row r="73" spans="2:7" ht="35" customHeight="1"/>
  </sheetData>
  <mergeCells count="9">
    <mergeCell ref="D56:E56"/>
    <mergeCell ref="D61:E61"/>
    <mergeCell ref="D68:E68"/>
    <mergeCell ref="C3:F3"/>
    <mergeCell ref="D14:E14"/>
    <mergeCell ref="D28:E28"/>
    <mergeCell ref="D39:E39"/>
    <mergeCell ref="D9:E9"/>
    <mergeCell ref="D48:E48"/>
  </mergeCells>
  <hyperlinks>
    <hyperlink ref="E15" r:id="rId1" xr:uid="{00000000-0004-0000-0200-000000000000}"/>
    <hyperlink ref="E16" r:id="rId2" xr:uid="{00000000-0004-0000-0200-000001000000}"/>
    <hyperlink ref="E17" r:id="rId3" xr:uid="{00000000-0004-0000-0200-000002000000}"/>
    <hyperlink ref="E19" r:id="rId4" xr:uid="{00000000-0004-0000-0200-000003000000}"/>
    <hyperlink ref="E20" r:id="rId5" xr:uid="{00000000-0004-0000-0200-000004000000}"/>
    <hyperlink ref="E21" r:id="rId6" xr:uid="{00000000-0004-0000-0200-000005000000}"/>
    <hyperlink ref="E22" r:id="rId7" xr:uid="{00000000-0004-0000-0200-000006000000}"/>
    <hyperlink ref="E23" r:id="rId8" xr:uid="{00000000-0004-0000-0200-000007000000}"/>
    <hyperlink ref="E24" r:id="rId9" xr:uid="{00000000-0004-0000-0200-000008000000}"/>
    <hyperlink ref="E25" r:id="rId10" xr:uid="{00000000-0004-0000-0200-000009000000}"/>
    <hyperlink ref="E29" r:id="rId11" xr:uid="{00000000-0004-0000-0200-00000A000000}"/>
    <hyperlink ref="E30" r:id="rId12" xr:uid="{00000000-0004-0000-0200-00000B000000}"/>
    <hyperlink ref="E31" r:id="rId13" xr:uid="{00000000-0004-0000-0200-00000C000000}"/>
    <hyperlink ref="E32" r:id="rId14" xr:uid="{00000000-0004-0000-0200-00000D000000}"/>
    <hyperlink ref="E33" r:id="rId15" xr:uid="{00000000-0004-0000-0200-00000E000000}"/>
    <hyperlink ref="E34" r:id="rId16" xr:uid="{00000000-0004-0000-0200-00000F000000}"/>
    <hyperlink ref="E35" r:id="rId17" xr:uid="{00000000-0004-0000-0200-000010000000}"/>
    <hyperlink ref="E36" r:id="rId18" xr:uid="{00000000-0004-0000-0200-000011000000}"/>
    <hyperlink ref="E40" r:id="rId19" xr:uid="{00000000-0004-0000-0200-000012000000}"/>
    <hyperlink ref="E41" r:id="rId20" xr:uid="{00000000-0004-0000-0200-000013000000}"/>
    <hyperlink ref="E42" r:id="rId21" xr:uid="{00000000-0004-0000-0200-000014000000}"/>
    <hyperlink ref="E43" r:id="rId22" xr:uid="{00000000-0004-0000-0200-000015000000}"/>
    <hyperlink ref="E44" r:id="rId23" xr:uid="{00000000-0004-0000-0200-000016000000}"/>
    <hyperlink ref="E45" r:id="rId24" xr:uid="{00000000-0004-0000-0200-000017000000}"/>
    <hyperlink ref="E10" r:id="rId25" xr:uid="{00000000-0004-0000-0200-000018000000}"/>
    <hyperlink ref="E11" r:id="rId26" xr:uid="{00000000-0004-0000-0200-000019000000}"/>
    <hyperlink ref="E49" r:id="rId27" xr:uid="{00000000-0004-0000-0200-00001A000000}"/>
    <hyperlink ref="E50" r:id="rId28" xr:uid="{00000000-0004-0000-0200-00001B000000}"/>
    <hyperlink ref="E51" r:id="rId29" xr:uid="{00000000-0004-0000-0200-00001C000000}"/>
    <hyperlink ref="E52" r:id="rId30" xr:uid="{00000000-0004-0000-0200-00001D000000}"/>
    <hyperlink ref="E53" r:id="rId31" xr:uid="{00000000-0004-0000-0200-00001E000000}"/>
    <hyperlink ref="E57" r:id="rId32" xr:uid="{00000000-0004-0000-0200-00001F000000}"/>
    <hyperlink ref="E58" r:id="rId33" xr:uid="{00000000-0004-0000-0200-000020000000}"/>
    <hyperlink ref="E62" r:id="rId34" xr:uid="{00000000-0004-0000-0200-000021000000}"/>
    <hyperlink ref="E63" r:id="rId35" xr:uid="{00000000-0004-0000-0200-000022000000}"/>
    <hyperlink ref="E64" r:id="rId36" xr:uid="{00000000-0004-0000-0200-000023000000}"/>
    <hyperlink ref="E65" r:id="rId37" xr:uid="{00000000-0004-0000-0200-000024000000}"/>
    <hyperlink ref="E69" r:id="rId38" xr:uid="{00000000-0004-0000-0200-000025000000}"/>
  </hyperlinks>
  <printOptions horizontalCentered="1"/>
  <pageMargins left="0.25" right="0.25" top="0.25" bottom="0.25" header="0" footer="0"/>
  <pageSetup orientation="landscape" horizontalDpi="0" verticalDpi="0"/>
  <drawing r:id="rId3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800F20"/>
  </sheetPr>
  <dimension ref="A1:BC23"/>
  <sheetViews>
    <sheetView showGridLines="0" showRowColHeaders="0" topLeftCell="A11" workbookViewId="0">
      <selection activeCell="J17" sqref="J17"/>
    </sheetView>
  </sheetViews>
  <sheetFormatPr baseColWidth="10" defaultColWidth="0" defaultRowHeight="16" zeroHeight="1"/>
  <cols>
    <col min="1" max="1" width="2.83203125" customWidth="1"/>
    <col min="2" max="4" width="8.83203125" customWidth="1"/>
    <col min="5" max="14" width="12.83203125" customWidth="1"/>
    <col min="15" max="15" width="2.83203125" customWidth="1"/>
    <col min="16" max="55" width="7.83203125" hidden="1" customWidth="1"/>
    <col min="56" max="16384" width="11" hidden="1"/>
  </cols>
  <sheetData>
    <row r="1" spans="1:51" ht="100" customHeight="1">
      <c r="A1" s="1"/>
      <c r="B1" s="297"/>
      <c r="C1" s="297"/>
      <c r="D1" s="297"/>
      <c r="E1" s="297"/>
      <c r="F1" s="297"/>
      <c r="G1" s="297"/>
      <c r="H1" s="295" t="s">
        <v>81</v>
      </c>
      <c r="I1" s="295"/>
      <c r="J1" s="295"/>
      <c r="K1" s="295"/>
      <c r="L1" s="295"/>
      <c r="M1" s="295"/>
      <c r="N1" s="295"/>
      <c r="O1" s="13"/>
      <c r="P1" s="13"/>
      <c r="Q1" s="13"/>
      <c r="R1" s="13"/>
      <c r="S1" s="13"/>
      <c r="T1" s="5"/>
      <c r="U1" s="5"/>
      <c r="V1" s="5"/>
      <c r="W1" s="5"/>
      <c r="X1" s="5"/>
      <c r="Y1" s="5"/>
      <c r="Z1" s="5"/>
      <c r="AA1" s="5"/>
      <c r="AB1" s="5"/>
      <c r="AC1" s="5"/>
      <c r="AD1" s="5"/>
      <c r="AE1" s="5"/>
      <c r="AF1" s="5"/>
      <c r="AG1" s="5"/>
      <c r="AH1" s="5"/>
      <c r="AI1" s="5"/>
      <c r="AJ1" s="1"/>
      <c r="AK1" s="1"/>
      <c r="AM1" s="1"/>
      <c r="AN1" s="1"/>
      <c r="AO1" s="1"/>
      <c r="AP1" s="1"/>
      <c r="AQ1" s="1"/>
      <c r="AR1" s="1"/>
      <c r="AT1" s="1"/>
      <c r="AU1" s="1"/>
      <c r="AV1" s="1"/>
      <c r="AW1" s="1"/>
      <c r="AX1" s="1"/>
      <c r="AY1" s="1"/>
    </row>
    <row r="2" spans="1:51" ht="35" customHeight="1">
      <c r="B2" s="298"/>
      <c r="C2" s="298"/>
      <c r="D2" s="298"/>
      <c r="E2" s="298"/>
      <c r="F2" s="298"/>
      <c r="G2" s="298"/>
      <c r="H2" s="296"/>
      <c r="I2" s="296"/>
      <c r="J2" s="296"/>
      <c r="K2" s="296"/>
      <c r="L2" s="296"/>
      <c r="M2" s="296"/>
      <c r="N2" s="296"/>
      <c r="O2" s="5"/>
      <c r="P2" s="5"/>
      <c r="Q2" s="5"/>
      <c r="R2" s="5"/>
      <c r="S2" s="5"/>
      <c r="T2" s="5"/>
      <c r="U2" s="5"/>
      <c r="V2" s="5"/>
      <c r="W2" s="5"/>
      <c r="X2" s="5"/>
      <c r="Y2" s="5"/>
      <c r="Z2" s="5"/>
      <c r="AA2" s="5"/>
      <c r="AB2" s="5"/>
      <c r="AC2" s="5"/>
      <c r="AD2" s="5"/>
      <c r="AE2" s="5"/>
      <c r="AF2" s="5"/>
      <c r="AG2" s="5"/>
      <c r="AH2" s="5"/>
      <c r="AI2" s="5"/>
      <c r="AJ2" s="5"/>
      <c r="AK2" s="5"/>
      <c r="AL2" s="5"/>
    </row>
    <row r="3" spans="1:51" ht="80" customHeight="1">
      <c r="B3" s="140" t="s">
        <v>138</v>
      </c>
      <c r="C3" s="141"/>
      <c r="D3" s="141"/>
      <c r="E3" s="142"/>
      <c r="F3" s="142"/>
      <c r="G3" s="142"/>
      <c r="H3" s="142"/>
      <c r="I3" s="142"/>
      <c r="J3" s="142"/>
      <c r="K3" s="142"/>
      <c r="L3" s="142"/>
      <c r="M3" s="142"/>
      <c r="N3" s="143"/>
    </row>
    <row r="4" spans="1:51" ht="220" customHeight="1">
      <c r="B4" s="299" t="s">
        <v>139</v>
      </c>
      <c r="C4" s="300"/>
      <c r="D4" s="300"/>
      <c r="E4" s="300"/>
      <c r="F4" s="300"/>
      <c r="G4" s="300"/>
      <c r="H4" s="300"/>
      <c r="I4" s="300"/>
      <c r="J4" s="300"/>
      <c r="K4" s="300"/>
      <c r="L4" s="300"/>
      <c r="M4" s="300"/>
      <c r="N4" s="301"/>
    </row>
    <row r="5" spans="1:51" ht="60" customHeight="1">
      <c r="B5" s="320"/>
      <c r="C5" s="321"/>
      <c r="D5" s="322"/>
      <c r="E5" s="23" t="s">
        <v>13</v>
      </c>
      <c r="F5" s="23" t="s">
        <v>14</v>
      </c>
      <c r="G5" s="23" t="s">
        <v>15</v>
      </c>
      <c r="H5" s="23" t="s">
        <v>16</v>
      </c>
      <c r="I5" s="23" t="s">
        <v>17</v>
      </c>
      <c r="J5" s="23" t="s">
        <v>18</v>
      </c>
      <c r="K5" s="23" t="s">
        <v>19</v>
      </c>
      <c r="L5" s="23" t="s">
        <v>20</v>
      </c>
      <c r="M5" s="23" t="s">
        <v>21</v>
      </c>
      <c r="N5" s="24" t="s">
        <v>22</v>
      </c>
    </row>
    <row r="6" spans="1:51" ht="70" customHeight="1">
      <c r="B6" s="308" t="s">
        <v>23</v>
      </c>
      <c r="C6" s="309"/>
      <c r="D6" s="310"/>
      <c r="E6" s="20">
        <v>100</v>
      </c>
      <c r="F6" s="21"/>
      <c r="G6" s="21"/>
      <c r="H6" s="21"/>
      <c r="I6" s="21"/>
      <c r="J6" s="21"/>
      <c r="K6" s="21"/>
      <c r="L6" s="21"/>
      <c r="M6" s="21"/>
      <c r="N6" s="22"/>
    </row>
    <row r="7" spans="1:51" ht="70" customHeight="1">
      <c r="B7" s="317" t="s">
        <v>24</v>
      </c>
      <c r="C7" s="318"/>
      <c r="D7" s="319"/>
      <c r="E7" s="14"/>
      <c r="F7" s="15"/>
      <c r="G7" s="15"/>
      <c r="H7" s="15"/>
      <c r="I7" s="15"/>
      <c r="J7" s="15"/>
      <c r="K7" s="15"/>
      <c r="L7" s="15"/>
      <c r="M7" s="15"/>
      <c r="N7" s="16"/>
    </row>
    <row r="8" spans="1:51" ht="70" customHeight="1" thickBot="1">
      <c r="B8" s="314" t="s">
        <v>25</v>
      </c>
      <c r="C8" s="315"/>
      <c r="D8" s="316"/>
      <c r="E8" s="17"/>
      <c r="F8" s="18"/>
      <c r="G8" s="18"/>
      <c r="H8" s="18"/>
      <c r="I8" s="18"/>
      <c r="J8" s="18"/>
      <c r="K8" s="18"/>
      <c r="L8" s="18"/>
      <c r="M8" s="18"/>
      <c r="N8" s="19"/>
    </row>
    <row r="9" spans="1:51" ht="70" customHeight="1" thickTop="1">
      <c r="B9" s="311" t="s">
        <v>26</v>
      </c>
      <c r="C9" s="312"/>
      <c r="D9" s="313"/>
      <c r="E9" s="25">
        <f>MAX(E6/1,E7/0.955,E8/0.922)</f>
        <v>100</v>
      </c>
      <c r="F9" s="26">
        <f>MAX(F6/0.955,F7/0.922,F8/0.892)</f>
        <v>0</v>
      </c>
      <c r="G9" s="26">
        <f>MAX(G6/0.922,G7/0.892,G8/0.863)</f>
        <v>0</v>
      </c>
      <c r="H9" s="26">
        <f>MAX(H6/0.892,H7/0.863,H8/0.837)</f>
        <v>0</v>
      </c>
      <c r="I9" s="26">
        <f>MAX(I6/0.863,I7/0.835,I8/0.81)</f>
        <v>0</v>
      </c>
      <c r="J9" s="26">
        <f>MAX(J6/0.837,J7/0.811,J8/0.786)</f>
        <v>0</v>
      </c>
      <c r="K9" s="26">
        <f>MAX(K6/0.811,K7/0.786,K8/0.762)</f>
        <v>0</v>
      </c>
      <c r="L9" s="26">
        <f>MAX(L6/0.786,L7/0.762,L8/0.739)</f>
        <v>0</v>
      </c>
      <c r="M9" s="26">
        <f>MAX(M6/0.762,M7/0.739,M8/0.707)</f>
        <v>0</v>
      </c>
      <c r="N9" s="27">
        <f>MAX(N6/0.739,N7/0.707,N8/0.68)</f>
        <v>0</v>
      </c>
    </row>
    <row r="10" spans="1:51" ht="70" customHeight="1">
      <c r="B10" s="326">
        <f>MAX(E9:N9)</f>
        <v>100</v>
      </c>
      <c r="C10" s="327"/>
      <c r="D10" s="327"/>
      <c r="E10" s="327"/>
      <c r="F10" s="327"/>
      <c r="G10" s="327"/>
      <c r="H10" s="327"/>
      <c r="I10" s="327"/>
      <c r="J10" s="327"/>
      <c r="K10" s="327"/>
      <c r="L10" s="327"/>
      <c r="M10" s="327"/>
      <c r="N10" s="327"/>
    </row>
    <row r="11" spans="1:51" ht="70" customHeight="1"/>
    <row r="12" spans="1:51" ht="80" customHeight="1">
      <c r="B12" s="43" t="s">
        <v>35</v>
      </c>
      <c r="C12" s="44"/>
      <c r="D12" s="44"/>
      <c r="E12" s="45"/>
      <c r="F12" s="45"/>
      <c r="G12" s="45"/>
      <c r="H12" s="45"/>
      <c r="I12" s="45"/>
      <c r="J12" s="45"/>
      <c r="K12" s="45"/>
      <c r="L12" s="45"/>
      <c r="M12" s="45"/>
      <c r="N12" s="46"/>
    </row>
    <row r="13" spans="1:51" ht="132" customHeight="1">
      <c r="B13" s="299" t="s">
        <v>140</v>
      </c>
      <c r="C13" s="300"/>
      <c r="D13" s="300"/>
      <c r="E13" s="300"/>
      <c r="F13" s="300"/>
      <c r="G13" s="300"/>
      <c r="H13" s="300"/>
      <c r="I13" s="300"/>
      <c r="J13" s="300"/>
      <c r="K13" s="300"/>
      <c r="L13" s="300"/>
      <c r="M13" s="300"/>
      <c r="N13" s="301"/>
    </row>
    <row r="14" spans="1:51" ht="60" customHeight="1">
      <c r="B14" s="328"/>
      <c r="C14" s="329"/>
      <c r="D14" s="330"/>
      <c r="E14" s="47" t="s">
        <v>13</v>
      </c>
      <c r="F14" s="47" t="s">
        <v>14</v>
      </c>
      <c r="G14" s="47" t="s">
        <v>15</v>
      </c>
      <c r="H14" s="47" t="s">
        <v>16</v>
      </c>
      <c r="I14" s="47" t="s">
        <v>17</v>
      </c>
      <c r="J14" s="47" t="s">
        <v>18</v>
      </c>
      <c r="K14" s="47" t="s">
        <v>19</v>
      </c>
      <c r="L14" s="47" t="s">
        <v>20</v>
      </c>
      <c r="M14" s="47" t="s">
        <v>21</v>
      </c>
      <c r="N14" s="48" t="s">
        <v>22</v>
      </c>
    </row>
    <row r="15" spans="1:51" ht="60" customHeight="1">
      <c r="B15" s="331" t="s">
        <v>27</v>
      </c>
      <c r="C15" s="332"/>
      <c r="D15" s="333"/>
      <c r="E15" s="49">
        <f t="shared" ref="E15:N22" si="0">oneRepMax*VLOOKUP($B15,tblRPEPercentageWithoutColumnHeaders,MATCH(E$14,tblRPEPercentageColumnHeaders,0),0)</f>
        <v>100</v>
      </c>
      <c r="F15" s="50">
        <f t="shared" si="0"/>
        <v>95.5</v>
      </c>
      <c r="G15" s="50">
        <f t="shared" si="0"/>
        <v>92.2</v>
      </c>
      <c r="H15" s="50">
        <f t="shared" si="0"/>
        <v>89.2</v>
      </c>
      <c r="I15" s="50">
        <f t="shared" si="0"/>
        <v>86.3</v>
      </c>
      <c r="J15" s="50">
        <f t="shared" si="0"/>
        <v>83.7</v>
      </c>
      <c r="K15" s="50">
        <f t="shared" si="0"/>
        <v>81.100000000000009</v>
      </c>
      <c r="L15" s="146">
        <f t="shared" si="0"/>
        <v>78.600000000000009</v>
      </c>
      <c r="M15" s="50">
        <f t="shared" si="0"/>
        <v>76.2</v>
      </c>
      <c r="N15" s="51">
        <f t="shared" si="0"/>
        <v>73.900000000000006</v>
      </c>
    </row>
    <row r="16" spans="1:51" ht="60" customHeight="1">
      <c r="B16" s="305" t="s">
        <v>28</v>
      </c>
      <c r="C16" s="306"/>
      <c r="D16" s="307"/>
      <c r="E16" s="52">
        <f t="shared" si="0"/>
        <v>97.8</v>
      </c>
      <c r="F16" s="53">
        <f t="shared" si="0"/>
        <v>93.899999999999991</v>
      </c>
      <c r="G16" s="53">
        <f t="shared" si="0"/>
        <v>90.7</v>
      </c>
      <c r="H16" s="53">
        <f t="shared" si="0"/>
        <v>87.8</v>
      </c>
      <c r="I16" s="53">
        <f t="shared" si="0"/>
        <v>85</v>
      </c>
      <c r="J16" s="53">
        <f t="shared" si="0"/>
        <v>82.399999999999991</v>
      </c>
      <c r="K16" s="53">
        <f t="shared" si="0"/>
        <v>79.900000000000006</v>
      </c>
      <c r="L16" s="145">
        <f t="shared" si="0"/>
        <v>77.400000000000006</v>
      </c>
      <c r="M16" s="53">
        <f t="shared" si="0"/>
        <v>75.099999999999994</v>
      </c>
      <c r="N16" s="54">
        <f t="shared" si="0"/>
        <v>72.3</v>
      </c>
    </row>
    <row r="17" spans="2:14" ht="60" customHeight="1">
      <c r="B17" s="302" t="s">
        <v>29</v>
      </c>
      <c r="C17" s="303"/>
      <c r="D17" s="304"/>
      <c r="E17" s="144">
        <f t="shared" si="0"/>
        <v>95.5</v>
      </c>
      <c r="F17" s="145">
        <f t="shared" si="0"/>
        <v>92.2</v>
      </c>
      <c r="G17" s="145">
        <f t="shared" si="0"/>
        <v>89.2</v>
      </c>
      <c r="H17" s="145">
        <f t="shared" si="0"/>
        <v>86.3</v>
      </c>
      <c r="I17" s="145">
        <f t="shared" si="0"/>
        <v>83.7</v>
      </c>
      <c r="J17" s="145">
        <f t="shared" si="0"/>
        <v>81.100000000000009</v>
      </c>
      <c r="K17" s="145">
        <f t="shared" si="0"/>
        <v>78.600000000000009</v>
      </c>
      <c r="L17" s="147">
        <f t="shared" si="0"/>
        <v>76.2</v>
      </c>
      <c r="M17" s="56">
        <f t="shared" si="0"/>
        <v>73.900000000000006</v>
      </c>
      <c r="N17" s="57">
        <f t="shared" si="0"/>
        <v>70.7</v>
      </c>
    </row>
    <row r="18" spans="2:14" ht="60" customHeight="1">
      <c r="B18" s="305" t="s">
        <v>30</v>
      </c>
      <c r="C18" s="306"/>
      <c r="D18" s="307"/>
      <c r="E18" s="52">
        <f t="shared" si="0"/>
        <v>93.899999999999991</v>
      </c>
      <c r="F18" s="53">
        <f t="shared" si="0"/>
        <v>90.7</v>
      </c>
      <c r="G18" s="53">
        <f t="shared" si="0"/>
        <v>87.8</v>
      </c>
      <c r="H18" s="53">
        <f t="shared" si="0"/>
        <v>85</v>
      </c>
      <c r="I18" s="53">
        <f t="shared" si="0"/>
        <v>82.399999999999991</v>
      </c>
      <c r="J18" s="53">
        <f t="shared" si="0"/>
        <v>79.900000000000006</v>
      </c>
      <c r="K18" s="53">
        <f t="shared" si="0"/>
        <v>77.400000000000006</v>
      </c>
      <c r="L18" s="53">
        <f t="shared" si="0"/>
        <v>75.099999999999994</v>
      </c>
      <c r="M18" s="53">
        <f t="shared" si="0"/>
        <v>72.3</v>
      </c>
      <c r="N18" s="54">
        <f t="shared" si="0"/>
        <v>69.399999999999991</v>
      </c>
    </row>
    <row r="19" spans="2:14" ht="60" customHeight="1">
      <c r="B19" s="302" t="s">
        <v>31</v>
      </c>
      <c r="C19" s="303"/>
      <c r="D19" s="304"/>
      <c r="E19" s="55">
        <f t="shared" si="0"/>
        <v>92.2</v>
      </c>
      <c r="F19" s="56">
        <f t="shared" si="0"/>
        <v>89.2</v>
      </c>
      <c r="G19" s="56">
        <f t="shared" si="0"/>
        <v>86.3</v>
      </c>
      <c r="H19" s="56">
        <f t="shared" si="0"/>
        <v>83.7</v>
      </c>
      <c r="I19" s="56">
        <f t="shared" si="0"/>
        <v>81.100000000000009</v>
      </c>
      <c r="J19" s="56">
        <f t="shared" si="0"/>
        <v>78.600000000000009</v>
      </c>
      <c r="K19" s="56">
        <f t="shared" si="0"/>
        <v>76.2</v>
      </c>
      <c r="L19" s="56">
        <f t="shared" si="0"/>
        <v>73.900000000000006</v>
      </c>
      <c r="M19" s="56">
        <f t="shared" si="0"/>
        <v>70.7</v>
      </c>
      <c r="N19" s="57">
        <f t="shared" si="0"/>
        <v>68</v>
      </c>
    </row>
    <row r="20" spans="2:14" ht="60" customHeight="1">
      <c r="B20" s="305" t="s">
        <v>32</v>
      </c>
      <c r="C20" s="306"/>
      <c r="D20" s="307"/>
      <c r="E20" s="52">
        <f t="shared" si="0"/>
        <v>90.7</v>
      </c>
      <c r="F20" s="53">
        <f t="shared" si="0"/>
        <v>87.8</v>
      </c>
      <c r="G20" s="53">
        <f t="shared" si="0"/>
        <v>85</v>
      </c>
      <c r="H20" s="53">
        <f t="shared" si="0"/>
        <v>82.399999999999991</v>
      </c>
      <c r="I20" s="53">
        <f t="shared" si="0"/>
        <v>79.900000000000006</v>
      </c>
      <c r="J20" s="53">
        <f t="shared" si="0"/>
        <v>77.400000000000006</v>
      </c>
      <c r="K20" s="53">
        <f t="shared" si="0"/>
        <v>75.099999999999994</v>
      </c>
      <c r="L20" s="53">
        <f t="shared" si="0"/>
        <v>72.3</v>
      </c>
      <c r="M20" s="53">
        <f t="shared" si="0"/>
        <v>69.399999999999991</v>
      </c>
      <c r="N20" s="54">
        <f t="shared" si="0"/>
        <v>66.7</v>
      </c>
    </row>
    <row r="21" spans="2:14" ht="60" customHeight="1">
      <c r="B21" s="302" t="s">
        <v>33</v>
      </c>
      <c r="C21" s="303"/>
      <c r="D21" s="304"/>
      <c r="E21" s="55">
        <f t="shared" si="0"/>
        <v>89.2</v>
      </c>
      <c r="F21" s="56">
        <f t="shared" si="0"/>
        <v>86.3</v>
      </c>
      <c r="G21" s="56">
        <f t="shared" si="0"/>
        <v>83.7</v>
      </c>
      <c r="H21" s="56">
        <f t="shared" si="0"/>
        <v>81.100000000000009</v>
      </c>
      <c r="I21" s="56">
        <f t="shared" si="0"/>
        <v>78.600000000000009</v>
      </c>
      <c r="J21" s="56">
        <f t="shared" si="0"/>
        <v>76.2</v>
      </c>
      <c r="K21" s="56">
        <f t="shared" si="0"/>
        <v>73.900000000000006</v>
      </c>
      <c r="L21" s="56">
        <f t="shared" si="0"/>
        <v>70.7</v>
      </c>
      <c r="M21" s="56">
        <f t="shared" si="0"/>
        <v>68</v>
      </c>
      <c r="N21" s="57">
        <f t="shared" si="0"/>
        <v>65.3</v>
      </c>
    </row>
    <row r="22" spans="2:14" ht="60" customHeight="1">
      <c r="B22" s="323" t="s">
        <v>34</v>
      </c>
      <c r="C22" s="324"/>
      <c r="D22" s="325"/>
      <c r="E22" s="58">
        <f t="shared" si="0"/>
        <v>87.8</v>
      </c>
      <c r="F22" s="59">
        <f t="shared" si="0"/>
        <v>85</v>
      </c>
      <c r="G22" s="59">
        <f t="shared" si="0"/>
        <v>82.399999999999991</v>
      </c>
      <c r="H22" s="59">
        <f t="shared" si="0"/>
        <v>79.900000000000006</v>
      </c>
      <c r="I22" s="59">
        <f t="shared" si="0"/>
        <v>77.400000000000006</v>
      </c>
      <c r="J22" s="59">
        <f t="shared" si="0"/>
        <v>75.099999999999994</v>
      </c>
      <c r="K22" s="59">
        <f t="shared" si="0"/>
        <v>72.3</v>
      </c>
      <c r="L22" s="59">
        <f t="shared" si="0"/>
        <v>69.399999999999991</v>
      </c>
      <c r="M22" s="59">
        <f t="shared" si="0"/>
        <v>66.7</v>
      </c>
      <c r="N22" s="60">
        <f t="shared" si="0"/>
        <v>64</v>
      </c>
    </row>
    <row r="23" spans="2:14"/>
  </sheetData>
  <sheetProtection selectLockedCells="1"/>
  <mergeCells count="19">
    <mergeCell ref="B21:D21"/>
    <mergeCell ref="B22:D22"/>
    <mergeCell ref="B10:N10"/>
    <mergeCell ref="B14:D14"/>
    <mergeCell ref="B15:D15"/>
    <mergeCell ref="B16:D16"/>
    <mergeCell ref="B17:D17"/>
    <mergeCell ref="B18:D18"/>
    <mergeCell ref="H1:N2"/>
    <mergeCell ref="B1:G2"/>
    <mergeCell ref="B4:N4"/>
    <mergeCell ref="B19:D19"/>
    <mergeCell ref="B20:D20"/>
    <mergeCell ref="B6:D6"/>
    <mergeCell ref="B9:D9"/>
    <mergeCell ref="B8:D8"/>
    <mergeCell ref="B7:D7"/>
    <mergeCell ref="B5:D5"/>
    <mergeCell ref="B13:N13"/>
  </mergeCells>
  <conditionalFormatting sqref="E7:K7 L6">
    <cfRule type="cellIs" dxfId="338" priority="2" operator="equal">
      <formula>""</formula>
    </cfRule>
  </conditionalFormatting>
  <conditionalFormatting sqref="L7">
    <cfRule type="cellIs" dxfId="337" priority="1" operator="equal">
      <formula>""</formula>
    </cfRule>
  </conditionalFormatting>
  <dataValidations count="1">
    <dataValidation type="whole" operator="greaterThanOrEqual" allowBlank="1" showInputMessage="1" showErrorMessage="1" errorTitle="Invalid Entry" error="Enter pounds (lbs) as a whole number." prompt="Enter pounds (lbs) as a whole number." sqref="E6:N9" xr:uid="{00000000-0002-0000-0300-000000000000}">
      <formula1>0</formula1>
    </dataValidation>
  </dataValidations>
  <printOptions horizontalCentered="1"/>
  <pageMargins left="0.25" right="0.25" top="0.25" bottom="0.25" header="0" footer="0"/>
  <pageSetup orientation="landscape" horizontalDpi="0" verticalDpi="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800F20"/>
  </sheetPr>
  <dimension ref="A1:L101"/>
  <sheetViews>
    <sheetView showGridLines="0" showRowColHeaders="0" topLeftCell="A84" zoomScaleSheetLayoutView="100" workbookViewId="0">
      <selection activeCell="C100" sqref="C100:E100"/>
    </sheetView>
  </sheetViews>
  <sheetFormatPr baseColWidth="10" defaultRowHeight="16"/>
  <cols>
    <col min="1" max="1" width="2.83203125" customWidth="1"/>
    <col min="2" max="5" width="15.83203125" customWidth="1"/>
    <col min="6" max="6" width="2.83203125" customWidth="1"/>
    <col min="7" max="7" width="80.5" customWidth="1"/>
    <col min="8" max="8" width="2.83203125" customWidth="1"/>
    <col min="9" max="9" width="80.83203125" customWidth="1"/>
    <col min="10" max="10" width="2.83203125" customWidth="1"/>
    <col min="11" max="11" width="80.83203125" customWidth="1"/>
    <col min="12" max="12" width="2.83203125" customWidth="1"/>
  </cols>
  <sheetData>
    <row r="1" spans="1:12" ht="100" customHeight="1">
      <c r="A1" s="1"/>
      <c r="B1" s="297"/>
      <c r="C1" s="297"/>
      <c r="D1" s="297"/>
      <c r="E1" s="297"/>
      <c r="F1" s="297"/>
      <c r="G1" s="295" t="s">
        <v>83</v>
      </c>
      <c r="H1" s="295"/>
      <c r="I1" s="295"/>
      <c r="J1" s="295"/>
      <c r="K1" s="295"/>
      <c r="L1" s="295"/>
    </row>
    <row r="2" spans="1:12" ht="35" customHeight="1">
      <c r="B2" s="297"/>
      <c r="C2" s="297"/>
      <c r="D2" s="297"/>
      <c r="E2" s="297"/>
      <c r="F2" s="297"/>
      <c r="G2" s="338"/>
      <c r="H2" s="338"/>
      <c r="I2" s="338"/>
      <c r="J2" s="338"/>
      <c r="K2" s="338"/>
      <c r="L2" s="338"/>
    </row>
    <row r="3" spans="1:12">
      <c r="A3" s="138"/>
      <c r="B3" s="138"/>
      <c r="C3" s="138"/>
      <c r="D3" s="138"/>
      <c r="E3" s="138"/>
      <c r="F3" s="138"/>
      <c r="G3" s="138"/>
      <c r="H3" s="138"/>
      <c r="I3" s="138"/>
      <c r="J3" s="138"/>
      <c r="K3" s="138"/>
      <c r="L3" s="138"/>
    </row>
    <row r="4" spans="1:12" ht="80" customHeight="1">
      <c r="A4" s="124"/>
      <c r="B4" s="335" t="s">
        <v>4</v>
      </c>
      <c r="C4" s="337" t="s">
        <v>7</v>
      </c>
      <c r="D4" s="337"/>
      <c r="E4" s="337"/>
      <c r="F4" s="124"/>
      <c r="G4" s="334"/>
      <c r="H4" s="124"/>
      <c r="I4" s="334"/>
      <c r="J4" s="124"/>
      <c r="K4" s="334"/>
      <c r="L4" s="124"/>
    </row>
    <row r="5" spans="1:12" ht="40" customHeight="1">
      <c r="A5" s="124"/>
      <c r="B5" s="335"/>
      <c r="C5" s="122" t="s">
        <v>41</v>
      </c>
      <c r="D5" s="122" t="s">
        <v>66</v>
      </c>
      <c r="E5" s="122" t="s">
        <v>68</v>
      </c>
      <c r="F5" s="124"/>
      <c r="G5" s="334"/>
      <c r="H5" s="124"/>
      <c r="I5" s="334"/>
      <c r="J5" s="124"/>
      <c r="K5" s="334"/>
      <c r="L5" s="124"/>
    </row>
    <row r="6" spans="1:12" ht="40" customHeight="1">
      <c r="A6" s="124"/>
      <c r="B6" s="125">
        <v>1</v>
      </c>
      <c r="C6" s="126">
        <f ca="1">VLOOKUP($C$4,INDIRECT("'WEEK " &amp;$B6 &amp;"'!D5:J14"),MATCH('ANALYSIS WEEKS 1-7'!C$5,INDIRECT("'WEEK " &amp;$B6 &amp;"'!D4:J4"),0),0)</f>
        <v>0</v>
      </c>
      <c r="D6" s="134">
        <f ca="1">VLOOKUP($C$4,INDIRECT("'WEEK " &amp;$B6 &amp;"'!D5:J14"),MATCH('ANALYSIS WEEKS 1-7'!D$5,INDIRECT("'WEEK " &amp;$B6 &amp;"'!D4:J4"),0),0)</f>
        <v>0</v>
      </c>
      <c r="E6" s="130">
        <f ca="1">VLOOKUP($C$4,INDIRECT("'WEEK " &amp;$B6 &amp;"'!D5:J14"),MATCH('ANALYSIS WEEKS 1-7'!E$5,INDIRECT("'WEEK " &amp;$B6 &amp;"'!D4:J4"),0),0)</f>
        <v>0</v>
      </c>
      <c r="F6" s="124"/>
      <c r="G6" s="334"/>
      <c r="H6" s="124"/>
      <c r="I6" s="334"/>
      <c r="J6" s="124"/>
      <c r="K6" s="334"/>
      <c r="L6" s="124"/>
    </row>
    <row r="7" spans="1:12" ht="40" customHeight="1">
      <c r="A7" s="124"/>
      <c r="B7" s="125">
        <v>2</v>
      </c>
      <c r="C7" s="127">
        <f ca="1">VLOOKUP($C$4,INDIRECT("'WEEK " &amp;$B7 &amp;"'!D5:J14"),MATCH('ANALYSIS WEEKS 1-7'!C$5,INDIRECT("'WEEK " &amp;$B7 &amp;"'!D4:J4"),0),0)</f>
        <v>0</v>
      </c>
      <c r="D7" s="135">
        <f ca="1">VLOOKUP($C$4,INDIRECT("'WEEK " &amp;$B7 &amp;"'!D5:J14"),MATCH('ANALYSIS WEEKS 1-7'!D$5,INDIRECT("'WEEK " &amp;$B7 &amp;"'!D4:J4"),0),0)</f>
        <v>0</v>
      </c>
      <c r="E7" s="131">
        <f ca="1">VLOOKUP($C$4,INDIRECT("'WEEK " &amp;$B7 &amp;"'!D5:J14"),MATCH('ANALYSIS WEEKS 1-7'!E$5,INDIRECT("'WEEK " &amp;$B7 &amp;"'!D4:J4"),0),0)</f>
        <v>0</v>
      </c>
      <c r="F7" s="124"/>
      <c r="G7" s="334"/>
      <c r="H7" s="124"/>
      <c r="I7" s="334"/>
      <c r="J7" s="124"/>
      <c r="K7" s="334"/>
      <c r="L7" s="124"/>
    </row>
    <row r="8" spans="1:12" ht="40" customHeight="1">
      <c r="A8" s="124"/>
      <c r="B8" s="125">
        <v>3</v>
      </c>
      <c r="C8" s="128">
        <f ca="1">VLOOKUP($C$4,INDIRECT("'WEEK " &amp;$B8 &amp;"'!D5:J14"),MATCH('ANALYSIS WEEKS 1-7'!C$5,INDIRECT("'WEEK " &amp;$B8 &amp;"'!D4:J4"),0),0)</f>
        <v>0</v>
      </c>
      <c r="D8" s="136">
        <f ca="1">VLOOKUP($C$4,INDIRECT("'WEEK " &amp;$B8 &amp;"'!D5:J14"),MATCH('ANALYSIS WEEKS 1-7'!D$5,INDIRECT("'WEEK " &amp;$B8 &amp;"'!D4:J4"),0),0)</f>
        <v>0</v>
      </c>
      <c r="E8" s="132">
        <f ca="1">VLOOKUP($C$4,INDIRECT("'WEEK " &amp;$B8 &amp;"'!D5:J14"),MATCH('ANALYSIS WEEKS 1-7'!E$5,INDIRECT("'WEEK " &amp;$B8 &amp;"'!D4:J4"),0),0)</f>
        <v>0</v>
      </c>
      <c r="F8" s="124"/>
      <c r="G8" s="334"/>
      <c r="H8" s="124"/>
      <c r="I8" s="334"/>
      <c r="J8" s="124"/>
      <c r="K8" s="334"/>
      <c r="L8" s="124"/>
    </row>
    <row r="9" spans="1:12" ht="40" customHeight="1">
      <c r="A9" s="124"/>
      <c r="B9" s="125">
        <v>4</v>
      </c>
      <c r="C9" s="127">
        <f ca="1">VLOOKUP($C$4,INDIRECT("'WEEK " &amp;$B9 &amp;"'!D5:J14"),MATCH('ANALYSIS WEEKS 1-7'!C$5,INDIRECT("'WEEK " &amp;$B9 &amp;"'!D4:J4"),0),0)</f>
        <v>0</v>
      </c>
      <c r="D9" s="135">
        <f ca="1">VLOOKUP($C$4,INDIRECT("'WEEK " &amp;$B9 &amp;"'!D5:J14"),MATCH('ANALYSIS WEEKS 1-7'!D$5,INDIRECT("'WEEK " &amp;$B9 &amp;"'!D4:J4"),0),0)</f>
        <v>0</v>
      </c>
      <c r="E9" s="131">
        <f ca="1">VLOOKUP($C$4,INDIRECT("'WEEK " &amp;$B9 &amp;"'!D5:J14"),MATCH('ANALYSIS WEEKS 1-7'!E$5,INDIRECT("'WEEK " &amp;$B9 &amp;"'!D4:J4"),0),0)</f>
        <v>0</v>
      </c>
      <c r="F9" s="124"/>
      <c r="G9" s="334"/>
      <c r="H9" s="124"/>
      <c r="I9" s="334"/>
      <c r="J9" s="124"/>
      <c r="K9" s="334"/>
      <c r="L9" s="124"/>
    </row>
    <row r="10" spans="1:12" ht="40" customHeight="1">
      <c r="A10" s="124"/>
      <c r="B10" s="125">
        <v>5</v>
      </c>
      <c r="C10" s="128">
        <f ca="1">VLOOKUP($C$4,INDIRECT("'WEEK " &amp;$B10 &amp;"'!D5:J14"),MATCH('ANALYSIS WEEKS 1-7'!C$5,INDIRECT("'WEEK " &amp;$B10 &amp;"'!D4:J4"),0),0)</f>
        <v>0</v>
      </c>
      <c r="D10" s="136">
        <f ca="1">VLOOKUP($C$4,INDIRECT("'WEEK " &amp;$B10 &amp;"'!D5:J14"),MATCH('ANALYSIS WEEKS 1-7'!D$5,INDIRECT("'WEEK " &amp;$B10 &amp;"'!D4:J4"),0),0)</f>
        <v>0</v>
      </c>
      <c r="E10" s="132">
        <f ca="1">VLOOKUP($C$4,INDIRECT("'WEEK " &amp;$B10 &amp;"'!D5:J14"),MATCH('ANALYSIS WEEKS 1-7'!E$5,INDIRECT("'WEEK " &amp;$B10 &amp;"'!D4:J4"),0),0)</f>
        <v>0</v>
      </c>
      <c r="F10" s="124"/>
      <c r="G10" s="334"/>
      <c r="H10" s="124"/>
      <c r="I10" s="334"/>
      <c r="J10" s="124"/>
      <c r="K10" s="334"/>
      <c r="L10" s="124"/>
    </row>
    <row r="11" spans="1:12" ht="40" customHeight="1">
      <c r="A11" s="124"/>
      <c r="B11" s="125">
        <v>6</v>
      </c>
      <c r="C11" s="127">
        <f ca="1">VLOOKUP($C$4,INDIRECT("'WEEK " &amp;$B11 &amp;"'!D5:J14"),MATCH('ANALYSIS WEEKS 1-7'!C$5,INDIRECT("'WEEK " &amp;$B11 &amp;"'!D4:J4"),0),0)</f>
        <v>0</v>
      </c>
      <c r="D11" s="135">
        <f ca="1">VLOOKUP($C$4,INDIRECT("'WEEK " &amp;$B11 &amp;"'!D5:J14"),MATCH('ANALYSIS WEEKS 1-7'!D$5,INDIRECT("'WEEK " &amp;$B11 &amp;"'!D4:J4"),0),0)</f>
        <v>0</v>
      </c>
      <c r="E11" s="131">
        <f ca="1">VLOOKUP($C$4,INDIRECT("'WEEK " &amp;$B11 &amp;"'!D5:J14"),MATCH('ANALYSIS WEEKS 1-7'!E$5,INDIRECT("'WEEK " &amp;$B11 &amp;"'!D4:J4"),0),0)</f>
        <v>0</v>
      </c>
      <c r="F11" s="124"/>
      <c r="G11" s="334"/>
      <c r="H11" s="124"/>
      <c r="I11" s="334"/>
      <c r="J11" s="124"/>
      <c r="K11" s="334"/>
      <c r="L11" s="124"/>
    </row>
    <row r="12" spans="1:12" ht="40" customHeight="1">
      <c r="A12" s="124"/>
      <c r="B12" s="125">
        <v>7</v>
      </c>
      <c r="C12" s="129">
        <f ca="1">VLOOKUP($C$4,INDIRECT("'WEEK " &amp;$B12 &amp;"'!D5:J14"),MATCH('ANALYSIS WEEKS 1-7'!C$5,INDIRECT("'WEEK " &amp;$B12 &amp;"'!D4:J4"),0),0)</f>
        <v>0</v>
      </c>
      <c r="D12" s="137">
        <f ca="1">VLOOKUP($C$4,INDIRECT("'WEEK " &amp;$B12 &amp;"'!D5:J14"),MATCH('ANALYSIS WEEKS 1-7'!D$5,INDIRECT("'WEEK " &amp;$B12 &amp;"'!D4:J4"),0),0)</f>
        <v>0</v>
      </c>
      <c r="E12" s="133">
        <f ca="1">VLOOKUP($C$4,INDIRECT("'WEEK " &amp;$B12 &amp;"'!D5:J14"),MATCH('ANALYSIS WEEKS 1-7'!E$5,INDIRECT("'WEEK " &amp;$B12 &amp;"'!D4:J4"),0),0)</f>
        <v>0</v>
      </c>
      <c r="F12" s="124"/>
      <c r="G12" s="334"/>
      <c r="H12" s="124"/>
      <c r="I12" s="334"/>
      <c r="J12" s="124"/>
      <c r="K12" s="334"/>
      <c r="L12" s="124"/>
    </row>
    <row r="13" spans="1:12">
      <c r="A13" s="139"/>
      <c r="B13" s="139"/>
      <c r="C13" s="139"/>
      <c r="D13" s="139"/>
      <c r="E13" s="139"/>
      <c r="F13" s="139"/>
      <c r="G13" s="139"/>
      <c r="H13" s="139"/>
      <c r="I13" s="139"/>
      <c r="J13" s="139"/>
      <c r="K13" s="139"/>
      <c r="L13" s="139"/>
    </row>
    <row r="14" spans="1:12">
      <c r="A14" s="138"/>
      <c r="B14" s="138"/>
      <c r="C14" s="138"/>
      <c r="D14" s="138"/>
      <c r="E14" s="138"/>
      <c r="F14" s="138"/>
      <c r="G14" s="138"/>
      <c r="H14" s="138"/>
      <c r="I14" s="138"/>
      <c r="J14" s="138"/>
      <c r="K14" s="138"/>
      <c r="L14" s="138"/>
    </row>
    <row r="15" spans="1:12" ht="80" customHeight="1">
      <c r="A15" s="124"/>
      <c r="B15" s="335" t="s">
        <v>4</v>
      </c>
      <c r="C15" s="337" t="s">
        <v>70</v>
      </c>
      <c r="D15" s="337"/>
      <c r="E15" s="337"/>
      <c r="F15" s="124"/>
      <c r="G15" s="334"/>
      <c r="H15" s="124"/>
      <c r="I15" s="334"/>
      <c r="J15" s="124"/>
      <c r="K15" s="334"/>
      <c r="L15" s="124"/>
    </row>
    <row r="16" spans="1:12" ht="40" customHeight="1">
      <c r="A16" s="124"/>
      <c r="B16" s="335"/>
      <c r="C16" s="122" t="s">
        <v>41</v>
      </c>
      <c r="D16" s="122" t="s">
        <v>66</v>
      </c>
      <c r="E16" s="122" t="s">
        <v>68</v>
      </c>
      <c r="F16" s="124"/>
      <c r="G16" s="334"/>
      <c r="H16" s="124"/>
      <c r="I16" s="334"/>
      <c r="J16" s="124"/>
      <c r="K16" s="334"/>
      <c r="L16" s="124"/>
    </row>
    <row r="17" spans="1:12" ht="40" customHeight="1">
      <c r="A17" s="124"/>
      <c r="B17" s="125">
        <v>1</v>
      </c>
      <c r="C17" s="126">
        <f ca="1">VLOOKUP($C$15,INDIRECT("'WEEK " &amp;$B17 &amp;"'!D5:J14"),MATCH('ANALYSIS WEEKS 1-7'!C$16,INDIRECT("'WEEK " &amp;$B17 &amp;"'!D4:J4"),0),0)</f>
        <v>0</v>
      </c>
      <c r="D17" s="134">
        <f ca="1">VLOOKUP($C$15,INDIRECT("'WEEK " &amp;$B17 &amp;"'!D5:J14"),MATCH('ANALYSIS WEEKS 1-7'!D$16,INDIRECT("'WEEK " &amp;$B17 &amp;"'!D4:J4"),0),0)</f>
        <v>0</v>
      </c>
      <c r="E17" s="130">
        <f ca="1">VLOOKUP($C$15,INDIRECT("'WEEK " &amp;$B17 &amp;"'!D5:J14"),MATCH('ANALYSIS WEEKS 1-7'!E$16,INDIRECT("'WEEK " &amp;$B17 &amp;"'!D4:J4"),0),0)</f>
        <v>0</v>
      </c>
      <c r="F17" s="124"/>
      <c r="G17" s="334"/>
      <c r="H17" s="124"/>
      <c r="I17" s="334"/>
      <c r="J17" s="124"/>
      <c r="K17" s="334"/>
      <c r="L17" s="124"/>
    </row>
    <row r="18" spans="1:12" ht="40" customHeight="1">
      <c r="A18" s="124"/>
      <c r="B18" s="125">
        <v>2</v>
      </c>
      <c r="C18" s="127">
        <f ca="1">VLOOKUP($C$15,INDIRECT("'WEEK " &amp;$B18 &amp;"'!D5:J14"),MATCH('ANALYSIS WEEKS 1-7'!C$16,INDIRECT("'WEEK " &amp;$B18 &amp;"'!D4:J4"),0),0)</f>
        <v>0</v>
      </c>
      <c r="D18" s="135">
        <f ca="1">VLOOKUP($C$15,INDIRECT("'WEEK " &amp;$B18 &amp;"'!D5:J14"),MATCH('ANALYSIS WEEKS 1-7'!D$16,INDIRECT("'WEEK " &amp;$B18 &amp;"'!D4:J4"),0),0)</f>
        <v>0</v>
      </c>
      <c r="E18" s="131">
        <f ca="1">VLOOKUP($C$15,INDIRECT("'WEEK " &amp;$B18 &amp;"'!D5:J14"),MATCH('ANALYSIS WEEKS 1-7'!E$16,INDIRECT("'WEEK " &amp;$B18 &amp;"'!D4:J4"),0),0)</f>
        <v>0</v>
      </c>
      <c r="F18" s="124"/>
      <c r="G18" s="334"/>
      <c r="H18" s="124"/>
      <c r="I18" s="334"/>
      <c r="J18" s="124"/>
      <c r="K18" s="334"/>
      <c r="L18" s="124"/>
    </row>
    <row r="19" spans="1:12" ht="40" customHeight="1">
      <c r="A19" s="124"/>
      <c r="B19" s="125">
        <v>3</v>
      </c>
      <c r="C19" s="128">
        <f ca="1">VLOOKUP($C$15,INDIRECT("'WEEK " &amp;$B19 &amp;"'!D5:J14"),MATCH('ANALYSIS WEEKS 1-7'!C$16,INDIRECT("'WEEK " &amp;$B19 &amp;"'!D4:J4"),0),0)</f>
        <v>0</v>
      </c>
      <c r="D19" s="136">
        <f ca="1">VLOOKUP($C$15,INDIRECT("'WEEK " &amp;$B19 &amp;"'!D5:J14"),MATCH('ANALYSIS WEEKS 1-7'!D$16,INDIRECT("'WEEK " &amp;$B19 &amp;"'!D4:J4"),0),0)</f>
        <v>0</v>
      </c>
      <c r="E19" s="132">
        <f ca="1">VLOOKUP($C$15,INDIRECT("'WEEK " &amp;$B19 &amp;"'!D5:J14"),MATCH('ANALYSIS WEEKS 1-7'!E$16,INDIRECT("'WEEK " &amp;$B19 &amp;"'!D4:J4"),0),0)</f>
        <v>0</v>
      </c>
      <c r="F19" s="124"/>
      <c r="G19" s="334"/>
      <c r="H19" s="124"/>
      <c r="I19" s="334"/>
      <c r="J19" s="124"/>
      <c r="K19" s="334"/>
      <c r="L19" s="124"/>
    </row>
    <row r="20" spans="1:12" ht="40" customHeight="1">
      <c r="A20" s="124"/>
      <c r="B20" s="125">
        <v>4</v>
      </c>
      <c r="C20" s="127">
        <f ca="1">VLOOKUP($C$15,INDIRECT("'WEEK " &amp;$B20 &amp;"'!D5:J14"),MATCH('ANALYSIS WEEKS 1-7'!C$16,INDIRECT("'WEEK " &amp;$B20 &amp;"'!D4:J4"),0),0)</f>
        <v>0</v>
      </c>
      <c r="D20" s="135">
        <f ca="1">VLOOKUP($C$15,INDIRECT("'WEEK " &amp;$B20 &amp;"'!D5:J14"),MATCH('ANALYSIS WEEKS 1-7'!D$16,INDIRECT("'WEEK " &amp;$B20 &amp;"'!D4:J4"),0),0)</f>
        <v>0</v>
      </c>
      <c r="E20" s="131">
        <f ca="1">VLOOKUP($C$15,INDIRECT("'WEEK " &amp;$B20 &amp;"'!D5:J14"),MATCH('ANALYSIS WEEKS 1-7'!E$16,INDIRECT("'WEEK " &amp;$B20 &amp;"'!D4:J4"),0),0)</f>
        <v>0</v>
      </c>
      <c r="F20" s="124"/>
      <c r="G20" s="334"/>
      <c r="H20" s="124"/>
      <c r="I20" s="334"/>
      <c r="J20" s="124"/>
      <c r="K20" s="334"/>
      <c r="L20" s="124"/>
    </row>
    <row r="21" spans="1:12" ht="40" customHeight="1">
      <c r="A21" s="124"/>
      <c r="B21" s="125">
        <v>5</v>
      </c>
      <c r="C21" s="128">
        <f ca="1">VLOOKUP($C$15,INDIRECT("'WEEK " &amp;$B21 &amp;"'!D5:J14"),MATCH('ANALYSIS WEEKS 1-7'!C$16,INDIRECT("'WEEK " &amp;$B21 &amp;"'!D4:J4"),0),0)</f>
        <v>0</v>
      </c>
      <c r="D21" s="136">
        <f ca="1">VLOOKUP($C$15,INDIRECT("'WEEK " &amp;$B21 &amp;"'!D5:J14"),MATCH('ANALYSIS WEEKS 1-7'!D$16,INDIRECT("'WEEK " &amp;$B21 &amp;"'!D4:J4"),0),0)</f>
        <v>0</v>
      </c>
      <c r="E21" s="132">
        <f ca="1">VLOOKUP($C$15,INDIRECT("'WEEK " &amp;$B21 &amp;"'!D5:J14"),MATCH('ANALYSIS WEEKS 1-7'!E$16,INDIRECT("'WEEK " &amp;$B21 &amp;"'!D4:J4"),0),0)</f>
        <v>0</v>
      </c>
      <c r="F21" s="124"/>
      <c r="G21" s="334"/>
      <c r="H21" s="124"/>
      <c r="I21" s="334"/>
      <c r="J21" s="124"/>
      <c r="K21" s="334"/>
      <c r="L21" s="124"/>
    </row>
    <row r="22" spans="1:12" ht="40" customHeight="1">
      <c r="A22" s="124"/>
      <c r="B22" s="125">
        <v>6</v>
      </c>
      <c r="C22" s="127">
        <f ca="1">VLOOKUP($C$15,INDIRECT("'WEEK " &amp;$B22 &amp;"'!D5:J14"),MATCH('ANALYSIS WEEKS 1-7'!C$16,INDIRECT("'WEEK " &amp;$B22 &amp;"'!D4:J4"),0),0)</f>
        <v>0</v>
      </c>
      <c r="D22" s="135">
        <f ca="1">VLOOKUP($C$15,INDIRECT("'WEEK " &amp;$B22 &amp;"'!D5:J14"),MATCH('ANALYSIS WEEKS 1-7'!D$16,INDIRECT("'WEEK " &amp;$B22 &amp;"'!D4:J4"),0),0)</f>
        <v>0</v>
      </c>
      <c r="E22" s="131">
        <f ca="1">VLOOKUP($C$15,INDIRECT("'WEEK " &amp;$B22 &amp;"'!D5:J14"),MATCH('ANALYSIS WEEKS 1-7'!E$16,INDIRECT("'WEEK " &amp;$B22 &amp;"'!D4:J4"),0),0)</f>
        <v>0</v>
      </c>
      <c r="F22" s="124"/>
      <c r="G22" s="334"/>
      <c r="H22" s="124"/>
      <c r="I22" s="334"/>
      <c r="J22" s="124"/>
      <c r="K22" s="334"/>
      <c r="L22" s="124"/>
    </row>
    <row r="23" spans="1:12" ht="40" customHeight="1">
      <c r="A23" s="124"/>
      <c r="B23" s="125">
        <v>7</v>
      </c>
      <c r="C23" s="129">
        <f ca="1">VLOOKUP($C$15,INDIRECT("'WEEK " &amp;$B23 &amp;"'!D5:J14"),MATCH('ANALYSIS WEEKS 1-7'!C$16,INDIRECT("'WEEK " &amp;$B23 &amp;"'!D4:J4"),0),0)</f>
        <v>0</v>
      </c>
      <c r="D23" s="137">
        <f ca="1">VLOOKUP($C$15,INDIRECT("'WEEK " &amp;$B23 &amp;"'!D5:J14"),MATCH('ANALYSIS WEEKS 1-7'!D$16,INDIRECT("'WEEK " &amp;$B23 &amp;"'!D4:J4"),0),0)</f>
        <v>0</v>
      </c>
      <c r="E23" s="133">
        <f ca="1">VLOOKUP($C$15,INDIRECT("'WEEK " &amp;$B23 &amp;"'!D5:J14"),MATCH('ANALYSIS WEEKS 1-7'!E$16,INDIRECT("'WEEK " &amp;$B23 &amp;"'!D4:J4"),0),0)</f>
        <v>0</v>
      </c>
      <c r="F23" s="124"/>
      <c r="G23" s="334"/>
      <c r="H23" s="124"/>
      <c r="I23" s="334"/>
      <c r="J23" s="124"/>
      <c r="K23" s="334"/>
      <c r="L23" s="124"/>
    </row>
    <row r="24" spans="1:12">
      <c r="A24" s="139"/>
      <c r="B24" s="139"/>
      <c r="C24" s="139"/>
      <c r="D24" s="139"/>
      <c r="E24" s="139"/>
      <c r="F24" s="139"/>
      <c r="G24" s="139"/>
      <c r="H24" s="139"/>
      <c r="I24" s="139"/>
      <c r="J24" s="139"/>
      <c r="K24" s="139"/>
      <c r="L24" s="139"/>
    </row>
    <row r="25" spans="1:12">
      <c r="A25" s="138"/>
      <c r="B25" s="138"/>
      <c r="C25" s="138"/>
      <c r="D25" s="138"/>
      <c r="E25" s="138"/>
      <c r="F25" s="138"/>
      <c r="G25" s="138"/>
      <c r="H25" s="138"/>
      <c r="I25" s="138"/>
      <c r="J25" s="138"/>
      <c r="K25" s="138"/>
      <c r="L25" s="138"/>
    </row>
    <row r="26" spans="1:12" ht="80" customHeight="1">
      <c r="A26" s="124"/>
      <c r="B26" s="335" t="s">
        <v>4</v>
      </c>
      <c r="C26" s="337" t="s">
        <v>8</v>
      </c>
      <c r="D26" s="337"/>
      <c r="E26" s="337"/>
      <c r="F26" s="124"/>
      <c r="G26" s="334"/>
      <c r="H26" s="124"/>
      <c r="I26" s="334"/>
      <c r="J26" s="124"/>
      <c r="K26" s="334"/>
      <c r="L26" s="124"/>
    </row>
    <row r="27" spans="1:12" ht="40" customHeight="1">
      <c r="A27" s="124"/>
      <c r="B27" s="335"/>
      <c r="C27" s="122" t="s">
        <v>41</v>
      </c>
      <c r="D27" s="122" t="s">
        <v>66</v>
      </c>
      <c r="E27" s="122" t="s">
        <v>68</v>
      </c>
      <c r="F27" s="124"/>
      <c r="G27" s="334"/>
      <c r="H27" s="124"/>
      <c r="I27" s="334"/>
      <c r="J27" s="124"/>
      <c r="K27" s="334"/>
      <c r="L27" s="124"/>
    </row>
    <row r="28" spans="1:12" ht="40" customHeight="1">
      <c r="A28" s="124"/>
      <c r="B28" s="125">
        <v>1</v>
      </c>
      <c r="C28" s="126">
        <f ca="1">VLOOKUP($C$26,INDIRECT("'WEEK " &amp;$B28 &amp;"'!D5:J14"),MATCH('ANALYSIS WEEKS 1-7'!C$27,INDIRECT("'WEEK " &amp;$B28 &amp;"'!D4:J4"),0),0)</f>
        <v>0</v>
      </c>
      <c r="D28" s="134">
        <f ca="1">VLOOKUP($C$26,INDIRECT("'WEEK " &amp;$B28 &amp;"'!D5:J14"),MATCH('ANALYSIS WEEKS 1-7'!D$27,INDIRECT("'WEEK " &amp;$B28 &amp;"'!D4:J4"),0),0)</f>
        <v>0</v>
      </c>
      <c r="E28" s="130">
        <f ca="1">VLOOKUP($C$26,INDIRECT("'WEEK " &amp;$B28 &amp;"'!D5:J14"),MATCH('ANALYSIS WEEKS 1-7'!E$27,INDIRECT("'WEEK " &amp;$B28 &amp;"'!D4:J4"),0),0)</f>
        <v>0</v>
      </c>
      <c r="F28" s="124"/>
      <c r="G28" s="334"/>
      <c r="H28" s="124"/>
      <c r="I28" s="334"/>
      <c r="J28" s="124"/>
      <c r="K28" s="334"/>
      <c r="L28" s="124"/>
    </row>
    <row r="29" spans="1:12" ht="40" customHeight="1">
      <c r="A29" s="124"/>
      <c r="B29" s="125">
        <v>2</v>
      </c>
      <c r="C29" s="127">
        <f ca="1">VLOOKUP($C$26,INDIRECT("'WEEK " &amp;$B29 &amp;"'!D5:J14"),MATCH('ANALYSIS WEEKS 1-7'!C$27,INDIRECT("'WEEK " &amp;$B29 &amp;"'!D4:J4"),0),0)</f>
        <v>0</v>
      </c>
      <c r="D29" s="135">
        <f ca="1">VLOOKUP($C$26,INDIRECT("'WEEK " &amp;$B29 &amp;"'!D5:J14"),MATCH('ANALYSIS WEEKS 1-7'!D$27,INDIRECT("'WEEK " &amp;$B29 &amp;"'!D4:J4"),0),0)</f>
        <v>0</v>
      </c>
      <c r="E29" s="131">
        <f ca="1">VLOOKUP($C$26,INDIRECT("'WEEK " &amp;$B29 &amp;"'!D5:J14"),MATCH('ANALYSIS WEEKS 1-7'!E$27,INDIRECT("'WEEK " &amp;$B29 &amp;"'!D4:J4"),0),0)</f>
        <v>0</v>
      </c>
      <c r="F29" s="124"/>
      <c r="G29" s="334"/>
      <c r="H29" s="124"/>
      <c r="I29" s="334"/>
      <c r="J29" s="124"/>
      <c r="K29" s="334"/>
      <c r="L29" s="124"/>
    </row>
    <row r="30" spans="1:12" ht="40" customHeight="1">
      <c r="A30" s="124"/>
      <c r="B30" s="125">
        <v>3</v>
      </c>
      <c r="C30" s="128">
        <f ca="1">VLOOKUP($C$26,INDIRECT("'WEEK " &amp;$B30 &amp;"'!D5:J14"),MATCH('ANALYSIS WEEKS 1-7'!C$27,INDIRECT("'WEEK " &amp;$B30 &amp;"'!D4:J4"),0),0)</f>
        <v>0</v>
      </c>
      <c r="D30" s="136">
        <f ca="1">VLOOKUP($C$26,INDIRECT("'WEEK " &amp;$B30 &amp;"'!D5:J14"),MATCH('ANALYSIS WEEKS 1-7'!D$27,INDIRECT("'WEEK " &amp;$B30 &amp;"'!D4:J4"),0),0)</f>
        <v>0</v>
      </c>
      <c r="E30" s="132">
        <f ca="1">VLOOKUP($C$26,INDIRECT("'WEEK " &amp;$B30 &amp;"'!D5:J14"),MATCH('ANALYSIS WEEKS 1-7'!E$27,INDIRECT("'WEEK " &amp;$B30 &amp;"'!D4:J4"),0),0)</f>
        <v>0</v>
      </c>
      <c r="F30" s="124"/>
      <c r="G30" s="334"/>
      <c r="H30" s="124"/>
      <c r="I30" s="334"/>
      <c r="J30" s="124"/>
      <c r="K30" s="334"/>
      <c r="L30" s="124"/>
    </row>
    <row r="31" spans="1:12" ht="40" customHeight="1">
      <c r="A31" s="124"/>
      <c r="B31" s="125">
        <v>4</v>
      </c>
      <c r="C31" s="127">
        <f ca="1">VLOOKUP($C$26,INDIRECT("'WEEK " &amp;$B31 &amp;"'!D5:J14"),MATCH('ANALYSIS WEEKS 1-7'!C$27,INDIRECT("'WEEK " &amp;$B31 &amp;"'!D4:J4"),0),0)</f>
        <v>0</v>
      </c>
      <c r="D31" s="135">
        <f ca="1">VLOOKUP($C$26,INDIRECT("'WEEK " &amp;$B31 &amp;"'!D5:J14"),MATCH('ANALYSIS WEEKS 1-7'!D$27,INDIRECT("'WEEK " &amp;$B31 &amp;"'!D4:J4"),0),0)</f>
        <v>0</v>
      </c>
      <c r="E31" s="131">
        <f ca="1">VLOOKUP($C$26,INDIRECT("'WEEK " &amp;$B31 &amp;"'!D5:J14"),MATCH('ANALYSIS WEEKS 1-7'!E$27,INDIRECT("'WEEK " &amp;$B31 &amp;"'!D4:J4"),0),0)</f>
        <v>0</v>
      </c>
      <c r="F31" s="124"/>
      <c r="G31" s="334"/>
      <c r="H31" s="124"/>
      <c r="I31" s="334"/>
      <c r="J31" s="124"/>
      <c r="K31" s="334"/>
      <c r="L31" s="124"/>
    </row>
    <row r="32" spans="1:12" ht="40" customHeight="1">
      <c r="A32" s="124"/>
      <c r="B32" s="125">
        <v>5</v>
      </c>
      <c r="C32" s="128">
        <f ca="1">VLOOKUP($C$26,INDIRECT("'WEEK " &amp;$B32 &amp;"'!D5:J14"),MATCH('ANALYSIS WEEKS 1-7'!C$27,INDIRECT("'WEEK " &amp;$B32 &amp;"'!D4:J4"),0),0)</f>
        <v>0</v>
      </c>
      <c r="D32" s="136">
        <f ca="1">VLOOKUP($C$26,INDIRECT("'WEEK " &amp;$B32 &amp;"'!D5:J14"),MATCH('ANALYSIS WEEKS 1-7'!D$27,INDIRECT("'WEEK " &amp;$B32 &amp;"'!D4:J4"),0),0)</f>
        <v>0</v>
      </c>
      <c r="E32" s="132">
        <f ca="1">VLOOKUP($C$26,INDIRECT("'WEEK " &amp;$B32 &amp;"'!D5:J14"),MATCH('ANALYSIS WEEKS 1-7'!E$27,INDIRECT("'WEEK " &amp;$B32 &amp;"'!D4:J4"),0),0)</f>
        <v>0</v>
      </c>
      <c r="F32" s="124"/>
      <c r="G32" s="334"/>
      <c r="H32" s="124"/>
      <c r="I32" s="334"/>
      <c r="J32" s="124"/>
      <c r="K32" s="334"/>
      <c r="L32" s="124"/>
    </row>
    <row r="33" spans="1:12" ht="40" customHeight="1">
      <c r="A33" s="124"/>
      <c r="B33" s="125">
        <v>6</v>
      </c>
      <c r="C33" s="127">
        <f ca="1">VLOOKUP($C$26,INDIRECT("'WEEK " &amp;$B33 &amp;"'!D5:J14"),MATCH('ANALYSIS WEEKS 1-7'!C$27,INDIRECT("'WEEK " &amp;$B33 &amp;"'!D4:J4"),0),0)</f>
        <v>0</v>
      </c>
      <c r="D33" s="135">
        <f ca="1">VLOOKUP($C$26,INDIRECT("'WEEK " &amp;$B33 &amp;"'!D5:J14"),MATCH('ANALYSIS WEEKS 1-7'!D$27,INDIRECT("'WEEK " &amp;$B33 &amp;"'!D4:J4"),0),0)</f>
        <v>0</v>
      </c>
      <c r="E33" s="131">
        <f ca="1">VLOOKUP($C$26,INDIRECT("'WEEK " &amp;$B33 &amp;"'!D5:J14"),MATCH('ANALYSIS WEEKS 1-7'!E$27,INDIRECT("'WEEK " &amp;$B33 &amp;"'!D4:J4"),0),0)</f>
        <v>0</v>
      </c>
      <c r="F33" s="124"/>
      <c r="G33" s="334"/>
      <c r="H33" s="124"/>
      <c r="I33" s="334"/>
      <c r="J33" s="124"/>
      <c r="K33" s="334"/>
      <c r="L33" s="124"/>
    </row>
    <row r="34" spans="1:12" ht="40" customHeight="1">
      <c r="A34" s="124"/>
      <c r="B34" s="125">
        <v>7</v>
      </c>
      <c r="C34" s="129">
        <f ca="1">VLOOKUP($C$26,INDIRECT("'WEEK " &amp;$B34 &amp;"'!D5:J14"),MATCH('ANALYSIS WEEKS 1-7'!C$27,INDIRECT("'WEEK " &amp;$B34 &amp;"'!D4:J4"),0),0)</f>
        <v>0</v>
      </c>
      <c r="D34" s="137">
        <f ca="1">VLOOKUP($C$26,INDIRECT("'WEEK " &amp;$B34 &amp;"'!D5:J14"),MATCH('ANALYSIS WEEKS 1-7'!D$27,INDIRECT("'WEEK " &amp;$B34 &amp;"'!D4:J4"),0),0)</f>
        <v>0</v>
      </c>
      <c r="E34" s="133">
        <f ca="1">VLOOKUP($C$26,INDIRECT("'WEEK " &amp;$B34 &amp;"'!D5:J14"),MATCH('ANALYSIS WEEKS 1-7'!E$27,INDIRECT("'WEEK " &amp;$B34 &amp;"'!D4:J4"),0),0)</f>
        <v>0</v>
      </c>
      <c r="F34" s="124"/>
      <c r="G34" s="334"/>
      <c r="H34" s="124"/>
      <c r="I34" s="334"/>
      <c r="J34" s="124"/>
      <c r="K34" s="334"/>
      <c r="L34" s="124"/>
    </row>
    <row r="35" spans="1:12">
      <c r="A35" s="139"/>
      <c r="B35" s="139"/>
      <c r="C35" s="139"/>
      <c r="D35" s="139"/>
      <c r="E35" s="139"/>
      <c r="F35" s="139"/>
      <c r="G35" s="139"/>
      <c r="H35" s="139"/>
      <c r="I35" s="139"/>
      <c r="J35" s="139"/>
      <c r="K35" s="139"/>
      <c r="L35" s="139"/>
    </row>
    <row r="36" spans="1:12">
      <c r="A36" s="138"/>
      <c r="B36" s="138"/>
      <c r="C36" s="138"/>
      <c r="D36" s="138"/>
      <c r="E36" s="138"/>
      <c r="F36" s="138"/>
      <c r="G36" s="138"/>
      <c r="H36" s="138"/>
      <c r="I36" s="138"/>
      <c r="J36" s="138"/>
      <c r="K36" s="138"/>
      <c r="L36" s="138"/>
    </row>
    <row r="37" spans="1:12" ht="80" customHeight="1">
      <c r="A37" s="124"/>
      <c r="B37" s="335" t="s">
        <v>4</v>
      </c>
      <c r="C37" s="337" t="s">
        <v>5</v>
      </c>
      <c r="D37" s="337"/>
      <c r="E37" s="337"/>
      <c r="F37" s="124"/>
      <c r="G37" s="334"/>
      <c r="H37" s="124"/>
      <c r="I37" s="334"/>
      <c r="J37" s="124"/>
      <c r="K37" s="334"/>
      <c r="L37" s="124"/>
    </row>
    <row r="38" spans="1:12" ht="40" customHeight="1">
      <c r="A38" s="124"/>
      <c r="B38" s="335"/>
      <c r="C38" s="122" t="s">
        <v>41</v>
      </c>
      <c r="D38" s="122" t="s">
        <v>66</v>
      </c>
      <c r="E38" s="122" t="s">
        <v>68</v>
      </c>
      <c r="F38" s="124"/>
      <c r="G38" s="334"/>
      <c r="H38" s="124"/>
      <c r="I38" s="334"/>
      <c r="J38" s="124"/>
      <c r="K38" s="334"/>
      <c r="L38" s="124"/>
    </row>
    <row r="39" spans="1:12" ht="40" customHeight="1">
      <c r="A39" s="124"/>
      <c r="B39" s="125">
        <v>1</v>
      </c>
      <c r="C39" s="126">
        <f ca="1">VLOOKUP($C$37,INDIRECT("'WEEK " &amp;$B39 &amp;"'!D5:J14"),MATCH('ANALYSIS WEEKS 1-7'!C$38,INDIRECT("'WEEK " &amp;$B39 &amp;"'!D4:J4"),0),0)</f>
        <v>0</v>
      </c>
      <c r="D39" s="134">
        <f ca="1">VLOOKUP($C$37,INDIRECT("'WEEK " &amp;$B39 &amp;"'!D5:J14"),MATCH('ANALYSIS WEEKS 1-7'!D$38,INDIRECT("'WEEK " &amp;$B39 &amp;"'!D4:J4"),0),0)</f>
        <v>0</v>
      </c>
      <c r="E39" s="130">
        <f ca="1">VLOOKUP($C$37,INDIRECT("'WEEK " &amp;$B39 &amp;"'!D5:J14"),MATCH('ANALYSIS WEEKS 1-7'!E$38,INDIRECT("'WEEK " &amp;$B39 &amp;"'!D4:J4"),0),0)</f>
        <v>0</v>
      </c>
      <c r="F39" s="124"/>
      <c r="G39" s="334"/>
      <c r="H39" s="124"/>
      <c r="I39" s="334"/>
      <c r="J39" s="124"/>
      <c r="K39" s="334"/>
      <c r="L39" s="124"/>
    </row>
    <row r="40" spans="1:12" ht="40" customHeight="1">
      <c r="A40" s="124"/>
      <c r="B40" s="125">
        <v>2</v>
      </c>
      <c r="C40" s="127">
        <f ca="1">VLOOKUP($C$37,INDIRECT("'WEEK " &amp;$B40 &amp;"'!D5:J14"),MATCH('ANALYSIS WEEKS 1-7'!C$38,INDIRECT("'WEEK " &amp;$B40 &amp;"'!D4:J4"),0),0)</f>
        <v>0</v>
      </c>
      <c r="D40" s="135">
        <f ca="1">VLOOKUP($C$37,INDIRECT("'WEEK " &amp;$B40 &amp;"'!D5:J14"),MATCH('ANALYSIS WEEKS 1-7'!D$38,INDIRECT("'WEEK " &amp;$B40 &amp;"'!D4:J4"),0),0)</f>
        <v>0</v>
      </c>
      <c r="E40" s="131">
        <f ca="1">VLOOKUP($C$37,INDIRECT("'WEEK " &amp;$B40 &amp;"'!D5:J14"),MATCH('ANALYSIS WEEKS 1-7'!E$38,INDIRECT("'WEEK " &amp;$B40 &amp;"'!D4:J4"),0),0)</f>
        <v>0</v>
      </c>
      <c r="F40" s="124"/>
      <c r="G40" s="334"/>
      <c r="H40" s="124"/>
      <c r="I40" s="334"/>
      <c r="J40" s="124"/>
      <c r="K40" s="334"/>
      <c r="L40" s="124"/>
    </row>
    <row r="41" spans="1:12" ht="40" customHeight="1">
      <c r="A41" s="124"/>
      <c r="B41" s="125">
        <v>3</v>
      </c>
      <c r="C41" s="128">
        <f ca="1">VLOOKUP($C$37,INDIRECT("'WEEK " &amp;$B41 &amp;"'!D5:J14"),MATCH('ANALYSIS WEEKS 1-7'!C$38,INDIRECT("'WEEK " &amp;$B41 &amp;"'!D4:J4"),0),0)</f>
        <v>0</v>
      </c>
      <c r="D41" s="136">
        <f ca="1">VLOOKUP($C$37,INDIRECT("'WEEK " &amp;$B41 &amp;"'!D5:J14"),MATCH('ANALYSIS WEEKS 1-7'!D$38,INDIRECT("'WEEK " &amp;$B41 &amp;"'!D4:J4"),0),0)</f>
        <v>0</v>
      </c>
      <c r="E41" s="132">
        <f ca="1">VLOOKUP($C$37,INDIRECT("'WEEK " &amp;$B41 &amp;"'!D5:J14"),MATCH('ANALYSIS WEEKS 1-7'!E$38,INDIRECT("'WEEK " &amp;$B41 &amp;"'!D4:J4"),0),0)</f>
        <v>0</v>
      </c>
      <c r="F41" s="124"/>
      <c r="G41" s="334"/>
      <c r="H41" s="124"/>
      <c r="I41" s="334"/>
      <c r="J41" s="124"/>
      <c r="K41" s="334"/>
      <c r="L41" s="124"/>
    </row>
    <row r="42" spans="1:12" ht="40" customHeight="1">
      <c r="A42" s="124"/>
      <c r="B42" s="125">
        <v>4</v>
      </c>
      <c r="C42" s="127">
        <f ca="1">VLOOKUP($C$37,INDIRECT("'WEEK " &amp;$B42 &amp;"'!D5:J14"),MATCH('ANALYSIS WEEKS 1-7'!C$38,INDIRECT("'WEEK " &amp;$B42 &amp;"'!D4:J4"),0),0)</f>
        <v>0</v>
      </c>
      <c r="D42" s="135">
        <f ca="1">VLOOKUP($C$37,INDIRECT("'WEEK " &amp;$B42 &amp;"'!D5:J14"),MATCH('ANALYSIS WEEKS 1-7'!D$38,INDIRECT("'WEEK " &amp;$B42 &amp;"'!D4:J4"),0),0)</f>
        <v>0</v>
      </c>
      <c r="E42" s="131">
        <f ca="1">VLOOKUP($C$37,INDIRECT("'WEEK " &amp;$B42 &amp;"'!D5:J14"),MATCH('ANALYSIS WEEKS 1-7'!E$38,INDIRECT("'WEEK " &amp;$B42 &amp;"'!D4:J4"),0),0)</f>
        <v>0</v>
      </c>
      <c r="F42" s="124"/>
      <c r="G42" s="334"/>
      <c r="H42" s="124"/>
      <c r="I42" s="334"/>
      <c r="J42" s="124"/>
      <c r="K42" s="334"/>
      <c r="L42" s="124"/>
    </row>
    <row r="43" spans="1:12" ht="40" customHeight="1">
      <c r="A43" s="124"/>
      <c r="B43" s="125">
        <v>5</v>
      </c>
      <c r="C43" s="128">
        <f ca="1">VLOOKUP($C$37,INDIRECT("'WEEK " &amp;$B43 &amp;"'!D5:J14"),MATCH('ANALYSIS WEEKS 1-7'!C$38,INDIRECT("'WEEK " &amp;$B43 &amp;"'!D4:J4"),0),0)</f>
        <v>0</v>
      </c>
      <c r="D43" s="136">
        <f ca="1">VLOOKUP($C$37,INDIRECT("'WEEK " &amp;$B43 &amp;"'!D5:J14"),MATCH('ANALYSIS WEEKS 1-7'!D$38,INDIRECT("'WEEK " &amp;$B43 &amp;"'!D4:J4"),0),0)</f>
        <v>0</v>
      </c>
      <c r="E43" s="132">
        <f ca="1">VLOOKUP($C$37,INDIRECT("'WEEK " &amp;$B43 &amp;"'!D5:J14"),MATCH('ANALYSIS WEEKS 1-7'!E$38,INDIRECT("'WEEK " &amp;$B43 &amp;"'!D4:J4"),0),0)</f>
        <v>0</v>
      </c>
      <c r="F43" s="124"/>
      <c r="G43" s="334"/>
      <c r="H43" s="124"/>
      <c r="I43" s="334"/>
      <c r="J43" s="124"/>
      <c r="K43" s="334"/>
      <c r="L43" s="124"/>
    </row>
    <row r="44" spans="1:12" ht="40" customHeight="1">
      <c r="A44" s="124"/>
      <c r="B44" s="125">
        <v>6</v>
      </c>
      <c r="C44" s="127">
        <f ca="1">VLOOKUP($C$37,INDIRECT("'WEEK " &amp;$B44 &amp;"'!D5:J14"),MATCH('ANALYSIS WEEKS 1-7'!C$38,INDIRECT("'WEEK " &amp;$B44 &amp;"'!D4:J4"),0),0)</f>
        <v>0</v>
      </c>
      <c r="D44" s="135">
        <f ca="1">VLOOKUP($C$37,INDIRECT("'WEEK " &amp;$B44 &amp;"'!D5:J14"),MATCH('ANALYSIS WEEKS 1-7'!D$38,INDIRECT("'WEEK " &amp;$B44 &amp;"'!D4:J4"),0),0)</f>
        <v>0</v>
      </c>
      <c r="E44" s="131">
        <f ca="1">VLOOKUP($C$37,INDIRECT("'WEEK " &amp;$B44 &amp;"'!D5:J14"),MATCH('ANALYSIS WEEKS 1-7'!E$38,INDIRECT("'WEEK " &amp;$B44 &amp;"'!D4:J4"),0),0)</f>
        <v>0</v>
      </c>
      <c r="F44" s="124"/>
      <c r="G44" s="334"/>
      <c r="H44" s="124"/>
      <c r="I44" s="334"/>
      <c r="J44" s="124"/>
      <c r="K44" s="334"/>
      <c r="L44" s="124"/>
    </row>
    <row r="45" spans="1:12" ht="40" customHeight="1">
      <c r="A45" s="124"/>
      <c r="B45" s="125">
        <v>7</v>
      </c>
      <c r="C45" s="129">
        <f ca="1">VLOOKUP($C$37,INDIRECT("'WEEK " &amp;$B45 &amp;"'!D5:J14"),MATCH('ANALYSIS WEEKS 1-7'!C$38,INDIRECT("'WEEK " &amp;$B45 &amp;"'!D4:J4"),0),0)</f>
        <v>0</v>
      </c>
      <c r="D45" s="137">
        <f ca="1">VLOOKUP($C$37,INDIRECT("'WEEK " &amp;$B45 &amp;"'!D5:J14"),MATCH('ANALYSIS WEEKS 1-7'!D$38,INDIRECT("'WEEK " &amp;$B45 &amp;"'!D4:J4"),0),0)</f>
        <v>0</v>
      </c>
      <c r="E45" s="133">
        <f ca="1">VLOOKUP($C$37,INDIRECT("'WEEK " &amp;$B45 &amp;"'!D5:J14"),MATCH('ANALYSIS WEEKS 1-7'!E$38,INDIRECT("'WEEK " &amp;$B45 &amp;"'!D4:J4"),0),0)</f>
        <v>0</v>
      </c>
      <c r="F45" s="124"/>
      <c r="G45" s="334"/>
      <c r="H45" s="124"/>
      <c r="I45" s="334"/>
      <c r="J45" s="124"/>
      <c r="K45" s="334"/>
      <c r="L45" s="124"/>
    </row>
    <row r="46" spans="1:12">
      <c r="A46" s="139"/>
      <c r="B46" s="139"/>
      <c r="C46" s="139"/>
      <c r="D46" s="139"/>
      <c r="E46" s="139"/>
      <c r="F46" s="139"/>
      <c r="G46" s="139"/>
      <c r="H46" s="139"/>
      <c r="I46" s="139"/>
      <c r="J46" s="139"/>
      <c r="K46" s="139"/>
      <c r="L46" s="139"/>
    </row>
    <row r="47" spans="1:12">
      <c r="A47" s="138"/>
      <c r="B47" s="138"/>
      <c r="C47" s="138"/>
      <c r="D47" s="138"/>
      <c r="E47" s="138"/>
      <c r="F47" s="138"/>
      <c r="G47" s="138"/>
      <c r="H47" s="138"/>
      <c r="I47" s="138"/>
      <c r="J47" s="138"/>
      <c r="K47" s="138"/>
      <c r="L47" s="138"/>
    </row>
    <row r="48" spans="1:12" ht="80" customHeight="1">
      <c r="A48" s="124"/>
      <c r="B48" s="335" t="s">
        <v>4</v>
      </c>
      <c r="C48" s="337" t="s">
        <v>141</v>
      </c>
      <c r="D48" s="337"/>
      <c r="E48" s="337"/>
      <c r="F48" s="124"/>
      <c r="G48" s="334"/>
      <c r="H48" s="124"/>
      <c r="I48" s="334"/>
      <c r="J48" s="124"/>
      <c r="K48" s="334"/>
      <c r="L48" s="124"/>
    </row>
    <row r="49" spans="1:12" ht="40" customHeight="1">
      <c r="A49" s="124"/>
      <c r="B49" s="335"/>
      <c r="C49" s="122" t="s">
        <v>41</v>
      </c>
      <c r="D49" s="122" t="s">
        <v>66</v>
      </c>
      <c r="E49" s="122" t="s">
        <v>68</v>
      </c>
      <c r="F49" s="124"/>
      <c r="G49" s="334"/>
      <c r="H49" s="124"/>
      <c r="I49" s="334"/>
      <c r="J49" s="124"/>
      <c r="K49" s="334"/>
      <c r="L49" s="124"/>
    </row>
    <row r="50" spans="1:12" ht="40" customHeight="1">
      <c r="A50" s="124"/>
      <c r="B50" s="125">
        <v>1</v>
      </c>
      <c r="C50" s="126">
        <f ca="1">VLOOKUP($C$48,INDIRECT("'WEEK " &amp;$B50 &amp;"'!D5:J14"),MATCH('ANALYSIS WEEKS 1-7'!C$49,INDIRECT("'WEEK " &amp;$B50 &amp;"'!D4:J4"),0),0)</f>
        <v>0</v>
      </c>
      <c r="D50" s="134">
        <f ca="1">VLOOKUP($C$48,INDIRECT("'WEEK " &amp;$B50 &amp;"'!D5:J14"),MATCH('ANALYSIS WEEKS 1-7'!D$49,INDIRECT("'WEEK " &amp;$B50 &amp;"'!D4:J4"),0),0)</f>
        <v>0</v>
      </c>
      <c r="E50" s="130">
        <f ca="1">VLOOKUP($C$48,INDIRECT("'WEEK " &amp;$B50 &amp;"'!D5:J14"),MATCH('ANALYSIS WEEKS 1-7'!E$49,INDIRECT("'WEEK " &amp;$B50 &amp;"'!D4:J4"),0),0)</f>
        <v>0</v>
      </c>
      <c r="F50" s="124"/>
      <c r="G50" s="334"/>
      <c r="H50" s="124"/>
      <c r="I50" s="334"/>
      <c r="J50" s="124"/>
      <c r="K50" s="334"/>
      <c r="L50" s="124"/>
    </row>
    <row r="51" spans="1:12" ht="40" customHeight="1">
      <c r="A51" s="124"/>
      <c r="B51" s="125">
        <v>2</v>
      </c>
      <c r="C51" s="127">
        <f ca="1">VLOOKUP($C$48,INDIRECT("'WEEK " &amp;$B51 &amp;"'!D5:J14"),MATCH('ANALYSIS WEEKS 1-7'!C$49,INDIRECT("'WEEK " &amp;$B51 &amp;"'!D4:J4"),0),0)</f>
        <v>0</v>
      </c>
      <c r="D51" s="135">
        <f ca="1">VLOOKUP($C$48,INDIRECT("'WEEK " &amp;$B51 &amp;"'!D5:J14"),MATCH('ANALYSIS WEEKS 1-7'!D$49,INDIRECT("'WEEK " &amp;$B51 &amp;"'!D4:J4"),0),0)</f>
        <v>0</v>
      </c>
      <c r="E51" s="131">
        <f ca="1">VLOOKUP($C$48,INDIRECT("'WEEK " &amp;$B51 &amp;"'!D5:J14"),MATCH('ANALYSIS WEEKS 1-7'!E$49,INDIRECT("'WEEK " &amp;$B51 &amp;"'!D4:J4"),0),0)</f>
        <v>0</v>
      </c>
      <c r="F51" s="124"/>
      <c r="G51" s="334"/>
      <c r="H51" s="124"/>
      <c r="I51" s="334"/>
      <c r="J51" s="124"/>
      <c r="K51" s="334"/>
      <c r="L51" s="124"/>
    </row>
    <row r="52" spans="1:12" ht="40" customHeight="1">
      <c r="A52" s="124"/>
      <c r="B52" s="125">
        <v>3</v>
      </c>
      <c r="C52" s="128">
        <f ca="1">VLOOKUP($C$48,INDIRECT("'WEEK " &amp;$B52 &amp;"'!D5:J14"),MATCH('ANALYSIS WEEKS 1-7'!C$49,INDIRECT("'WEEK " &amp;$B52 &amp;"'!D4:J4"),0),0)</f>
        <v>0</v>
      </c>
      <c r="D52" s="136">
        <f ca="1">VLOOKUP($C$48,INDIRECT("'WEEK " &amp;$B52 &amp;"'!D5:J14"),MATCH('ANALYSIS WEEKS 1-7'!D$49,INDIRECT("'WEEK " &amp;$B52 &amp;"'!D4:J4"),0),0)</f>
        <v>0</v>
      </c>
      <c r="E52" s="132">
        <f ca="1">VLOOKUP($C$48,INDIRECT("'WEEK " &amp;$B52 &amp;"'!D5:J14"),MATCH('ANALYSIS WEEKS 1-7'!E$49,INDIRECT("'WEEK " &amp;$B52 &amp;"'!D4:J4"),0),0)</f>
        <v>0</v>
      </c>
      <c r="F52" s="124"/>
      <c r="G52" s="334"/>
      <c r="H52" s="124"/>
      <c r="I52" s="334"/>
      <c r="J52" s="124"/>
      <c r="K52" s="334"/>
      <c r="L52" s="124"/>
    </row>
    <row r="53" spans="1:12" ht="40" customHeight="1">
      <c r="A53" s="124"/>
      <c r="B53" s="125">
        <v>4</v>
      </c>
      <c r="C53" s="127">
        <f ca="1">VLOOKUP($C$48,INDIRECT("'WEEK " &amp;$B53 &amp;"'!D5:J14"),MATCH('ANALYSIS WEEKS 1-7'!C$49,INDIRECT("'WEEK " &amp;$B53 &amp;"'!D4:J4"),0),0)</f>
        <v>0</v>
      </c>
      <c r="D53" s="135">
        <f ca="1">VLOOKUP($C$48,INDIRECT("'WEEK " &amp;$B53 &amp;"'!D5:J14"),MATCH('ANALYSIS WEEKS 1-7'!D$49,INDIRECT("'WEEK " &amp;$B53 &amp;"'!D4:J4"),0),0)</f>
        <v>0</v>
      </c>
      <c r="E53" s="131">
        <f ca="1">VLOOKUP($C$48,INDIRECT("'WEEK " &amp;$B53 &amp;"'!D5:J14"),MATCH('ANALYSIS WEEKS 1-7'!E$49,INDIRECT("'WEEK " &amp;$B53 &amp;"'!D4:J4"),0),0)</f>
        <v>0</v>
      </c>
      <c r="F53" s="124"/>
      <c r="G53" s="334"/>
      <c r="H53" s="124"/>
      <c r="I53" s="334"/>
      <c r="J53" s="124"/>
      <c r="K53" s="334"/>
      <c r="L53" s="124"/>
    </row>
    <row r="54" spans="1:12" ht="40" customHeight="1">
      <c r="A54" s="124"/>
      <c r="B54" s="125">
        <v>5</v>
      </c>
      <c r="C54" s="128">
        <f ca="1">VLOOKUP($C$48,INDIRECT("'WEEK " &amp;$B54 &amp;"'!D5:J14"),MATCH('ANALYSIS WEEKS 1-7'!C$49,INDIRECT("'WEEK " &amp;$B54 &amp;"'!D4:J4"),0),0)</f>
        <v>0</v>
      </c>
      <c r="D54" s="136">
        <f ca="1">VLOOKUP($C$48,INDIRECT("'WEEK " &amp;$B54 &amp;"'!D5:J14"),MATCH('ANALYSIS WEEKS 1-7'!D$49,INDIRECT("'WEEK " &amp;$B54 &amp;"'!D4:J4"),0),0)</f>
        <v>0</v>
      </c>
      <c r="E54" s="132">
        <f ca="1">VLOOKUP($C$48,INDIRECT("'WEEK " &amp;$B54 &amp;"'!D5:J14"),MATCH('ANALYSIS WEEKS 1-7'!E$49,INDIRECT("'WEEK " &amp;$B54 &amp;"'!D4:J4"),0),0)</f>
        <v>0</v>
      </c>
      <c r="F54" s="124"/>
      <c r="G54" s="334"/>
      <c r="H54" s="124"/>
      <c r="I54" s="334"/>
      <c r="J54" s="124"/>
      <c r="K54" s="334"/>
      <c r="L54" s="124"/>
    </row>
    <row r="55" spans="1:12" ht="40" customHeight="1">
      <c r="A55" s="124"/>
      <c r="B55" s="125">
        <v>6</v>
      </c>
      <c r="C55" s="127">
        <f ca="1">VLOOKUP($C$48,INDIRECT("'WEEK " &amp;$B55 &amp;"'!D5:J14"),MATCH('ANALYSIS WEEKS 1-7'!C$49,INDIRECT("'WEEK " &amp;$B55 &amp;"'!D4:J4"),0),0)</f>
        <v>0</v>
      </c>
      <c r="D55" s="135">
        <f ca="1">VLOOKUP($C$48,INDIRECT("'WEEK " &amp;$B55 &amp;"'!D5:J14"),MATCH('ANALYSIS WEEKS 1-7'!D$49,INDIRECT("'WEEK " &amp;$B55 &amp;"'!D4:J4"),0),0)</f>
        <v>0</v>
      </c>
      <c r="E55" s="131">
        <f ca="1">VLOOKUP($C$48,INDIRECT("'WEEK " &amp;$B55 &amp;"'!D5:J14"),MATCH('ANALYSIS WEEKS 1-7'!E$49,INDIRECT("'WEEK " &amp;$B55 &amp;"'!D4:J4"),0),0)</f>
        <v>0</v>
      </c>
      <c r="F55" s="124"/>
      <c r="G55" s="334"/>
      <c r="H55" s="124"/>
      <c r="I55" s="334"/>
      <c r="J55" s="124"/>
      <c r="K55" s="334"/>
      <c r="L55" s="124"/>
    </row>
    <row r="56" spans="1:12" ht="40" customHeight="1">
      <c r="A56" s="124"/>
      <c r="B56" s="125">
        <v>7</v>
      </c>
      <c r="C56" s="129">
        <f ca="1">VLOOKUP($C$48,INDIRECT("'WEEK " &amp;$B56 &amp;"'!D5:J14"),MATCH('ANALYSIS WEEKS 1-7'!C$49,INDIRECT("'WEEK " &amp;$B56 &amp;"'!D4:J4"),0),0)</f>
        <v>0</v>
      </c>
      <c r="D56" s="137">
        <f ca="1">VLOOKUP($C$48,INDIRECT("'WEEK " &amp;$B56 &amp;"'!D5:J14"),MATCH('ANALYSIS WEEKS 1-7'!D$49,INDIRECT("'WEEK " &amp;$B56 &amp;"'!D4:J4"),0),0)</f>
        <v>0</v>
      </c>
      <c r="E56" s="133">
        <f ca="1">VLOOKUP($C$48,INDIRECT("'WEEK " &amp;$B56 &amp;"'!D5:J14"),MATCH('ANALYSIS WEEKS 1-7'!E$49,INDIRECT("'WEEK " &amp;$B56 &amp;"'!D4:J4"),0),0)</f>
        <v>0</v>
      </c>
      <c r="F56" s="124"/>
      <c r="G56" s="334"/>
      <c r="H56" s="124"/>
      <c r="I56" s="334"/>
      <c r="J56" s="124"/>
      <c r="K56" s="334"/>
      <c r="L56" s="124"/>
    </row>
    <row r="57" spans="1:12">
      <c r="A57" s="139"/>
      <c r="B57" s="139"/>
      <c r="C57" s="139"/>
      <c r="D57" s="139"/>
      <c r="E57" s="139"/>
      <c r="F57" s="139"/>
      <c r="G57" s="139"/>
      <c r="H57" s="139"/>
      <c r="I57" s="139"/>
      <c r="J57" s="139"/>
      <c r="K57" s="139"/>
      <c r="L57" s="139"/>
    </row>
    <row r="58" spans="1:12">
      <c r="A58" s="138"/>
      <c r="B58" s="138"/>
      <c r="C58" s="138"/>
      <c r="D58" s="138"/>
      <c r="E58" s="138"/>
      <c r="F58" s="138"/>
      <c r="G58" s="138"/>
      <c r="H58" s="138"/>
      <c r="I58" s="138"/>
      <c r="J58" s="138"/>
      <c r="K58" s="138"/>
      <c r="L58" s="138"/>
    </row>
    <row r="59" spans="1:12" ht="80" customHeight="1">
      <c r="A59" s="124"/>
      <c r="B59" s="335" t="s">
        <v>4</v>
      </c>
      <c r="C59" s="337" t="s">
        <v>144</v>
      </c>
      <c r="D59" s="337"/>
      <c r="E59" s="337"/>
      <c r="F59" s="124"/>
      <c r="G59" s="334"/>
      <c r="H59" s="124"/>
      <c r="I59" s="334"/>
      <c r="J59" s="124"/>
      <c r="K59" s="334"/>
      <c r="L59" s="124"/>
    </row>
    <row r="60" spans="1:12" ht="40" customHeight="1">
      <c r="A60" s="124"/>
      <c r="B60" s="335"/>
      <c r="C60" s="122" t="s">
        <v>41</v>
      </c>
      <c r="D60" s="122" t="s">
        <v>66</v>
      </c>
      <c r="E60" s="122" t="s">
        <v>68</v>
      </c>
      <c r="F60" s="124"/>
      <c r="G60" s="334"/>
      <c r="H60" s="124"/>
      <c r="I60" s="334"/>
      <c r="J60" s="124"/>
      <c r="K60" s="334"/>
      <c r="L60" s="124"/>
    </row>
    <row r="61" spans="1:12" ht="40" customHeight="1">
      <c r="A61" s="124"/>
      <c r="B61" s="125">
        <v>1</v>
      </c>
      <c r="C61" s="126">
        <f>'WEEK 1'!G15</f>
        <v>0</v>
      </c>
      <c r="D61" s="134">
        <f ca="1">'WEEK 1'!I15</f>
        <v>0</v>
      </c>
      <c r="E61" s="130">
        <f>'WEEK 1'!H15</f>
        <v>0</v>
      </c>
      <c r="F61" s="124"/>
      <c r="G61" s="334"/>
      <c r="H61" s="124"/>
      <c r="I61" s="334"/>
      <c r="J61" s="124"/>
      <c r="K61" s="334"/>
      <c r="L61" s="124"/>
    </row>
    <row r="62" spans="1:12" ht="40" customHeight="1">
      <c r="A62" s="124"/>
      <c r="B62" s="125">
        <v>2</v>
      </c>
      <c r="C62" s="127">
        <f>'WEEK 2'!G15</f>
        <v>0</v>
      </c>
      <c r="D62" s="135">
        <f ca="1">'WEEK 2'!I15</f>
        <v>0</v>
      </c>
      <c r="E62" s="131">
        <f>'WEEK 2'!H15</f>
        <v>0</v>
      </c>
      <c r="F62" s="124"/>
      <c r="G62" s="334"/>
      <c r="H62" s="124"/>
      <c r="I62" s="334"/>
      <c r="J62" s="124"/>
      <c r="K62" s="334"/>
      <c r="L62" s="124"/>
    </row>
    <row r="63" spans="1:12" ht="40" customHeight="1">
      <c r="A63" s="124"/>
      <c r="B63" s="125">
        <v>3</v>
      </c>
      <c r="C63" s="128">
        <f>'WEEK 3'!G15</f>
        <v>0</v>
      </c>
      <c r="D63" s="136">
        <f ca="1">'WEEK 3'!I15</f>
        <v>0</v>
      </c>
      <c r="E63" s="132">
        <f>'WEEK 3'!H15</f>
        <v>0</v>
      </c>
      <c r="F63" s="124"/>
      <c r="G63" s="334"/>
      <c r="H63" s="124"/>
      <c r="I63" s="334"/>
      <c r="J63" s="124"/>
      <c r="K63" s="334"/>
      <c r="L63" s="124"/>
    </row>
    <row r="64" spans="1:12" ht="40" customHeight="1">
      <c r="A64" s="124"/>
      <c r="B64" s="125">
        <v>4</v>
      </c>
      <c r="C64" s="127">
        <f>'WEEK 4'!G15</f>
        <v>0</v>
      </c>
      <c r="D64" s="135">
        <f ca="1">'WEEK 4'!I15</f>
        <v>0</v>
      </c>
      <c r="E64" s="131">
        <f>'WEEK 4'!H15</f>
        <v>0</v>
      </c>
      <c r="F64" s="124"/>
      <c r="G64" s="334"/>
      <c r="H64" s="124"/>
      <c r="I64" s="334"/>
      <c r="J64" s="124"/>
      <c r="K64" s="334"/>
      <c r="L64" s="124"/>
    </row>
    <row r="65" spans="1:12" ht="40" customHeight="1">
      <c r="A65" s="124"/>
      <c r="B65" s="125">
        <v>5</v>
      </c>
      <c r="C65" s="128">
        <f>'WEEK 5'!G15</f>
        <v>0</v>
      </c>
      <c r="D65" s="136">
        <f ca="1">'WEEK 5'!I15</f>
        <v>0</v>
      </c>
      <c r="E65" s="132">
        <f>'WEEK 5'!H15</f>
        <v>0</v>
      </c>
      <c r="F65" s="124"/>
      <c r="G65" s="334"/>
      <c r="H65" s="124"/>
      <c r="I65" s="334"/>
      <c r="J65" s="124"/>
      <c r="K65" s="334"/>
      <c r="L65" s="124"/>
    </row>
    <row r="66" spans="1:12" ht="40" customHeight="1">
      <c r="A66" s="124"/>
      <c r="B66" s="125">
        <v>6</v>
      </c>
      <c r="C66" s="127">
        <f>'WEEK 6'!G15</f>
        <v>0</v>
      </c>
      <c r="D66" s="135">
        <f ca="1">'WEEK 6'!I15</f>
        <v>0</v>
      </c>
      <c r="E66" s="131">
        <f>'WEEK 6'!H15</f>
        <v>0</v>
      </c>
      <c r="F66" s="124"/>
      <c r="G66" s="334"/>
      <c r="H66" s="124"/>
      <c r="I66" s="334"/>
      <c r="J66" s="124"/>
      <c r="K66" s="334"/>
      <c r="L66" s="124"/>
    </row>
    <row r="67" spans="1:12" ht="40" customHeight="1">
      <c r="A67" s="124"/>
      <c r="B67" s="125">
        <v>7</v>
      </c>
      <c r="C67" s="129">
        <f>'WEEK 7'!G15</f>
        <v>0</v>
      </c>
      <c r="D67" s="137">
        <f ca="1">'WEEK 7'!I15</f>
        <v>0</v>
      </c>
      <c r="E67" s="133">
        <f>'WEEK 7'!H15</f>
        <v>0</v>
      </c>
      <c r="F67" s="124"/>
      <c r="G67" s="334"/>
      <c r="H67" s="124"/>
      <c r="I67" s="334"/>
      <c r="J67" s="124"/>
      <c r="K67" s="334"/>
      <c r="L67" s="124"/>
    </row>
    <row r="68" spans="1:12">
      <c r="A68" s="139"/>
      <c r="B68" s="139"/>
      <c r="C68" s="139"/>
      <c r="D68" s="139"/>
      <c r="E68" s="139"/>
      <c r="F68" s="139"/>
      <c r="G68" s="139"/>
      <c r="H68" s="139"/>
      <c r="I68" s="139"/>
      <c r="J68" s="139"/>
      <c r="K68" s="139"/>
      <c r="L68" s="139"/>
    </row>
    <row r="69" spans="1:12">
      <c r="A69" s="138"/>
      <c r="B69" s="138"/>
      <c r="C69" s="138"/>
      <c r="D69" s="138"/>
      <c r="E69" s="138"/>
      <c r="F69" s="138"/>
      <c r="G69" s="138"/>
      <c r="H69" s="138"/>
      <c r="I69" s="138"/>
      <c r="J69" s="138"/>
      <c r="K69" s="138"/>
      <c r="L69" s="138"/>
    </row>
    <row r="70" spans="1:12" ht="80" customHeight="1">
      <c r="A70" s="124"/>
      <c r="B70" s="335" t="s">
        <v>4</v>
      </c>
      <c r="C70" s="336" t="s">
        <v>71</v>
      </c>
      <c r="D70" s="336"/>
      <c r="E70" s="336"/>
      <c r="F70" s="124"/>
      <c r="G70" s="334"/>
      <c r="H70" s="124"/>
      <c r="I70" s="334"/>
      <c r="J70" s="124"/>
      <c r="K70" s="334"/>
      <c r="L70" s="124"/>
    </row>
    <row r="71" spans="1:12" ht="40" customHeight="1">
      <c r="A71" s="124"/>
      <c r="B71" s="335"/>
      <c r="C71" s="122" t="s">
        <v>41</v>
      </c>
      <c r="D71" s="122" t="s">
        <v>66</v>
      </c>
      <c r="E71" s="122" t="s">
        <v>68</v>
      </c>
      <c r="F71" s="124"/>
      <c r="G71" s="334"/>
      <c r="H71" s="124"/>
      <c r="I71" s="334"/>
      <c r="J71" s="124"/>
      <c r="K71" s="334"/>
      <c r="L71" s="124"/>
    </row>
    <row r="72" spans="1:12" ht="40" customHeight="1">
      <c r="A72" s="124"/>
      <c r="B72" s="125">
        <v>1</v>
      </c>
      <c r="C72" s="126">
        <f>'WEEK 1'!G16</f>
        <v>0</v>
      </c>
      <c r="D72" s="134">
        <f ca="1">'WEEK 1'!I16</f>
        <v>0</v>
      </c>
      <c r="E72" s="130">
        <f>'WEEK 1'!H16</f>
        <v>0</v>
      </c>
      <c r="F72" s="124"/>
      <c r="G72" s="334"/>
      <c r="H72" s="124"/>
      <c r="I72" s="334"/>
      <c r="J72" s="124"/>
      <c r="K72" s="334"/>
      <c r="L72" s="124"/>
    </row>
    <row r="73" spans="1:12" ht="40" customHeight="1">
      <c r="A73" s="124"/>
      <c r="B73" s="125">
        <v>2</v>
      </c>
      <c r="C73" s="127">
        <f>'WEEK 1'!G16</f>
        <v>0</v>
      </c>
      <c r="D73" s="135">
        <f ca="1">'WEEK 2'!I16</f>
        <v>0</v>
      </c>
      <c r="E73" s="131">
        <f>'WEEK 2'!H16</f>
        <v>0</v>
      </c>
      <c r="F73" s="124"/>
      <c r="G73" s="334"/>
      <c r="H73" s="124"/>
      <c r="I73" s="334"/>
      <c r="J73" s="124"/>
      <c r="K73" s="334"/>
      <c r="L73" s="124"/>
    </row>
    <row r="74" spans="1:12" ht="40" customHeight="1">
      <c r="A74" s="124"/>
      <c r="B74" s="125">
        <v>3</v>
      </c>
      <c r="C74" s="128">
        <f>'WEEK 1'!G16</f>
        <v>0</v>
      </c>
      <c r="D74" s="136">
        <f ca="1">'WEEK 3'!I16</f>
        <v>0</v>
      </c>
      <c r="E74" s="132">
        <f>'WEEK 3'!H16</f>
        <v>0</v>
      </c>
      <c r="F74" s="124"/>
      <c r="G74" s="334"/>
      <c r="H74" s="124"/>
      <c r="I74" s="334"/>
      <c r="J74" s="124"/>
      <c r="K74" s="334"/>
      <c r="L74" s="124"/>
    </row>
    <row r="75" spans="1:12" ht="40" customHeight="1">
      <c r="A75" s="124"/>
      <c r="B75" s="125">
        <v>4</v>
      </c>
      <c r="C75" s="127">
        <f>'WEEK 1'!G16</f>
        <v>0</v>
      </c>
      <c r="D75" s="135">
        <f ca="1">'WEEK 4'!I16</f>
        <v>0</v>
      </c>
      <c r="E75" s="131">
        <f>'WEEK 4'!H16</f>
        <v>0</v>
      </c>
      <c r="F75" s="124"/>
      <c r="G75" s="334"/>
      <c r="H75" s="124"/>
      <c r="I75" s="334"/>
      <c r="J75" s="124"/>
      <c r="K75" s="334"/>
      <c r="L75" s="124"/>
    </row>
    <row r="76" spans="1:12" ht="40" customHeight="1">
      <c r="A76" s="124"/>
      <c r="B76" s="125">
        <v>5</v>
      </c>
      <c r="C76" s="128">
        <f>'WEEK 1'!G16</f>
        <v>0</v>
      </c>
      <c r="D76" s="136">
        <f ca="1">'WEEK 5'!I16</f>
        <v>0</v>
      </c>
      <c r="E76" s="132">
        <f>'WEEK 5'!H16</f>
        <v>0</v>
      </c>
      <c r="F76" s="124"/>
      <c r="G76" s="334"/>
      <c r="H76" s="124"/>
      <c r="I76" s="334"/>
      <c r="J76" s="124"/>
      <c r="K76" s="334"/>
      <c r="L76" s="124"/>
    </row>
    <row r="77" spans="1:12" ht="40" customHeight="1">
      <c r="A77" s="124"/>
      <c r="B77" s="125">
        <v>6</v>
      </c>
      <c r="C77" s="127">
        <f>'WEEK 1'!G16</f>
        <v>0</v>
      </c>
      <c r="D77" s="135">
        <f ca="1">'WEEK 6'!I16</f>
        <v>0</v>
      </c>
      <c r="E77" s="131">
        <f>'WEEK 6'!H16</f>
        <v>0</v>
      </c>
      <c r="F77" s="124"/>
      <c r="G77" s="334"/>
      <c r="H77" s="124"/>
      <c r="I77" s="334"/>
      <c r="J77" s="124"/>
      <c r="K77" s="334"/>
      <c r="L77" s="124"/>
    </row>
    <row r="78" spans="1:12" ht="40" customHeight="1">
      <c r="A78" s="124"/>
      <c r="B78" s="125">
        <v>7</v>
      </c>
      <c r="C78" s="129">
        <f>'WEEK 1'!G16</f>
        <v>0</v>
      </c>
      <c r="D78" s="137">
        <f ca="1">'WEEK 7'!I16</f>
        <v>0</v>
      </c>
      <c r="E78" s="133">
        <f>'WEEK 7'!H16</f>
        <v>0</v>
      </c>
      <c r="F78" s="124"/>
      <c r="G78" s="334"/>
      <c r="H78" s="124"/>
      <c r="I78" s="334"/>
      <c r="J78" s="124"/>
      <c r="K78" s="334"/>
      <c r="L78" s="124"/>
    </row>
    <row r="79" spans="1:12">
      <c r="A79" s="139"/>
      <c r="B79" s="139"/>
      <c r="C79" s="139"/>
      <c r="D79" s="139"/>
      <c r="E79" s="139"/>
      <c r="F79" s="139"/>
      <c r="G79" s="139"/>
      <c r="H79" s="139"/>
      <c r="I79" s="139"/>
      <c r="J79" s="139"/>
      <c r="K79" s="139"/>
      <c r="L79" s="139"/>
    </row>
    <row r="80" spans="1:12">
      <c r="A80" s="138"/>
      <c r="B80" s="138"/>
      <c r="C80" s="138"/>
      <c r="D80" s="138"/>
      <c r="E80" s="138"/>
      <c r="F80" s="138"/>
      <c r="G80" s="138"/>
      <c r="H80" s="138"/>
      <c r="I80" s="138"/>
      <c r="J80" s="138"/>
      <c r="K80" s="138"/>
      <c r="L80" s="138"/>
    </row>
    <row r="81" spans="1:12" ht="80" customHeight="1">
      <c r="A81" s="124"/>
      <c r="B81" s="335" t="s">
        <v>4</v>
      </c>
      <c r="C81" s="336" t="s">
        <v>63</v>
      </c>
      <c r="D81" s="336"/>
      <c r="E81" s="336"/>
      <c r="F81" s="124"/>
      <c r="G81" s="334"/>
      <c r="H81" s="124"/>
      <c r="I81" s="334"/>
      <c r="J81" s="124"/>
      <c r="K81" s="334"/>
      <c r="L81" s="124"/>
    </row>
    <row r="82" spans="1:12" ht="40" customHeight="1">
      <c r="A82" s="124"/>
      <c r="B82" s="335"/>
      <c r="C82" s="122" t="s">
        <v>41</v>
      </c>
      <c r="D82" s="122" t="s">
        <v>66</v>
      </c>
      <c r="E82" s="122" t="s">
        <v>68</v>
      </c>
      <c r="F82" s="124"/>
      <c r="G82" s="334"/>
      <c r="H82" s="124"/>
      <c r="I82" s="334"/>
      <c r="J82" s="124"/>
      <c r="K82" s="334"/>
      <c r="L82" s="124"/>
    </row>
    <row r="83" spans="1:12" ht="40" customHeight="1">
      <c r="A83" s="124"/>
      <c r="B83" s="125">
        <v>1</v>
      </c>
      <c r="C83" s="126">
        <f ca="1">'WEEK 1'!G17</f>
        <v>0</v>
      </c>
      <c r="D83" s="134">
        <f ca="1">'WEEK 1'!I17</f>
        <v>0</v>
      </c>
      <c r="E83" s="130">
        <f ca="1">'WEEK 1'!H17</f>
        <v>0</v>
      </c>
      <c r="F83" s="124"/>
      <c r="G83" s="334"/>
      <c r="H83" s="124"/>
      <c r="I83" s="334"/>
      <c r="J83" s="124"/>
      <c r="K83" s="334"/>
      <c r="L83" s="124"/>
    </row>
    <row r="84" spans="1:12" ht="40" customHeight="1">
      <c r="A84" s="124"/>
      <c r="B84" s="125">
        <v>2</v>
      </c>
      <c r="C84" s="127">
        <f ca="1">'WEEK 2'!G17</f>
        <v>0</v>
      </c>
      <c r="D84" s="135">
        <f ca="1">'WEEK 2'!I17</f>
        <v>0</v>
      </c>
      <c r="E84" s="131">
        <f ca="1">'WEEK 2'!H17</f>
        <v>0</v>
      </c>
      <c r="F84" s="124"/>
      <c r="G84" s="334"/>
      <c r="H84" s="124"/>
      <c r="I84" s="334"/>
      <c r="J84" s="124"/>
      <c r="K84" s="334"/>
      <c r="L84" s="124"/>
    </row>
    <row r="85" spans="1:12" ht="40" customHeight="1">
      <c r="A85" s="124"/>
      <c r="B85" s="125">
        <v>3</v>
      </c>
      <c r="C85" s="128">
        <f ca="1">'WEEK 3'!G17</f>
        <v>0</v>
      </c>
      <c r="D85" s="136">
        <f ca="1">'WEEK 3'!I17</f>
        <v>0</v>
      </c>
      <c r="E85" s="132">
        <f ca="1">'WEEK 3'!H17</f>
        <v>0</v>
      </c>
      <c r="F85" s="124"/>
      <c r="G85" s="334"/>
      <c r="H85" s="124"/>
      <c r="I85" s="334"/>
      <c r="J85" s="124"/>
      <c r="K85" s="334"/>
      <c r="L85" s="124"/>
    </row>
    <row r="86" spans="1:12" ht="40" customHeight="1">
      <c r="A86" s="124"/>
      <c r="B86" s="125">
        <v>4</v>
      </c>
      <c r="C86" s="127">
        <f ca="1">'WEEK 4'!G17</f>
        <v>0</v>
      </c>
      <c r="D86" s="135">
        <f ca="1">'WEEK 4'!I17</f>
        <v>0</v>
      </c>
      <c r="E86" s="131">
        <f ca="1">'WEEK 4'!H17</f>
        <v>0</v>
      </c>
      <c r="F86" s="124"/>
      <c r="G86" s="334"/>
      <c r="H86" s="124"/>
      <c r="I86" s="334"/>
      <c r="J86" s="124"/>
      <c r="K86" s="334"/>
      <c r="L86" s="124"/>
    </row>
    <row r="87" spans="1:12" ht="40" customHeight="1">
      <c r="A87" s="124"/>
      <c r="B87" s="125">
        <v>5</v>
      </c>
      <c r="C87" s="128">
        <f ca="1">'WEEK 5'!G17</f>
        <v>0</v>
      </c>
      <c r="D87" s="136">
        <f ca="1">'WEEK 5'!I17</f>
        <v>0</v>
      </c>
      <c r="E87" s="132">
        <f ca="1">'WEEK 5'!H17</f>
        <v>0</v>
      </c>
      <c r="F87" s="124"/>
      <c r="G87" s="334"/>
      <c r="H87" s="124"/>
      <c r="I87" s="334"/>
      <c r="J87" s="124"/>
      <c r="K87" s="334"/>
      <c r="L87" s="124"/>
    </row>
    <row r="88" spans="1:12" ht="40" customHeight="1">
      <c r="A88" s="124"/>
      <c r="B88" s="125">
        <v>6</v>
      </c>
      <c r="C88" s="127">
        <f ca="1">'WEEK 6'!G17</f>
        <v>0</v>
      </c>
      <c r="D88" s="135">
        <f ca="1">'WEEK 6'!I17</f>
        <v>0</v>
      </c>
      <c r="E88" s="131">
        <f ca="1">'WEEK 6'!H17</f>
        <v>0</v>
      </c>
      <c r="F88" s="124"/>
      <c r="G88" s="334"/>
      <c r="H88" s="124"/>
      <c r="I88" s="334"/>
      <c r="J88" s="124"/>
      <c r="K88" s="334"/>
      <c r="L88" s="124"/>
    </row>
    <row r="89" spans="1:12" ht="40" customHeight="1">
      <c r="A89" s="124"/>
      <c r="B89" s="125">
        <v>7</v>
      </c>
      <c r="C89" s="129">
        <f ca="1">'WEEK 7'!G17</f>
        <v>0</v>
      </c>
      <c r="D89" s="137">
        <f ca="1">'WEEK 7'!I17</f>
        <v>0</v>
      </c>
      <c r="E89" s="133">
        <f ca="1">'WEEK 7'!H17</f>
        <v>0</v>
      </c>
      <c r="F89" s="124"/>
      <c r="G89" s="334"/>
      <c r="H89" s="124"/>
      <c r="I89" s="334"/>
      <c r="J89" s="124"/>
      <c r="K89" s="334"/>
      <c r="L89" s="124"/>
    </row>
    <row r="90" spans="1:12">
      <c r="A90" s="139"/>
      <c r="B90" s="139"/>
      <c r="C90" s="139"/>
      <c r="D90" s="139"/>
      <c r="E90" s="139"/>
      <c r="F90" s="139"/>
      <c r="G90" s="139"/>
      <c r="H90" s="139"/>
      <c r="I90" s="139"/>
      <c r="J90" s="139"/>
      <c r="K90" s="139"/>
      <c r="L90" s="139"/>
    </row>
    <row r="91" spans="1:12">
      <c r="A91" s="138"/>
      <c r="B91" s="138"/>
      <c r="C91" s="138"/>
      <c r="D91" s="138"/>
      <c r="E91" s="138"/>
      <c r="F91" s="138"/>
      <c r="G91" s="138"/>
      <c r="H91" s="138"/>
      <c r="I91" s="138"/>
      <c r="J91" s="138"/>
      <c r="K91" s="138"/>
      <c r="L91" s="138"/>
    </row>
    <row r="92" spans="1:12" ht="80" customHeight="1">
      <c r="A92" s="124"/>
      <c r="B92" s="335" t="s">
        <v>4</v>
      </c>
      <c r="C92" s="336" t="s">
        <v>64</v>
      </c>
      <c r="D92" s="336"/>
      <c r="E92" s="336"/>
      <c r="F92" s="124"/>
      <c r="G92" s="334"/>
      <c r="H92" s="124"/>
      <c r="I92" s="334"/>
      <c r="J92" s="124"/>
      <c r="K92" s="334"/>
      <c r="L92" s="124"/>
    </row>
    <row r="93" spans="1:12" ht="40" customHeight="1">
      <c r="A93" s="124"/>
      <c r="B93" s="335"/>
      <c r="C93" s="122" t="s">
        <v>41</v>
      </c>
      <c r="D93" s="122" t="s">
        <v>66</v>
      </c>
      <c r="E93" s="122" t="s">
        <v>68</v>
      </c>
      <c r="F93" s="124"/>
      <c r="G93" s="334"/>
      <c r="H93" s="124"/>
      <c r="I93" s="334"/>
      <c r="J93" s="124"/>
      <c r="K93" s="334"/>
      <c r="L93" s="124"/>
    </row>
    <row r="94" spans="1:12" ht="40" customHeight="1">
      <c r="A94" s="124"/>
      <c r="B94" s="125">
        <v>1</v>
      </c>
      <c r="C94" s="126">
        <f ca="1">'WEEK 1'!G18</f>
        <v>0</v>
      </c>
      <c r="D94" s="134">
        <f ca="1">'WEEK 1'!I18</f>
        <v>0</v>
      </c>
      <c r="E94" s="130">
        <f ca="1">'WEEK 1'!H18</f>
        <v>0</v>
      </c>
      <c r="F94" s="124"/>
      <c r="G94" s="334"/>
      <c r="H94" s="124"/>
      <c r="I94" s="334"/>
      <c r="J94" s="124"/>
      <c r="K94" s="334"/>
      <c r="L94" s="124"/>
    </row>
    <row r="95" spans="1:12" ht="40" customHeight="1">
      <c r="A95" s="124"/>
      <c r="B95" s="125">
        <v>2</v>
      </c>
      <c r="C95" s="127">
        <f ca="1">'WEEK 2'!G18</f>
        <v>0</v>
      </c>
      <c r="D95" s="135">
        <f ca="1">'WEEK 2'!I18</f>
        <v>0</v>
      </c>
      <c r="E95" s="131">
        <f ca="1">'WEEK 2'!H18</f>
        <v>0</v>
      </c>
      <c r="F95" s="124"/>
      <c r="G95" s="334"/>
      <c r="H95" s="124"/>
      <c r="I95" s="334"/>
      <c r="J95" s="124"/>
      <c r="K95" s="334"/>
      <c r="L95" s="124"/>
    </row>
    <row r="96" spans="1:12" ht="40" customHeight="1">
      <c r="A96" s="124"/>
      <c r="B96" s="125">
        <v>3</v>
      </c>
      <c r="C96" s="128">
        <f ca="1">'WEEK 3'!G18</f>
        <v>0</v>
      </c>
      <c r="D96" s="136">
        <f ca="1">'WEEK 3'!I18</f>
        <v>0</v>
      </c>
      <c r="E96" s="132">
        <f ca="1">'WEEK 3'!H18</f>
        <v>0</v>
      </c>
      <c r="F96" s="124"/>
      <c r="G96" s="334"/>
      <c r="H96" s="124"/>
      <c r="I96" s="334"/>
      <c r="J96" s="124"/>
      <c r="K96" s="334"/>
      <c r="L96" s="124"/>
    </row>
    <row r="97" spans="1:12" ht="40" customHeight="1">
      <c r="A97" s="124"/>
      <c r="B97" s="125">
        <v>4</v>
      </c>
      <c r="C97" s="127">
        <f ca="1">'WEEK 4'!G18</f>
        <v>0</v>
      </c>
      <c r="D97" s="135">
        <f ca="1">'WEEK 4'!I18</f>
        <v>0</v>
      </c>
      <c r="E97" s="131">
        <f ca="1">'WEEK 4'!H18</f>
        <v>0</v>
      </c>
      <c r="F97" s="124"/>
      <c r="G97" s="334"/>
      <c r="H97" s="124"/>
      <c r="I97" s="334"/>
      <c r="J97" s="124"/>
      <c r="K97" s="334"/>
      <c r="L97" s="124"/>
    </row>
    <row r="98" spans="1:12" ht="40" customHeight="1">
      <c r="A98" s="124"/>
      <c r="B98" s="125">
        <v>5</v>
      </c>
      <c r="C98" s="128">
        <f ca="1">'WEEK 5'!G18</f>
        <v>0</v>
      </c>
      <c r="D98" s="136">
        <f ca="1">'WEEK 5'!I18</f>
        <v>0</v>
      </c>
      <c r="E98" s="132">
        <f ca="1">'WEEK 5'!H18</f>
        <v>0</v>
      </c>
      <c r="F98" s="124"/>
      <c r="G98" s="334"/>
      <c r="H98" s="124"/>
      <c r="I98" s="334"/>
      <c r="J98" s="124"/>
      <c r="K98" s="334"/>
      <c r="L98" s="124"/>
    </row>
    <row r="99" spans="1:12" ht="40" customHeight="1">
      <c r="A99" s="124"/>
      <c r="B99" s="125">
        <v>6</v>
      </c>
      <c r="C99" s="127">
        <f ca="1">'WEEK 6'!G18</f>
        <v>0</v>
      </c>
      <c r="D99" s="135">
        <f ca="1">'WEEK 6'!I18</f>
        <v>0</v>
      </c>
      <c r="E99" s="131">
        <f ca="1">'WEEK 6'!H18</f>
        <v>0</v>
      </c>
      <c r="F99" s="124"/>
      <c r="G99" s="334"/>
      <c r="H99" s="124"/>
      <c r="I99" s="334"/>
      <c r="J99" s="124"/>
      <c r="K99" s="334"/>
      <c r="L99" s="124"/>
    </row>
    <row r="100" spans="1:12" ht="40" customHeight="1">
      <c r="A100" s="124"/>
      <c r="B100" s="125">
        <v>7</v>
      </c>
      <c r="C100" s="129">
        <f ca="1">'WEEK 7'!G18</f>
        <v>0</v>
      </c>
      <c r="D100" s="137">
        <f ca="1">'WEEK 7'!I18</f>
        <v>0</v>
      </c>
      <c r="E100" s="133">
        <f ca="1">'WEEK 7'!H18</f>
        <v>0</v>
      </c>
      <c r="F100" s="124"/>
      <c r="G100" s="334"/>
      <c r="H100" s="124"/>
      <c r="I100" s="334"/>
      <c r="J100" s="124"/>
      <c r="K100" s="334"/>
      <c r="L100" s="124"/>
    </row>
    <row r="101" spans="1:12">
      <c r="A101" s="139"/>
      <c r="B101" s="139"/>
      <c r="C101" s="139"/>
      <c r="D101" s="139"/>
      <c r="E101" s="139"/>
      <c r="F101" s="139"/>
      <c r="G101" s="139"/>
      <c r="H101" s="139"/>
      <c r="I101" s="139"/>
      <c r="J101" s="139"/>
      <c r="K101" s="139"/>
      <c r="L101" s="139"/>
    </row>
  </sheetData>
  <sheetProtection selectLockedCells="1" selectUnlockedCells="1"/>
  <mergeCells count="47">
    <mergeCell ref="G1:L2"/>
    <mergeCell ref="B26:B27"/>
    <mergeCell ref="C26:E26"/>
    <mergeCell ref="B1:F2"/>
    <mergeCell ref="G4:G12"/>
    <mergeCell ref="I4:I12"/>
    <mergeCell ref="K4:K12"/>
    <mergeCell ref="G26:G34"/>
    <mergeCell ref="B4:B5"/>
    <mergeCell ref="C4:E4"/>
    <mergeCell ref="I15:I23"/>
    <mergeCell ref="K15:K23"/>
    <mergeCell ref="I26:I34"/>
    <mergeCell ref="K26:K34"/>
    <mergeCell ref="C37:E37"/>
    <mergeCell ref="C48:E48"/>
    <mergeCell ref="B37:B38"/>
    <mergeCell ref="B48:B49"/>
    <mergeCell ref="G15:G23"/>
    <mergeCell ref="B15:B16"/>
    <mergeCell ref="C15:E15"/>
    <mergeCell ref="G37:G45"/>
    <mergeCell ref="I37:I45"/>
    <mergeCell ref="K37:K45"/>
    <mergeCell ref="G48:G56"/>
    <mergeCell ref="I48:I56"/>
    <mergeCell ref="K48:K56"/>
    <mergeCell ref="B59:B60"/>
    <mergeCell ref="C59:E59"/>
    <mergeCell ref="G59:G67"/>
    <mergeCell ref="I59:I67"/>
    <mergeCell ref="K59:K67"/>
    <mergeCell ref="G92:G100"/>
    <mergeCell ref="I92:I100"/>
    <mergeCell ref="K92:K100"/>
    <mergeCell ref="B70:B71"/>
    <mergeCell ref="G70:G78"/>
    <mergeCell ref="I70:I78"/>
    <mergeCell ref="K70:K78"/>
    <mergeCell ref="B81:B82"/>
    <mergeCell ref="C81:E81"/>
    <mergeCell ref="G81:G89"/>
    <mergeCell ref="I81:I89"/>
    <mergeCell ref="K81:K89"/>
    <mergeCell ref="B92:B93"/>
    <mergeCell ref="C70:E70"/>
    <mergeCell ref="C92:E92"/>
  </mergeCells>
  <dataValidations count="1">
    <dataValidation type="list" allowBlank="1" showInputMessage="1" showErrorMessage="1" sqref="C4 C15 C26 C37 C48 C59 C70 C81 C92" xr:uid="{00000000-0002-0000-0400-000000000000}">
      <formula1>listExerciseType</formula1>
    </dataValidation>
  </dataValidations>
  <printOptions horizontalCentered="1"/>
  <pageMargins left="0.25" right="0.25" top="0.25" bottom="0.25" header="0" footer="0"/>
  <pageSetup scale="37" orientation="landscape" horizontalDpi="0" verticalDpi="0"/>
  <rowBreaks count="2" manualBreakCount="2">
    <brk id="35" max="16383" man="1"/>
    <brk id="68" max="16383" man="1"/>
  </rowBreaks>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800F20"/>
  </sheetPr>
  <dimension ref="A1:L101"/>
  <sheetViews>
    <sheetView showGridLines="0" showRowColHeaders="0" topLeftCell="A50" zoomScaleSheetLayoutView="100" workbookViewId="0">
      <selection activeCell="E62" sqref="E62"/>
    </sheetView>
  </sheetViews>
  <sheetFormatPr baseColWidth="10" defaultRowHeight="16"/>
  <cols>
    <col min="1" max="1" width="2.83203125" customWidth="1"/>
    <col min="2" max="5" width="15.83203125" customWidth="1"/>
    <col min="6" max="6" width="2.83203125" customWidth="1"/>
    <col min="7" max="7" width="80.5" customWidth="1"/>
    <col min="8" max="8" width="2.83203125" customWidth="1"/>
    <col min="9" max="9" width="80.83203125" customWidth="1"/>
    <col min="10" max="10" width="2.83203125" customWidth="1"/>
    <col min="11" max="11" width="80.83203125" customWidth="1"/>
    <col min="12" max="12" width="2.83203125" customWidth="1"/>
  </cols>
  <sheetData>
    <row r="1" spans="1:12" ht="100" customHeight="1">
      <c r="A1" s="227"/>
      <c r="B1" s="297"/>
      <c r="C1" s="297"/>
      <c r="D1" s="297"/>
      <c r="E1" s="297"/>
      <c r="F1" s="297"/>
      <c r="G1" s="295" t="s">
        <v>83</v>
      </c>
      <c r="H1" s="295"/>
      <c r="I1" s="295"/>
      <c r="J1" s="295"/>
      <c r="K1" s="295"/>
      <c r="L1" s="295"/>
    </row>
    <row r="2" spans="1:12" ht="35" customHeight="1">
      <c r="B2" s="297"/>
      <c r="C2" s="297"/>
      <c r="D2" s="297"/>
      <c r="E2" s="297"/>
      <c r="F2" s="297"/>
      <c r="G2" s="338"/>
      <c r="H2" s="338"/>
      <c r="I2" s="338"/>
      <c r="J2" s="338"/>
      <c r="K2" s="338"/>
      <c r="L2" s="338"/>
    </row>
    <row r="3" spans="1:12">
      <c r="A3" s="138"/>
      <c r="B3" s="138"/>
      <c r="C3" s="138"/>
      <c r="D3" s="138"/>
      <c r="E3" s="138"/>
      <c r="F3" s="138"/>
      <c r="G3" s="138"/>
      <c r="H3" s="138"/>
      <c r="I3" s="138"/>
      <c r="J3" s="138"/>
      <c r="K3" s="138"/>
      <c r="L3" s="138"/>
    </row>
    <row r="4" spans="1:12" ht="80" customHeight="1">
      <c r="A4" s="124"/>
      <c r="B4" s="335" t="s">
        <v>4</v>
      </c>
      <c r="C4" s="337" t="s">
        <v>7</v>
      </c>
      <c r="D4" s="337"/>
      <c r="E4" s="337"/>
      <c r="F4" s="124"/>
      <c r="G4" s="334"/>
      <c r="H4" s="124"/>
      <c r="I4" s="334"/>
      <c r="J4" s="124"/>
      <c r="K4" s="334"/>
      <c r="L4" s="124"/>
    </row>
    <row r="5" spans="1:12" ht="40" customHeight="1">
      <c r="A5" s="124"/>
      <c r="B5" s="335"/>
      <c r="C5" s="228" t="s">
        <v>41</v>
      </c>
      <c r="D5" s="228" t="s">
        <v>66</v>
      </c>
      <c r="E5" s="228" t="s">
        <v>68</v>
      </c>
      <c r="F5" s="124"/>
      <c r="G5" s="334"/>
      <c r="H5" s="124"/>
      <c r="I5" s="334"/>
      <c r="J5" s="124"/>
      <c r="K5" s="334"/>
      <c r="L5" s="124"/>
    </row>
    <row r="6" spans="1:12" ht="40" customHeight="1">
      <c r="A6" s="124"/>
      <c r="B6" s="125">
        <v>8</v>
      </c>
      <c r="C6" s="126">
        <f ca="1">VLOOKUP($C$4,INDIRECT("'WEEK " &amp;$B6 &amp;"'!D5:J14"),MATCH('ANALYSIS WEEKS 8-13'!C$5,INDIRECT("'WEEK " &amp;$B6 &amp;"'!D4:J4"),0),0)</f>
        <v>0</v>
      </c>
      <c r="D6" s="134">
        <f ca="1">VLOOKUP($C$4,INDIRECT("'WEEK " &amp;$B6 &amp;"'!D5:J14"),MATCH('ANALYSIS WEEKS 8-13'!D$5,INDIRECT("'WEEK " &amp;$B6 &amp;"'!D4:J4"),0),0)</f>
        <v>0</v>
      </c>
      <c r="E6" s="130">
        <f ca="1">VLOOKUP($C$4,INDIRECT("'WEEK " &amp;$B6 &amp;"'!D5:J14"),MATCH('ANALYSIS WEEKS 8-13'!E$5,INDIRECT("'WEEK " &amp;$B6 &amp;"'!D4:J4"),0),0)</f>
        <v>0</v>
      </c>
      <c r="F6" s="124"/>
      <c r="G6" s="334"/>
      <c r="H6" s="124"/>
      <c r="I6" s="334"/>
      <c r="J6" s="124"/>
      <c r="K6" s="334"/>
      <c r="L6" s="124"/>
    </row>
    <row r="7" spans="1:12" ht="40" customHeight="1">
      <c r="A7" s="124"/>
      <c r="B7" s="125">
        <v>9</v>
      </c>
      <c r="C7" s="127" t="e">
        <f ca="1">VLOOKUP($C$4,INDIRECT("'WEEK " &amp;$B7 &amp;"'!D5:J14"),MATCH('ANALYSIS WEEKS 8-13'!C$5,INDIRECT("'WEEK " &amp;$B7 &amp;"'!D4:J4"),0),0)</f>
        <v>#REF!</v>
      </c>
      <c r="D7" s="135" t="e">
        <f ca="1">VLOOKUP($C$4,INDIRECT("'WEEK " &amp;$B7 &amp;"'!D5:J14"),MATCH('ANALYSIS WEEKS 8-13'!D$5,INDIRECT("'WEEK " &amp;$B7 &amp;"'!D4:J4"),0),0)</f>
        <v>#REF!</v>
      </c>
      <c r="E7" s="131" t="e">
        <f ca="1">VLOOKUP($C$4,INDIRECT("'WEEK " &amp;$B7 &amp;"'!D5:J14"),MATCH('ANALYSIS WEEKS 8-13'!E$5,INDIRECT("'WEEK " &amp;$B7 &amp;"'!D4:J4"),0),0)</f>
        <v>#REF!</v>
      </c>
      <c r="F7" s="124"/>
      <c r="G7" s="334"/>
      <c r="H7" s="124"/>
      <c r="I7" s="334"/>
      <c r="J7" s="124"/>
      <c r="K7" s="334"/>
      <c r="L7" s="124"/>
    </row>
    <row r="8" spans="1:12" ht="40" customHeight="1">
      <c r="A8" s="124"/>
      <c r="B8" s="125">
        <v>10</v>
      </c>
      <c r="C8" s="128" t="e">
        <f ca="1">VLOOKUP($C$4,INDIRECT("'WEEK " &amp;$B8 &amp;"'!D5:J14"),MATCH('ANALYSIS WEEKS 8-13'!C$5,INDIRECT("'WEEK " &amp;$B8 &amp;"'!D4:J4"),0),0)</f>
        <v>#REF!</v>
      </c>
      <c r="D8" s="136" t="e">
        <f ca="1">VLOOKUP($C$4,INDIRECT("'WEEK " &amp;$B8 &amp;"'!D5:J14"),MATCH('ANALYSIS WEEKS 8-13'!D$5,INDIRECT("'WEEK " &amp;$B8 &amp;"'!D4:J4"),0),0)</f>
        <v>#REF!</v>
      </c>
      <c r="E8" s="132" t="e">
        <f ca="1">VLOOKUP($C$4,INDIRECT("'WEEK " &amp;$B8 &amp;"'!D5:J14"),MATCH('ANALYSIS WEEKS 8-13'!E$5,INDIRECT("'WEEK " &amp;$B8 &amp;"'!D4:J4"),0),0)</f>
        <v>#REF!</v>
      </c>
      <c r="F8" s="124"/>
      <c r="G8" s="334"/>
      <c r="H8" s="124"/>
      <c r="I8" s="334"/>
      <c r="J8" s="124"/>
      <c r="K8" s="334"/>
      <c r="L8" s="124"/>
    </row>
    <row r="9" spans="1:12" ht="40" customHeight="1">
      <c r="A9" s="124"/>
      <c r="B9" s="125">
        <v>11</v>
      </c>
      <c r="C9" s="127" t="e">
        <f ca="1">VLOOKUP($C$4,INDIRECT("'WEEK " &amp;$B9 &amp;"'!D5:J14"),MATCH('ANALYSIS WEEKS 8-13'!C$5,INDIRECT("'WEEK " &amp;$B9 &amp;"'!D4:J4"),0),0)</f>
        <v>#REF!</v>
      </c>
      <c r="D9" s="135" t="e">
        <f ca="1">VLOOKUP($C$4,INDIRECT("'WEEK " &amp;$B9 &amp;"'!D5:J14"),MATCH('ANALYSIS WEEKS 8-13'!D$5,INDIRECT("'WEEK " &amp;$B9 &amp;"'!D4:J4"),0),0)</f>
        <v>#REF!</v>
      </c>
      <c r="E9" s="131" t="e">
        <f ca="1">VLOOKUP($C$4,INDIRECT("'WEEK " &amp;$B9 &amp;"'!D5:J14"),MATCH('ANALYSIS WEEKS 8-13'!E$5,INDIRECT("'WEEK " &amp;$B9 &amp;"'!D4:J4"),0),0)</f>
        <v>#REF!</v>
      </c>
      <c r="F9" s="124"/>
      <c r="G9" s="334"/>
      <c r="H9" s="124"/>
      <c r="I9" s="334"/>
      <c r="J9" s="124"/>
      <c r="K9" s="334"/>
      <c r="L9" s="124"/>
    </row>
    <row r="10" spans="1:12" ht="40" customHeight="1">
      <c r="A10" s="124"/>
      <c r="B10" s="125">
        <v>12</v>
      </c>
      <c r="C10" s="128" t="e">
        <f ca="1">VLOOKUP($C$4,INDIRECT("'WEEK " &amp;$B10 &amp;"'!D5:J14"),MATCH('ANALYSIS WEEKS 8-13'!C$5,INDIRECT("'WEEK " &amp;$B10 &amp;"'!D4:J4"),0),0)</f>
        <v>#REF!</v>
      </c>
      <c r="D10" s="136" t="e">
        <f ca="1">VLOOKUP($C$4,INDIRECT("'WEEK " &amp;$B10 &amp;"'!D5:J14"),MATCH('ANALYSIS WEEKS 8-13'!D$5,INDIRECT("'WEEK " &amp;$B10 &amp;"'!D4:J4"),0),0)</f>
        <v>#REF!</v>
      </c>
      <c r="E10" s="132" t="e">
        <f ca="1">VLOOKUP($C$4,INDIRECT("'WEEK " &amp;$B10 &amp;"'!D5:J14"),MATCH('ANALYSIS WEEKS 8-13'!E$5,INDIRECT("'WEEK " &amp;$B10 &amp;"'!D4:J4"),0),0)</f>
        <v>#REF!</v>
      </c>
      <c r="F10" s="124"/>
      <c r="G10" s="334"/>
      <c r="H10" s="124"/>
      <c r="I10" s="334"/>
      <c r="J10" s="124"/>
      <c r="K10" s="334"/>
      <c r="L10" s="124"/>
    </row>
    <row r="11" spans="1:12" ht="40" customHeight="1">
      <c r="A11" s="124"/>
      <c r="B11" s="125">
        <v>13</v>
      </c>
      <c r="C11" s="127" t="e">
        <f ca="1">VLOOKUP($C$4,INDIRECT("'WEEK " &amp;$B11 &amp;"'!D5:J14"),MATCH('ANALYSIS WEEKS 8-13'!C$5,INDIRECT("'WEEK " &amp;$B11 &amp;"'!D4:J4"),0),0)</f>
        <v>#REF!</v>
      </c>
      <c r="D11" s="135" t="e">
        <f ca="1">VLOOKUP($C$4,INDIRECT("'WEEK " &amp;$B11 &amp;"'!D5:J14"),MATCH('ANALYSIS WEEKS 8-13'!D$5,INDIRECT("'WEEK " &amp;$B11 &amp;"'!D4:J4"),0),0)</f>
        <v>#REF!</v>
      </c>
      <c r="E11" s="131" t="e">
        <f ca="1">VLOOKUP($C$4,INDIRECT("'WEEK " &amp;$B11 &amp;"'!D5:J14"),MATCH('ANALYSIS WEEKS 8-13'!E$5,INDIRECT("'WEEK " &amp;$B11 &amp;"'!D4:J4"),0),0)</f>
        <v>#REF!</v>
      </c>
      <c r="F11" s="124"/>
      <c r="G11" s="334"/>
      <c r="H11" s="124"/>
      <c r="I11" s="334"/>
      <c r="J11" s="124"/>
      <c r="K11" s="334"/>
      <c r="L11" s="124"/>
    </row>
    <row r="12" spans="1:12" ht="40" customHeight="1">
      <c r="A12" s="124"/>
      <c r="B12" s="125" t="s">
        <v>145</v>
      </c>
      <c r="C12" s="129" t="e">
        <f ca="1">VLOOKUP($C$4,INDIRECT("'WEEK " &amp;$B12 &amp;"'!D5:J14"),MATCH('ANALYSIS WEEKS 8-13'!C$5,INDIRECT("'WEEK " &amp;$B12 &amp;"'!D4:J4"),0),0)</f>
        <v>#REF!</v>
      </c>
      <c r="D12" s="137" t="e">
        <f ca="1">VLOOKUP($C$4,INDIRECT("'WEEK " &amp;$B12 &amp;"'!D5:J14"),MATCH('ANALYSIS WEEKS 8-13'!D$5,INDIRECT("'WEEK " &amp;$B12 &amp;"'!D4:J4"),0),0)</f>
        <v>#REF!</v>
      </c>
      <c r="E12" s="133" t="e">
        <f ca="1">VLOOKUP($C$4,INDIRECT("'WEEK " &amp;$B12 &amp;"'!D5:J14"),MATCH('ANALYSIS WEEKS 8-13'!E$5,INDIRECT("'WEEK " &amp;$B12 &amp;"'!D4:J4"),0),0)</f>
        <v>#REF!</v>
      </c>
      <c r="F12" s="124"/>
      <c r="G12" s="334"/>
      <c r="H12" s="124"/>
      <c r="I12" s="334"/>
      <c r="J12" s="124"/>
      <c r="K12" s="334"/>
      <c r="L12" s="124"/>
    </row>
    <row r="13" spans="1:12">
      <c r="A13" s="139"/>
      <c r="B13" s="139"/>
      <c r="C13" s="139"/>
      <c r="D13" s="139"/>
      <c r="E13" s="139"/>
      <c r="F13" s="139"/>
      <c r="G13" s="139"/>
      <c r="H13" s="139"/>
      <c r="I13" s="139"/>
      <c r="J13" s="139"/>
      <c r="K13" s="139"/>
      <c r="L13" s="139"/>
    </row>
    <row r="14" spans="1:12">
      <c r="A14" s="138"/>
      <c r="B14" s="138"/>
      <c r="C14" s="138"/>
      <c r="D14" s="138"/>
      <c r="E14" s="138"/>
      <c r="F14" s="138"/>
      <c r="G14" s="138"/>
      <c r="H14" s="138"/>
      <c r="I14" s="138"/>
      <c r="J14" s="138"/>
      <c r="K14" s="138"/>
      <c r="L14" s="138"/>
    </row>
    <row r="15" spans="1:12" ht="80" customHeight="1">
      <c r="A15" s="124"/>
      <c r="B15" s="335" t="s">
        <v>4</v>
      </c>
      <c r="C15" s="337" t="s">
        <v>70</v>
      </c>
      <c r="D15" s="337"/>
      <c r="E15" s="337"/>
      <c r="F15" s="124"/>
      <c r="G15" s="334"/>
      <c r="H15" s="124"/>
      <c r="I15" s="334"/>
      <c r="J15" s="124"/>
      <c r="K15" s="334"/>
      <c r="L15" s="124"/>
    </row>
    <row r="16" spans="1:12" ht="40" customHeight="1">
      <c r="A16" s="124"/>
      <c r="B16" s="335"/>
      <c r="C16" s="228" t="s">
        <v>41</v>
      </c>
      <c r="D16" s="228" t="s">
        <v>66</v>
      </c>
      <c r="E16" s="228" t="s">
        <v>68</v>
      </c>
      <c r="F16" s="124"/>
      <c r="G16" s="334"/>
      <c r="H16" s="124"/>
      <c r="I16" s="334"/>
      <c r="J16" s="124"/>
      <c r="K16" s="334"/>
      <c r="L16" s="124"/>
    </row>
    <row r="17" spans="1:12" ht="40" customHeight="1">
      <c r="A17" s="124"/>
      <c r="B17" s="125">
        <v>8</v>
      </c>
      <c r="C17" s="126">
        <f ca="1">VLOOKUP($C$15,INDIRECT("'WEEK " &amp;$B17 &amp;"'!D5:J14"),MATCH('ANALYSIS WEEKS 8-13'!C$16,INDIRECT("'WEEK " &amp;$B17 &amp;"'!D4:J4"),0),0)</f>
        <v>0</v>
      </c>
      <c r="D17" s="134">
        <f ca="1">VLOOKUP($C$15,INDIRECT("'WEEK " &amp;$B17 &amp;"'!D5:J14"),MATCH('ANALYSIS WEEKS 8-13'!D$16,INDIRECT("'WEEK " &amp;$B17 &amp;"'!D4:J4"),0),0)</f>
        <v>0</v>
      </c>
      <c r="E17" s="130">
        <f ca="1">VLOOKUP($C$15,INDIRECT("'WEEK " &amp;$B17 &amp;"'!D5:J14"),MATCH('ANALYSIS WEEKS 8-13'!E$16,INDIRECT("'WEEK " &amp;$B17 &amp;"'!D4:J4"),0),0)</f>
        <v>0</v>
      </c>
      <c r="F17" s="124"/>
      <c r="G17" s="334"/>
      <c r="H17" s="124"/>
      <c r="I17" s="334"/>
      <c r="J17" s="124"/>
      <c r="K17" s="334"/>
      <c r="L17" s="124"/>
    </row>
    <row r="18" spans="1:12" ht="40" customHeight="1">
      <c r="A18" s="124"/>
      <c r="B18" s="125">
        <v>9</v>
      </c>
      <c r="C18" s="127" t="e">
        <f ca="1">VLOOKUP($C$15,INDIRECT("'WEEK " &amp;$B18 &amp;"'!D5:J14"),MATCH('ANALYSIS WEEKS 8-13'!C$16,INDIRECT("'WEEK " &amp;$B18 &amp;"'!D4:J4"),0),0)</f>
        <v>#REF!</v>
      </c>
      <c r="D18" s="135" t="e">
        <f ca="1">VLOOKUP($C$15,INDIRECT("'WEEK " &amp;$B18 &amp;"'!D5:J14"),MATCH('ANALYSIS WEEKS 8-13'!D$16,INDIRECT("'WEEK " &amp;$B18 &amp;"'!D4:J4"),0),0)</f>
        <v>#REF!</v>
      </c>
      <c r="E18" s="131" t="e">
        <f ca="1">VLOOKUP($C$15,INDIRECT("'WEEK " &amp;$B18 &amp;"'!D5:J14"),MATCH('ANALYSIS WEEKS 8-13'!E$16,INDIRECT("'WEEK " &amp;$B18 &amp;"'!D4:J4"),0),0)</f>
        <v>#REF!</v>
      </c>
      <c r="F18" s="124"/>
      <c r="G18" s="334"/>
      <c r="H18" s="124"/>
      <c r="I18" s="334"/>
      <c r="J18" s="124"/>
      <c r="K18" s="334"/>
      <c r="L18" s="124"/>
    </row>
    <row r="19" spans="1:12" ht="40" customHeight="1">
      <c r="A19" s="124"/>
      <c r="B19" s="125">
        <v>10</v>
      </c>
      <c r="C19" s="128" t="e">
        <f ca="1">VLOOKUP($C$15,INDIRECT("'WEEK " &amp;$B19 &amp;"'!D5:J14"),MATCH('ANALYSIS WEEKS 8-13'!C$16,INDIRECT("'WEEK " &amp;$B19 &amp;"'!D4:J4"),0),0)</f>
        <v>#REF!</v>
      </c>
      <c r="D19" s="136" t="e">
        <f ca="1">VLOOKUP($C$15,INDIRECT("'WEEK " &amp;$B19 &amp;"'!D5:J14"),MATCH('ANALYSIS WEEKS 8-13'!D$16,INDIRECT("'WEEK " &amp;$B19 &amp;"'!D4:J4"),0),0)</f>
        <v>#REF!</v>
      </c>
      <c r="E19" s="132" t="e">
        <f ca="1">VLOOKUP($C$15,INDIRECT("'WEEK " &amp;$B19 &amp;"'!D5:J14"),MATCH('ANALYSIS WEEKS 8-13'!E$16,INDIRECT("'WEEK " &amp;$B19 &amp;"'!D4:J4"),0),0)</f>
        <v>#REF!</v>
      </c>
      <c r="F19" s="124"/>
      <c r="G19" s="334"/>
      <c r="H19" s="124"/>
      <c r="I19" s="334"/>
      <c r="J19" s="124"/>
      <c r="K19" s="334"/>
      <c r="L19" s="124"/>
    </row>
    <row r="20" spans="1:12" ht="40" customHeight="1">
      <c r="A20" s="124"/>
      <c r="B20" s="125">
        <v>11</v>
      </c>
      <c r="C20" s="127" t="e">
        <f ca="1">VLOOKUP($C$15,INDIRECT("'WEEK " &amp;$B20 &amp;"'!D5:J14"),MATCH('ANALYSIS WEEKS 8-13'!C$16,INDIRECT("'WEEK " &amp;$B20 &amp;"'!D4:J4"),0),0)</f>
        <v>#REF!</v>
      </c>
      <c r="D20" s="135" t="e">
        <f ca="1">VLOOKUP($C$15,INDIRECT("'WEEK " &amp;$B20 &amp;"'!D5:J14"),MATCH('ANALYSIS WEEKS 8-13'!D$16,INDIRECT("'WEEK " &amp;$B20 &amp;"'!D4:J4"),0),0)</f>
        <v>#REF!</v>
      </c>
      <c r="E20" s="131" t="e">
        <f ca="1">VLOOKUP($C$15,INDIRECT("'WEEK " &amp;$B20 &amp;"'!D5:J14"),MATCH('ANALYSIS WEEKS 8-13'!E$16,INDIRECT("'WEEK " &amp;$B20 &amp;"'!D4:J4"),0),0)</f>
        <v>#REF!</v>
      </c>
      <c r="F20" s="124"/>
      <c r="G20" s="334"/>
      <c r="H20" s="124"/>
      <c r="I20" s="334"/>
      <c r="J20" s="124"/>
      <c r="K20" s="334"/>
      <c r="L20" s="124"/>
    </row>
    <row r="21" spans="1:12" ht="40" customHeight="1">
      <c r="A21" s="124"/>
      <c r="B21" s="125">
        <v>12</v>
      </c>
      <c r="C21" s="128" t="e">
        <f ca="1">VLOOKUP($C$15,INDIRECT("'WEEK " &amp;$B21 &amp;"'!D5:J14"),MATCH('ANALYSIS WEEKS 8-13'!C$16,INDIRECT("'WEEK " &amp;$B21 &amp;"'!D4:J4"),0),0)</f>
        <v>#REF!</v>
      </c>
      <c r="D21" s="136" t="e">
        <f ca="1">VLOOKUP($C$15,INDIRECT("'WEEK " &amp;$B21 &amp;"'!D5:J14"),MATCH('ANALYSIS WEEKS 8-13'!D$16,INDIRECT("'WEEK " &amp;$B21 &amp;"'!D4:J4"),0),0)</f>
        <v>#REF!</v>
      </c>
      <c r="E21" s="132" t="e">
        <f ca="1">VLOOKUP($C$15,INDIRECT("'WEEK " &amp;$B21 &amp;"'!D5:J14"),MATCH('ANALYSIS WEEKS 8-13'!E$16,INDIRECT("'WEEK " &amp;$B21 &amp;"'!D4:J4"),0),0)</f>
        <v>#REF!</v>
      </c>
      <c r="F21" s="124"/>
      <c r="G21" s="334"/>
      <c r="H21" s="124"/>
      <c r="I21" s="334"/>
      <c r="J21" s="124"/>
      <c r="K21" s="334"/>
      <c r="L21" s="124"/>
    </row>
    <row r="22" spans="1:12" ht="40" customHeight="1">
      <c r="A22" s="124"/>
      <c r="B22" s="125">
        <v>13</v>
      </c>
      <c r="C22" s="127" t="e">
        <f ca="1">VLOOKUP($C$15,INDIRECT("'WEEK " &amp;$B22 &amp;"'!D5:J14"),MATCH('ANALYSIS WEEKS 8-13'!C$16,INDIRECT("'WEEK " &amp;$B22 &amp;"'!D4:J4"),0),0)</f>
        <v>#REF!</v>
      </c>
      <c r="D22" s="135" t="e">
        <f ca="1">VLOOKUP($C$15,INDIRECT("'WEEK " &amp;$B22 &amp;"'!D5:J14"),MATCH('ANALYSIS WEEKS 8-13'!D$16,INDIRECT("'WEEK " &amp;$B22 &amp;"'!D4:J4"),0),0)</f>
        <v>#REF!</v>
      </c>
      <c r="E22" s="131" t="e">
        <f ca="1">VLOOKUP($C$15,INDIRECT("'WEEK " &amp;$B22 &amp;"'!D5:J14"),MATCH('ANALYSIS WEEKS 8-13'!E$16,INDIRECT("'WEEK " &amp;$B22 &amp;"'!D4:J4"),0),0)</f>
        <v>#REF!</v>
      </c>
      <c r="F22" s="124"/>
      <c r="G22" s="334"/>
      <c r="H22" s="124"/>
      <c r="I22" s="334"/>
      <c r="J22" s="124"/>
      <c r="K22" s="334"/>
      <c r="L22" s="124"/>
    </row>
    <row r="23" spans="1:12" ht="40" customHeight="1">
      <c r="A23" s="124"/>
      <c r="B23" s="125" t="s">
        <v>145</v>
      </c>
      <c r="C23" s="129" t="e">
        <f ca="1">VLOOKUP($C$15,INDIRECT("'WEEK " &amp;$B23 &amp;"'!D5:J14"),MATCH('ANALYSIS WEEKS 8-13'!C$16,INDIRECT("'WEEK " &amp;$B23 &amp;"'!D4:J4"),0),0)</f>
        <v>#REF!</v>
      </c>
      <c r="D23" s="137" t="e">
        <f ca="1">VLOOKUP($C$15,INDIRECT("'WEEK " &amp;$B23 &amp;"'!D5:J14"),MATCH('ANALYSIS WEEKS 8-13'!D$16,INDIRECT("'WEEK " &amp;$B23 &amp;"'!D4:J4"),0),0)</f>
        <v>#REF!</v>
      </c>
      <c r="E23" s="133" t="e">
        <f ca="1">VLOOKUP($C$15,INDIRECT("'WEEK " &amp;$B23 &amp;"'!D5:J14"),MATCH('ANALYSIS WEEKS 8-13'!E$16,INDIRECT("'WEEK " &amp;$B23 &amp;"'!D4:J4"),0),0)</f>
        <v>#REF!</v>
      </c>
      <c r="F23" s="124"/>
      <c r="G23" s="334"/>
      <c r="H23" s="124"/>
      <c r="I23" s="334"/>
      <c r="J23" s="124"/>
      <c r="K23" s="334"/>
      <c r="L23" s="124"/>
    </row>
    <row r="24" spans="1:12">
      <c r="A24" s="139"/>
      <c r="B24" s="139"/>
      <c r="C24" s="139"/>
      <c r="D24" s="139"/>
      <c r="E24" s="139"/>
      <c r="F24" s="139"/>
      <c r="G24" s="139"/>
      <c r="H24" s="139"/>
      <c r="I24" s="139"/>
      <c r="J24" s="139"/>
      <c r="K24" s="139"/>
      <c r="L24" s="139"/>
    </row>
    <row r="25" spans="1:12">
      <c r="A25" s="138"/>
      <c r="B25" s="138"/>
      <c r="C25" s="138"/>
      <c r="D25" s="138"/>
      <c r="E25" s="138"/>
      <c r="F25" s="138"/>
      <c r="G25" s="138"/>
      <c r="H25" s="138"/>
      <c r="I25" s="138"/>
      <c r="J25" s="138"/>
      <c r="K25" s="138"/>
      <c r="L25" s="138"/>
    </row>
    <row r="26" spans="1:12" ht="80" customHeight="1">
      <c r="A26" s="124"/>
      <c r="B26" s="335" t="s">
        <v>4</v>
      </c>
      <c r="C26" s="337" t="s">
        <v>8</v>
      </c>
      <c r="D26" s="337"/>
      <c r="E26" s="337"/>
      <c r="F26" s="124"/>
      <c r="G26" s="334"/>
      <c r="H26" s="124"/>
      <c r="I26" s="334"/>
      <c r="J26" s="124"/>
      <c r="K26" s="334"/>
      <c r="L26" s="124"/>
    </row>
    <row r="27" spans="1:12" ht="40" customHeight="1">
      <c r="A27" s="124"/>
      <c r="B27" s="335"/>
      <c r="C27" s="228" t="s">
        <v>41</v>
      </c>
      <c r="D27" s="228" t="s">
        <v>66</v>
      </c>
      <c r="E27" s="228" t="s">
        <v>68</v>
      </c>
      <c r="F27" s="124"/>
      <c r="G27" s="334"/>
      <c r="H27" s="124"/>
      <c r="I27" s="334"/>
      <c r="J27" s="124"/>
      <c r="K27" s="334"/>
      <c r="L27" s="124"/>
    </row>
    <row r="28" spans="1:12" ht="40" customHeight="1">
      <c r="A28" s="124"/>
      <c r="B28" s="125">
        <v>8</v>
      </c>
      <c r="C28" s="126">
        <f ca="1">VLOOKUP($C$26,INDIRECT("'WEEK " &amp;$B28 &amp;"'!D5:J14"),MATCH('ANALYSIS WEEKS 8-13'!C$27,INDIRECT("'WEEK " &amp;$B28 &amp;"'!D4:J4"),0),0)</f>
        <v>0</v>
      </c>
      <c r="D28" s="134">
        <f ca="1">VLOOKUP($C$26,INDIRECT("'WEEK " &amp;$B28 &amp;"'!D5:J14"),MATCH('ANALYSIS WEEKS 8-13'!D$27,INDIRECT("'WEEK " &amp;$B28 &amp;"'!D4:J4"),0),0)</f>
        <v>0</v>
      </c>
      <c r="E28" s="130">
        <f ca="1">VLOOKUP($C$26,INDIRECT("'WEEK " &amp;$B28 &amp;"'!D5:J14"),MATCH('ANALYSIS WEEKS 8-13'!E$27,INDIRECT("'WEEK " &amp;$B28 &amp;"'!D4:J4"),0),0)</f>
        <v>0</v>
      </c>
      <c r="F28" s="124"/>
      <c r="G28" s="334"/>
      <c r="H28" s="124"/>
      <c r="I28" s="334"/>
      <c r="J28" s="124"/>
      <c r="K28" s="334"/>
      <c r="L28" s="124"/>
    </row>
    <row r="29" spans="1:12" ht="40" customHeight="1">
      <c r="A29" s="124"/>
      <c r="B29" s="125">
        <v>9</v>
      </c>
      <c r="C29" s="127" t="e">
        <f ca="1">VLOOKUP($C$26,INDIRECT("'WEEK " &amp;$B29 &amp;"'!D5:J14"),MATCH('ANALYSIS WEEKS 8-13'!C$27,INDIRECT("'WEEK " &amp;$B29 &amp;"'!D4:J4"),0),0)</f>
        <v>#REF!</v>
      </c>
      <c r="D29" s="135" t="e">
        <f ca="1">VLOOKUP($C$26,INDIRECT("'WEEK " &amp;$B29 &amp;"'!D5:J14"),MATCH('ANALYSIS WEEKS 8-13'!D$27,INDIRECT("'WEEK " &amp;$B29 &amp;"'!D4:J4"),0),0)</f>
        <v>#REF!</v>
      </c>
      <c r="E29" s="131" t="e">
        <f ca="1">VLOOKUP($C$26,INDIRECT("'WEEK " &amp;$B29 &amp;"'!D5:J14"),MATCH('ANALYSIS WEEKS 8-13'!E$27,INDIRECT("'WEEK " &amp;$B29 &amp;"'!D4:J4"),0),0)</f>
        <v>#REF!</v>
      </c>
      <c r="F29" s="124"/>
      <c r="G29" s="334"/>
      <c r="H29" s="124"/>
      <c r="I29" s="334"/>
      <c r="J29" s="124"/>
      <c r="K29" s="334"/>
      <c r="L29" s="124"/>
    </row>
    <row r="30" spans="1:12" ht="40" customHeight="1">
      <c r="A30" s="124"/>
      <c r="B30" s="125">
        <v>10</v>
      </c>
      <c r="C30" s="128" t="e">
        <f ca="1">VLOOKUP($C$26,INDIRECT("'WEEK " &amp;$B30 &amp;"'!D5:J14"),MATCH('ANALYSIS WEEKS 8-13'!C$27,INDIRECT("'WEEK " &amp;$B30 &amp;"'!D4:J4"),0),0)</f>
        <v>#REF!</v>
      </c>
      <c r="D30" s="136" t="e">
        <f ca="1">VLOOKUP($C$26,INDIRECT("'WEEK " &amp;$B30 &amp;"'!D5:J14"),MATCH('ANALYSIS WEEKS 8-13'!D$27,INDIRECT("'WEEK " &amp;$B30 &amp;"'!D4:J4"),0),0)</f>
        <v>#REF!</v>
      </c>
      <c r="E30" s="132" t="e">
        <f ca="1">VLOOKUP($C$26,INDIRECT("'WEEK " &amp;$B30 &amp;"'!D5:J14"),MATCH('ANALYSIS WEEKS 8-13'!E$27,INDIRECT("'WEEK " &amp;$B30 &amp;"'!D4:J4"),0),0)</f>
        <v>#REF!</v>
      </c>
      <c r="F30" s="124"/>
      <c r="G30" s="334"/>
      <c r="H30" s="124"/>
      <c r="I30" s="334"/>
      <c r="J30" s="124"/>
      <c r="K30" s="334"/>
      <c r="L30" s="124"/>
    </row>
    <row r="31" spans="1:12" ht="40" customHeight="1">
      <c r="A31" s="124"/>
      <c r="B31" s="125">
        <v>11</v>
      </c>
      <c r="C31" s="127" t="e">
        <f ca="1">VLOOKUP($C$26,INDIRECT("'WEEK " &amp;$B31 &amp;"'!D5:J14"),MATCH('ANALYSIS WEEKS 8-13'!C$27,INDIRECT("'WEEK " &amp;$B31 &amp;"'!D4:J4"),0),0)</f>
        <v>#REF!</v>
      </c>
      <c r="D31" s="135" t="e">
        <f ca="1">VLOOKUP($C$26,INDIRECT("'WEEK " &amp;$B31 &amp;"'!D5:J14"),MATCH('ANALYSIS WEEKS 8-13'!D$27,INDIRECT("'WEEK " &amp;$B31 &amp;"'!D4:J4"),0),0)</f>
        <v>#REF!</v>
      </c>
      <c r="E31" s="131" t="e">
        <f ca="1">VLOOKUP($C$26,INDIRECT("'WEEK " &amp;$B31 &amp;"'!D5:J14"),MATCH('ANALYSIS WEEKS 8-13'!E$27,INDIRECT("'WEEK " &amp;$B31 &amp;"'!D4:J4"),0),0)</f>
        <v>#REF!</v>
      </c>
      <c r="F31" s="124"/>
      <c r="G31" s="334"/>
      <c r="H31" s="124"/>
      <c r="I31" s="334"/>
      <c r="J31" s="124"/>
      <c r="K31" s="334"/>
      <c r="L31" s="124"/>
    </row>
    <row r="32" spans="1:12" ht="40" customHeight="1">
      <c r="A32" s="124"/>
      <c r="B32" s="125">
        <v>12</v>
      </c>
      <c r="C32" s="128" t="e">
        <f ca="1">VLOOKUP($C$26,INDIRECT("'WEEK " &amp;$B32 &amp;"'!D5:J14"),MATCH('ANALYSIS WEEKS 8-13'!C$27,INDIRECT("'WEEK " &amp;$B32 &amp;"'!D4:J4"),0),0)</f>
        <v>#REF!</v>
      </c>
      <c r="D32" s="136" t="e">
        <f ca="1">VLOOKUP($C$26,INDIRECT("'WEEK " &amp;$B32 &amp;"'!D5:J14"),MATCH('ANALYSIS WEEKS 8-13'!D$27,INDIRECT("'WEEK " &amp;$B32 &amp;"'!D4:J4"),0),0)</f>
        <v>#REF!</v>
      </c>
      <c r="E32" s="132" t="e">
        <f ca="1">VLOOKUP($C$26,INDIRECT("'WEEK " &amp;$B32 &amp;"'!D5:J14"),MATCH('ANALYSIS WEEKS 8-13'!E$27,INDIRECT("'WEEK " &amp;$B32 &amp;"'!D4:J4"),0),0)</f>
        <v>#REF!</v>
      </c>
      <c r="F32" s="124"/>
      <c r="G32" s="334"/>
      <c r="H32" s="124"/>
      <c r="I32" s="334"/>
      <c r="J32" s="124"/>
      <c r="K32" s="334"/>
      <c r="L32" s="124"/>
    </row>
    <row r="33" spans="1:12" ht="40" customHeight="1">
      <c r="A33" s="124"/>
      <c r="B33" s="125">
        <v>13</v>
      </c>
      <c r="C33" s="127" t="e">
        <f ca="1">VLOOKUP($C$26,INDIRECT("'WEEK " &amp;$B33 &amp;"'!D5:J14"),MATCH('ANALYSIS WEEKS 8-13'!C$27,INDIRECT("'WEEK " &amp;$B33 &amp;"'!D4:J4"),0),0)</f>
        <v>#REF!</v>
      </c>
      <c r="D33" s="135" t="e">
        <f ca="1">VLOOKUP($C$26,INDIRECT("'WEEK " &amp;$B33 &amp;"'!D5:J14"),MATCH('ANALYSIS WEEKS 8-13'!D$27,INDIRECT("'WEEK " &amp;$B33 &amp;"'!D4:J4"),0),0)</f>
        <v>#REF!</v>
      </c>
      <c r="E33" s="131" t="e">
        <f ca="1">VLOOKUP($C$26,INDIRECT("'WEEK " &amp;$B33 &amp;"'!D5:J14"),MATCH('ANALYSIS WEEKS 8-13'!E$27,INDIRECT("'WEEK " &amp;$B33 &amp;"'!D4:J4"),0),0)</f>
        <v>#REF!</v>
      </c>
      <c r="F33" s="124"/>
      <c r="G33" s="334"/>
      <c r="H33" s="124"/>
      <c r="I33" s="334"/>
      <c r="J33" s="124"/>
      <c r="K33" s="334"/>
      <c r="L33" s="124"/>
    </row>
    <row r="34" spans="1:12" ht="40" customHeight="1">
      <c r="A34" s="124"/>
      <c r="B34" s="125" t="s">
        <v>145</v>
      </c>
      <c r="C34" s="129" t="e">
        <f ca="1">VLOOKUP($C$26,INDIRECT("'WEEK " &amp;$B34 &amp;"'!D5:J14"),MATCH('ANALYSIS WEEKS 8-13'!C$27,INDIRECT("'WEEK " &amp;$B34 &amp;"'!D4:J4"),0),0)</f>
        <v>#REF!</v>
      </c>
      <c r="D34" s="137" t="e">
        <f ca="1">VLOOKUP($C$26,INDIRECT("'WEEK " &amp;$B34 &amp;"'!D5:J14"),MATCH('ANALYSIS WEEKS 8-13'!D$27,INDIRECT("'WEEK " &amp;$B34 &amp;"'!D4:J4"),0),0)</f>
        <v>#REF!</v>
      </c>
      <c r="E34" s="133" t="e">
        <f ca="1">VLOOKUP($C$26,INDIRECT("'WEEK " &amp;$B34 &amp;"'!D5:J14"),MATCH('ANALYSIS WEEKS 8-13'!E$27,INDIRECT("'WEEK " &amp;$B34 &amp;"'!D4:J4"),0),0)</f>
        <v>#REF!</v>
      </c>
      <c r="F34" s="124"/>
      <c r="G34" s="334"/>
      <c r="H34" s="124"/>
      <c r="I34" s="334"/>
      <c r="J34" s="124"/>
      <c r="K34" s="334"/>
      <c r="L34" s="124"/>
    </row>
    <row r="35" spans="1:12">
      <c r="A35" s="139"/>
      <c r="B35" s="139"/>
      <c r="C35" s="139"/>
      <c r="D35" s="139"/>
      <c r="E35" s="139"/>
      <c r="F35" s="139"/>
      <c r="G35" s="139"/>
      <c r="H35" s="139"/>
      <c r="I35" s="139"/>
      <c r="J35" s="139"/>
      <c r="K35" s="139"/>
      <c r="L35" s="139"/>
    </row>
    <row r="36" spans="1:12">
      <c r="A36" s="138"/>
      <c r="B36" s="138"/>
      <c r="C36" s="138"/>
      <c r="D36" s="138"/>
      <c r="E36" s="138"/>
      <c r="F36" s="138"/>
      <c r="G36" s="138"/>
      <c r="H36" s="138"/>
      <c r="I36" s="138"/>
      <c r="J36" s="138"/>
      <c r="K36" s="138"/>
      <c r="L36" s="138"/>
    </row>
    <row r="37" spans="1:12" ht="80" customHeight="1">
      <c r="A37" s="124"/>
      <c r="B37" s="335" t="s">
        <v>4</v>
      </c>
      <c r="C37" s="337" t="s">
        <v>5</v>
      </c>
      <c r="D37" s="337"/>
      <c r="E37" s="337"/>
      <c r="F37" s="124"/>
      <c r="G37" s="334"/>
      <c r="H37" s="124"/>
      <c r="I37" s="334"/>
      <c r="J37" s="124"/>
      <c r="K37" s="334"/>
      <c r="L37" s="124"/>
    </row>
    <row r="38" spans="1:12" ht="40" customHeight="1">
      <c r="A38" s="124"/>
      <c r="B38" s="335"/>
      <c r="C38" s="228" t="s">
        <v>41</v>
      </c>
      <c r="D38" s="228" t="s">
        <v>66</v>
      </c>
      <c r="E38" s="228" t="s">
        <v>68</v>
      </c>
      <c r="F38" s="124"/>
      <c r="G38" s="334"/>
      <c r="H38" s="124"/>
      <c r="I38" s="334"/>
      <c r="J38" s="124"/>
      <c r="K38" s="334"/>
      <c r="L38" s="124"/>
    </row>
    <row r="39" spans="1:12" ht="40" customHeight="1">
      <c r="A39" s="124"/>
      <c r="B39" s="125">
        <v>8</v>
      </c>
      <c r="C39" s="126">
        <f ca="1">VLOOKUP($C$37,INDIRECT("'WEEK " &amp;$B39 &amp;"'!D5:J14"),MATCH('ANALYSIS WEEKS 8-13'!C$38,INDIRECT("'WEEK " &amp;$B39 &amp;"'!D4:J4"),0),0)</f>
        <v>0</v>
      </c>
      <c r="D39" s="134">
        <f ca="1">VLOOKUP($C$37,INDIRECT("'WEEK " &amp;$B39 &amp;"'!D5:J14"),MATCH('ANALYSIS WEEKS 8-13'!D$38,INDIRECT("'WEEK " &amp;$B39 &amp;"'!D4:J4"),0),0)</f>
        <v>0</v>
      </c>
      <c r="E39" s="130">
        <f ca="1">VLOOKUP($C$37,INDIRECT("'WEEK " &amp;$B39 &amp;"'!D5:J14"),MATCH('ANALYSIS WEEKS 8-13'!E$38,INDIRECT("'WEEK " &amp;$B39 &amp;"'!D4:J4"),0),0)</f>
        <v>0</v>
      </c>
      <c r="F39" s="124"/>
      <c r="G39" s="334"/>
      <c r="H39" s="124"/>
      <c r="I39" s="334"/>
      <c r="J39" s="124"/>
      <c r="K39" s="334"/>
      <c r="L39" s="124"/>
    </row>
    <row r="40" spans="1:12" ht="40" customHeight="1">
      <c r="A40" s="124"/>
      <c r="B40" s="125">
        <v>9</v>
      </c>
      <c r="C40" s="127" t="e">
        <f ca="1">VLOOKUP($C$37,INDIRECT("'WEEK " &amp;$B40 &amp;"'!D5:J14"),MATCH('ANALYSIS WEEKS 8-13'!C$38,INDIRECT("'WEEK " &amp;$B40 &amp;"'!D4:J4"),0),0)</f>
        <v>#REF!</v>
      </c>
      <c r="D40" s="135" t="e">
        <f ca="1">VLOOKUP($C$37,INDIRECT("'WEEK " &amp;$B40 &amp;"'!D5:J14"),MATCH('ANALYSIS WEEKS 8-13'!D$38,INDIRECT("'WEEK " &amp;$B40 &amp;"'!D4:J4"),0),0)</f>
        <v>#REF!</v>
      </c>
      <c r="E40" s="131" t="e">
        <f ca="1">VLOOKUP($C$37,INDIRECT("'WEEK " &amp;$B40 &amp;"'!D5:J14"),MATCH('ANALYSIS WEEKS 8-13'!E$38,INDIRECT("'WEEK " &amp;$B40 &amp;"'!D4:J4"),0),0)</f>
        <v>#REF!</v>
      </c>
      <c r="F40" s="124"/>
      <c r="G40" s="334"/>
      <c r="H40" s="124"/>
      <c r="I40" s="334"/>
      <c r="J40" s="124"/>
      <c r="K40" s="334"/>
      <c r="L40" s="124"/>
    </row>
    <row r="41" spans="1:12" ht="40" customHeight="1">
      <c r="A41" s="124"/>
      <c r="B41" s="125">
        <v>10</v>
      </c>
      <c r="C41" s="128" t="e">
        <f ca="1">VLOOKUP($C$37,INDIRECT("'WEEK " &amp;$B41 &amp;"'!D5:J14"),MATCH('ANALYSIS WEEKS 8-13'!C$38,INDIRECT("'WEEK " &amp;$B41 &amp;"'!D4:J4"),0),0)</f>
        <v>#REF!</v>
      </c>
      <c r="D41" s="136" t="e">
        <f ca="1">VLOOKUP($C$37,INDIRECT("'WEEK " &amp;$B41 &amp;"'!D5:J14"),MATCH('ANALYSIS WEEKS 8-13'!D$38,INDIRECT("'WEEK " &amp;$B41 &amp;"'!D4:J4"),0),0)</f>
        <v>#REF!</v>
      </c>
      <c r="E41" s="132" t="e">
        <f ca="1">VLOOKUP($C$37,INDIRECT("'WEEK " &amp;$B41 &amp;"'!D5:J14"),MATCH('ANALYSIS WEEKS 8-13'!E$38,INDIRECT("'WEEK " &amp;$B41 &amp;"'!D4:J4"),0),0)</f>
        <v>#REF!</v>
      </c>
      <c r="F41" s="124"/>
      <c r="G41" s="334"/>
      <c r="H41" s="124"/>
      <c r="I41" s="334"/>
      <c r="J41" s="124"/>
      <c r="K41" s="334"/>
      <c r="L41" s="124"/>
    </row>
    <row r="42" spans="1:12" ht="40" customHeight="1">
      <c r="A42" s="124"/>
      <c r="B42" s="125">
        <v>11</v>
      </c>
      <c r="C42" s="127" t="e">
        <f ca="1">VLOOKUP($C$37,INDIRECT("'WEEK " &amp;$B42 &amp;"'!D5:J14"),MATCH('ANALYSIS WEEKS 8-13'!C$38,INDIRECT("'WEEK " &amp;$B42 &amp;"'!D4:J4"),0),0)</f>
        <v>#REF!</v>
      </c>
      <c r="D42" s="135" t="e">
        <f ca="1">VLOOKUP($C$37,INDIRECT("'WEEK " &amp;$B42 &amp;"'!D5:J14"),MATCH('ANALYSIS WEEKS 8-13'!D$38,INDIRECT("'WEEK " &amp;$B42 &amp;"'!D4:J4"),0),0)</f>
        <v>#REF!</v>
      </c>
      <c r="E42" s="131" t="e">
        <f ca="1">VLOOKUP($C$37,INDIRECT("'WEEK " &amp;$B42 &amp;"'!D5:J14"),MATCH('ANALYSIS WEEKS 8-13'!E$38,INDIRECT("'WEEK " &amp;$B42 &amp;"'!D4:J4"),0),0)</f>
        <v>#REF!</v>
      </c>
      <c r="F42" s="124"/>
      <c r="G42" s="334"/>
      <c r="H42" s="124"/>
      <c r="I42" s="334"/>
      <c r="J42" s="124"/>
      <c r="K42" s="334"/>
      <c r="L42" s="124"/>
    </row>
    <row r="43" spans="1:12" ht="40" customHeight="1">
      <c r="A43" s="124"/>
      <c r="B43" s="125">
        <v>12</v>
      </c>
      <c r="C43" s="128" t="e">
        <f ca="1">VLOOKUP($C$37,INDIRECT("'WEEK " &amp;$B43 &amp;"'!D5:J14"),MATCH('ANALYSIS WEEKS 8-13'!C$38,INDIRECT("'WEEK " &amp;$B43 &amp;"'!D4:J4"),0),0)</f>
        <v>#REF!</v>
      </c>
      <c r="D43" s="136" t="e">
        <f ca="1">VLOOKUP($C$37,INDIRECT("'WEEK " &amp;$B43 &amp;"'!D5:J14"),MATCH('ANALYSIS WEEKS 8-13'!D$38,INDIRECT("'WEEK " &amp;$B43 &amp;"'!D4:J4"),0),0)</f>
        <v>#REF!</v>
      </c>
      <c r="E43" s="132" t="e">
        <f ca="1">VLOOKUP($C$37,INDIRECT("'WEEK " &amp;$B43 &amp;"'!D5:J14"),MATCH('ANALYSIS WEEKS 8-13'!E$38,INDIRECT("'WEEK " &amp;$B43 &amp;"'!D4:J4"),0),0)</f>
        <v>#REF!</v>
      </c>
      <c r="F43" s="124"/>
      <c r="G43" s="334"/>
      <c r="H43" s="124"/>
      <c r="I43" s="334"/>
      <c r="J43" s="124"/>
      <c r="K43" s="334"/>
      <c r="L43" s="124"/>
    </row>
    <row r="44" spans="1:12" ht="40" customHeight="1">
      <c r="A44" s="124"/>
      <c r="B44" s="125">
        <v>13</v>
      </c>
      <c r="C44" s="127" t="e">
        <f ca="1">VLOOKUP($C$37,INDIRECT("'WEEK " &amp;$B44 &amp;"'!D5:J14"),MATCH('ANALYSIS WEEKS 8-13'!C$38,INDIRECT("'WEEK " &amp;$B44 &amp;"'!D4:J4"),0),0)</f>
        <v>#REF!</v>
      </c>
      <c r="D44" s="135" t="e">
        <f ca="1">VLOOKUP($C$37,INDIRECT("'WEEK " &amp;$B44 &amp;"'!D5:J14"),MATCH('ANALYSIS WEEKS 8-13'!D$38,INDIRECT("'WEEK " &amp;$B44 &amp;"'!D4:J4"),0),0)</f>
        <v>#REF!</v>
      </c>
      <c r="E44" s="131" t="e">
        <f ca="1">VLOOKUP($C$37,INDIRECT("'WEEK " &amp;$B44 &amp;"'!D5:J14"),MATCH('ANALYSIS WEEKS 8-13'!E$38,INDIRECT("'WEEK " &amp;$B44 &amp;"'!D4:J4"),0),0)</f>
        <v>#REF!</v>
      </c>
      <c r="F44" s="124"/>
      <c r="G44" s="334"/>
      <c r="H44" s="124"/>
      <c r="I44" s="334"/>
      <c r="J44" s="124"/>
      <c r="K44" s="334"/>
      <c r="L44" s="124"/>
    </row>
    <row r="45" spans="1:12" ht="40" customHeight="1">
      <c r="A45" s="124"/>
      <c r="B45" s="125" t="s">
        <v>145</v>
      </c>
      <c r="C45" s="129" t="e">
        <f ca="1">VLOOKUP($C$37,INDIRECT("'WEEK " &amp;$B45 &amp;"'!D5:J14"),MATCH('ANALYSIS WEEKS 8-13'!C$38,INDIRECT("'WEEK " &amp;$B45 &amp;"'!D4:J4"),0),0)</f>
        <v>#REF!</v>
      </c>
      <c r="D45" s="137" t="e">
        <f ca="1">VLOOKUP($C$37,INDIRECT("'WEEK " &amp;$B45 &amp;"'!D5:J14"),MATCH('ANALYSIS WEEKS 8-13'!D$38,INDIRECT("'WEEK " &amp;$B45 &amp;"'!D4:J4"),0),0)</f>
        <v>#REF!</v>
      </c>
      <c r="E45" s="133" t="e">
        <f ca="1">VLOOKUP($C$37,INDIRECT("'WEEK " &amp;$B45 &amp;"'!D5:J14"),MATCH('ANALYSIS WEEKS 8-13'!E$38,INDIRECT("'WEEK " &amp;$B45 &amp;"'!D4:J4"),0),0)</f>
        <v>#REF!</v>
      </c>
      <c r="F45" s="124"/>
      <c r="G45" s="334"/>
      <c r="H45" s="124"/>
      <c r="I45" s="334"/>
      <c r="J45" s="124"/>
      <c r="K45" s="334"/>
      <c r="L45" s="124"/>
    </row>
    <row r="46" spans="1:12">
      <c r="A46" s="139"/>
      <c r="B46" s="139"/>
      <c r="C46" s="139"/>
      <c r="D46" s="139"/>
      <c r="E46" s="139"/>
      <c r="F46" s="139"/>
      <c r="G46" s="139"/>
      <c r="H46" s="139"/>
      <c r="I46" s="139"/>
      <c r="J46" s="139"/>
      <c r="K46" s="139"/>
      <c r="L46" s="139"/>
    </row>
    <row r="47" spans="1:12">
      <c r="A47" s="138"/>
      <c r="B47" s="138"/>
      <c r="C47" s="138"/>
      <c r="D47" s="138"/>
      <c r="E47" s="138"/>
      <c r="F47" s="138"/>
      <c r="G47" s="138"/>
      <c r="H47" s="138"/>
      <c r="I47" s="138"/>
      <c r="J47" s="138"/>
      <c r="K47" s="138"/>
      <c r="L47" s="138"/>
    </row>
    <row r="48" spans="1:12" ht="80" customHeight="1">
      <c r="A48" s="124"/>
      <c r="B48" s="335" t="s">
        <v>4</v>
      </c>
      <c r="C48" s="337" t="s">
        <v>141</v>
      </c>
      <c r="D48" s="337"/>
      <c r="E48" s="337"/>
      <c r="F48" s="124"/>
      <c r="G48" s="334"/>
      <c r="H48" s="124"/>
      <c r="I48" s="334"/>
      <c r="J48" s="124"/>
      <c r="K48" s="334"/>
      <c r="L48" s="124"/>
    </row>
    <row r="49" spans="1:12" ht="40" customHeight="1">
      <c r="A49" s="124"/>
      <c r="B49" s="335"/>
      <c r="C49" s="228" t="s">
        <v>41</v>
      </c>
      <c r="D49" s="228" t="s">
        <v>66</v>
      </c>
      <c r="E49" s="228" t="s">
        <v>68</v>
      </c>
      <c r="F49" s="124"/>
      <c r="G49" s="334"/>
      <c r="H49" s="124"/>
      <c r="I49" s="334"/>
      <c r="J49" s="124"/>
      <c r="K49" s="334"/>
      <c r="L49" s="124"/>
    </row>
    <row r="50" spans="1:12" ht="40" customHeight="1">
      <c r="A50" s="124"/>
      <c r="B50" s="125">
        <v>8</v>
      </c>
      <c r="C50" s="126">
        <f ca="1">VLOOKUP($C$48,INDIRECT("'WEEK " &amp;$B50 &amp;"'!D5:J14"),MATCH('ANALYSIS WEEKS 8-13'!C$49,INDIRECT("'WEEK " &amp;$B50 &amp;"'!D4:J4"),0),0)</f>
        <v>0</v>
      </c>
      <c r="D50" s="134">
        <f ca="1">VLOOKUP($C$48,INDIRECT("'WEEK " &amp;$B50 &amp;"'!D5:J14"),MATCH('ANALYSIS WEEKS 8-13'!D$49,INDIRECT("'WEEK " &amp;$B50 &amp;"'!D4:J4"),0),0)</f>
        <v>0</v>
      </c>
      <c r="E50" s="130">
        <f ca="1">VLOOKUP($C$48,INDIRECT("'WEEK " &amp;$B50 &amp;"'!D5:J14"),MATCH('ANALYSIS WEEKS 8-13'!E$49,INDIRECT("'WEEK " &amp;$B50 &amp;"'!D4:J4"),0),0)</f>
        <v>0</v>
      </c>
      <c r="F50" s="124"/>
      <c r="G50" s="334"/>
      <c r="H50" s="124"/>
      <c r="I50" s="334"/>
      <c r="J50" s="124"/>
      <c r="K50" s="334"/>
      <c r="L50" s="124"/>
    </row>
    <row r="51" spans="1:12" ht="40" customHeight="1">
      <c r="A51" s="124"/>
      <c r="B51" s="125">
        <v>9</v>
      </c>
      <c r="C51" s="127" t="e">
        <f ca="1">VLOOKUP($C$48,INDIRECT("'WEEK " &amp;$B51 &amp;"'!D5:J14"),MATCH('ANALYSIS WEEKS 8-13'!C$49,INDIRECT("'WEEK " &amp;$B51 &amp;"'!D4:J4"),0),0)</f>
        <v>#REF!</v>
      </c>
      <c r="D51" s="135" t="e">
        <f ca="1">VLOOKUP($C$48,INDIRECT("'WEEK " &amp;$B51 &amp;"'!D5:J14"),MATCH('ANALYSIS WEEKS 8-13'!D$49,INDIRECT("'WEEK " &amp;$B51 &amp;"'!D4:J4"),0),0)</f>
        <v>#REF!</v>
      </c>
      <c r="E51" s="131" t="e">
        <f ca="1">VLOOKUP($C$48,INDIRECT("'WEEK " &amp;$B51 &amp;"'!D5:J14"),MATCH('ANALYSIS WEEKS 8-13'!E$49,INDIRECT("'WEEK " &amp;$B51 &amp;"'!D4:J4"),0),0)</f>
        <v>#REF!</v>
      </c>
      <c r="F51" s="124"/>
      <c r="G51" s="334"/>
      <c r="H51" s="124"/>
      <c r="I51" s="334"/>
      <c r="J51" s="124"/>
      <c r="K51" s="334"/>
      <c r="L51" s="124"/>
    </row>
    <row r="52" spans="1:12" ht="40" customHeight="1">
      <c r="A52" s="124"/>
      <c r="B52" s="125">
        <v>10</v>
      </c>
      <c r="C52" s="128" t="e">
        <f ca="1">VLOOKUP($C$48,INDIRECT("'WEEK " &amp;$B52 &amp;"'!D5:J14"),MATCH('ANALYSIS WEEKS 8-13'!C$49,INDIRECT("'WEEK " &amp;$B52 &amp;"'!D4:J4"),0),0)</f>
        <v>#REF!</v>
      </c>
      <c r="D52" s="136" t="e">
        <f ca="1">VLOOKUP($C$48,INDIRECT("'WEEK " &amp;$B52 &amp;"'!D5:J14"),MATCH('ANALYSIS WEEKS 8-13'!D$49,INDIRECT("'WEEK " &amp;$B52 &amp;"'!D4:J4"),0),0)</f>
        <v>#REF!</v>
      </c>
      <c r="E52" s="132" t="e">
        <f ca="1">VLOOKUP($C$48,INDIRECT("'WEEK " &amp;$B52 &amp;"'!D5:J14"),MATCH('ANALYSIS WEEKS 8-13'!E$49,INDIRECT("'WEEK " &amp;$B52 &amp;"'!D4:J4"),0),0)</f>
        <v>#REF!</v>
      </c>
      <c r="F52" s="124"/>
      <c r="G52" s="334"/>
      <c r="H52" s="124"/>
      <c r="I52" s="334"/>
      <c r="J52" s="124"/>
      <c r="K52" s="334"/>
      <c r="L52" s="124"/>
    </row>
    <row r="53" spans="1:12" ht="40" customHeight="1">
      <c r="A53" s="124"/>
      <c r="B53" s="125">
        <v>11</v>
      </c>
      <c r="C53" s="127" t="e">
        <f ca="1">VLOOKUP($C$48,INDIRECT("'WEEK " &amp;$B53 &amp;"'!D5:J14"),MATCH('ANALYSIS WEEKS 8-13'!C$49,INDIRECT("'WEEK " &amp;$B53 &amp;"'!D4:J4"),0),0)</f>
        <v>#REF!</v>
      </c>
      <c r="D53" s="135" t="e">
        <f ca="1">VLOOKUP($C$48,INDIRECT("'WEEK " &amp;$B53 &amp;"'!D5:J14"),MATCH('ANALYSIS WEEKS 8-13'!D$49,INDIRECT("'WEEK " &amp;$B53 &amp;"'!D4:J4"),0),0)</f>
        <v>#REF!</v>
      </c>
      <c r="E53" s="131" t="e">
        <f ca="1">VLOOKUP($C$48,INDIRECT("'WEEK " &amp;$B53 &amp;"'!D5:J14"),MATCH('ANALYSIS WEEKS 8-13'!E$49,INDIRECT("'WEEK " &amp;$B53 &amp;"'!D4:J4"),0),0)</f>
        <v>#REF!</v>
      </c>
      <c r="F53" s="124"/>
      <c r="G53" s="334"/>
      <c r="H53" s="124"/>
      <c r="I53" s="334"/>
      <c r="J53" s="124"/>
      <c r="K53" s="334"/>
      <c r="L53" s="124"/>
    </row>
    <row r="54" spans="1:12" ht="40" customHeight="1">
      <c r="A54" s="124"/>
      <c r="B54" s="125">
        <v>12</v>
      </c>
      <c r="C54" s="128" t="e">
        <f ca="1">VLOOKUP($C$48,INDIRECT("'WEEK " &amp;$B54 &amp;"'!D5:J14"),MATCH('ANALYSIS WEEKS 8-13'!C$49,INDIRECT("'WEEK " &amp;$B54 &amp;"'!D4:J4"),0),0)</f>
        <v>#REF!</v>
      </c>
      <c r="D54" s="136" t="e">
        <f ca="1">VLOOKUP($C$48,INDIRECT("'WEEK " &amp;$B54 &amp;"'!D5:J14"),MATCH('ANALYSIS WEEKS 8-13'!D$49,INDIRECT("'WEEK " &amp;$B54 &amp;"'!D4:J4"),0),0)</f>
        <v>#REF!</v>
      </c>
      <c r="E54" s="132" t="e">
        <f ca="1">VLOOKUP($C$48,INDIRECT("'WEEK " &amp;$B54 &amp;"'!D5:J14"),MATCH('ANALYSIS WEEKS 8-13'!E$49,INDIRECT("'WEEK " &amp;$B54 &amp;"'!D4:J4"),0),0)</f>
        <v>#REF!</v>
      </c>
      <c r="F54" s="124"/>
      <c r="G54" s="334"/>
      <c r="H54" s="124"/>
      <c r="I54" s="334"/>
      <c r="J54" s="124"/>
      <c r="K54" s="334"/>
      <c r="L54" s="124"/>
    </row>
    <row r="55" spans="1:12" ht="40" customHeight="1">
      <c r="A55" s="124"/>
      <c r="B55" s="125">
        <v>13</v>
      </c>
      <c r="C55" s="127" t="e">
        <f ca="1">VLOOKUP($C$48,INDIRECT("'WEEK " &amp;$B55 &amp;"'!D5:J14"),MATCH('ANALYSIS WEEKS 8-13'!C$49,INDIRECT("'WEEK " &amp;$B55 &amp;"'!D4:J4"),0),0)</f>
        <v>#REF!</v>
      </c>
      <c r="D55" s="135" t="e">
        <f ca="1">VLOOKUP($C$48,INDIRECT("'WEEK " &amp;$B55 &amp;"'!D5:J14"),MATCH('ANALYSIS WEEKS 8-13'!D$49,INDIRECT("'WEEK " &amp;$B55 &amp;"'!D4:J4"),0),0)</f>
        <v>#REF!</v>
      </c>
      <c r="E55" s="131" t="e">
        <f ca="1">VLOOKUP($C$48,INDIRECT("'WEEK " &amp;$B55 &amp;"'!D5:J14"),MATCH('ANALYSIS WEEKS 8-13'!E$49,INDIRECT("'WEEK " &amp;$B55 &amp;"'!D4:J4"),0),0)</f>
        <v>#REF!</v>
      </c>
      <c r="F55" s="124"/>
      <c r="G55" s="334"/>
      <c r="H55" s="124"/>
      <c r="I55" s="334"/>
      <c r="J55" s="124"/>
      <c r="K55" s="334"/>
      <c r="L55" s="124"/>
    </row>
    <row r="56" spans="1:12" ht="40" customHeight="1">
      <c r="A56" s="124"/>
      <c r="B56" s="125" t="s">
        <v>145</v>
      </c>
      <c r="C56" s="129" t="e">
        <f ca="1">VLOOKUP($C$48,INDIRECT("'WEEK " &amp;$B56 &amp;"'!D5:J14"),MATCH('ANALYSIS WEEKS 8-13'!C$49,INDIRECT("'WEEK " &amp;$B56 &amp;"'!D4:J4"),0),0)</f>
        <v>#REF!</v>
      </c>
      <c r="D56" s="137" t="e">
        <f ca="1">VLOOKUP($C$48,INDIRECT("'WEEK " &amp;$B56 &amp;"'!D5:J14"),MATCH('ANALYSIS WEEKS 8-13'!D$49,INDIRECT("'WEEK " &amp;$B56 &amp;"'!D4:J4"),0),0)</f>
        <v>#REF!</v>
      </c>
      <c r="E56" s="133" t="e">
        <f ca="1">VLOOKUP($C$48,INDIRECT("'WEEK " &amp;$B56 &amp;"'!D5:J14"),MATCH('ANALYSIS WEEKS 8-13'!E$49,INDIRECT("'WEEK " &amp;$B56 &amp;"'!D4:J4"),0),0)</f>
        <v>#REF!</v>
      </c>
      <c r="F56" s="124"/>
      <c r="G56" s="334"/>
      <c r="H56" s="124"/>
      <c r="I56" s="334"/>
      <c r="J56" s="124"/>
      <c r="K56" s="334"/>
      <c r="L56" s="124"/>
    </row>
    <row r="57" spans="1:12">
      <c r="A57" s="139"/>
      <c r="B57" s="139"/>
      <c r="C57" s="139"/>
      <c r="D57" s="139"/>
      <c r="E57" s="139"/>
      <c r="F57" s="139"/>
      <c r="G57" s="139"/>
      <c r="H57" s="139"/>
      <c r="I57" s="139"/>
      <c r="J57" s="139"/>
      <c r="K57" s="139"/>
      <c r="L57" s="139"/>
    </row>
    <row r="58" spans="1:12">
      <c r="A58" s="138"/>
      <c r="B58" s="138"/>
      <c r="C58" s="138"/>
      <c r="D58" s="138"/>
      <c r="E58" s="138"/>
      <c r="F58" s="138"/>
      <c r="G58" s="138"/>
      <c r="H58" s="138"/>
      <c r="I58" s="138"/>
      <c r="J58" s="138"/>
      <c r="K58" s="138"/>
      <c r="L58" s="138"/>
    </row>
    <row r="59" spans="1:12" ht="80" customHeight="1">
      <c r="A59" s="124"/>
      <c r="B59" s="335" t="s">
        <v>4</v>
      </c>
      <c r="C59" s="337" t="s">
        <v>144</v>
      </c>
      <c r="D59" s="337"/>
      <c r="E59" s="337"/>
      <c r="F59" s="124"/>
      <c r="G59" s="334"/>
      <c r="H59" s="124"/>
      <c r="I59" s="334"/>
      <c r="J59" s="124"/>
      <c r="K59" s="334"/>
      <c r="L59" s="124"/>
    </row>
    <row r="60" spans="1:12" ht="40" customHeight="1">
      <c r="A60" s="124"/>
      <c r="B60" s="335"/>
      <c r="C60" s="228" t="s">
        <v>41</v>
      </c>
      <c r="D60" s="228" t="s">
        <v>66</v>
      </c>
      <c r="E60" s="228" t="s">
        <v>68</v>
      </c>
      <c r="F60" s="124"/>
      <c r="G60" s="334"/>
      <c r="H60" s="124"/>
      <c r="I60" s="334"/>
      <c r="J60" s="124"/>
      <c r="K60" s="334"/>
      <c r="L60" s="124"/>
    </row>
    <row r="61" spans="1:12" ht="40" customHeight="1">
      <c r="A61" s="124"/>
      <c r="B61" s="125">
        <v>8</v>
      </c>
      <c r="C61" s="126">
        <f>'WEEK 8'!G15</f>
        <v>0</v>
      </c>
      <c r="D61" s="134">
        <f ca="1">'WEEK 8'!I15</f>
        <v>0</v>
      </c>
      <c r="E61" s="130">
        <f>'WEEK 8'!H15</f>
        <v>0</v>
      </c>
      <c r="F61" s="124"/>
      <c r="G61" s="334"/>
      <c r="H61" s="124"/>
      <c r="I61" s="334"/>
      <c r="J61" s="124"/>
      <c r="K61" s="334"/>
      <c r="L61" s="124"/>
    </row>
    <row r="62" spans="1:12" ht="40" customHeight="1">
      <c r="A62" s="124"/>
      <c r="B62" s="125">
        <v>9</v>
      </c>
      <c r="C62" s="127" t="e">
        <f ca="1">VLOOKUP($C$59,INDIRECT("'WEEK " &amp;$B62 &amp;"'!D5:J14"),MATCH('ANALYSIS WEEKS 8-13'!C$60,INDIRECT("'WEEK " &amp;$B62 &amp;"'!D4:J4"),0),0)</f>
        <v>#REF!</v>
      </c>
      <c r="D62" s="135" t="e">
        <f ca="1">VLOOKUP($C$59,INDIRECT("'WEEK " &amp;$B62 &amp;"'!D5:J14"),MATCH('ANALYSIS WEEKS 8-13'!D$60,INDIRECT("'WEEK " &amp;$B62 &amp;"'!D4:J4"),0),0)</f>
        <v>#REF!</v>
      </c>
      <c r="E62" s="131" t="e">
        <f ca="1">VLOOKUP($C$59,INDIRECT("'WEEK " &amp;$B62 &amp;"'!D5:J14"),MATCH('ANALYSIS WEEKS 8-13'!E$60,INDIRECT("'WEEK " &amp;$B62 &amp;"'!D4:J4"),0),0)</f>
        <v>#REF!</v>
      </c>
      <c r="F62" s="124"/>
      <c r="G62" s="334"/>
      <c r="H62" s="124"/>
      <c r="I62" s="334"/>
      <c r="J62" s="124"/>
      <c r="K62" s="334"/>
      <c r="L62" s="124"/>
    </row>
    <row r="63" spans="1:12" ht="40" customHeight="1">
      <c r="A63" s="124"/>
      <c r="B63" s="125">
        <v>10</v>
      </c>
      <c r="C63" s="128" t="e">
        <f ca="1">VLOOKUP($C$59,INDIRECT("'WEEK " &amp;$B63 &amp;"'!D5:J14"),MATCH('ANALYSIS WEEKS 8-13'!C$60,INDIRECT("'WEEK " &amp;$B63 &amp;"'!D4:J4"),0),0)</f>
        <v>#REF!</v>
      </c>
      <c r="D63" s="136" t="e">
        <f ca="1">VLOOKUP($C$59,INDIRECT("'WEEK " &amp;$B63 &amp;"'!D5:J14"),MATCH('ANALYSIS WEEKS 8-13'!D$60,INDIRECT("'WEEK " &amp;$B63 &amp;"'!D4:J4"),0),0)</f>
        <v>#REF!</v>
      </c>
      <c r="E63" s="132" t="e">
        <f ca="1">VLOOKUP($C$59,INDIRECT("'WEEK " &amp;$B63 &amp;"'!D5:J14"),MATCH('ANALYSIS WEEKS 8-13'!E$60,INDIRECT("'WEEK " &amp;$B63 &amp;"'!D4:J4"),0),0)</f>
        <v>#REF!</v>
      </c>
      <c r="F63" s="124"/>
      <c r="G63" s="334"/>
      <c r="H63" s="124"/>
      <c r="I63" s="334"/>
      <c r="J63" s="124"/>
      <c r="K63" s="334"/>
      <c r="L63" s="124"/>
    </row>
    <row r="64" spans="1:12" ht="40" customHeight="1">
      <c r="A64" s="124"/>
      <c r="B64" s="125">
        <v>11</v>
      </c>
      <c r="C64" s="127" t="e">
        <f ca="1">VLOOKUP($C$59,INDIRECT("'WEEK " &amp;$B64 &amp;"'!D5:J14"),MATCH('ANALYSIS WEEKS 8-13'!C$60,INDIRECT("'WEEK " &amp;$B64 &amp;"'!D4:J4"),0),0)</f>
        <v>#REF!</v>
      </c>
      <c r="D64" s="135" t="e">
        <f ca="1">VLOOKUP($C$59,INDIRECT("'WEEK " &amp;$B64 &amp;"'!D5:J14"),MATCH('ANALYSIS WEEKS 8-13'!D$60,INDIRECT("'WEEK " &amp;$B64 &amp;"'!D4:J4"),0),0)</f>
        <v>#REF!</v>
      </c>
      <c r="E64" s="131" t="e">
        <f ca="1">VLOOKUP($C$59,INDIRECT("'WEEK " &amp;$B64 &amp;"'!D5:J14"),MATCH('ANALYSIS WEEKS 8-13'!E$60,INDIRECT("'WEEK " &amp;$B64 &amp;"'!D4:J4"),0),0)</f>
        <v>#REF!</v>
      </c>
      <c r="F64" s="124"/>
      <c r="G64" s="334"/>
      <c r="H64" s="124"/>
      <c r="I64" s="334"/>
      <c r="J64" s="124"/>
      <c r="K64" s="334"/>
      <c r="L64" s="124"/>
    </row>
    <row r="65" spans="1:12" ht="40" customHeight="1">
      <c r="A65" s="124"/>
      <c r="B65" s="125">
        <v>12</v>
      </c>
      <c r="C65" s="128" t="e">
        <f ca="1">VLOOKUP($C$59,INDIRECT("'WEEK " &amp;$B65 &amp;"'!D5:J14"),MATCH('ANALYSIS WEEKS 8-13'!C$60,INDIRECT("'WEEK " &amp;$B65 &amp;"'!D4:J4"),0),0)</f>
        <v>#REF!</v>
      </c>
      <c r="D65" s="136" t="e">
        <f ca="1">VLOOKUP($C$59,INDIRECT("'WEEK " &amp;$B65 &amp;"'!D5:J14"),MATCH('ANALYSIS WEEKS 8-13'!D$60,INDIRECT("'WEEK " &amp;$B65 &amp;"'!D4:J4"),0),0)</f>
        <v>#REF!</v>
      </c>
      <c r="E65" s="132" t="e">
        <f ca="1">VLOOKUP($C$59,INDIRECT("'WEEK " &amp;$B65 &amp;"'!D5:J14"),MATCH('ANALYSIS WEEKS 8-13'!E$60,INDIRECT("'WEEK " &amp;$B65 &amp;"'!D4:J4"),0),0)</f>
        <v>#REF!</v>
      </c>
      <c r="F65" s="124"/>
      <c r="G65" s="334"/>
      <c r="H65" s="124"/>
      <c r="I65" s="334"/>
      <c r="J65" s="124"/>
      <c r="K65" s="334"/>
      <c r="L65" s="124"/>
    </row>
    <row r="66" spans="1:12" ht="40" customHeight="1">
      <c r="A66" s="124"/>
      <c r="B66" s="125">
        <v>13</v>
      </c>
      <c r="C66" s="127" t="e">
        <f ca="1">VLOOKUP($C$59,INDIRECT("'WEEK " &amp;$B66 &amp;"'!D5:J14"),MATCH('ANALYSIS WEEKS 8-13'!C$60,INDIRECT("'WEEK " &amp;$B66 &amp;"'!D4:J4"),0),0)</f>
        <v>#REF!</v>
      </c>
      <c r="D66" s="135" t="e">
        <f ca="1">VLOOKUP($C$59,INDIRECT("'WEEK " &amp;$B66 &amp;"'!D5:J14"),MATCH('ANALYSIS WEEKS 8-13'!D$60,INDIRECT("'WEEK " &amp;$B66 &amp;"'!D4:J4"),0),0)</f>
        <v>#REF!</v>
      </c>
      <c r="E66" s="131" t="e">
        <f ca="1">VLOOKUP($C$59,INDIRECT("'WEEK " &amp;$B66 &amp;"'!D5:J14"),MATCH('ANALYSIS WEEKS 8-13'!E$60,INDIRECT("'WEEK " &amp;$B66 &amp;"'!D4:J4"),0),0)</f>
        <v>#REF!</v>
      </c>
      <c r="F66" s="124"/>
      <c r="G66" s="334"/>
      <c r="H66" s="124"/>
      <c r="I66" s="334"/>
      <c r="J66" s="124"/>
      <c r="K66" s="334"/>
      <c r="L66" s="124"/>
    </row>
    <row r="67" spans="1:12" ht="40" customHeight="1">
      <c r="A67" s="124"/>
      <c r="B67" s="125" t="s">
        <v>145</v>
      </c>
      <c r="C67" s="129" t="e">
        <f ca="1">VLOOKUP($C$59,INDIRECT("'WEEK " &amp;$B67 &amp;"'!D5:J14"),MATCH('ANALYSIS WEEKS 8-13'!C$60,INDIRECT("'WEEK " &amp;$B67 &amp;"'!D4:J4"),0),0)</f>
        <v>#REF!</v>
      </c>
      <c r="D67" s="137" t="e">
        <f ca="1">VLOOKUP($C$59,INDIRECT("'WEEK " &amp;$B67 &amp;"'!D5:J14"),MATCH('ANALYSIS WEEKS 8-13'!D$60,INDIRECT("'WEEK " &amp;$B67 &amp;"'!D4:J4"),0),0)</f>
        <v>#REF!</v>
      </c>
      <c r="E67" s="133" t="e">
        <f ca="1">VLOOKUP($C$59,INDIRECT("'WEEK " &amp;$B67 &amp;"'!D5:J14"),MATCH('ANALYSIS WEEKS 8-13'!E$60,INDIRECT("'WEEK " &amp;$B67 &amp;"'!D4:J4"),0),0)</f>
        <v>#REF!</v>
      </c>
      <c r="F67" s="124"/>
      <c r="G67" s="334"/>
      <c r="H67" s="124"/>
      <c r="I67" s="334"/>
      <c r="J67" s="124"/>
      <c r="K67" s="334"/>
      <c r="L67" s="124"/>
    </row>
    <row r="68" spans="1:12">
      <c r="A68" s="139"/>
      <c r="B68" s="139"/>
      <c r="C68" s="139"/>
      <c r="D68" s="139"/>
      <c r="E68" s="139"/>
      <c r="F68" s="139"/>
      <c r="G68" s="139"/>
      <c r="H68" s="139"/>
      <c r="I68" s="139"/>
      <c r="J68" s="139"/>
      <c r="K68" s="139"/>
      <c r="L68" s="139"/>
    </row>
    <row r="69" spans="1:12">
      <c r="A69" s="138"/>
      <c r="B69" s="138"/>
      <c r="C69" s="138"/>
      <c r="D69" s="138"/>
      <c r="E69" s="138"/>
      <c r="F69" s="138"/>
      <c r="G69" s="138"/>
      <c r="H69" s="138"/>
      <c r="I69" s="138"/>
      <c r="J69" s="138"/>
      <c r="K69" s="138"/>
      <c r="L69" s="138"/>
    </row>
    <row r="70" spans="1:12" ht="80" customHeight="1">
      <c r="A70" s="124"/>
      <c r="B70" s="335" t="s">
        <v>4</v>
      </c>
      <c r="C70" s="336" t="s">
        <v>71</v>
      </c>
      <c r="D70" s="336"/>
      <c r="E70" s="336"/>
      <c r="F70" s="124"/>
      <c r="G70" s="334"/>
      <c r="H70" s="124"/>
      <c r="I70" s="334"/>
      <c r="J70" s="124"/>
      <c r="K70" s="334"/>
      <c r="L70" s="124"/>
    </row>
    <row r="71" spans="1:12" ht="40" customHeight="1">
      <c r="A71" s="124"/>
      <c r="B71" s="335"/>
      <c r="C71" s="228" t="s">
        <v>41</v>
      </c>
      <c r="D71" s="228" t="s">
        <v>66</v>
      </c>
      <c r="E71" s="228" t="s">
        <v>68</v>
      </c>
      <c r="F71" s="124"/>
      <c r="G71" s="334"/>
      <c r="H71" s="124"/>
      <c r="I71" s="334"/>
      <c r="J71" s="124"/>
      <c r="K71" s="334"/>
      <c r="L71" s="124"/>
    </row>
    <row r="72" spans="1:12" ht="40" customHeight="1">
      <c r="A72" s="124"/>
      <c r="B72" s="125">
        <v>8</v>
      </c>
      <c r="C72" s="126">
        <f>'WEEK 8'!G16</f>
        <v>0</v>
      </c>
      <c r="D72" s="134">
        <f ca="1">'WEEK 8'!I16</f>
        <v>0</v>
      </c>
      <c r="E72" s="130">
        <f>'WEEK 8'!H15</f>
        <v>0</v>
      </c>
      <c r="F72" s="124"/>
      <c r="G72" s="334"/>
      <c r="H72" s="124"/>
      <c r="I72" s="334"/>
      <c r="J72" s="124"/>
      <c r="K72" s="334"/>
      <c r="L72" s="124"/>
    </row>
    <row r="73" spans="1:12" ht="40" customHeight="1">
      <c r="A73" s="124"/>
      <c r="B73" s="125">
        <v>9</v>
      </c>
      <c r="C73" s="127" t="e">
        <f ca="1">VLOOKUP($C$70,INDIRECT("'WEEK " &amp;$B73 &amp;"'!D5:J14"),MATCH('ANALYSIS WEEKS 8-13'!C$71,INDIRECT("'WEEK " &amp;$B73 &amp;"'!D4:J4"),0),0)</f>
        <v>#REF!</v>
      </c>
      <c r="D73" s="135" t="e">
        <f ca="1">VLOOKUP($C$70,INDIRECT("'WEEK " &amp;$B73 &amp;"'!D5:J14"),MATCH('ANALYSIS WEEKS 8-13'!D$71,INDIRECT("'WEEK " &amp;$B73 &amp;"'!D4:J4"),0),0)</f>
        <v>#REF!</v>
      </c>
      <c r="E73" s="131" t="e">
        <f ca="1">VLOOKUP($C$70,INDIRECT("'WEEK " &amp;$B73 &amp;"'!D5:J14"),MATCH('ANALYSIS WEEKS 8-13'!E$71,INDIRECT("'WEEK " &amp;$B73 &amp;"'!D4:J4"),0),0)</f>
        <v>#REF!</v>
      </c>
      <c r="F73" s="124"/>
      <c r="G73" s="334"/>
      <c r="H73" s="124"/>
      <c r="I73" s="334"/>
      <c r="J73" s="124"/>
      <c r="K73" s="334"/>
      <c r="L73" s="124"/>
    </row>
    <row r="74" spans="1:12" ht="40" customHeight="1">
      <c r="A74" s="124"/>
      <c r="B74" s="125">
        <v>10</v>
      </c>
      <c r="C74" s="128" t="e">
        <f ca="1">VLOOKUP($C$70,INDIRECT("'WEEK " &amp;$B74 &amp;"'!D5:J14"),MATCH('ANALYSIS WEEKS 8-13'!C$71,INDIRECT("'WEEK " &amp;$B74 &amp;"'!D4:J4"),0),0)</f>
        <v>#REF!</v>
      </c>
      <c r="D74" s="136" t="e">
        <f ca="1">VLOOKUP($C$70,INDIRECT("'WEEK " &amp;$B74 &amp;"'!D5:J14"),MATCH('ANALYSIS WEEKS 8-13'!D$71,INDIRECT("'WEEK " &amp;$B74 &amp;"'!D4:J4"),0),0)</f>
        <v>#REF!</v>
      </c>
      <c r="E74" s="132" t="e">
        <f ca="1">VLOOKUP($C$70,INDIRECT("'WEEK " &amp;$B74 &amp;"'!D5:J14"),MATCH('ANALYSIS WEEKS 8-13'!E$71,INDIRECT("'WEEK " &amp;$B74 &amp;"'!D4:J4"),0),0)</f>
        <v>#REF!</v>
      </c>
      <c r="F74" s="124"/>
      <c r="G74" s="334"/>
      <c r="H74" s="124"/>
      <c r="I74" s="334"/>
      <c r="J74" s="124"/>
      <c r="K74" s="334"/>
      <c r="L74" s="124"/>
    </row>
    <row r="75" spans="1:12" ht="40" customHeight="1">
      <c r="A75" s="124"/>
      <c r="B75" s="125">
        <v>11</v>
      </c>
      <c r="C75" s="127" t="e">
        <f ca="1">VLOOKUP($C$70,INDIRECT("'WEEK " &amp;$B75 &amp;"'!D5:J14"),MATCH('ANALYSIS WEEKS 8-13'!C$71,INDIRECT("'WEEK " &amp;$B75 &amp;"'!D4:J4"),0),0)</f>
        <v>#REF!</v>
      </c>
      <c r="D75" s="135" t="e">
        <f ca="1">VLOOKUP($C$70,INDIRECT("'WEEK " &amp;$B75 &amp;"'!D5:J14"),MATCH('ANALYSIS WEEKS 8-13'!D$71,INDIRECT("'WEEK " &amp;$B75 &amp;"'!D4:J4"),0),0)</f>
        <v>#REF!</v>
      </c>
      <c r="E75" s="131" t="e">
        <f ca="1">VLOOKUP($C$70,INDIRECT("'WEEK " &amp;$B75 &amp;"'!D5:J14"),MATCH('ANALYSIS WEEKS 8-13'!E$71,INDIRECT("'WEEK " &amp;$B75 &amp;"'!D4:J4"),0),0)</f>
        <v>#REF!</v>
      </c>
      <c r="F75" s="124"/>
      <c r="G75" s="334"/>
      <c r="H75" s="124"/>
      <c r="I75" s="334"/>
      <c r="J75" s="124"/>
      <c r="K75" s="334"/>
      <c r="L75" s="124"/>
    </row>
    <row r="76" spans="1:12" ht="40" customHeight="1">
      <c r="A76" s="124"/>
      <c r="B76" s="125">
        <v>12</v>
      </c>
      <c r="C76" s="128" t="e">
        <f ca="1">VLOOKUP($C$70,INDIRECT("'WEEK " &amp;$B76 &amp;"'!D5:J14"),MATCH('ANALYSIS WEEKS 8-13'!C$71,INDIRECT("'WEEK " &amp;$B76 &amp;"'!D4:J4"),0),0)</f>
        <v>#REF!</v>
      </c>
      <c r="D76" s="136" t="e">
        <f ca="1">VLOOKUP($C$70,INDIRECT("'WEEK " &amp;$B76 &amp;"'!D5:J14"),MATCH('ANALYSIS WEEKS 8-13'!D$71,INDIRECT("'WEEK " &amp;$B76 &amp;"'!D4:J4"),0),0)</f>
        <v>#REF!</v>
      </c>
      <c r="E76" s="132" t="e">
        <f ca="1">VLOOKUP($C$70,INDIRECT("'WEEK " &amp;$B76 &amp;"'!D5:J14"),MATCH('ANALYSIS WEEKS 8-13'!E$71,INDIRECT("'WEEK " &amp;$B76 &amp;"'!D4:J4"),0),0)</f>
        <v>#REF!</v>
      </c>
      <c r="F76" s="124"/>
      <c r="G76" s="334"/>
      <c r="H76" s="124"/>
      <c r="I76" s="334"/>
      <c r="J76" s="124"/>
      <c r="K76" s="334"/>
      <c r="L76" s="124"/>
    </row>
    <row r="77" spans="1:12" ht="40" customHeight="1">
      <c r="A77" s="124"/>
      <c r="B77" s="125">
        <v>13</v>
      </c>
      <c r="C77" s="127" t="e">
        <f ca="1">VLOOKUP($C$70,INDIRECT("'WEEK " &amp;$B77 &amp;"'!D5:J14"),MATCH('ANALYSIS WEEKS 8-13'!C$71,INDIRECT("'WEEK " &amp;$B77 &amp;"'!D4:J4"),0),0)</f>
        <v>#REF!</v>
      </c>
      <c r="D77" s="135" t="e">
        <f ca="1">VLOOKUP($C$70,INDIRECT("'WEEK " &amp;$B77 &amp;"'!D5:J14"),MATCH('ANALYSIS WEEKS 8-13'!D$71,INDIRECT("'WEEK " &amp;$B77 &amp;"'!D4:J4"),0),0)</f>
        <v>#REF!</v>
      </c>
      <c r="E77" s="131" t="e">
        <f ca="1">VLOOKUP($C$70,INDIRECT("'WEEK " &amp;$B77 &amp;"'!D5:J14"),MATCH('ANALYSIS WEEKS 8-13'!E$71,INDIRECT("'WEEK " &amp;$B77 &amp;"'!D4:J4"),0),0)</f>
        <v>#REF!</v>
      </c>
      <c r="F77" s="124"/>
      <c r="G77" s="334"/>
      <c r="H77" s="124"/>
      <c r="I77" s="334"/>
      <c r="J77" s="124"/>
      <c r="K77" s="334"/>
      <c r="L77" s="124"/>
    </row>
    <row r="78" spans="1:12" ht="40" customHeight="1">
      <c r="A78" s="124"/>
      <c r="B78" s="125" t="s">
        <v>145</v>
      </c>
      <c r="C78" s="129" t="e">
        <f ca="1">VLOOKUP($C$70,INDIRECT("'WEEK " &amp;$B78 &amp;"'!D5:J14"),MATCH('ANALYSIS WEEKS 8-13'!C$71,INDIRECT("'WEEK " &amp;$B78 &amp;"'!D4:J4"),0),0)</f>
        <v>#REF!</v>
      </c>
      <c r="D78" s="137" t="e">
        <f ca="1">VLOOKUP($C$70,INDIRECT("'WEEK " &amp;$B78 &amp;"'!D5:J14"),MATCH('ANALYSIS WEEKS 8-13'!D$71,INDIRECT("'WEEK " &amp;$B78 &amp;"'!D4:J4"),0),0)</f>
        <v>#REF!</v>
      </c>
      <c r="E78" s="133" t="e">
        <f ca="1">VLOOKUP($C$70,INDIRECT("'WEEK " &amp;$B78 &amp;"'!D5:J14"),MATCH('ANALYSIS WEEKS 8-13'!E$71,INDIRECT("'WEEK " &amp;$B78 &amp;"'!D4:J4"),0),0)</f>
        <v>#REF!</v>
      </c>
      <c r="F78" s="124"/>
      <c r="G78" s="334"/>
      <c r="H78" s="124"/>
      <c r="I78" s="334"/>
      <c r="J78" s="124"/>
      <c r="K78" s="334"/>
      <c r="L78" s="124"/>
    </row>
    <row r="79" spans="1:12">
      <c r="A79" s="139"/>
      <c r="B79" s="139"/>
      <c r="C79" s="139"/>
      <c r="D79" s="139"/>
      <c r="E79" s="139"/>
      <c r="F79" s="139"/>
      <c r="G79" s="139"/>
      <c r="H79" s="139"/>
      <c r="I79" s="139"/>
      <c r="J79" s="139"/>
      <c r="K79" s="139"/>
      <c r="L79" s="139"/>
    </row>
    <row r="80" spans="1:12">
      <c r="A80" s="138"/>
      <c r="B80" s="138"/>
      <c r="C80" s="138"/>
      <c r="D80" s="138"/>
      <c r="E80" s="138"/>
      <c r="F80" s="138"/>
      <c r="G80" s="138"/>
      <c r="H80" s="138"/>
      <c r="I80" s="138"/>
      <c r="J80" s="138"/>
      <c r="K80" s="138"/>
      <c r="L80" s="138"/>
    </row>
    <row r="81" spans="1:12" ht="80" customHeight="1">
      <c r="A81" s="124"/>
      <c r="B81" s="335" t="s">
        <v>4</v>
      </c>
      <c r="C81" s="336" t="s">
        <v>63</v>
      </c>
      <c r="D81" s="336"/>
      <c r="E81" s="336"/>
      <c r="F81" s="124"/>
      <c r="G81" s="334"/>
      <c r="H81" s="124"/>
      <c r="I81" s="334"/>
      <c r="J81" s="124"/>
      <c r="K81" s="334"/>
      <c r="L81" s="124"/>
    </row>
    <row r="82" spans="1:12" ht="40" customHeight="1">
      <c r="A82" s="124"/>
      <c r="B82" s="335"/>
      <c r="C82" s="228" t="s">
        <v>41</v>
      </c>
      <c r="D82" s="228" t="s">
        <v>66</v>
      </c>
      <c r="E82" s="228" t="s">
        <v>68</v>
      </c>
      <c r="F82" s="124"/>
      <c r="G82" s="334"/>
      <c r="H82" s="124"/>
      <c r="I82" s="334"/>
      <c r="J82" s="124"/>
      <c r="K82" s="334"/>
      <c r="L82" s="124"/>
    </row>
    <row r="83" spans="1:12" ht="40" customHeight="1">
      <c r="A83" s="124"/>
      <c r="B83" s="125">
        <v>8</v>
      </c>
      <c r="C83" s="126">
        <f ca="1">'WEEK 8'!G17</f>
        <v>0</v>
      </c>
      <c r="D83" s="134">
        <f ca="1">'WEEK 8'!I17</f>
        <v>0</v>
      </c>
      <c r="E83" s="130">
        <f ca="1">'WEEK 8'!H17</f>
        <v>0</v>
      </c>
      <c r="F83" s="124"/>
      <c r="G83" s="334"/>
      <c r="H83" s="124"/>
      <c r="I83" s="334"/>
      <c r="J83" s="124"/>
      <c r="K83" s="334"/>
      <c r="L83" s="124"/>
    </row>
    <row r="84" spans="1:12" ht="40" customHeight="1">
      <c r="A84" s="124"/>
      <c r="B84" s="125">
        <v>9</v>
      </c>
      <c r="C84" s="127" t="e">
        <f ca="1">VLOOKUP($C$81,INDIRECT("'WEEK " &amp;$B84 &amp;"'!D5:J14"),MATCH('ANALYSIS WEEKS 8-13'!C$82,INDIRECT("'WEEK " &amp;$B84 &amp;"'!D4:J4"),0),0)</f>
        <v>#REF!</v>
      </c>
      <c r="D84" s="135" t="e">
        <f ca="1">VLOOKUP($C$81,INDIRECT("'WEEK " &amp;$B84 &amp;"'!D5:J14"),MATCH('ANALYSIS WEEKS 8-13'!D$82,INDIRECT("'WEEK " &amp;$B84 &amp;"'!D4:J4"),0),0)</f>
        <v>#REF!</v>
      </c>
      <c r="E84" s="131" t="e">
        <f ca="1">VLOOKUP($C$81,INDIRECT("'WEEK " &amp;$B84 &amp;"'!D5:J14"),MATCH('ANALYSIS WEEKS 8-13'!E$82,INDIRECT("'WEEK " &amp;$B84 &amp;"'!D4:J4"),0),0)</f>
        <v>#REF!</v>
      </c>
      <c r="F84" s="124"/>
      <c r="G84" s="334"/>
      <c r="H84" s="124"/>
      <c r="I84" s="334"/>
      <c r="J84" s="124"/>
      <c r="K84" s="334"/>
      <c r="L84" s="124"/>
    </row>
    <row r="85" spans="1:12" ht="40" customHeight="1">
      <c r="A85" s="124"/>
      <c r="B85" s="125">
        <v>10</v>
      </c>
      <c r="C85" s="128" t="e">
        <f ca="1">VLOOKUP($C$81,INDIRECT("'WEEK " &amp;$B85 &amp;"'!D5:J14"),MATCH('ANALYSIS WEEKS 8-13'!C$82,INDIRECT("'WEEK " &amp;$B85 &amp;"'!D4:J4"),0),0)</f>
        <v>#REF!</v>
      </c>
      <c r="D85" s="136" t="e">
        <f ca="1">VLOOKUP($C$81,INDIRECT("'WEEK " &amp;$B85 &amp;"'!D5:J14"),MATCH('ANALYSIS WEEKS 8-13'!D$82,INDIRECT("'WEEK " &amp;$B85 &amp;"'!D4:J4"),0),0)</f>
        <v>#REF!</v>
      </c>
      <c r="E85" s="132" t="e">
        <f ca="1">VLOOKUP($C$81,INDIRECT("'WEEK " &amp;$B85 &amp;"'!D5:J14"),MATCH('ANALYSIS WEEKS 8-13'!E$82,INDIRECT("'WEEK " &amp;$B85 &amp;"'!D4:J4"),0),0)</f>
        <v>#REF!</v>
      </c>
      <c r="F85" s="124"/>
      <c r="G85" s="334"/>
      <c r="H85" s="124"/>
      <c r="I85" s="334"/>
      <c r="J85" s="124"/>
      <c r="K85" s="334"/>
      <c r="L85" s="124"/>
    </row>
    <row r="86" spans="1:12" ht="40" customHeight="1">
      <c r="A86" s="124"/>
      <c r="B86" s="125">
        <v>11</v>
      </c>
      <c r="C86" s="127" t="e">
        <f ca="1">VLOOKUP($C$81,INDIRECT("'WEEK " &amp;$B86 &amp;"'!D5:J14"),MATCH('ANALYSIS WEEKS 8-13'!C$82,INDIRECT("'WEEK " &amp;$B86 &amp;"'!D4:J4"),0),0)</f>
        <v>#REF!</v>
      </c>
      <c r="D86" s="135" t="e">
        <f ca="1">VLOOKUP($C$81,INDIRECT("'WEEK " &amp;$B86 &amp;"'!D5:J14"),MATCH('ANALYSIS WEEKS 8-13'!D$82,INDIRECT("'WEEK " &amp;$B86 &amp;"'!D4:J4"),0),0)</f>
        <v>#REF!</v>
      </c>
      <c r="E86" s="131" t="e">
        <f ca="1">VLOOKUP($C$81,INDIRECT("'WEEK " &amp;$B86 &amp;"'!D5:J14"),MATCH('ANALYSIS WEEKS 8-13'!E$82,INDIRECT("'WEEK " &amp;$B86 &amp;"'!D4:J4"),0),0)</f>
        <v>#REF!</v>
      </c>
      <c r="F86" s="124"/>
      <c r="G86" s="334"/>
      <c r="H86" s="124"/>
      <c r="I86" s="334"/>
      <c r="J86" s="124"/>
      <c r="K86" s="334"/>
      <c r="L86" s="124"/>
    </row>
    <row r="87" spans="1:12" ht="40" customHeight="1">
      <c r="A87" s="124"/>
      <c r="B87" s="125">
        <v>12</v>
      </c>
      <c r="C87" s="128" t="e">
        <f ca="1">VLOOKUP($C$81,INDIRECT("'WEEK " &amp;$B87 &amp;"'!D5:J14"),MATCH('ANALYSIS WEEKS 8-13'!C$82,INDIRECT("'WEEK " &amp;$B87 &amp;"'!D4:J4"),0),0)</f>
        <v>#REF!</v>
      </c>
      <c r="D87" s="136" t="e">
        <f ca="1">VLOOKUP($C$81,INDIRECT("'WEEK " &amp;$B87 &amp;"'!D5:J14"),MATCH('ANALYSIS WEEKS 8-13'!D$82,INDIRECT("'WEEK " &amp;$B87 &amp;"'!D4:J4"),0),0)</f>
        <v>#REF!</v>
      </c>
      <c r="E87" s="132" t="e">
        <f ca="1">VLOOKUP($C$81,INDIRECT("'WEEK " &amp;$B87 &amp;"'!D5:J14"),MATCH('ANALYSIS WEEKS 8-13'!E$82,INDIRECT("'WEEK " &amp;$B87 &amp;"'!D4:J4"),0),0)</f>
        <v>#REF!</v>
      </c>
      <c r="F87" s="124"/>
      <c r="G87" s="334"/>
      <c r="H87" s="124"/>
      <c r="I87" s="334"/>
      <c r="J87" s="124"/>
      <c r="K87" s="334"/>
      <c r="L87" s="124"/>
    </row>
    <row r="88" spans="1:12" ht="40" customHeight="1">
      <c r="A88" s="124"/>
      <c r="B88" s="125">
        <v>13</v>
      </c>
      <c r="C88" s="127" t="e">
        <f ca="1">VLOOKUP($C$81,INDIRECT("'WEEK " &amp;$B88 &amp;"'!D5:J14"),MATCH('ANALYSIS WEEKS 8-13'!C$82,INDIRECT("'WEEK " &amp;$B88 &amp;"'!D4:J4"),0),0)</f>
        <v>#REF!</v>
      </c>
      <c r="D88" s="135" t="e">
        <f ca="1">VLOOKUP($C$81,INDIRECT("'WEEK " &amp;$B88 &amp;"'!D5:J14"),MATCH('ANALYSIS WEEKS 8-13'!D$82,INDIRECT("'WEEK " &amp;$B88 &amp;"'!D4:J4"),0),0)</f>
        <v>#REF!</v>
      </c>
      <c r="E88" s="131" t="e">
        <f ca="1">VLOOKUP($C$81,INDIRECT("'WEEK " &amp;$B88 &amp;"'!D5:J14"),MATCH('ANALYSIS WEEKS 8-13'!E$82,INDIRECT("'WEEK " &amp;$B88 &amp;"'!D4:J4"),0),0)</f>
        <v>#REF!</v>
      </c>
      <c r="F88" s="124"/>
      <c r="G88" s="334"/>
      <c r="H88" s="124"/>
      <c r="I88" s="334"/>
      <c r="J88" s="124"/>
      <c r="K88" s="334"/>
      <c r="L88" s="124"/>
    </row>
    <row r="89" spans="1:12" ht="40" customHeight="1">
      <c r="A89" s="124"/>
      <c r="B89" s="125" t="s">
        <v>145</v>
      </c>
      <c r="C89" s="129" t="e">
        <f ca="1">VLOOKUP($C$81,INDIRECT("'WEEK " &amp;$B89 &amp;"'!D5:J14"),MATCH('ANALYSIS WEEKS 8-13'!C$82,INDIRECT("'WEEK " &amp;$B89 &amp;"'!D4:J4"),0),0)</f>
        <v>#REF!</v>
      </c>
      <c r="D89" s="137" t="e">
        <f ca="1">VLOOKUP($C$81,INDIRECT("'WEEK " &amp;$B89 &amp;"'!D5:J14"),MATCH('ANALYSIS WEEKS 8-13'!D$82,INDIRECT("'WEEK " &amp;$B89 &amp;"'!D4:J4"),0),0)</f>
        <v>#REF!</v>
      </c>
      <c r="E89" s="133" t="e">
        <f ca="1">VLOOKUP($C$81,INDIRECT("'WEEK " &amp;$B89 &amp;"'!D5:J14"),MATCH('ANALYSIS WEEKS 8-13'!E$82,INDIRECT("'WEEK " &amp;$B89 &amp;"'!D4:J4"),0),0)</f>
        <v>#REF!</v>
      </c>
      <c r="F89" s="124"/>
      <c r="G89" s="334"/>
      <c r="H89" s="124"/>
      <c r="I89" s="334"/>
      <c r="J89" s="124"/>
      <c r="K89" s="334"/>
      <c r="L89" s="124"/>
    </row>
    <row r="90" spans="1:12">
      <c r="A90" s="139"/>
      <c r="B90" s="139"/>
      <c r="C90" s="139"/>
      <c r="D90" s="139"/>
      <c r="E90" s="139"/>
      <c r="F90" s="139"/>
      <c r="G90" s="139"/>
      <c r="H90" s="139"/>
      <c r="I90" s="139"/>
      <c r="J90" s="139"/>
      <c r="K90" s="139"/>
      <c r="L90" s="139"/>
    </row>
    <row r="91" spans="1:12">
      <c r="A91" s="138"/>
      <c r="B91" s="138"/>
      <c r="C91" s="138"/>
      <c r="D91" s="138"/>
      <c r="E91" s="138"/>
      <c r="F91" s="138"/>
      <c r="G91" s="138"/>
      <c r="H91" s="138"/>
      <c r="I91" s="138"/>
      <c r="J91" s="138"/>
      <c r="K91" s="138"/>
      <c r="L91" s="138"/>
    </row>
    <row r="92" spans="1:12" ht="80" customHeight="1">
      <c r="A92" s="124"/>
      <c r="B92" s="335" t="s">
        <v>4</v>
      </c>
      <c r="C92" s="336" t="s">
        <v>64</v>
      </c>
      <c r="D92" s="336"/>
      <c r="E92" s="336"/>
      <c r="F92" s="124"/>
      <c r="G92" s="334"/>
      <c r="H92" s="124"/>
      <c r="I92" s="334"/>
      <c r="J92" s="124"/>
      <c r="K92" s="334"/>
      <c r="L92" s="124"/>
    </row>
    <row r="93" spans="1:12" ht="40" customHeight="1">
      <c r="A93" s="124"/>
      <c r="B93" s="335"/>
      <c r="C93" s="228" t="s">
        <v>41</v>
      </c>
      <c r="D93" s="228" t="s">
        <v>66</v>
      </c>
      <c r="E93" s="228" t="s">
        <v>68</v>
      </c>
      <c r="F93" s="124"/>
      <c r="G93" s="334"/>
      <c r="H93" s="124"/>
      <c r="I93" s="334"/>
      <c r="J93" s="124"/>
      <c r="K93" s="334"/>
      <c r="L93" s="124"/>
    </row>
    <row r="94" spans="1:12" ht="40" customHeight="1">
      <c r="A94" s="124"/>
      <c r="B94" s="125">
        <v>8</v>
      </c>
      <c r="C94" s="126">
        <f ca="1">'WEEK 8'!G18</f>
        <v>0</v>
      </c>
      <c r="D94" s="134">
        <f ca="1">'WEEK 8'!I18</f>
        <v>0</v>
      </c>
      <c r="E94" s="130">
        <f ca="1">'WEEK 8'!H18</f>
        <v>0</v>
      </c>
      <c r="F94" s="124"/>
      <c r="G94" s="334"/>
      <c r="H94" s="124"/>
      <c r="I94" s="334"/>
      <c r="J94" s="124"/>
      <c r="K94" s="334"/>
      <c r="L94" s="124"/>
    </row>
    <row r="95" spans="1:12" ht="40" customHeight="1">
      <c r="A95" s="124"/>
      <c r="B95" s="125">
        <v>9</v>
      </c>
      <c r="C95" s="127" t="e">
        <f ca="1">VLOOKUP($C$92,INDIRECT("'WEEK " &amp;$B95 &amp;"'!D5:J14"),MATCH('ANALYSIS WEEKS 8-13'!C$93,INDIRECT("'WEEK " &amp;$B95 &amp;"'!D4:J4"),0),0)</f>
        <v>#REF!</v>
      </c>
      <c r="D95" s="135" t="e">
        <f ca="1">VLOOKUP($C$92,INDIRECT("'WEEK " &amp;$B95 &amp;"'!D5:J14"),MATCH('ANALYSIS WEEKS 8-13'!D$93,INDIRECT("'WEEK " &amp;$B95 &amp;"'!D4:J4"),0),0)</f>
        <v>#REF!</v>
      </c>
      <c r="E95" s="131" t="e">
        <f ca="1">VLOOKUP($C$92,INDIRECT("'WEEK " &amp;$B95 &amp;"'!D5:J14"),MATCH('ANALYSIS WEEKS 8-13'!E$93,INDIRECT("'WEEK " &amp;$B95 &amp;"'!D4:J4"),0),0)</f>
        <v>#REF!</v>
      </c>
      <c r="F95" s="124"/>
      <c r="G95" s="334"/>
      <c r="H95" s="124"/>
      <c r="I95" s="334"/>
      <c r="J95" s="124"/>
      <c r="K95" s="334"/>
      <c r="L95" s="124"/>
    </row>
    <row r="96" spans="1:12" ht="40" customHeight="1">
      <c r="A96" s="124"/>
      <c r="B96" s="125">
        <v>10</v>
      </c>
      <c r="C96" s="128" t="e">
        <f ca="1">VLOOKUP($C$92,INDIRECT("'WEEK " &amp;$B96 &amp;"'!D5:J14"),MATCH('ANALYSIS WEEKS 8-13'!C$93,INDIRECT("'WEEK " &amp;$B96 &amp;"'!D4:J4"),0),0)</f>
        <v>#REF!</v>
      </c>
      <c r="D96" s="136" t="e">
        <f ca="1">VLOOKUP($C$92,INDIRECT("'WEEK " &amp;$B96 &amp;"'!D5:J14"),MATCH('ANALYSIS WEEKS 8-13'!D$93,INDIRECT("'WEEK " &amp;$B96 &amp;"'!D4:J4"),0),0)</f>
        <v>#REF!</v>
      </c>
      <c r="E96" s="132" t="e">
        <f ca="1">VLOOKUP($C$92,INDIRECT("'WEEK " &amp;$B96 &amp;"'!D5:J14"),MATCH('ANALYSIS WEEKS 8-13'!E$93,INDIRECT("'WEEK " &amp;$B96 &amp;"'!D4:J4"),0),0)</f>
        <v>#REF!</v>
      </c>
      <c r="F96" s="124"/>
      <c r="G96" s="334"/>
      <c r="H96" s="124"/>
      <c r="I96" s="334"/>
      <c r="J96" s="124"/>
      <c r="K96" s="334"/>
      <c r="L96" s="124"/>
    </row>
    <row r="97" spans="1:12" ht="40" customHeight="1">
      <c r="A97" s="124"/>
      <c r="B97" s="125">
        <v>11</v>
      </c>
      <c r="C97" s="127" t="e">
        <f ca="1">VLOOKUP($C$92,INDIRECT("'WEEK " &amp;$B97 &amp;"'!D5:J14"),MATCH('ANALYSIS WEEKS 8-13'!C$93,INDIRECT("'WEEK " &amp;$B97 &amp;"'!D4:J4"),0),0)</f>
        <v>#REF!</v>
      </c>
      <c r="D97" s="135" t="e">
        <f ca="1">VLOOKUP($C$92,INDIRECT("'WEEK " &amp;$B97 &amp;"'!D5:J14"),MATCH('ANALYSIS WEEKS 8-13'!D$93,INDIRECT("'WEEK " &amp;$B97 &amp;"'!D4:J4"),0),0)</f>
        <v>#REF!</v>
      </c>
      <c r="E97" s="131" t="e">
        <f ca="1">VLOOKUP($C$92,INDIRECT("'WEEK " &amp;$B97 &amp;"'!D5:J14"),MATCH('ANALYSIS WEEKS 8-13'!E$93,INDIRECT("'WEEK " &amp;$B97 &amp;"'!D4:J4"),0),0)</f>
        <v>#REF!</v>
      </c>
      <c r="F97" s="124"/>
      <c r="G97" s="334"/>
      <c r="H97" s="124"/>
      <c r="I97" s="334"/>
      <c r="J97" s="124"/>
      <c r="K97" s="334"/>
      <c r="L97" s="124"/>
    </row>
    <row r="98" spans="1:12" ht="40" customHeight="1">
      <c r="A98" s="124"/>
      <c r="B98" s="125">
        <v>12</v>
      </c>
      <c r="C98" s="128" t="e">
        <f ca="1">VLOOKUP($C$92,INDIRECT("'WEEK " &amp;$B98 &amp;"'!D5:J14"),MATCH('ANALYSIS WEEKS 8-13'!C$93,INDIRECT("'WEEK " &amp;$B98 &amp;"'!D4:J4"),0),0)</f>
        <v>#REF!</v>
      </c>
      <c r="D98" s="136" t="e">
        <f ca="1">VLOOKUP($C$92,INDIRECT("'WEEK " &amp;$B98 &amp;"'!D5:J14"),MATCH('ANALYSIS WEEKS 8-13'!D$93,INDIRECT("'WEEK " &amp;$B98 &amp;"'!D4:J4"),0),0)</f>
        <v>#REF!</v>
      </c>
      <c r="E98" s="132" t="e">
        <f ca="1">VLOOKUP($C$92,INDIRECT("'WEEK " &amp;$B98 &amp;"'!D5:J14"),MATCH('ANALYSIS WEEKS 8-13'!E$93,INDIRECT("'WEEK " &amp;$B98 &amp;"'!D4:J4"),0),0)</f>
        <v>#REF!</v>
      </c>
      <c r="F98" s="124"/>
      <c r="G98" s="334"/>
      <c r="H98" s="124"/>
      <c r="I98" s="334"/>
      <c r="J98" s="124"/>
      <c r="K98" s="334"/>
      <c r="L98" s="124"/>
    </row>
    <row r="99" spans="1:12" ht="40" customHeight="1">
      <c r="A99" s="124"/>
      <c r="B99" s="125">
        <v>13</v>
      </c>
      <c r="C99" s="127" t="e">
        <f ca="1">VLOOKUP($C$92,INDIRECT("'WEEK " &amp;$B99 &amp;"'!D5:J14"),MATCH('ANALYSIS WEEKS 8-13'!C$93,INDIRECT("'WEEK " &amp;$B99 &amp;"'!D4:J4"),0),0)</f>
        <v>#REF!</v>
      </c>
      <c r="D99" s="135" t="e">
        <f ca="1">VLOOKUP($C$92,INDIRECT("'WEEK " &amp;$B99 &amp;"'!D5:J14"),MATCH('ANALYSIS WEEKS 8-13'!D$93,INDIRECT("'WEEK " &amp;$B99 &amp;"'!D4:J4"),0),0)</f>
        <v>#REF!</v>
      </c>
      <c r="E99" s="131" t="e">
        <f ca="1">VLOOKUP($C$92,INDIRECT("'WEEK " &amp;$B99 &amp;"'!D5:J14"),MATCH('ANALYSIS WEEKS 8-13'!E$93,INDIRECT("'WEEK " &amp;$B99 &amp;"'!D4:J4"),0),0)</f>
        <v>#REF!</v>
      </c>
      <c r="F99" s="124"/>
      <c r="G99" s="334"/>
      <c r="H99" s="124"/>
      <c r="I99" s="334"/>
      <c r="J99" s="124"/>
      <c r="K99" s="334"/>
      <c r="L99" s="124"/>
    </row>
    <row r="100" spans="1:12" ht="40" customHeight="1">
      <c r="A100" s="124"/>
      <c r="B100" s="125" t="s">
        <v>145</v>
      </c>
      <c r="C100" s="129" t="e">
        <f ca="1">VLOOKUP($C$92,INDIRECT("'WEEK " &amp;$B100 &amp;"'!D5:J14"),MATCH('ANALYSIS WEEKS 8-13'!C$93,INDIRECT("'WEEK " &amp;$B100 &amp;"'!D4:J4"),0),0)</f>
        <v>#REF!</v>
      </c>
      <c r="D100" s="137" t="e">
        <f ca="1">VLOOKUP($C$92,INDIRECT("'WEEK " &amp;$B100 &amp;"'!D5:J14"),MATCH('ANALYSIS WEEKS 8-13'!D$93,INDIRECT("'WEEK " &amp;$B100 &amp;"'!D4:J4"),0),0)</f>
        <v>#REF!</v>
      </c>
      <c r="E100" s="133" t="e">
        <f ca="1">VLOOKUP($C$92,INDIRECT("'WEEK " &amp;$B100 &amp;"'!D5:J14"),MATCH('ANALYSIS WEEKS 8-13'!E$93,INDIRECT("'WEEK " &amp;$B100 &amp;"'!D4:J4"),0),0)</f>
        <v>#REF!</v>
      </c>
      <c r="F100" s="124"/>
      <c r="G100" s="334"/>
      <c r="H100" s="124"/>
      <c r="I100" s="334"/>
      <c r="J100" s="124"/>
      <c r="K100" s="334"/>
      <c r="L100" s="124"/>
    </row>
    <row r="101" spans="1:12">
      <c r="A101" s="139"/>
      <c r="B101" s="139"/>
      <c r="C101" s="139"/>
      <c r="D101" s="139"/>
      <c r="E101" s="139"/>
      <c r="F101" s="139"/>
      <c r="G101" s="139"/>
      <c r="H101" s="139"/>
      <c r="I101" s="139"/>
      <c r="J101" s="139"/>
      <c r="K101" s="139"/>
      <c r="L101" s="139"/>
    </row>
  </sheetData>
  <sheetProtection selectLockedCells="1" selectUnlockedCells="1"/>
  <mergeCells count="47">
    <mergeCell ref="B1:F2"/>
    <mergeCell ref="G1:L2"/>
    <mergeCell ref="B4:B5"/>
    <mergeCell ref="C4:E4"/>
    <mergeCell ref="G4:G12"/>
    <mergeCell ref="I4:I12"/>
    <mergeCell ref="K4:K12"/>
    <mergeCell ref="B26:B27"/>
    <mergeCell ref="C26:E26"/>
    <mergeCell ref="G26:G34"/>
    <mergeCell ref="I26:I34"/>
    <mergeCell ref="K26:K34"/>
    <mergeCell ref="B15:B16"/>
    <mergeCell ref="C15:E15"/>
    <mergeCell ref="G15:G23"/>
    <mergeCell ref="I15:I23"/>
    <mergeCell ref="K15:K23"/>
    <mergeCell ref="B48:B49"/>
    <mergeCell ref="C48:E48"/>
    <mergeCell ref="G48:G56"/>
    <mergeCell ref="I48:I56"/>
    <mergeCell ref="K48:K56"/>
    <mergeCell ref="B37:B38"/>
    <mergeCell ref="C37:E37"/>
    <mergeCell ref="G37:G45"/>
    <mergeCell ref="I37:I45"/>
    <mergeCell ref="K37:K45"/>
    <mergeCell ref="B70:B71"/>
    <mergeCell ref="C70:E70"/>
    <mergeCell ref="G70:G78"/>
    <mergeCell ref="I70:I78"/>
    <mergeCell ref="K70:K78"/>
    <mergeCell ref="B59:B60"/>
    <mergeCell ref="C59:E59"/>
    <mergeCell ref="G59:G67"/>
    <mergeCell ref="I59:I67"/>
    <mergeCell ref="K59:K67"/>
    <mergeCell ref="B92:B93"/>
    <mergeCell ref="C92:E92"/>
    <mergeCell ref="G92:G100"/>
    <mergeCell ref="I92:I100"/>
    <mergeCell ref="K92:K100"/>
    <mergeCell ref="B81:B82"/>
    <mergeCell ref="C81:E81"/>
    <mergeCell ref="G81:G89"/>
    <mergeCell ref="I81:I89"/>
    <mergeCell ref="K81:K89"/>
  </mergeCells>
  <dataValidations count="1">
    <dataValidation type="list" allowBlank="1" showInputMessage="1" showErrorMessage="1" sqref="C4 C15 C26 C37 C48 C59 C70 C81 C92" xr:uid="{00000000-0002-0000-0500-000000000000}">
      <formula1>listExerciseType</formula1>
    </dataValidation>
  </dataValidations>
  <printOptions horizontalCentered="1"/>
  <pageMargins left="0.25" right="0.25" top="0.25" bottom="0.25" header="0" footer="0"/>
  <pageSetup scale="37" orientation="landscape" horizontalDpi="0" verticalDpi="0"/>
  <rowBreaks count="2" manualBreakCount="2">
    <brk id="35" max="16383" man="1"/>
    <brk id="68" max="16383" man="1"/>
  </rowBreaks>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800F20"/>
  </sheetPr>
  <dimension ref="B2:AA58"/>
  <sheetViews>
    <sheetView showGridLines="0" topLeftCell="A47" zoomScale="60" zoomScaleNormal="60" workbookViewId="0">
      <selection activeCell="G56" sqref="G56:H56"/>
    </sheetView>
  </sheetViews>
  <sheetFormatPr baseColWidth="10" defaultRowHeight="16"/>
  <cols>
    <col min="3" max="3" width="5.83203125" customWidth="1"/>
    <col min="4" max="4" width="30.83203125" customWidth="1"/>
    <col min="5" max="7" width="20.83203125" customWidth="1"/>
    <col min="8" max="8" width="27.5" customWidth="1"/>
    <col min="9" max="9" width="5.83203125" customWidth="1"/>
    <col min="10" max="10" width="30.83203125" customWidth="1"/>
    <col min="11" max="14" width="20.83203125" customWidth="1"/>
    <col min="15" max="15" width="5.83203125" customWidth="1"/>
    <col min="16" max="16" width="30.83203125" customWidth="1"/>
    <col min="17" max="20" width="20.83203125" customWidth="1"/>
    <col min="21" max="22" width="5.83203125" customWidth="1"/>
    <col min="23" max="23" width="30.83203125" customWidth="1"/>
    <col min="24" max="27" width="20.83203125" customWidth="1"/>
  </cols>
  <sheetData>
    <row r="2" spans="2:27" ht="17" thickBot="1"/>
    <row r="3" spans="2:27" ht="80" customHeight="1">
      <c r="B3" s="366" t="s">
        <v>186</v>
      </c>
      <c r="C3" s="240"/>
      <c r="D3" s="367" t="s">
        <v>166</v>
      </c>
      <c r="E3" s="367"/>
      <c r="F3" s="367"/>
      <c r="G3" s="367"/>
      <c r="H3" s="367"/>
      <c r="I3" s="68"/>
      <c r="J3" s="367" t="s">
        <v>167</v>
      </c>
      <c r="K3" s="367"/>
      <c r="L3" s="367"/>
      <c r="M3" s="367"/>
      <c r="N3" s="367"/>
      <c r="O3" s="68"/>
      <c r="P3" s="367" t="s">
        <v>168</v>
      </c>
      <c r="Q3" s="367"/>
      <c r="R3" s="367"/>
      <c r="S3" s="367"/>
      <c r="T3" s="367"/>
      <c r="U3" s="68"/>
      <c r="V3" s="68"/>
      <c r="W3" s="368" t="s">
        <v>151</v>
      </c>
      <c r="X3" s="369"/>
      <c r="Y3" s="369"/>
      <c r="Z3" s="369"/>
      <c r="AA3" s="370"/>
    </row>
    <row r="4" spans="2:27" ht="5" customHeight="1" thickBot="1">
      <c r="B4" s="366"/>
      <c r="C4" s="240"/>
      <c r="I4" s="68"/>
      <c r="O4" s="68"/>
      <c r="U4" s="68"/>
      <c r="V4" s="68"/>
      <c r="W4" s="279"/>
      <c r="X4" s="124"/>
      <c r="Y4" s="124"/>
      <c r="Z4" s="124"/>
      <c r="AA4" s="280"/>
    </row>
    <row r="5" spans="2:27" ht="150" customHeight="1">
      <c r="B5" s="366"/>
      <c r="C5" s="240"/>
      <c r="D5" s="241" t="s">
        <v>169</v>
      </c>
      <c r="E5" s="355" t="str">
        <f>PROGRAM!K5</f>
        <v>Squat with belt</v>
      </c>
      <c r="F5" s="356"/>
      <c r="G5" s="357" t="str">
        <f>PROGRAM!M5</f>
        <v>•6 reps @ 7 (76% 1RM)
•6 reps @ RPE 8 (78% 1RM)
•6 reps @ RPE 9 (81% 1RM)
•No back off sets</v>
      </c>
      <c r="H5" s="358"/>
      <c r="I5" s="68"/>
      <c r="J5" s="242" t="s">
        <v>169</v>
      </c>
      <c r="K5" s="339" t="str">
        <f>PROGRAM!B5</f>
        <v>Bench with 1-Sec Pause</v>
      </c>
      <c r="L5" s="359"/>
      <c r="M5" s="339" t="str">
        <f>PROGRAM!D5</f>
        <v>•6 reps @ 7 (76% 1RM)
•6 reps @ RPE 8 (78% 1RM)
•6 reps @ RPE 9 (81% 1RM)
•No back off sets</v>
      </c>
      <c r="N5" s="340"/>
      <c r="O5" s="68"/>
      <c r="P5" s="242" t="s">
        <v>169</v>
      </c>
      <c r="Q5" s="339" t="str">
        <f>PROGRAM!E5</f>
        <v>Deadlift with belt</v>
      </c>
      <c r="R5" s="359"/>
      <c r="S5" s="339" t="str">
        <f>PROGRAM!G5</f>
        <v>•6 reps @ 7 (76% 1RM)
•6 reps @ RPE 8 (78% 1RM)
•6 reps @ RPE 9 (81% 1RM)
•No back off sets</v>
      </c>
      <c r="T5" s="340"/>
      <c r="U5" s="68"/>
      <c r="V5" s="68"/>
      <c r="W5" s="242" t="s">
        <v>152</v>
      </c>
      <c r="X5" s="352" t="str">
        <f>PROGRAM!AO5</f>
        <v>25 min steady state @ RPE 6 1x/wk
12 minutes HIIT (20s sprint @ 10, 100s rest) 1x/wk</v>
      </c>
      <c r="Y5" s="353"/>
      <c r="Z5" s="353"/>
      <c r="AA5" s="354"/>
    </row>
    <row r="6" spans="2:27" ht="150" customHeight="1">
      <c r="B6" s="366"/>
      <c r="C6" s="240"/>
      <c r="D6" s="243" t="s">
        <v>170</v>
      </c>
      <c r="E6" s="360" t="str">
        <f>PROGRAM!H5</f>
        <v>Press with belt</v>
      </c>
      <c r="F6" s="361"/>
      <c r="G6" s="360" t="str">
        <f>PROGRAM!J5</f>
        <v>•6 reps @ 7 (76% 1RM)
•6 reps @ RPE 8 (78% 1RM)
•6 reps @ RPE 9 (81% 1RM)
•No back off sets</v>
      </c>
      <c r="H6" s="362"/>
      <c r="I6" s="68"/>
      <c r="J6" s="244" t="s">
        <v>170</v>
      </c>
      <c r="K6" s="363" t="str">
        <f>PROGRAM!W5</f>
        <v>Leg Press, Belt Squat, or Split Squat</v>
      </c>
      <c r="L6" s="364"/>
      <c r="M6" s="363" t="str">
        <f>PROGRAM!Y5</f>
        <v>•10 reps @ RPE 7
• 10 reps @ RPE 8
•10 reps @ RPE 9
•No back off sets</v>
      </c>
      <c r="N6" s="365"/>
      <c r="O6" s="68"/>
      <c r="P6" s="244" t="s">
        <v>170</v>
      </c>
      <c r="Q6" s="363" t="str">
        <f>PROGRAM!AF5</f>
        <v>Incline Bench or Close Grip Bench</v>
      </c>
      <c r="R6" s="364"/>
      <c r="S6" s="363" t="str">
        <f>PROGRAM!AH5</f>
        <v>•4 reps @ RPE 7 (81%)
•4 reps @ RPE 8 (84%)
•4 reps @ RPE 9 (86%) 
•No back off sets</v>
      </c>
      <c r="T6" s="365"/>
      <c r="U6" s="68"/>
      <c r="V6" s="68"/>
      <c r="W6" s="244" t="s">
        <v>153</v>
      </c>
      <c r="X6" s="341" t="str">
        <f>PROGRAM!AP5</f>
        <v>6 min AMRAP Upper back work 1x/wk</v>
      </c>
      <c r="Y6" s="342"/>
      <c r="Z6" s="342"/>
      <c r="AA6" s="343"/>
    </row>
    <row r="7" spans="2:27" ht="150" customHeight="1">
      <c r="B7" s="366"/>
      <c r="C7" s="240"/>
      <c r="D7" s="243" t="s">
        <v>171</v>
      </c>
      <c r="E7" s="360" t="str">
        <f>PROGRAM!AC5</f>
        <v>2ct Paused Deadlift</v>
      </c>
      <c r="F7" s="361"/>
      <c r="G7" s="360" t="str">
        <f>PROGRAM!AE5</f>
        <v>•4 reps @ RPE 7 (81%)
•4 reps @ RPE 8 (84%)
•4 reps @ RPE 9 (86%) 
•No back off sets</v>
      </c>
      <c r="H7" s="362"/>
      <c r="I7" s="68"/>
      <c r="J7" s="245" t="s">
        <v>171</v>
      </c>
      <c r="K7" s="363" t="str">
        <f>PROGRAM!Z5</f>
        <v>Lever Row</v>
      </c>
      <c r="L7" s="364"/>
      <c r="M7" s="363" t="str">
        <f>PROGRAM!AB5</f>
        <v>14-16 @ RPE 8, 3-5
MYOREPS</v>
      </c>
      <c r="N7" s="365"/>
      <c r="O7" s="68"/>
      <c r="P7" s="245" t="s">
        <v>171</v>
      </c>
      <c r="Q7" s="363" t="str">
        <f>PROGRAM!T5</f>
        <v>HBBS</v>
      </c>
      <c r="R7" s="364"/>
      <c r="S7" s="363" t="str">
        <f>PROGRAM!V5</f>
        <v>•1 rep @ RPE 8 (90-93%)
•75% e1RM x 5 reps x 3 sets</v>
      </c>
      <c r="T7" s="365"/>
      <c r="U7" s="68"/>
      <c r="V7" s="68"/>
      <c r="W7" s="245" t="s">
        <v>154</v>
      </c>
      <c r="X7" s="341" t="str">
        <f>PROGRAM!AQ5</f>
        <v>6 min ab work AMRAP 1x/wk</v>
      </c>
      <c r="Y7" s="342"/>
      <c r="Z7" s="342"/>
      <c r="AA7" s="343"/>
    </row>
    <row r="8" spans="2:27" ht="150" customHeight="1" thickBot="1">
      <c r="B8" s="366"/>
      <c r="C8" s="240"/>
      <c r="D8" s="246" t="s">
        <v>172</v>
      </c>
      <c r="E8" s="344"/>
      <c r="F8" s="344"/>
      <c r="G8" s="344"/>
      <c r="H8" s="345"/>
      <c r="I8" s="68"/>
      <c r="J8" s="247" t="s">
        <v>172</v>
      </c>
      <c r="K8" s="346"/>
      <c r="L8" s="347"/>
      <c r="M8" s="347"/>
      <c r="N8" s="348"/>
      <c r="O8" s="68"/>
      <c r="P8" s="247" t="s">
        <v>172</v>
      </c>
      <c r="Q8" s="346"/>
      <c r="R8" s="347"/>
      <c r="S8" s="347"/>
      <c r="T8" s="348"/>
      <c r="U8" s="68"/>
      <c r="V8" s="68"/>
      <c r="W8" s="247" t="s">
        <v>155</v>
      </c>
      <c r="X8" s="349" t="str">
        <f>PROGRAM!AR5</f>
        <v>6 min Arm AMRAP superset 1x/wk</v>
      </c>
      <c r="Y8" s="350"/>
      <c r="Z8" s="350"/>
      <c r="AA8" s="351"/>
    </row>
    <row r="9" spans="2:27" ht="33" thickBot="1">
      <c r="C9" s="240"/>
      <c r="I9" s="68"/>
      <c r="O9" s="68"/>
      <c r="U9" s="68"/>
      <c r="V9" s="68"/>
    </row>
    <row r="10" spans="2:27" ht="80" customHeight="1">
      <c r="B10" s="366" t="s">
        <v>185</v>
      </c>
      <c r="C10" s="267"/>
      <c r="D10" s="367" t="s">
        <v>166</v>
      </c>
      <c r="E10" s="367"/>
      <c r="F10" s="367"/>
      <c r="G10" s="367"/>
      <c r="H10" s="367"/>
      <c r="I10" s="68"/>
      <c r="J10" s="367" t="s">
        <v>167</v>
      </c>
      <c r="K10" s="367"/>
      <c r="L10" s="367"/>
      <c r="M10" s="367"/>
      <c r="N10" s="367"/>
      <c r="O10" s="68"/>
      <c r="P10" s="367" t="s">
        <v>168</v>
      </c>
      <c r="Q10" s="367"/>
      <c r="R10" s="367"/>
      <c r="S10" s="367"/>
      <c r="T10" s="367"/>
      <c r="U10" s="68"/>
      <c r="V10" s="68"/>
      <c r="W10" s="368" t="s">
        <v>151</v>
      </c>
      <c r="X10" s="369"/>
      <c r="Y10" s="369"/>
      <c r="Z10" s="369"/>
      <c r="AA10" s="370"/>
    </row>
    <row r="11" spans="2:27" ht="5" customHeight="1" thickBot="1">
      <c r="B11" s="366"/>
      <c r="C11" s="267"/>
      <c r="I11" s="68"/>
      <c r="O11" s="68"/>
      <c r="U11" s="68"/>
      <c r="V11" s="68"/>
      <c r="W11" s="279"/>
      <c r="X11" s="124"/>
      <c r="Y11" s="124"/>
      <c r="Z11" s="124"/>
      <c r="AA11" s="280"/>
    </row>
    <row r="12" spans="2:27" ht="150" customHeight="1">
      <c r="B12" s="366"/>
      <c r="C12" s="267"/>
      <c r="D12" s="241" t="s">
        <v>169</v>
      </c>
      <c r="E12" s="373" t="str">
        <f>PROGRAM!K6</f>
        <v>Squat with belt</v>
      </c>
      <c r="F12" s="374"/>
      <c r="G12" s="375" t="str">
        <f>PROGRAM!M6</f>
        <v>•6 reps @ 7 (76% 1RM)
•6 reps @ RPE 8 (78% 1RM)
•6 reps @ RPE 9 (81% 1RM)
•Take 5% off the bar from 6 @ 9 and do 12 reps (sets of 4-6), No Set &gt; RPE 8</v>
      </c>
      <c r="H12" s="376"/>
      <c r="I12" s="68"/>
      <c r="J12" s="242" t="s">
        <v>169</v>
      </c>
      <c r="K12" s="352" t="str">
        <f>PROGRAM!B6</f>
        <v>Bench with 1-Sec Pause</v>
      </c>
      <c r="L12" s="377"/>
      <c r="M12" s="352" t="str">
        <f>PROGRAM!G6</f>
        <v>•6 reps @ 7 (76% 1RM)
•6 reps @ RPE 8 (78% 1RM)
•6 reps @ RPE 9 (81% 1RM)
•Take 5% off the bar from 6 @ 9 and do 12 reps (sets of 4-6), No Set &gt; RPE 8</v>
      </c>
      <c r="N12" s="378"/>
      <c r="O12" s="68"/>
      <c r="P12" s="242" t="s">
        <v>169</v>
      </c>
      <c r="Q12" s="352" t="str">
        <f>PROGRAM!E6</f>
        <v>Deadlift with belt</v>
      </c>
      <c r="R12" s="377"/>
      <c r="S12" s="352" t="str">
        <f>PROGRAM!G6</f>
        <v>•6 reps @ 7 (76% 1RM)
•6 reps @ RPE 8 (78% 1RM)
•6 reps @ RPE 9 (81% 1RM)
•Take 5% off the bar from 6 @ 9 and do 12 reps (sets of 4-6), No Set &gt; RPE 8</v>
      </c>
      <c r="T12" s="378"/>
      <c r="U12" s="68"/>
      <c r="V12" s="68"/>
      <c r="W12" s="242" t="s">
        <v>152</v>
      </c>
      <c r="X12" s="352" t="str">
        <f>PROGRAM!AO6</f>
        <v>25 min steady state @ RPE 6 1x/wk
12 minutes HIIT (20s sprint @ 10, 100s rest) 1x/wk</v>
      </c>
      <c r="Y12" s="379"/>
      <c r="Z12" s="379"/>
      <c r="AA12" s="378"/>
    </row>
    <row r="13" spans="2:27" ht="150" customHeight="1">
      <c r="B13" s="366"/>
      <c r="C13" s="267"/>
      <c r="D13" s="243" t="s">
        <v>170</v>
      </c>
      <c r="E13" s="380" t="str">
        <f>PROGRAM!H6</f>
        <v>Press with belt</v>
      </c>
      <c r="F13" s="381"/>
      <c r="G13" s="380" t="str">
        <f>PROGRAM!J6</f>
        <v>•6 reps @ 7 (76% 1RM)
•6 reps @ RPE 8 (78% 1RM)
•6 reps @ RPE 9 (81% 1RM)
•Take 5% off the bar from 6 @ 9 and do 12 reps (sets of 4-6), No Set &gt; RPE 8</v>
      </c>
      <c r="H13" s="382"/>
      <c r="I13" s="68"/>
      <c r="J13" s="244" t="s">
        <v>170</v>
      </c>
      <c r="K13" s="341" t="str">
        <f>PROGRAM!W6</f>
        <v>Leg Press, Belt Squat, or Split Squat</v>
      </c>
      <c r="L13" s="372"/>
      <c r="M13" s="341" t="str">
        <f>PROGRAM!Y6</f>
        <v>•10 reps @ RPE 7
• 10 reps @ RPE 8
•10 reps @ RPE 9
• Do 2 more sets of 10 within 10% of 10 @ 9</v>
      </c>
      <c r="N13" s="371"/>
      <c r="O13" s="68"/>
      <c r="P13" s="244" t="s">
        <v>170</v>
      </c>
      <c r="Q13" s="341" t="str">
        <f>PROGRAM!AF6</f>
        <v>Incline Bench or Close Grip Bench</v>
      </c>
      <c r="R13" s="372"/>
      <c r="S13" s="341" t="str">
        <f>PROGRAM!AH6</f>
        <v>•4 reps @ RPE 7 (81%)
•4 reps @ RPE 8 (84%)
•4 reps @ RPE 9 (86%) 
•-6% from 4 @ 9 x 1 set of 4 reps</v>
      </c>
      <c r="T13" s="371"/>
      <c r="U13" s="68"/>
      <c r="V13" s="68"/>
      <c r="W13" s="244" t="s">
        <v>153</v>
      </c>
      <c r="X13" s="341" t="str">
        <f>PROGRAM!AP6</f>
        <v>6 min AMRAP Upper back work 1x/wk</v>
      </c>
      <c r="Y13" s="383"/>
      <c r="Z13" s="383"/>
      <c r="AA13" s="371"/>
    </row>
    <row r="14" spans="2:27" ht="150" customHeight="1">
      <c r="B14" s="366"/>
      <c r="C14" s="267"/>
      <c r="D14" s="243" t="s">
        <v>171</v>
      </c>
      <c r="E14" s="380" t="str">
        <f>PROGRAM!AC6</f>
        <v>2ct Paused Deadlift</v>
      </c>
      <c r="F14" s="381"/>
      <c r="G14" s="380" t="str">
        <f>PROGRAM!AE6</f>
        <v>•4 reps @ RPE 7 (81%)
•4 reps @ RPE 8 (84%)
•4 reps @ RPE 9 (86%) 
•-6% from 4 @ 9 x 1 set of 4 reps</v>
      </c>
      <c r="H14" s="382"/>
      <c r="I14" s="68"/>
      <c r="J14" s="245" t="s">
        <v>171</v>
      </c>
      <c r="K14" s="341" t="str">
        <f>PROGRAM!Z6</f>
        <v>Lever Row</v>
      </c>
      <c r="L14" s="372"/>
      <c r="M14" s="341" t="str">
        <f>PROGRAM!AB6</f>
        <v>14-16 @ RPE 8, 3-5
MYOREPS</v>
      </c>
      <c r="N14" s="371"/>
      <c r="O14" s="68"/>
      <c r="P14" s="245" t="s">
        <v>171</v>
      </c>
      <c r="Q14" s="341" t="str">
        <f>PROGRAM!T6</f>
        <v>HBBS</v>
      </c>
      <c r="R14" s="372"/>
      <c r="S14" s="341" t="str">
        <f>PROGRAM!V6</f>
        <v>•1 rep @ RPE 8 (90-93%)
•75% e1RM x 5 reps x 4 sets</v>
      </c>
      <c r="T14" s="371"/>
      <c r="U14" s="68"/>
      <c r="V14" s="68"/>
      <c r="W14" s="245" t="s">
        <v>154</v>
      </c>
      <c r="X14" s="341" t="str">
        <f>PROGRAM!AQ6</f>
        <v>6 min ab work AMRAP 1x/wk</v>
      </c>
      <c r="Y14" s="383"/>
      <c r="Z14" s="383"/>
      <c r="AA14" s="371"/>
    </row>
    <row r="15" spans="2:27" ht="150" customHeight="1" thickBot="1">
      <c r="B15" s="366"/>
      <c r="C15" s="267"/>
      <c r="D15" s="246" t="s">
        <v>172</v>
      </c>
      <c r="E15" s="384"/>
      <c r="F15" s="385"/>
      <c r="G15" s="385"/>
      <c r="H15" s="386"/>
      <c r="I15" s="68"/>
      <c r="J15" s="247" t="s">
        <v>172</v>
      </c>
      <c r="K15" s="387"/>
      <c r="L15" s="388"/>
      <c r="M15" s="388"/>
      <c r="N15" s="389"/>
      <c r="O15" s="68"/>
      <c r="P15" s="247" t="s">
        <v>172</v>
      </c>
      <c r="Q15" s="387"/>
      <c r="R15" s="388"/>
      <c r="S15" s="388"/>
      <c r="T15" s="389"/>
      <c r="U15" s="68"/>
      <c r="V15" s="68"/>
      <c r="W15" s="247" t="s">
        <v>155</v>
      </c>
      <c r="X15" s="349" t="str">
        <f>PROGRAM!AR6</f>
        <v>6 min Arm AMRAP superset 1x/wk</v>
      </c>
      <c r="Y15" s="390"/>
      <c r="Z15" s="390"/>
      <c r="AA15" s="391"/>
    </row>
    <row r="16" spans="2:27" ht="33" thickBot="1">
      <c r="C16" s="267"/>
      <c r="I16" s="68"/>
      <c r="O16" s="68"/>
      <c r="U16" s="68"/>
      <c r="V16" s="68"/>
    </row>
    <row r="17" spans="2:27" ht="80" customHeight="1">
      <c r="B17" s="366" t="s">
        <v>187</v>
      </c>
      <c r="C17" s="267"/>
      <c r="D17" s="367" t="s">
        <v>166</v>
      </c>
      <c r="E17" s="367"/>
      <c r="F17" s="367"/>
      <c r="G17" s="367"/>
      <c r="H17" s="367"/>
      <c r="I17" s="68"/>
      <c r="J17" s="367" t="s">
        <v>167</v>
      </c>
      <c r="K17" s="367"/>
      <c r="L17" s="367"/>
      <c r="M17" s="367"/>
      <c r="N17" s="367"/>
      <c r="O17" s="68"/>
      <c r="P17" s="367" t="s">
        <v>168</v>
      </c>
      <c r="Q17" s="367"/>
      <c r="R17" s="367"/>
      <c r="S17" s="367"/>
      <c r="T17" s="367"/>
      <c r="U17" s="68"/>
      <c r="V17" s="68"/>
      <c r="W17" s="368" t="s">
        <v>151</v>
      </c>
      <c r="X17" s="369"/>
      <c r="Y17" s="369"/>
      <c r="Z17" s="369"/>
      <c r="AA17" s="370"/>
    </row>
    <row r="18" spans="2:27" ht="5" customHeight="1" thickBot="1">
      <c r="B18" s="366"/>
      <c r="C18" s="267"/>
      <c r="I18" s="68"/>
      <c r="O18" s="68"/>
      <c r="U18" s="68"/>
      <c r="V18" s="68"/>
      <c r="W18" s="279"/>
      <c r="X18" s="124"/>
      <c r="Y18" s="124"/>
      <c r="Z18" s="124"/>
      <c r="AA18" s="280"/>
    </row>
    <row r="19" spans="2:27" ht="150" customHeight="1">
      <c r="B19" s="366"/>
      <c r="C19" s="267"/>
      <c r="D19" s="241" t="s">
        <v>169</v>
      </c>
      <c r="E19" s="355" t="str">
        <f>PROGRAM!K7</f>
        <v>Squat with belt</v>
      </c>
      <c r="F19" s="356"/>
      <c r="G19" s="357" t="str">
        <f>PROGRAM!M7</f>
        <v>•6 reps @ 7 (76% 1RM)
•6 reps @ RPE 8 (78% 1RM)
•6 reps @ RPE 9 (81% 1RM)
•Take 5% off the bar from 6 @ 9 and do 18 reps (sets of 4-6), No Set &gt; RPE 8</v>
      </c>
      <c r="H19" s="358"/>
      <c r="I19" s="68"/>
      <c r="J19" s="242" t="s">
        <v>169</v>
      </c>
      <c r="K19" s="339" t="str">
        <f>PROGRAM!B7</f>
        <v>Bench with 1-Sec Pause</v>
      </c>
      <c r="L19" s="359"/>
      <c r="M19" s="339" t="str">
        <f>PROGRAM!D7</f>
        <v>•6 reps @ 7 (76% 1RM)
•6 reps @ RPE 8 (78% 1RM)
•6 reps @ RPE 9 (81% 1RM)
•Take 5% off the bar from 6 @ 9 and do 16 reps (sets of 4-6), No Set &gt; RPE 8</v>
      </c>
      <c r="N19" s="340"/>
      <c r="O19" s="68"/>
      <c r="P19" s="242" t="s">
        <v>169</v>
      </c>
      <c r="Q19" s="339" t="str">
        <f>PROGRAM!E7</f>
        <v>Deadlift with belt</v>
      </c>
      <c r="R19" s="359"/>
      <c r="S19" s="339" t="str">
        <f>PROGRAM!G7</f>
        <v>•6 reps @ 7 (76% 1RM)
•6 reps @ RPE 8 (78% 1RM)
•6 reps @ RPE 9 (81% 1RM)
•Take 5% off the bar from 6 @ 9 and do 12 reps (sets of 4-6), No Set &gt; RPE 8</v>
      </c>
      <c r="T19" s="340"/>
      <c r="U19" s="68"/>
      <c r="V19" s="68"/>
      <c r="W19" s="242" t="s">
        <v>152</v>
      </c>
      <c r="X19" s="352" t="str">
        <f>PROGRAM!AO7</f>
        <v>30 min steady state @ RPE 6 1x/wk
14 minutes HIIT (20s sprint @ 10, 100s rest) 1x/wk</v>
      </c>
      <c r="Y19" s="353"/>
      <c r="Z19" s="353"/>
      <c r="AA19" s="354"/>
    </row>
    <row r="20" spans="2:27" ht="150" customHeight="1">
      <c r="B20" s="366"/>
      <c r="C20" s="267"/>
      <c r="D20" s="243" t="s">
        <v>170</v>
      </c>
      <c r="E20" s="360" t="str">
        <f>PROGRAM!H7</f>
        <v>Press with belt</v>
      </c>
      <c r="F20" s="361"/>
      <c r="G20" s="360" t="str">
        <f>PROGRAM!J7</f>
        <v>•6 reps @ 7 (76% 1RM)
•6 reps @ RPE 8 (78% 1RM)
•6 reps @ RPE 9 (81% 1RM)
•Take 5% off the bar from 6 @ 9 and do 16 reps (sets of 4-6), No Set &gt; RPE 8</v>
      </c>
      <c r="H20" s="362"/>
      <c r="I20" s="68"/>
      <c r="J20" s="244" t="s">
        <v>170</v>
      </c>
      <c r="K20" s="363" t="str">
        <f>PROGRAM!W7</f>
        <v>Leg Press, Belt Squat, or Split Squat</v>
      </c>
      <c r="L20" s="364"/>
      <c r="M20" s="363" t="str">
        <f>PROGRAM!Y7</f>
        <v>•10 reps @ RPE 7
• 10 reps @ RPE 8
•10 reps @ RPE 9
• Do 2 more sets of 10 within 10% of 10 @ 9</v>
      </c>
      <c r="N20" s="365"/>
      <c r="O20" s="68"/>
      <c r="P20" s="244" t="s">
        <v>170</v>
      </c>
      <c r="Q20" s="363" t="str">
        <f>PROGRAM!AF7</f>
        <v>Incline Bench or Close Grip Bench</v>
      </c>
      <c r="R20" s="364"/>
      <c r="S20" s="363" t="str">
        <f>PROGRAM!AH7</f>
        <v>•4 reps @ RPE 7 (81%)
•4 reps @ RPE 8 (84%)
•4 reps @ RPE 9 (86%) 
•-6% from 4 @ 9 x 2 sets of 4 reps</v>
      </c>
      <c r="T20" s="365"/>
      <c r="U20" s="68"/>
      <c r="V20" s="68"/>
      <c r="W20" s="244" t="s">
        <v>153</v>
      </c>
      <c r="X20" s="341" t="str">
        <f>PROGRAM!AP7</f>
        <v>6 min AMRAP Upper back work 2x/wk</v>
      </c>
      <c r="Y20" s="342"/>
      <c r="Z20" s="342"/>
      <c r="AA20" s="343"/>
    </row>
    <row r="21" spans="2:27" ht="150" customHeight="1">
      <c r="B21" s="366"/>
      <c r="C21" s="267"/>
      <c r="D21" s="243" t="s">
        <v>171</v>
      </c>
      <c r="E21" s="360" t="str">
        <f>PROGRAM!AC7</f>
        <v>2ct Paused Deadlift</v>
      </c>
      <c r="F21" s="361"/>
      <c r="G21" s="360" t="str">
        <f>PROGRAM!AE7</f>
        <v>•4 reps @ RPE 7 (81%)
•4 reps @ RPE 8 (84%)
•4 reps @ RPE 9 (86%) 
•-6% from 4 @ 9 x 2 sets of 4 reps</v>
      </c>
      <c r="H21" s="362"/>
      <c r="I21" s="68"/>
      <c r="J21" s="245" t="s">
        <v>171</v>
      </c>
      <c r="K21" s="363" t="str">
        <f>PROGRAM!Z7</f>
        <v>Lever Row</v>
      </c>
      <c r="L21" s="364"/>
      <c r="M21" s="363" t="str">
        <f>PROGRAM!AB7</f>
        <v>14-16 @ RPE 8, 3-5
MYOREPS</v>
      </c>
      <c r="N21" s="365"/>
      <c r="O21" s="68"/>
      <c r="P21" s="245" t="s">
        <v>171</v>
      </c>
      <c r="Q21" s="363" t="str">
        <f>PROGRAM!T7</f>
        <v>HBBS</v>
      </c>
      <c r="R21" s="364"/>
      <c r="S21" s="363" t="str">
        <f>PROGRAM!V7</f>
        <v>•1 rep @ RPE 8 (90-93%)
•75% e1RM x 5 reps x 5 sets</v>
      </c>
      <c r="T21" s="365"/>
      <c r="U21" s="68"/>
      <c r="V21" s="68"/>
      <c r="W21" s="245" t="s">
        <v>154</v>
      </c>
      <c r="X21" s="341" t="str">
        <f>PROGRAM!AQ7</f>
        <v>6 min ab work AMRAP 2x/wk</v>
      </c>
      <c r="Y21" s="342"/>
      <c r="Z21" s="342"/>
      <c r="AA21" s="343"/>
    </row>
    <row r="22" spans="2:27" ht="150" customHeight="1" thickBot="1">
      <c r="B22" s="366"/>
      <c r="C22" s="267"/>
      <c r="D22" s="246" t="s">
        <v>172</v>
      </c>
      <c r="E22" s="344"/>
      <c r="F22" s="344"/>
      <c r="G22" s="344"/>
      <c r="H22" s="345"/>
      <c r="I22" s="68"/>
      <c r="J22" s="247" t="s">
        <v>172</v>
      </c>
      <c r="K22" s="346"/>
      <c r="L22" s="347"/>
      <c r="M22" s="347"/>
      <c r="N22" s="348"/>
      <c r="O22" s="68"/>
      <c r="P22" s="247" t="s">
        <v>172</v>
      </c>
      <c r="Q22" s="346"/>
      <c r="R22" s="347"/>
      <c r="S22" s="347"/>
      <c r="T22" s="348"/>
      <c r="U22" s="68"/>
      <c r="V22" s="68"/>
      <c r="W22" s="247" t="s">
        <v>155</v>
      </c>
      <c r="X22" s="349" t="str">
        <f>PROGRAM!AR7</f>
        <v>6 min Arm AMRAP superset 2x/wk</v>
      </c>
      <c r="Y22" s="350"/>
      <c r="Z22" s="350"/>
      <c r="AA22" s="351"/>
    </row>
    <row r="23" spans="2:27" ht="33" thickBot="1">
      <c r="C23" s="267"/>
      <c r="I23" s="68"/>
      <c r="O23" s="68"/>
      <c r="U23" s="68"/>
      <c r="V23" s="68"/>
    </row>
    <row r="24" spans="2:27" ht="80" customHeight="1">
      <c r="B24" s="366" t="s">
        <v>188</v>
      </c>
      <c r="C24" s="267"/>
      <c r="D24" s="367" t="s">
        <v>166</v>
      </c>
      <c r="E24" s="367"/>
      <c r="F24" s="367"/>
      <c r="G24" s="367"/>
      <c r="H24" s="367"/>
      <c r="I24" s="68"/>
      <c r="J24" s="367" t="s">
        <v>167</v>
      </c>
      <c r="K24" s="367"/>
      <c r="L24" s="367"/>
      <c r="M24" s="367"/>
      <c r="N24" s="367"/>
      <c r="O24" s="68"/>
      <c r="P24" s="367" t="s">
        <v>168</v>
      </c>
      <c r="Q24" s="367"/>
      <c r="R24" s="367"/>
      <c r="S24" s="367"/>
      <c r="T24" s="367"/>
      <c r="U24" s="68"/>
      <c r="V24" s="68"/>
      <c r="W24" s="368" t="s">
        <v>151</v>
      </c>
      <c r="X24" s="369"/>
      <c r="Y24" s="369"/>
      <c r="Z24" s="369"/>
      <c r="AA24" s="370"/>
    </row>
    <row r="25" spans="2:27" ht="5" customHeight="1" thickBot="1">
      <c r="B25" s="366"/>
      <c r="C25" s="267"/>
      <c r="I25" s="68"/>
      <c r="O25" s="68"/>
      <c r="U25" s="68"/>
      <c r="V25" s="68"/>
      <c r="W25" s="279"/>
      <c r="X25" s="124"/>
      <c r="Y25" s="124"/>
      <c r="Z25" s="124"/>
      <c r="AA25" s="280"/>
    </row>
    <row r="26" spans="2:27" ht="150" customHeight="1">
      <c r="B26" s="366"/>
      <c r="C26" s="267"/>
      <c r="D26" s="241" t="s">
        <v>169</v>
      </c>
      <c r="E26" s="355" t="str">
        <f>PROGRAM!K8</f>
        <v>Squat with belt</v>
      </c>
      <c r="F26" s="356"/>
      <c r="G26" s="357" t="str">
        <f>PROGRAM!M8</f>
        <v>•6 reps @ 7 (76% 1RM)
•6 reps @ RPE 8 (78% 1RM)
•6 reps @ RPE 9 (81% 1RM)
•Take 5% off the bar from 6 @ 9 and do 18 reps (sets of 4-6), No Set &gt; RPE 8</v>
      </c>
      <c r="H26" s="358"/>
      <c r="I26" s="68"/>
      <c r="J26" s="242" t="s">
        <v>169</v>
      </c>
      <c r="K26" s="339" t="str">
        <f>PROGRAM!B8</f>
        <v>Bench with 1-Sec Pause</v>
      </c>
      <c r="L26" s="359"/>
      <c r="M26" s="339" t="str">
        <f>PROGRAM!D8</f>
        <v>•6 reps @ 7 (76% 1RM)
•6 reps @ RPE 8 (78% 1RM)
•6 reps @ RPE 9 (81% 1RM)
•Take 5% off the bar from 6 @ 9 and do 20 reps (sets of 4-6), No Set &gt; RPE 8</v>
      </c>
      <c r="N26" s="340"/>
      <c r="O26" s="68"/>
      <c r="P26" s="242" t="s">
        <v>169</v>
      </c>
      <c r="Q26" s="339" t="str">
        <f>PROGRAM!E8</f>
        <v>Deadlift with belt</v>
      </c>
      <c r="R26" s="359"/>
      <c r="S26" s="339" t="str">
        <f>PROGRAM!G8</f>
        <v>•6 reps @ 7 (76% 1RM)
•6 reps @ RPE 8 (78% 1RM)
•6 reps @ RPE 9 (81% 1RM)
•Take 5% off the bar from 6 @ 9 and do 12 reps (sets of 4-6), No Set &gt; RPE 8</v>
      </c>
      <c r="T26" s="340"/>
      <c r="U26" s="68"/>
      <c r="V26" s="68"/>
      <c r="W26" s="242" t="s">
        <v>152</v>
      </c>
      <c r="X26" s="352" t="str">
        <f>PROGRAM!AO8</f>
        <v>30 min steady state @ RPE 6 1x/wk
14 minutes HIIT (20s sprint @ 10, 100s rest) 1x/wk</v>
      </c>
      <c r="Y26" s="353"/>
      <c r="Z26" s="353"/>
      <c r="AA26" s="354"/>
    </row>
    <row r="27" spans="2:27" ht="150" customHeight="1">
      <c r="B27" s="366"/>
      <c r="C27" s="267"/>
      <c r="D27" s="243" t="s">
        <v>170</v>
      </c>
      <c r="E27" s="360" t="str">
        <f>PROGRAM!H8</f>
        <v>Press with belt</v>
      </c>
      <c r="F27" s="361"/>
      <c r="G27" s="360" t="str">
        <f>PROGRAM!J8</f>
        <v>•6 reps @ 7 (76% 1RM)
•6 reps @ RPE 8 (78% 1RM)
•6 reps @ RPE 9 (81% 1RM)
•Take 5% off the bar from 6 @ 9 and do 20 reps (sets of 4-6), No Set &gt; RPE 8</v>
      </c>
      <c r="H27" s="362"/>
      <c r="I27" s="68"/>
      <c r="J27" s="244" t="s">
        <v>170</v>
      </c>
      <c r="K27" s="363" t="str">
        <f>PROGRAM!W8</f>
        <v>Leg Press, Belt Squat, or Split Squat</v>
      </c>
      <c r="L27" s="364"/>
      <c r="M27" s="363" t="str">
        <f>PROGRAM!Y8</f>
        <v>•10 reps @ RPE 7
• 10 reps @ RPE 8
•10 reps @ RPE 9
• Do 3 more sets of 10 within 10% of 10 @ 9</v>
      </c>
      <c r="N27" s="365"/>
      <c r="O27" s="68"/>
      <c r="P27" s="244" t="s">
        <v>170</v>
      </c>
      <c r="Q27" s="363" t="str">
        <f>PROGRAM!AF8</f>
        <v>Incline Bench or Close Grip Bench</v>
      </c>
      <c r="R27" s="364"/>
      <c r="S27" s="363" t="str">
        <f>PROGRAM!AH8</f>
        <v>•4 reps @ RPE 7 (81%)
•4 reps @ RPE 8 (84%)
•4 reps @ RPE 9 (86%) 
•-6% from 4 @ 9 x 2 sets of 4 reps</v>
      </c>
      <c r="T27" s="365"/>
      <c r="U27" s="68"/>
      <c r="V27" s="68"/>
      <c r="W27" s="244" t="s">
        <v>153</v>
      </c>
      <c r="X27" s="341" t="str">
        <f>PROGRAM!AP8</f>
        <v>6 min AMRAP Upper back work 2x/wk</v>
      </c>
      <c r="Y27" s="342"/>
      <c r="Z27" s="342"/>
      <c r="AA27" s="343"/>
    </row>
    <row r="28" spans="2:27" ht="150" customHeight="1">
      <c r="B28" s="366"/>
      <c r="C28" s="267"/>
      <c r="D28" s="243" t="s">
        <v>171</v>
      </c>
      <c r="E28" s="360" t="str">
        <f>PROGRAM!AC8</f>
        <v>2ct Paused Deadlift</v>
      </c>
      <c r="F28" s="361"/>
      <c r="G28" s="360" t="str">
        <f>PROGRAM!AE8</f>
        <v>•4 reps @ RPE 7 (81%)
•4 reps @ RPE 8 (84%)
•4 reps @ RPE 9 (86%) 
•-6% from 4 @ 9 x 2 sets of 4 reps</v>
      </c>
      <c r="H28" s="362"/>
      <c r="I28" s="68"/>
      <c r="J28" s="245" t="s">
        <v>171</v>
      </c>
      <c r="K28" s="363" t="str">
        <f>PROGRAM!Z8</f>
        <v>Lever Row</v>
      </c>
      <c r="L28" s="364"/>
      <c r="M28" s="363" t="str">
        <f>PROGRAM!AB8</f>
        <v>14-16 @ RPE 8, 3-5
MYOREPS</v>
      </c>
      <c r="N28" s="365"/>
      <c r="O28" s="68"/>
      <c r="P28" s="245" t="s">
        <v>171</v>
      </c>
      <c r="Q28" s="363" t="str">
        <f>PROGRAM!T8</f>
        <v>HBBS</v>
      </c>
      <c r="R28" s="364"/>
      <c r="S28" s="363" t="str">
        <f>PROGRAM!V8</f>
        <v>•1 rep @ RPE 8 (90-93%)
•75% e1RM x 5 reps x 5 sets</v>
      </c>
      <c r="T28" s="365"/>
      <c r="U28" s="68"/>
      <c r="V28" s="68"/>
      <c r="W28" s="245" t="s">
        <v>154</v>
      </c>
      <c r="X28" s="341" t="str">
        <f>PROGRAM!AQ8</f>
        <v>6 min ab work AMRAP 2x/wk</v>
      </c>
      <c r="Y28" s="342"/>
      <c r="Z28" s="342"/>
      <c r="AA28" s="343"/>
    </row>
    <row r="29" spans="2:27" ht="150" customHeight="1" thickBot="1">
      <c r="B29" s="366"/>
      <c r="C29" s="267"/>
      <c r="D29" s="246" t="s">
        <v>172</v>
      </c>
      <c r="E29" s="344"/>
      <c r="F29" s="344"/>
      <c r="G29" s="344"/>
      <c r="H29" s="345"/>
      <c r="I29" s="68"/>
      <c r="J29" s="247" t="s">
        <v>172</v>
      </c>
      <c r="K29" s="346"/>
      <c r="L29" s="347"/>
      <c r="M29" s="347"/>
      <c r="N29" s="348"/>
      <c r="O29" s="68"/>
      <c r="P29" s="247" t="s">
        <v>172</v>
      </c>
      <c r="Q29" s="346"/>
      <c r="R29" s="347"/>
      <c r="S29" s="347"/>
      <c r="T29" s="348"/>
      <c r="U29" s="68"/>
      <c r="V29" s="68"/>
      <c r="W29" s="247" t="s">
        <v>155</v>
      </c>
      <c r="X29" s="349" t="str">
        <f>PROGRAM!AR8</f>
        <v>6 min Arm AMRAP superset 2x/wk</v>
      </c>
      <c r="Y29" s="350"/>
      <c r="Z29" s="350"/>
      <c r="AA29" s="351"/>
    </row>
    <row r="30" spans="2:27" ht="33" thickBot="1">
      <c r="C30" s="267"/>
      <c r="I30" s="68"/>
      <c r="O30" s="68"/>
      <c r="U30" s="68"/>
      <c r="V30" s="68"/>
    </row>
    <row r="31" spans="2:27" ht="80" customHeight="1">
      <c r="B31" s="366" t="s">
        <v>189</v>
      </c>
      <c r="C31" s="267"/>
      <c r="D31" s="367" t="s">
        <v>166</v>
      </c>
      <c r="E31" s="367"/>
      <c r="F31" s="367"/>
      <c r="G31" s="367"/>
      <c r="H31" s="367"/>
      <c r="I31" s="68"/>
      <c r="J31" s="367" t="s">
        <v>167</v>
      </c>
      <c r="K31" s="367"/>
      <c r="L31" s="367"/>
      <c r="M31" s="367"/>
      <c r="N31" s="367"/>
      <c r="O31" s="68"/>
      <c r="P31" s="367" t="s">
        <v>168</v>
      </c>
      <c r="Q31" s="367"/>
      <c r="R31" s="367"/>
      <c r="S31" s="367"/>
      <c r="T31" s="367"/>
      <c r="U31" s="68"/>
      <c r="V31" s="68"/>
      <c r="W31" s="368" t="s">
        <v>151</v>
      </c>
      <c r="X31" s="369"/>
      <c r="Y31" s="369"/>
      <c r="Z31" s="369"/>
      <c r="AA31" s="370"/>
    </row>
    <row r="32" spans="2:27" ht="5" customHeight="1" thickBot="1">
      <c r="B32" s="366"/>
      <c r="C32" s="267"/>
      <c r="I32" s="68"/>
      <c r="O32" s="68"/>
      <c r="U32" s="68"/>
      <c r="V32" s="68"/>
      <c r="W32" s="279"/>
      <c r="X32" s="124"/>
      <c r="Y32" s="124"/>
      <c r="Z32" s="124"/>
      <c r="AA32" s="280"/>
    </row>
    <row r="33" spans="2:27" ht="150" customHeight="1">
      <c r="B33" s="366"/>
      <c r="C33" s="267"/>
      <c r="D33" s="241" t="s">
        <v>169</v>
      </c>
      <c r="E33" s="355" t="str">
        <f>PROGRAM!K9</f>
        <v>Squat with belt</v>
      </c>
      <c r="F33" s="356"/>
      <c r="G33" s="357" t="str">
        <f>PROGRAM!M9</f>
        <v xml:space="preserve">•1 Rep @ RPE 8 (90-92% 1RM)
• 4 reps @ RPE 9 (86%1RM)
• Do 2 sets of 4 reps @ 78% </v>
      </c>
      <c r="H33" s="358"/>
      <c r="I33" s="68"/>
      <c r="J33" s="242" t="s">
        <v>169</v>
      </c>
      <c r="K33" s="339" t="str">
        <f>PROGRAM!B9</f>
        <v>Bench with 1-Sec Pause</v>
      </c>
      <c r="L33" s="359"/>
      <c r="M33" s="339" t="str">
        <f>PROGRAM!D9</f>
        <v xml:space="preserve">•1 Rep @ RPE 8 (90-92% 1RM)
• 4 reps @ RPE 9 (86%1RM)
• Do 2 sets of 4 reps @ 82% </v>
      </c>
      <c r="N33" s="340"/>
      <c r="O33" s="68"/>
      <c r="P33" s="242" t="s">
        <v>169</v>
      </c>
      <c r="Q33" s="339" t="str">
        <f>PROGRAM!E9</f>
        <v>Deadlift with belt</v>
      </c>
      <c r="R33" s="359"/>
      <c r="S33" s="339" t="str">
        <f>PROGRAM!G9</f>
        <v xml:space="preserve">•1 Rep @ RPE 8 (90-92% 1RM)
• 4 reps @ RPE 9 (86%1RM)
• Do 2 sets of 4 reps @ 78% </v>
      </c>
      <c r="T33" s="340"/>
      <c r="U33" s="68"/>
      <c r="V33" s="68"/>
      <c r="W33" s="242" t="s">
        <v>152</v>
      </c>
      <c r="X33" s="352" t="str">
        <f>PROGRAM!AO9</f>
        <v>35 min steady state @ RPE 6 1x/wk
16 minutes HIIT (20s sprint @ 10, 100s rest) 1x/wk</v>
      </c>
      <c r="Y33" s="353"/>
      <c r="Z33" s="353"/>
      <c r="AA33" s="354"/>
    </row>
    <row r="34" spans="2:27" ht="150" customHeight="1">
      <c r="B34" s="366"/>
      <c r="C34" s="267"/>
      <c r="D34" s="243" t="s">
        <v>170</v>
      </c>
      <c r="E34" s="360" t="str">
        <f>PROGRAM!H9</f>
        <v>Press with belt</v>
      </c>
      <c r="F34" s="361"/>
      <c r="G34" s="360" t="str">
        <f>PROGRAM!J9</f>
        <v xml:space="preserve">•1 Rep @ RPE 8 (90-92% 1RM)
• 4 reps @ RPE 9 (86%1RM)
• Do 2 sets of 4 reps @ 80% </v>
      </c>
      <c r="H34" s="362"/>
      <c r="I34" s="68"/>
      <c r="J34" s="244" t="s">
        <v>170</v>
      </c>
      <c r="K34" s="363" t="str">
        <f>PROGRAM!W9</f>
        <v>HBBS or SSB Squat</v>
      </c>
      <c r="L34" s="364"/>
      <c r="M34" s="363" t="str">
        <f>PROGRAM!Y9</f>
        <v>•8 reps @ RPE 7
•8 reps @ RPE 8
• 8 reps @ RPE 9
• Do 1 set of 8 within 10% of 8 @ 9</v>
      </c>
      <c r="N34" s="365"/>
      <c r="O34" s="68"/>
      <c r="P34" s="244" t="s">
        <v>170</v>
      </c>
      <c r="Q34" s="363" t="str">
        <f>PROGRAM!AF9</f>
        <v>2ct paused bench</v>
      </c>
      <c r="R34" s="364"/>
      <c r="S34" s="363" t="str">
        <f>PROGRAM!AH9</f>
        <v>•1 rep @ RPE 8 (90-93%)
•75% e1RM x 5 reps x 4 sets</v>
      </c>
      <c r="T34" s="365"/>
      <c r="U34" s="68"/>
      <c r="V34" s="68"/>
      <c r="W34" s="244" t="s">
        <v>153</v>
      </c>
      <c r="X34" s="341" t="str">
        <f>PROGRAM!AP9</f>
        <v>4  sets of rows or pull ups x 12-15 reps @ RPE 8, 2x/wk</v>
      </c>
      <c r="Y34" s="342"/>
      <c r="Z34" s="342"/>
      <c r="AA34" s="343"/>
    </row>
    <row r="35" spans="2:27" ht="150" customHeight="1">
      <c r="B35" s="366"/>
      <c r="C35" s="267"/>
      <c r="D35" s="243" t="s">
        <v>171</v>
      </c>
      <c r="E35" s="360" t="str">
        <f>PROGRAM!AC9</f>
        <v>2" deficit DL</v>
      </c>
      <c r="F35" s="361"/>
      <c r="G35" s="360" t="str">
        <f>PROGRAM!AE9</f>
        <v>•4 reps @ RPE 7 (81%)
•4 reps @ RPE 8 (84%)
•4 reps @ RPE 9 (86%) 
•-6% from 4 @ 9 x 1 set of 4 reps</v>
      </c>
      <c r="H35" s="362"/>
      <c r="I35" s="68"/>
      <c r="J35" s="245" t="s">
        <v>171</v>
      </c>
      <c r="K35" s="363" t="str">
        <f>PROGRAM!Z9</f>
        <v>Pendlay Row</v>
      </c>
      <c r="L35" s="364"/>
      <c r="M35" s="363" t="str">
        <f>PROGRAM!AB9</f>
        <v>• 11 reps @ 6
•11 reps @ 7
•11 reps @ 8
• Repeat 11 @ 8 x 2 sets of 11</v>
      </c>
      <c r="N35" s="365"/>
      <c r="O35" s="68"/>
      <c r="P35" s="245" t="s">
        <v>171</v>
      </c>
      <c r="Q35" s="363" t="str">
        <f>PROGRAM!T9</f>
        <v>2ct Paused Squat</v>
      </c>
      <c r="R35" s="364"/>
      <c r="S35" s="363" t="str">
        <f>PROGRAM!V9</f>
        <v>•4 reps @ RPE 7 (81%)
•4 reps @ RPE 8 (84%)
•4 reps @ RPE 9 (86%) 
•-8% from 4 @ 9 x 1 set of 4 reps</v>
      </c>
      <c r="T35" s="365"/>
      <c r="U35" s="68"/>
      <c r="V35" s="68"/>
      <c r="W35" s="245" t="s">
        <v>154</v>
      </c>
      <c r="X35" s="341" t="str">
        <f>PROGRAM!AQ9</f>
        <v>7 min ab work AMRAP 2x/wk</v>
      </c>
      <c r="Y35" s="342"/>
      <c r="Z35" s="342"/>
      <c r="AA35" s="343"/>
    </row>
    <row r="36" spans="2:27" ht="150" customHeight="1" thickBot="1">
      <c r="B36" s="366"/>
      <c r="C36" s="267"/>
      <c r="D36" s="246" t="s">
        <v>172</v>
      </c>
      <c r="E36" s="344"/>
      <c r="F36" s="344"/>
      <c r="G36" s="344"/>
      <c r="H36" s="345"/>
      <c r="I36" s="68"/>
      <c r="J36" s="247" t="s">
        <v>172</v>
      </c>
      <c r="K36" s="346"/>
      <c r="L36" s="347"/>
      <c r="M36" s="347"/>
      <c r="N36" s="348"/>
      <c r="O36" s="68"/>
      <c r="P36" s="247" t="s">
        <v>172</v>
      </c>
      <c r="Q36" s="346"/>
      <c r="R36" s="347"/>
      <c r="S36" s="347"/>
      <c r="T36" s="348"/>
      <c r="U36" s="68"/>
      <c r="V36" s="68"/>
      <c r="W36" s="247" t="s">
        <v>155</v>
      </c>
      <c r="X36" s="349" t="str">
        <f>PROGRAM!AR9</f>
        <v>3 sets of triceps press downs 12-15 reps @ RPE 8 2x/wk
3 sets of biceps curls 12-15 reps @ RPE 8 2x/wk</v>
      </c>
      <c r="Y36" s="350"/>
      <c r="Z36" s="350"/>
      <c r="AA36" s="351"/>
    </row>
    <row r="37" spans="2:27" ht="33" thickBot="1">
      <c r="C37" s="267"/>
      <c r="I37" s="68"/>
      <c r="O37" s="68"/>
      <c r="U37" s="68"/>
      <c r="V37" s="68"/>
    </row>
    <row r="38" spans="2:27" ht="80" customHeight="1">
      <c r="B38" s="366" t="s">
        <v>190</v>
      </c>
      <c r="C38" s="267"/>
      <c r="D38" s="367" t="s">
        <v>166</v>
      </c>
      <c r="E38" s="367"/>
      <c r="F38" s="367"/>
      <c r="G38" s="367"/>
      <c r="H38" s="367"/>
      <c r="I38" s="68"/>
      <c r="J38" s="367" t="s">
        <v>167</v>
      </c>
      <c r="K38" s="367"/>
      <c r="L38" s="367"/>
      <c r="M38" s="367"/>
      <c r="N38" s="367"/>
      <c r="O38" s="68"/>
      <c r="P38" s="367" t="s">
        <v>168</v>
      </c>
      <c r="Q38" s="367"/>
      <c r="R38" s="367"/>
      <c r="S38" s="367"/>
      <c r="T38" s="367"/>
      <c r="U38" s="68"/>
      <c r="V38" s="68"/>
      <c r="W38" s="368" t="s">
        <v>151</v>
      </c>
      <c r="X38" s="369"/>
      <c r="Y38" s="369"/>
      <c r="Z38" s="369"/>
      <c r="AA38" s="370"/>
    </row>
    <row r="39" spans="2:27" ht="5" customHeight="1" thickBot="1">
      <c r="B39" s="366"/>
      <c r="C39" s="267"/>
      <c r="I39" s="68"/>
      <c r="O39" s="68"/>
      <c r="U39" s="68"/>
      <c r="V39" s="68"/>
      <c r="W39" s="279"/>
      <c r="X39" s="124"/>
      <c r="Y39" s="124"/>
      <c r="Z39" s="124"/>
      <c r="AA39" s="280"/>
    </row>
    <row r="40" spans="2:27" ht="150" customHeight="1">
      <c r="B40" s="366"/>
      <c r="C40" s="267"/>
      <c r="D40" s="241" t="s">
        <v>169</v>
      </c>
      <c r="E40" s="355" t="str">
        <f>PROGRAM!K10</f>
        <v>Squat with belt</v>
      </c>
      <c r="F40" s="356"/>
      <c r="G40" s="357" t="str">
        <f>PROGRAM!M10</f>
        <v xml:space="preserve">•1 Rep @ RPE 8 (90-92% 1RM)
• 4 reps @ RPE 9 (86%1RM)
• Do 3 sets of 4 reps @ 78% </v>
      </c>
      <c r="H40" s="358"/>
      <c r="I40" s="68"/>
      <c r="J40" s="242" t="s">
        <v>169</v>
      </c>
      <c r="K40" s="339" t="str">
        <f>PROGRAM!B10</f>
        <v>Bench with 1-Sec Pause</v>
      </c>
      <c r="L40" s="359"/>
      <c r="M40" s="339" t="str">
        <f>PROGRAM!D10</f>
        <v xml:space="preserve">•1 Rep @ RPE 8 (90-92% 1RM)
• 4 reps @ RPE 9 (86%1RM)
• Do 3 sets of 4 reps @ 82% </v>
      </c>
      <c r="N40" s="340"/>
      <c r="O40" s="68"/>
      <c r="P40" s="242" t="s">
        <v>169</v>
      </c>
      <c r="Q40" s="339" t="str">
        <f>PROGRAM!E10</f>
        <v>Deadlift with belt</v>
      </c>
      <c r="R40" s="359"/>
      <c r="S40" s="339" t="str">
        <f>PROGRAM!G10</f>
        <v xml:space="preserve">•1 Rep @ RPE 8 (90-92% 1RM)
• 4 reps @ RPE 9 (86%1RM)
• Do 3 sets of 4 reps @ 78% </v>
      </c>
      <c r="T40" s="340"/>
      <c r="U40" s="68"/>
      <c r="V40" s="68"/>
      <c r="W40" s="242" t="s">
        <v>152</v>
      </c>
      <c r="X40" s="352" t="str">
        <f>PROGRAM!AO10</f>
        <v>35 min steady state @ RPE 6 1x/wk
16 minutes HIIT (20s sprint @ 10, 100s rest) 1x/wk</v>
      </c>
      <c r="Y40" s="353"/>
      <c r="Z40" s="353"/>
      <c r="AA40" s="354"/>
    </row>
    <row r="41" spans="2:27" ht="150" customHeight="1">
      <c r="B41" s="366"/>
      <c r="C41" s="267"/>
      <c r="D41" s="243" t="s">
        <v>170</v>
      </c>
      <c r="E41" s="360" t="str">
        <f>PROGRAM!H10</f>
        <v>Press with belt</v>
      </c>
      <c r="F41" s="361"/>
      <c r="G41" s="360" t="str">
        <f>PROGRAM!J10</f>
        <v xml:space="preserve">•1 Rep @ RPE 8 (90-92% 1RM)
• 4 reps @ RPE 9 (86%1RM)
• Do 3 sets of 4 reps @ 80% </v>
      </c>
      <c r="H41" s="362"/>
      <c r="I41" s="68"/>
      <c r="J41" s="244" t="s">
        <v>170</v>
      </c>
      <c r="K41" s="363" t="str">
        <f>PROGRAM!W10</f>
        <v>HBBS or SSB Squat</v>
      </c>
      <c r="L41" s="364"/>
      <c r="M41" s="363" t="str">
        <f>PROGRAM!Y10</f>
        <v>•8 reps @ RPE 7
•8 reps @ RPE 8
• 8 reps @ RPE 9
• Do 2 sets of 8 within 10% of 8 @ 9</v>
      </c>
      <c r="N41" s="365"/>
      <c r="O41" s="68"/>
      <c r="P41" s="244" t="s">
        <v>170</v>
      </c>
      <c r="Q41" s="363" t="str">
        <f>PROGRAM!AF10</f>
        <v>2ct paused bench</v>
      </c>
      <c r="R41" s="364"/>
      <c r="S41" s="363" t="str">
        <f>PROGRAM!AH10</f>
        <v>•1 rep @ RPE 8 (90-93%)
•75% e1RM x 5 reps x 4 sets</v>
      </c>
      <c r="T41" s="365"/>
      <c r="U41" s="68"/>
      <c r="V41" s="68"/>
      <c r="W41" s="244" t="s">
        <v>153</v>
      </c>
      <c r="X41" s="341" t="str">
        <f>PROGRAM!AP10</f>
        <v>4  sets of rows or pull ups x 12-15 reps @ RPE 8, 2x/wk</v>
      </c>
      <c r="Y41" s="342"/>
      <c r="Z41" s="342"/>
      <c r="AA41" s="343"/>
    </row>
    <row r="42" spans="2:27" ht="150" customHeight="1">
      <c r="B42" s="366"/>
      <c r="C42" s="267"/>
      <c r="D42" s="243" t="s">
        <v>171</v>
      </c>
      <c r="E42" s="360" t="str">
        <f>PROGRAM!AC10</f>
        <v>2" deficit DL</v>
      </c>
      <c r="F42" s="361"/>
      <c r="G42" s="360" t="str">
        <f>PROGRAM!AE10</f>
        <v>•4 reps @ RPE 7 (81%)
•4 reps @ RPE 8 (84%)
•4 reps @ RPE 9 (86%) 
•-6% from 4 @ 9 x 2 sets of 4 reps</v>
      </c>
      <c r="H42" s="362"/>
      <c r="I42" s="68"/>
      <c r="J42" s="245" t="s">
        <v>171</v>
      </c>
      <c r="K42" s="363" t="str">
        <f>PROGRAM!Z10</f>
        <v>Pendlay Row</v>
      </c>
      <c r="L42" s="364"/>
      <c r="M42" s="363" t="str">
        <f>PROGRAM!AB10</f>
        <v>• 11 reps @ 6
•11 reps @ 7
•11 reps @ 8
• Repeat 11 @ 8 x 2 sets of 11</v>
      </c>
      <c r="N42" s="365"/>
      <c r="O42" s="68"/>
      <c r="P42" s="245" t="s">
        <v>171</v>
      </c>
      <c r="Q42" s="363" t="str">
        <f>PROGRAM!T10</f>
        <v>2ct Paused Squat</v>
      </c>
      <c r="R42" s="364"/>
      <c r="S42" s="363" t="str">
        <f>PROGRAM!V10</f>
        <v>•4 reps @ RPE 7 (81%)
•4 reps @ RPE 8 (84%)
•4 reps @ RPE 9 (86%) 
•-8% from 4 @ 9 x 2 sets of 4 reps</v>
      </c>
      <c r="T42" s="365"/>
      <c r="U42" s="68"/>
      <c r="V42" s="68"/>
      <c r="W42" s="245" t="s">
        <v>154</v>
      </c>
      <c r="X42" s="341" t="str">
        <f>PROGRAM!AQ10</f>
        <v>7 min ab work AMRAP 2x/wk</v>
      </c>
      <c r="Y42" s="342"/>
      <c r="Z42" s="342"/>
      <c r="AA42" s="343"/>
    </row>
    <row r="43" spans="2:27" ht="150" customHeight="1" thickBot="1">
      <c r="B43" s="366"/>
      <c r="C43" s="267"/>
      <c r="D43" s="246" t="s">
        <v>172</v>
      </c>
      <c r="E43" s="344"/>
      <c r="F43" s="344"/>
      <c r="G43" s="344"/>
      <c r="H43" s="345"/>
      <c r="I43" s="68"/>
      <c r="J43" s="247" t="s">
        <v>172</v>
      </c>
      <c r="K43" s="346"/>
      <c r="L43" s="347"/>
      <c r="M43" s="347"/>
      <c r="N43" s="348"/>
      <c r="O43" s="68"/>
      <c r="P43" s="247" t="s">
        <v>172</v>
      </c>
      <c r="Q43" s="346"/>
      <c r="R43" s="347"/>
      <c r="S43" s="347"/>
      <c r="T43" s="348"/>
      <c r="U43" s="68"/>
      <c r="V43" s="68"/>
      <c r="W43" s="247" t="s">
        <v>155</v>
      </c>
      <c r="X43" s="349" t="str">
        <f>PROGRAM!AR10</f>
        <v>3 sets of triceps press downs 12-15 reps @ RPE 8 2x/wk
3 sets of biceps curls 12-15 reps @ RPE 8 2x/wk</v>
      </c>
      <c r="Y43" s="350"/>
      <c r="Z43" s="350"/>
      <c r="AA43" s="351"/>
    </row>
    <row r="44" spans="2:27" ht="33" thickBot="1">
      <c r="C44" s="267"/>
      <c r="I44" s="68"/>
      <c r="O44" s="68"/>
      <c r="U44" s="68"/>
      <c r="V44" s="68"/>
    </row>
    <row r="45" spans="2:27" ht="80" customHeight="1">
      <c r="B45" s="366" t="s">
        <v>191</v>
      </c>
      <c r="C45" s="267"/>
      <c r="D45" s="367" t="s">
        <v>166</v>
      </c>
      <c r="E45" s="367"/>
      <c r="F45" s="367"/>
      <c r="G45" s="367"/>
      <c r="H45" s="367"/>
      <c r="I45" s="68"/>
      <c r="J45" s="367" t="s">
        <v>167</v>
      </c>
      <c r="K45" s="367"/>
      <c r="L45" s="367"/>
      <c r="M45" s="367"/>
      <c r="N45" s="367"/>
      <c r="O45" s="68"/>
      <c r="P45" s="367" t="s">
        <v>168</v>
      </c>
      <c r="Q45" s="367"/>
      <c r="R45" s="367"/>
      <c r="S45" s="367"/>
      <c r="T45" s="367"/>
      <c r="U45" s="68"/>
      <c r="V45" s="68"/>
      <c r="W45" s="368" t="s">
        <v>151</v>
      </c>
      <c r="X45" s="369"/>
      <c r="Y45" s="369"/>
      <c r="Z45" s="369"/>
      <c r="AA45" s="370"/>
    </row>
    <row r="46" spans="2:27" ht="5" customHeight="1" thickBot="1">
      <c r="B46" s="366"/>
      <c r="C46" s="267"/>
      <c r="I46" s="68"/>
      <c r="O46" s="68"/>
      <c r="U46" s="68"/>
      <c r="V46" s="68"/>
      <c r="W46" s="279"/>
      <c r="X46" s="124"/>
      <c r="Y46" s="124"/>
      <c r="Z46" s="124"/>
      <c r="AA46" s="280"/>
    </row>
    <row r="47" spans="2:27" ht="150" customHeight="1">
      <c r="B47" s="366"/>
      <c r="C47" s="267"/>
      <c r="D47" s="241" t="s">
        <v>169</v>
      </c>
      <c r="E47" s="355" t="str">
        <f>PROGRAM!K11</f>
        <v>Squat with belt</v>
      </c>
      <c r="F47" s="356"/>
      <c r="G47" s="357" t="str">
        <f>PROGRAM!M11</f>
        <v xml:space="preserve">•1 Rep @ RPE 8 (90-92% 1RM)
• 4 reps @ RPE 9 (86%1RM)
• Do 3 sets of 4 reps @ 80% </v>
      </c>
      <c r="H47" s="358"/>
      <c r="I47" s="68"/>
      <c r="J47" s="242" t="s">
        <v>169</v>
      </c>
      <c r="K47" s="339" t="str">
        <f>PROGRAM!B11</f>
        <v>Bench with 1-Sec Pause</v>
      </c>
      <c r="L47" s="359"/>
      <c r="M47" s="339" t="str">
        <f>PROGRAM!G11</f>
        <v xml:space="preserve">•1 Rep @ RPE 8 (90-92% 1RM)
• 4 reps @ RPE 9 (86%1RM)
• Do 2 sets of 4 reps @ 80% </v>
      </c>
      <c r="N47" s="340"/>
      <c r="O47" s="68"/>
      <c r="P47" s="242" t="s">
        <v>169</v>
      </c>
      <c r="Q47" s="339" t="str">
        <f>PROGRAM!E11</f>
        <v>Deadlift with belt</v>
      </c>
      <c r="R47" s="359"/>
      <c r="S47" s="339" t="str">
        <f>PROGRAM!G11</f>
        <v xml:space="preserve">•1 Rep @ RPE 8 (90-92% 1RM)
• 4 reps @ RPE 9 (86%1RM)
• Do 2 sets of 4 reps @ 80% </v>
      </c>
      <c r="T47" s="340"/>
      <c r="U47" s="68"/>
      <c r="V47" s="68"/>
      <c r="W47" s="242" t="s">
        <v>152</v>
      </c>
      <c r="X47" s="352" t="str">
        <f>PROGRAM!AO11</f>
        <v>35 min steady state @ RPE 6 1x/wk
16 minutes HIIT (20s sprint @ 10, 100s rest) 1x/wk</v>
      </c>
      <c r="Y47" s="353"/>
      <c r="Z47" s="353"/>
      <c r="AA47" s="354"/>
    </row>
    <row r="48" spans="2:27" ht="150" customHeight="1">
      <c r="B48" s="366"/>
      <c r="C48" s="267"/>
      <c r="D48" s="243" t="s">
        <v>170</v>
      </c>
      <c r="E48" s="360" t="str">
        <f>PROGRAM!H11</f>
        <v>Press with belt</v>
      </c>
      <c r="F48" s="361"/>
      <c r="G48" s="360" t="str">
        <f>PROGRAM!J11</f>
        <v xml:space="preserve">•1 Rep @ RPE 8 (90-92% 1RM)
• 4 reps @ RPE 9 (86%1RM)
• Do 3 sets of 4 reps @ 80% </v>
      </c>
      <c r="H48" s="362"/>
      <c r="I48" s="68"/>
      <c r="J48" s="244" t="s">
        <v>170</v>
      </c>
      <c r="K48" s="363" t="str">
        <f>PROGRAM!W11</f>
        <v>HBBS or SSB Squat</v>
      </c>
      <c r="L48" s="364"/>
      <c r="M48" s="363" t="str">
        <f>PROGRAM!Y11</f>
        <v>•8 reps @ RPE 7
•8 reps @ RPE 8
• 8 reps @ RPE 9
• Do 2 sets of 8 within 10% of 8 @ 9</v>
      </c>
      <c r="N48" s="365"/>
      <c r="O48" s="68"/>
      <c r="P48" s="244" t="s">
        <v>170</v>
      </c>
      <c r="Q48" s="363" t="str">
        <f>PROGRAM!AF11</f>
        <v>2ct paused bench</v>
      </c>
      <c r="R48" s="364"/>
      <c r="S48" s="363" t="str">
        <f>PROGRAM!AH11</f>
        <v>•1 rep @ RPE 8 (90-93%)
•78% e1RM x 4 reps x 4 sets</v>
      </c>
      <c r="T48" s="365"/>
      <c r="U48" s="68"/>
      <c r="V48" s="68"/>
      <c r="W48" s="244" t="s">
        <v>153</v>
      </c>
      <c r="X48" s="341" t="str">
        <f>PROGRAM!AP11</f>
        <v>4  sets of rows or pull ups x 12-15 reps @ RPE 8, 2x/wk</v>
      </c>
      <c r="Y48" s="342"/>
      <c r="Z48" s="342"/>
      <c r="AA48" s="343"/>
    </row>
    <row r="49" spans="2:27" ht="150" customHeight="1">
      <c r="B49" s="366"/>
      <c r="C49" s="267"/>
      <c r="D49" s="243" t="s">
        <v>171</v>
      </c>
      <c r="E49" s="360" t="str">
        <f>PROGRAM!AC11</f>
        <v>2" deficit DL</v>
      </c>
      <c r="F49" s="361"/>
      <c r="G49" s="360" t="str">
        <f>PROGRAM!AE11</f>
        <v>•4 reps @ RPE 7 (81%)
•4 reps @ RPE 8 (84%)
•4 reps @ RPE 9 (86%) 
•-6% from 4 @ 9 x 2 sets of 4 reps</v>
      </c>
      <c r="H49" s="362"/>
      <c r="I49" s="68"/>
      <c r="J49" s="245" t="s">
        <v>171</v>
      </c>
      <c r="K49" s="363" t="str">
        <f>PROGRAM!Z11</f>
        <v>Pendlay Row</v>
      </c>
      <c r="L49" s="364"/>
      <c r="M49" s="363" t="str">
        <f>PROGRAM!AB11</f>
        <v>• 11 reps @ 6
•11 reps @ 7
•11 reps @ 8
• Repeat 11 @ 8 x 3 sets of 11</v>
      </c>
      <c r="N49" s="365"/>
      <c r="O49" s="68"/>
      <c r="P49" s="245" t="s">
        <v>171</v>
      </c>
      <c r="Q49" s="363" t="str">
        <f>PROGRAM!T11</f>
        <v>2ct Paused Squat</v>
      </c>
      <c r="R49" s="364"/>
      <c r="S49" s="363" t="str">
        <f>PROGRAM!V11</f>
        <v>•4 reps @ RPE 7 (81%)
•4 reps @ RPE 8 (84%)
•4 reps @ RPE 9 (86%) 
•-8% from 4 @ 9 x 3 sets of 4 reps</v>
      </c>
      <c r="T49" s="365"/>
      <c r="U49" s="68"/>
      <c r="V49" s="68"/>
      <c r="W49" s="245" t="s">
        <v>154</v>
      </c>
      <c r="X49" s="341" t="str">
        <f>PROGRAM!AQ11</f>
        <v>7 min ab work AMRAP 2x/wk</v>
      </c>
      <c r="Y49" s="342"/>
      <c r="Z49" s="342"/>
      <c r="AA49" s="343"/>
    </row>
    <row r="50" spans="2:27" ht="150" customHeight="1" thickBot="1">
      <c r="B50" s="366"/>
      <c r="C50" s="267"/>
      <c r="D50" s="246" t="s">
        <v>172</v>
      </c>
      <c r="E50" s="344"/>
      <c r="F50" s="344"/>
      <c r="G50" s="344"/>
      <c r="H50" s="345"/>
      <c r="I50" s="68"/>
      <c r="J50" s="247" t="s">
        <v>172</v>
      </c>
      <c r="K50" s="346"/>
      <c r="L50" s="347"/>
      <c r="M50" s="347"/>
      <c r="N50" s="348"/>
      <c r="O50" s="68"/>
      <c r="P50" s="247" t="s">
        <v>172</v>
      </c>
      <c r="Q50" s="346"/>
      <c r="R50" s="347"/>
      <c r="S50" s="347"/>
      <c r="T50" s="348"/>
      <c r="U50" s="68"/>
      <c r="V50" s="68"/>
      <c r="W50" s="247" t="s">
        <v>155</v>
      </c>
      <c r="X50" s="349" t="str">
        <f>PROGRAM!AR11</f>
        <v>4 sets of triceps press downs 12-15 reps @ RPE 8 2x/wk
4 sets of biceps curls 12-15 reps @ RPE 8 2x/wk</v>
      </c>
      <c r="Y50" s="350"/>
      <c r="Z50" s="350"/>
      <c r="AA50" s="351"/>
    </row>
    <row r="51" spans="2:27" ht="33" thickBot="1">
      <c r="C51" s="267"/>
      <c r="I51" s="68"/>
      <c r="O51" s="68"/>
      <c r="U51" s="68"/>
      <c r="V51" s="68"/>
    </row>
    <row r="52" spans="2:27" ht="80" customHeight="1">
      <c r="B52" s="366" t="s">
        <v>146</v>
      </c>
      <c r="C52" s="267"/>
      <c r="D52" s="367" t="s">
        <v>166</v>
      </c>
      <c r="E52" s="367"/>
      <c r="F52" s="367"/>
      <c r="G52" s="367"/>
      <c r="H52" s="367"/>
      <c r="I52" s="68"/>
      <c r="J52" s="367" t="s">
        <v>167</v>
      </c>
      <c r="K52" s="367"/>
      <c r="L52" s="367"/>
      <c r="M52" s="367"/>
      <c r="N52" s="367"/>
      <c r="O52" s="68"/>
      <c r="P52" s="367" t="s">
        <v>168</v>
      </c>
      <c r="Q52" s="367"/>
      <c r="R52" s="367"/>
      <c r="S52" s="367"/>
      <c r="T52" s="367"/>
      <c r="U52" s="68"/>
      <c r="V52" s="68"/>
      <c r="W52" s="368" t="s">
        <v>151</v>
      </c>
      <c r="X52" s="369"/>
      <c r="Y52" s="369"/>
      <c r="Z52" s="369"/>
      <c r="AA52" s="370"/>
    </row>
    <row r="53" spans="2:27" ht="5" customHeight="1" thickBot="1">
      <c r="B53" s="366"/>
      <c r="C53" s="267"/>
      <c r="I53" s="68"/>
      <c r="O53" s="68"/>
      <c r="U53" s="68"/>
      <c r="V53" s="68"/>
      <c r="W53" s="279"/>
      <c r="X53" s="124"/>
      <c r="Y53" s="124"/>
      <c r="Z53" s="124"/>
      <c r="AA53" s="280"/>
    </row>
    <row r="54" spans="2:27" ht="150" customHeight="1">
      <c r="B54" s="366"/>
      <c r="C54" s="267"/>
      <c r="D54" s="241" t="s">
        <v>169</v>
      </c>
      <c r="E54" s="355" t="str">
        <f>PROGRAM!K12</f>
        <v>Squat with belt</v>
      </c>
      <c r="F54" s="356"/>
      <c r="G54" s="357" t="str">
        <f>PROGRAM!M12</f>
        <v xml:space="preserve">•1 Rep @ RPE 8 (90-92% 1RM)
• 4 reps @ RPE 9 (86%1RM)
• Do 3 sets of 4 reps @ 80% </v>
      </c>
      <c r="H54" s="358"/>
      <c r="I54" s="68"/>
      <c r="J54" s="242" t="s">
        <v>169</v>
      </c>
      <c r="K54" s="339" t="str">
        <f>PROGRAM!B12</f>
        <v>Bench with 1-Sec Pause</v>
      </c>
      <c r="L54" s="359"/>
      <c r="M54" s="339" t="str">
        <f>PROGRAM!G12</f>
        <v xml:space="preserve">•1 Rep @ RPE 8 (90-92% 1RM)
• 4 reps @ RPE 9 (86%1RM)
• Do 2 sets of 4 reps @ 80% </v>
      </c>
      <c r="N54" s="340"/>
      <c r="O54" s="68"/>
      <c r="P54" s="242" t="s">
        <v>169</v>
      </c>
      <c r="Q54" s="339" t="str">
        <f>PROGRAM!E12</f>
        <v>Deadlift with belt</v>
      </c>
      <c r="R54" s="359"/>
      <c r="S54" s="339" t="str">
        <f>PROGRAM!G12</f>
        <v xml:space="preserve">•1 Rep @ RPE 8 (90-92% 1RM)
• 4 reps @ RPE 9 (86%1RM)
• Do 2 sets of 4 reps @ 80% </v>
      </c>
      <c r="T54" s="340"/>
      <c r="U54" s="68"/>
      <c r="V54" s="68"/>
      <c r="W54" s="242" t="s">
        <v>152</v>
      </c>
      <c r="X54" s="352" t="str">
        <f>PROGRAM!AO12</f>
        <v>35 min steady state @ RPE 6 1x/wk
16 minutes HIIT (20s sprint @ 10, 100s rest) 1x/wk</v>
      </c>
      <c r="Y54" s="353"/>
      <c r="Z54" s="353"/>
      <c r="AA54" s="354"/>
    </row>
    <row r="55" spans="2:27" ht="150" customHeight="1">
      <c r="B55" s="366"/>
      <c r="C55" s="267"/>
      <c r="D55" s="243" t="s">
        <v>170</v>
      </c>
      <c r="E55" s="360" t="str">
        <f>PROGRAM!H12</f>
        <v>Press with belt</v>
      </c>
      <c r="F55" s="361"/>
      <c r="G55" s="360" t="str">
        <f>PROGRAM!J12</f>
        <v xml:space="preserve">•1 Rep @ RPE 8 (90-92% 1RM)
• 4 reps @ RPE 9 (86%1RM)
• Do 3 sets of 4 reps @ 80% </v>
      </c>
      <c r="H55" s="362"/>
      <c r="I55" s="68"/>
      <c r="J55" s="244" t="s">
        <v>170</v>
      </c>
      <c r="K55" s="363" t="str">
        <f>PROGRAM!W12</f>
        <v>HBBS or SSB Squat</v>
      </c>
      <c r="L55" s="364"/>
      <c r="M55" s="363" t="str">
        <f>PROGRAM!Y12</f>
        <v>•8 reps @ RPE 7
•8 reps @ RPE 8
• 8 reps @ RPE 9
• Do 2-3 sets of 8 within 10% of 8 @ 9</v>
      </c>
      <c r="N55" s="365"/>
      <c r="O55" s="68"/>
      <c r="P55" s="244" t="s">
        <v>170</v>
      </c>
      <c r="Q55" s="363" t="str">
        <f>PROGRAM!AF12</f>
        <v>2ct paused bench</v>
      </c>
      <c r="R55" s="364"/>
      <c r="S55" s="363" t="str">
        <f>PROGRAM!AH12</f>
        <v>•1 rep @ RPE 8 (90-93%)
•78% e1RM x 4 reps x 5 sets</v>
      </c>
      <c r="T55" s="365"/>
      <c r="U55" s="68"/>
      <c r="V55" s="68"/>
      <c r="W55" s="244" t="s">
        <v>153</v>
      </c>
      <c r="X55" s="341" t="str">
        <f>PROGRAM!AP12</f>
        <v>4  sets of rows or pull ups x 12-15 reps @ RPE 8, 2x/wk</v>
      </c>
      <c r="Y55" s="342"/>
      <c r="Z55" s="342"/>
      <c r="AA55" s="343"/>
    </row>
    <row r="56" spans="2:27" ht="150" customHeight="1">
      <c r="B56" s="366"/>
      <c r="C56" s="267"/>
      <c r="D56" s="243" t="s">
        <v>171</v>
      </c>
      <c r="E56" s="360" t="str">
        <f>PROGRAM!AC12</f>
        <v>2" deficit DL</v>
      </c>
      <c r="F56" s="361"/>
      <c r="G56" s="360" t="str">
        <f>PROGRAM!AE12</f>
        <v>•4 reps @ RPE 7 (81%)
•4 reps @ RPE 8 (84%)
•4 reps @ RPE 9 (86%) 
•-6% from 4 @ 9 x 2 sets of 4 reps</v>
      </c>
      <c r="H56" s="362"/>
      <c r="I56" s="68"/>
      <c r="J56" s="245" t="s">
        <v>171</v>
      </c>
      <c r="K56" s="363" t="str">
        <f>PROGRAM!Z12</f>
        <v>Pendlay Row</v>
      </c>
      <c r="L56" s="364"/>
      <c r="M56" s="363" t="str">
        <f>PROGRAM!AB12</f>
        <v>• 11 reps @ 6
•11 reps @ 7
•11 reps @ 8
• Repeat 11 @ 8 x 3 sets of 11</v>
      </c>
      <c r="N56" s="365"/>
      <c r="O56" s="68"/>
      <c r="P56" s="245" t="s">
        <v>171</v>
      </c>
      <c r="Q56" s="363" t="str">
        <f>PROGRAM!T12</f>
        <v>2ct Paused Squat</v>
      </c>
      <c r="R56" s="364"/>
      <c r="S56" s="363" t="str">
        <f>PROGRAM!V12</f>
        <v>•4 reps @ RPE 7 (81%)
•4 reps @ RPE 8 (84%)
•4 reps @ RPE 9 (86%) 
•-8% from 4 @ 9 x 2 sets of 4 reps</v>
      </c>
      <c r="T56" s="365"/>
      <c r="U56" s="68"/>
      <c r="V56" s="68"/>
      <c r="W56" s="245" t="s">
        <v>154</v>
      </c>
      <c r="X56" s="341" t="str">
        <f>PROGRAM!AQ12</f>
        <v>7 min ab work AMRAP 2x/wk</v>
      </c>
      <c r="Y56" s="342"/>
      <c r="Z56" s="342"/>
      <c r="AA56" s="343"/>
    </row>
    <row r="57" spans="2:27" ht="150" customHeight="1" thickBot="1">
      <c r="B57" s="366"/>
      <c r="C57" s="267"/>
      <c r="D57" s="246" t="s">
        <v>172</v>
      </c>
      <c r="E57" s="344"/>
      <c r="F57" s="344"/>
      <c r="G57" s="344"/>
      <c r="H57" s="345"/>
      <c r="I57" s="68"/>
      <c r="J57" s="247" t="s">
        <v>172</v>
      </c>
      <c r="K57" s="346"/>
      <c r="L57" s="347"/>
      <c r="M57" s="347"/>
      <c r="N57" s="348"/>
      <c r="O57" s="68"/>
      <c r="P57" s="247" t="s">
        <v>172</v>
      </c>
      <c r="Q57" s="346"/>
      <c r="R57" s="347"/>
      <c r="S57" s="347"/>
      <c r="T57" s="348"/>
      <c r="U57" s="68"/>
      <c r="V57" s="68"/>
      <c r="W57" s="247" t="s">
        <v>155</v>
      </c>
      <c r="X57" s="349" t="str">
        <f>PROGRAM!AR12</f>
        <v>4 sets of triceps press downs 12-15 reps @ RPE 8 2x/wk
4 sets of biceps curls 12-15 reps @ RPE 8 2x/wk</v>
      </c>
      <c r="Y57" s="350"/>
      <c r="Z57" s="350"/>
      <c r="AA57" s="351"/>
    </row>
    <row r="58" spans="2:27" ht="32">
      <c r="C58" s="267"/>
      <c r="I58" s="68"/>
      <c r="O58" s="68"/>
      <c r="U58" s="68"/>
      <c r="V58" s="68"/>
    </row>
  </sheetData>
  <mergeCells count="240">
    <mergeCell ref="B52:B57"/>
    <mergeCell ref="D52:H52"/>
    <mergeCell ref="J52:N52"/>
    <mergeCell ref="P52:T52"/>
    <mergeCell ref="W52:AA52"/>
    <mergeCell ref="E56:F56"/>
    <mergeCell ref="G56:H56"/>
    <mergeCell ref="K56:L56"/>
    <mergeCell ref="M56:N56"/>
    <mergeCell ref="Q56:R56"/>
    <mergeCell ref="S56:T56"/>
    <mergeCell ref="E57:H57"/>
    <mergeCell ref="K57:N57"/>
    <mergeCell ref="Q57:T57"/>
    <mergeCell ref="X57:AA57"/>
    <mergeCell ref="X55:AA55"/>
    <mergeCell ref="X56:AA56"/>
    <mergeCell ref="E55:F55"/>
    <mergeCell ref="G55:H55"/>
    <mergeCell ref="K55:L55"/>
    <mergeCell ref="M55:N55"/>
    <mergeCell ref="Q55:R55"/>
    <mergeCell ref="S55:T55"/>
    <mergeCell ref="Q54:R54"/>
    <mergeCell ref="Q42:R42"/>
    <mergeCell ref="S42:T42"/>
    <mergeCell ref="X42:AA42"/>
    <mergeCell ref="E43:H43"/>
    <mergeCell ref="K43:N43"/>
    <mergeCell ref="Q43:T43"/>
    <mergeCell ref="X43:AA43"/>
    <mergeCell ref="B45:B50"/>
    <mergeCell ref="D45:H45"/>
    <mergeCell ref="J45:N45"/>
    <mergeCell ref="P45:T45"/>
    <mergeCell ref="W45:AA45"/>
    <mergeCell ref="E48:F48"/>
    <mergeCell ref="G48:H48"/>
    <mergeCell ref="K48:L48"/>
    <mergeCell ref="M48:N48"/>
    <mergeCell ref="Q48:R48"/>
    <mergeCell ref="S48:T48"/>
    <mergeCell ref="E49:F49"/>
    <mergeCell ref="G49:H49"/>
    <mergeCell ref="K49:L49"/>
    <mergeCell ref="M49:N49"/>
    <mergeCell ref="Q49:R49"/>
    <mergeCell ref="S49:T49"/>
    <mergeCell ref="K36:N36"/>
    <mergeCell ref="Q36:T36"/>
    <mergeCell ref="X36:AA36"/>
    <mergeCell ref="E33:F33"/>
    <mergeCell ref="G33:H33"/>
    <mergeCell ref="K33:L33"/>
    <mergeCell ref="M33:N33"/>
    <mergeCell ref="Q33:R33"/>
    <mergeCell ref="X34:AA34"/>
    <mergeCell ref="X35:AA35"/>
    <mergeCell ref="S33:T33"/>
    <mergeCell ref="X33:AA33"/>
    <mergeCell ref="X7:AA7"/>
    <mergeCell ref="E8:H8"/>
    <mergeCell ref="K8:N8"/>
    <mergeCell ref="Q8:T8"/>
    <mergeCell ref="X8:AA8"/>
    <mergeCell ref="S6:T6"/>
    <mergeCell ref="X6:AA6"/>
    <mergeCell ref="E29:H29"/>
    <mergeCell ref="K29:N29"/>
    <mergeCell ref="Q29:T29"/>
    <mergeCell ref="X29:AA29"/>
    <mergeCell ref="E7:F7"/>
    <mergeCell ref="G7:H7"/>
    <mergeCell ref="K7:L7"/>
    <mergeCell ref="M7:N7"/>
    <mergeCell ref="Q7:R7"/>
    <mergeCell ref="S7:T7"/>
    <mergeCell ref="Q15:T15"/>
    <mergeCell ref="X15:AA15"/>
    <mergeCell ref="S13:T13"/>
    <mergeCell ref="X13:AA13"/>
    <mergeCell ref="E14:F14"/>
    <mergeCell ref="G14:H14"/>
    <mergeCell ref="K14:L14"/>
    <mergeCell ref="W3:AA3"/>
    <mergeCell ref="E5:F5"/>
    <mergeCell ref="G5:H5"/>
    <mergeCell ref="K5:L5"/>
    <mergeCell ref="M5:N5"/>
    <mergeCell ref="Q5:R5"/>
    <mergeCell ref="S5:T5"/>
    <mergeCell ref="X5:AA5"/>
    <mergeCell ref="E6:F6"/>
    <mergeCell ref="G6:H6"/>
    <mergeCell ref="K6:L6"/>
    <mergeCell ref="M6:N6"/>
    <mergeCell ref="Q6:R6"/>
    <mergeCell ref="B10:B15"/>
    <mergeCell ref="D10:H10"/>
    <mergeCell ref="J10:N10"/>
    <mergeCell ref="P10:T10"/>
    <mergeCell ref="B3:B8"/>
    <mergeCell ref="D3:H3"/>
    <mergeCell ref="J3:N3"/>
    <mergeCell ref="P3:T3"/>
    <mergeCell ref="W10:AA10"/>
    <mergeCell ref="E12:F12"/>
    <mergeCell ref="G12:H12"/>
    <mergeCell ref="K12:L12"/>
    <mergeCell ref="M12:N12"/>
    <mergeCell ref="Q12:R12"/>
    <mergeCell ref="S12:T12"/>
    <mergeCell ref="X12:AA12"/>
    <mergeCell ref="E13:F13"/>
    <mergeCell ref="G13:H13"/>
    <mergeCell ref="K13:L13"/>
    <mergeCell ref="M13:N13"/>
    <mergeCell ref="Q13:R13"/>
    <mergeCell ref="X14:AA14"/>
    <mergeCell ref="E15:H15"/>
    <mergeCell ref="K15:N15"/>
    <mergeCell ref="M14:N14"/>
    <mergeCell ref="Q14:R14"/>
    <mergeCell ref="S14:T14"/>
    <mergeCell ref="B17:B22"/>
    <mergeCell ref="D17:H17"/>
    <mergeCell ref="J17:N17"/>
    <mergeCell ref="P17:T17"/>
    <mergeCell ref="W17:AA17"/>
    <mergeCell ref="E19:F19"/>
    <mergeCell ref="G19:H19"/>
    <mergeCell ref="K19:L19"/>
    <mergeCell ref="M19:N19"/>
    <mergeCell ref="Q19:R19"/>
    <mergeCell ref="S19:T19"/>
    <mergeCell ref="X19:AA19"/>
    <mergeCell ref="E20:F20"/>
    <mergeCell ref="G20:H20"/>
    <mergeCell ref="K20:L20"/>
    <mergeCell ref="M20:N20"/>
    <mergeCell ref="Q20:R20"/>
    <mergeCell ref="X21:AA21"/>
    <mergeCell ref="E22:H22"/>
    <mergeCell ref="K22:N22"/>
    <mergeCell ref="Q22:T22"/>
    <mergeCell ref="M26:N26"/>
    <mergeCell ref="Q26:R26"/>
    <mergeCell ref="X22:AA22"/>
    <mergeCell ref="S20:T20"/>
    <mergeCell ref="X20:AA20"/>
    <mergeCell ref="E21:F21"/>
    <mergeCell ref="G21:H21"/>
    <mergeCell ref="K21:L21"/>
    <mergeCell ref="M21:N21"/>
    <mergeCell ref="Q21:R21"/>
    <mergeCell ref="S21:T21"/>
    <mergeCell ref="X27:AA27"/>
    <mergeCell ref="B24:B29"/>
    <mergeCell ref="E28:F28"/>
    <mergeCell ref="G28:H28"/>
    <mergeCell ref="K28:L28"/>
    <mergeCell ref="M28:N28"/>
    <mergeCell ref="X28:AA28"/>
    <mergeCell ref="S26:T26"/>
    <mergeCell ref="X26:AA26"/>
    <mergeCell ref="E27:F27"/>
    <mergeCell ref="G27:H27"/>
    <mergeCell ref="K27:L27"/>
    <mergeCell ref="M27:N27"/>
    <mergeCell ref="Q27:R27"/>
    <mergeCell ref="S27:T27"/>
    <mergeCell ref="Q28:R28"/>
    <mergeCell ref="S28:T28"/>
    <mergeCell ref="D24:H24"/>
    <mergeCell ref="J24:N24"/>
    <mergeCell ref="P24:T24"/>
    <mergeCell ref="W24:AA24"/>
    <mergeCell ref="E26:F26"/>
    <mergeCell ref="G26:H26"/>
    <mergeCell ref="K26:L26"/>
    <mergeCell ref="E34:F34"/>
    <mergeCell ref="G34:H34"/>
    <mergeCell ref="K34:L34"/>
    <mergeCell ref="M34:N34"/>
    <mergeCell ref="Q34:R34"/>
    <mergeCell ref="S34:T34"/>
    <mergeCell ref="X40:AA40"/>
    <mergeCell ref="B38:B43"/>
    <mergeCell ref="D38:H38"/>
    <mergeCell ref="J38:N38"/>
    <mergeCell ref="P38:T38"/>
    <mergeCell ref="W38:AA38"/>
    <mergeCell ref="B31:B36"/>
    <mergeCell ref="D31:H31"/>
    <mergeCell ref="J31:N31"/>
    <mergeCell ref="P31:T31"/>
    <mergeCell ref="W31:AA31"/>
    <mergeCell ref="E35:F35"/>
    <mergeCell ref="G35:H35"/>
    <mergeCell ref="K35:L35"/>
    <mergeCell ref="M35:N35"/>
    <mergeCell ref="Q35:R35"/>
    <mergeCell ref="S35:T35"/>
    <mergeCell ref="E36:H36"/>
    <mergeCell ref="X47:AA47"/>
    <mergeCell ref="X41:AA41"/>
    <mergeCell ref="E40:F40"/>
    <mergeCell ref="G40:H40"/>
    <mergeCell ref="K40:L40"/>
    <mergeCell ref="M40:N40"/>
    <mergeCell ref="Q40:R40"/>
    <mergeCell ref="S40:T40"/>
    <mergeCell ref="E41:F41"/>
    <mergeCell ref="G41:H41"/>
    <mergeCell ref="K41:L41"/>
    <mergeCell ref="M41:N41"/>
    <mergeCell ref="Q41:R41"/>
    <mergeCell ref="S41:T41"/>
    <mergeCell ref="E42:F42"/>
    <mergeCell ref="G42:H42"/>
    <mergeCell ref="K42:L42"/>
    <mergeCell ref="M42:N42"/>
    <mergeCell ref="E47:F47"/>
    <mergeCell ref="G47:H47"/>
    <mergeCell ref="K47:L47"/>
    <mergeCell ref="M47:N47"/>
    <mergeCell ref="Q47:R47"/>
    <mergeCell ref="S47:T47"/>
    <mergeCell ref="S54:T54"/>
    <mergeCell ref="X48:AA48"/>
    <mergeCell ref="X49:AA49"/>
    <mergeCell ref="E50:H50"/>
    <mergeCell ref="K50:N50"/>
    <mergeCell ref="Q50:T50"/>
    <mergeCell ref="X50:AA50"/>
    <mergeCell ref="X54:AA54"/>
    <mergeCell ref="E54:F54"/>
    <mergeCell ref="G54:H54"/>
    <mergeCell ref="K54:L54"/>
    <mergeCell ref="M54:N54"/>
  </mergeCells>
  <conditionalFormatting sqref="E6:E8 G6:G7">
    <cfRule type="cellIs" dxfId="336" priority="261" operator="equal">
      <formula>0</formula>
    </cfRule>
  </conditionalFormatting>
  <conditionalFormatting sqref="K8:N8 K6:K7 M6:M7">
    <cfRule type="cellIs" dxfId="335" priority="259" operator="equal">
      <formula>0</formula>
    </cfRule>
  </conditionalFormatting>
  <conditionalFormatting sqref="E5 G5">
    <cfRule type="cellIs" dxfId="334" priority="260" operator="equal">
      <formula>0</formula>
    </cfRule>
  </conditionalFormatting>
  <conditionalFormatting sqref="K5 M5">
    <cfRule type="cellIs" dxfId="333" priority="258" operator="equal">
      <formula>0</formula>
    </cfRule>
  </conditionalFormatting>
  <conditionalFormatting sqref="Q8:T8 Q6:Q7 S6:S7">
    <cfRule type="cellIs" dxfId="332" priority="257" operator="equal">
      <formula>0</formula>
    </cfRule>
  </conditionalFormatting>
  <conditionalFormatting sqref="Q5 S5">
    <cfRule type="cellIs" dxfId="331" priority="256" operator="equal">
      <formula>0</formula>
    </cfRule>
  </conditionalFormatting>
  <conditionalFormatting sqref="X6">
    <cfRule type="cellIs" dxfId="330" priority="253" operator="equal">
      <formula>0</formula>
    </cfRule>
  </conditionalFormatting>
  <conditionalFormatting sqref="X5">
    <cfRule type="cellIs" dxfId="329" priority="252" operator="equal">
      <formula>0</formula>
    </cfRule>
  </conditionalFormatting>
  <conditionalFormatting sqref="X7">
    <cfRule type="cellIs" dxfId="328" priority="193" operator="equal">
      <formula>0</formula>
    </cfRule>
  </conditionalFormatting>
  <conditionalFormatting sqref="X8">
    <cfRule type="cellIs" dxfId="327" priority="192" operator="equal">
      <formula>0</formula>
    </cfRule>
  </conditionalFormatting>
  <conditionalFormatting sqref="E13:E15 G13:G14">
    <cfRule type="cellIs" dxfId="326" priority="80" operator="equal">
      <formula>0</formula>
    </cfRule>
  </conditionalFormatting>
  <conditionalFormatting sqref="K15:N15 K13:K14 M13:M14">
    <cfRule type="cellIs" dxfId="325" priority="78" operator="equal">
      <formula>0</formula>
    </cfRule>
  </conditionalFormatting>
  <conditionalFormatting sqref="E12 G12">
    <cfRule type="cellIs" dxfId="324" priority="79" operator="equal">
      <formula>0</formula>
    </cfRule>
  </conditionalFormatting>
  <conditionalFormatting sqref="K12 M12">
    <cfRule type="cellIs" dxfId="323" priority="77" operator="equal">
      <formula>0</formula>
    </cfRule>
  </conditionalFormatting>
  <conditionalFormatting sqref="Q15:T15 Q13:Q14 S13:S14">
    <cfRule type="cellIs" dxfId="322" priority="76" operator="equal">
      <formula>0</formula>
    </cfRule>
  </conditionalFormatting>
  <conditionalFormatting sqref="Q12 S12">
    <cfRule type="cellIs" dxfId="321" priority="75" operator="equal">
      <formula>0</formula>
    </cfRule>
  </conditionalFormatting>
  <conditionalFormatting sqref="X13">
    <cfRule type="cellIs" dxfId="320" priority="74" operator="equal">
      <formula>0</formula>
    </cfRule>
  </conditionalFormatting>
  <conditionalFormatting sqref="X12">
    <cfRule type="cellIs" dxfId="319" priority="73" operator="equal">
      <formula>0</formula>
    </cfRule>
  </conditionalFormatting>
  <conditionalFormatting sqref="X14">
    <cfRule type="cellIs" dxfId="318" priority="72" operator="equal">
      <formula>0</formula>
    </cfRule>
  </conditionalFormatting>
  <conditionalFormatting sqref="X15">
    <cfRule type="cellIs" dxfId="317" priority="71" operator="equal">
      <formula>0</formula>
    </cfRule>
  </conditionalFormatting>
  <conditionalFormatting sqref="E20:E22 G20:G21">
    <cfRule type="cellIs" dxfId="316" priority="70" operator="equal">
      <formula>0</formula>
    </cfRule>
  </conditionalFormatting>
  <conditionalFormatting sqref="K22:N22 K20:K21 M20:M21">
    <cfRule type="cellIs" dxfId="315" priority="68" operator="equal">
      <formula>0</formula>
    </cfRule>
  </conditionalFormatting>
  <conditionalFormatting sqref="E19 G19">
    <cfRule type="cellIs" dxfId="314" priority="69" operator="equal">
      <formula>0</formula>
    </cfRule>
  </conditionalFormatting>
  <conditionalFormatting sqref="K19 M19">
    <cfRule type="cellIs" dxfId="313" priority="67" operator="equal">
      <formula>0</formula>
    </cfRule>
  </conditionalFormatting>
  <conditionalFormatting sqref="Q22:T22 Q20:Q21 S20:S21">
    <cfRule type="cellIs" dxfId="312" priority="66" operator="equal">
      <formula>0</formula>
    </cfRule>
  </conditionalFormatting>
  <conditionalFormatting sqref="Q19 S19">
    <cfRule type="cellIs" dxfId="311" priority="65" operator="equal">
      <formula>0</formula>
    </cfRule>
  </conditionalFormatting>
  <conditionalFormatting sqref="X20">
    <cfRule type="cellIs" dxfId="310" priority="64" operator="equal">
      <formula>0</formula>
    </cfRule>
  </conditionalFormatting>
  <conditionalFormatting sqref="X19">
    <cfRule type="cellIs" dxfId="309" priority="63" operator="equal">
      <formula>0</formula>
    </cfRule>
  </conditionalFormatting>
  <conditionalFormatting sqref="X21">
    <cfRule type="cellIs" dxfId="308" priority="62" operator="equal">
      <formula>0</formula>
    </cfRule>
  </conditionalFormatting>
  <conditionalFormatting sqref="X22">
    <cfRule type="cellIs" dxfId="307" priority="61" operator="equal">
      <formula>0</formula>
    </cfRule>
  </conditionalFormatting>
  <conditionalFormatting sqref="E27:E29 G27:G28">
    <cfRule type="cellIs" dxfId="306" priority="60" operator="equal">
      <formula>0</formula>
    </cfRule>
  </conditionalFormatting>
  <conditionalFormatting sqref="K29:N29 K27:K28 M27:M28">
    <cfRule type="cellIs" dxfId="305" priority="58" operator="equal">
      <formula>0</formula>
    </cfRule>
  </conditionalFormatting>
  <conditionalFormatting sqref="E26 G26">
    <cfRule type="cellIs" dxfId="304" priority="59" operator="equal">
      <formula>0</formula>
    </cfRule>
  </conditionalFormatting>
  <conditionalFormatting sqref="K26 M26">
    <cfRule type="cellIs" dxfId="303" priority="57" operator="equal">
      <formula>0</formula>
    </cfRule>
  </conditionalFormatting>
  <conditionalFormatting sqref="Q29:T29 Q27:Q28 S27:S28">
    <cfRule type="cellIs" dxfId="302" priority="56" operator="equal">
      <formula>0</formula>
    </cfRule>
  </conditionalFormatting>
  <conditionalFormatting sqref="Q26 S26">
    <cfRule type="cellIs" dxfId="301" priority="55" operator="equal">
      <formula>0</formula>
    </cfRule>
  </conditionalFormatting>
  <conditionalFormatting sqref="X27">
    <cfRule type="cellIs" dxfId="300" priority="54" operator="equal">
      <formula>0</formula>
    </cfRule>
  </conditionalFormatting>
  <conditionalFormatting sqref="X26">
    <cfRule type="cellIs" dxfId="299" priority="53" operator="equal">
      <formula>0</formula>
    </cfRule>
  </conditionalFormatting>
  <conditionalFormatting sqref="X28">
    <cfRule type="cellIs" dxfId="298" priority="52" operator="equal">
      <formula>0</formula>
    </cfRule>
  </conditionalFormatting>
  <conditionalFormatting sqref="X29">
    <cfRule type="cellIs" dxfId="297" priority="51" operator="equal">
      <formula>0</formula>
    </cfRule>
  </conditionalFormatting>
  <conditionalFormatting sqref="E34:E36 G34:G35">
    <cfRule type="cellIs" dxfId="296" priority="50" operator="equal">
      <formula>0</formula>
    </cfRule>
  </conditionalFormatting>
  <conditionalFormatting sqref="K36:N36 K34:K35 M34:M35">
    <cfRule type="cellIs" dxfId="295" priority="48" operator="equal">
      <formula>0</formula>
    </cfRule>
  </conditionalFormatting>
  <conditionalFormatting sqref="E33 G33">
    <cfRule type="cellIs" dxfId="294" priority="49" operator="equal">
      <formula>0</formula>
    </cfRule>
  </conditionalFormatting>
  <conditionalFormatting sqref="K33 M33">
    <cfRule type="cellIs" dxfId="293" priority="47" operator="equal">
      <formula>0</formula>
    </cfRule>
  </conditionalFormatting>
  <conditionalFormatting sqref="Q36:T36 Q34:Q35 S34:S35">
    <cfRule type="cellIs" dxfId="292" priority="46" operator="equal">
      <formula>0</formula>
    </cfRule>
  </conditionalFormatting>
  <conditionalFormatting sqref="Q33 S33">
    <cfRule type="cellIs" dxfId="291" priority="45" operator="equal">
      <formula>0</formula>
    </cfRule>
  </conditionalFormatting>
  <conditionalFormatting sqref="X34">
    <cfRule type="cellIs" dxfId="290" priority="44" operator="equal">
      <formula>0</formula>
    </cfRule>
  </conditionalFormatting>
  <conditionalFormatting sqref="X33">
    <cfRule type="cellIs" dxfId="289" priority="43" operator="equal">
      <formula>0</formula>
    </cfRule>
  </conditionalFormatting>
  <conditionalFormatting sqref="X35">
    <cfRule type="cellIs" dxfId="288" priority="42" operator="equal">
      <formula>0</formula>
    </cfRule>
  </conditionalFormatting>
  <conditionalFormatting sqref="X36">
    <cfRule type="cellIs" dxfId="287" priority="41" operator="equal">
      <formula>0</formula>
    </cfRule>
  </conditionalFormatting>
  <conditionalFormatting sqref="E41:E43 G41:G42">
    <cfRule type="cellIs" dxfId="286" priority="40" operator="equal">
      <formula>0</formula>
    </cfRule>
  </conditionalFormatting>
  <conditionalFormatting sqref="K43:N43 K41:K42 M41:M42">
    <cfRule type="cellIs" dxfId="285" priority="38" operator="equal">
      <formula>0</formula>
    </cfRule>
  </conditionalFormatting>
  <conditionalFormatting sqref="E40 G40">
    <cfRule type="cellIs" dxfId="284" priority="39" operator="equal">
      <formula>0</formula>
    </cfRule>
  </conditionalFormatting>
  <conditionalFormatting sqref="K40 M40">
    <cfRule type="cellIs" dxfId="283" priority="37" operator="equal">
      <formula>0</formula>
    </cfRule>
  </conditionalFormatting>
  <conditionalFormatting sqref="Q43:T43 Q41:Q42 S41:S42">
    <cfRule type="cellIs" dxfId="282" priority="36" operator="equal">
      <formula>0</formula>
    </cfRule>
  </conditionalFormatting>
  <conditionalFormatting sqref="Q40 S40">
    <cfRule type="cellIs" dxfId="281" priority="35" operator="equal">
      <formula>0</formula>
    </cfRule>
  </conditionalFormatting>
  <conditionalFormatting sqref="X41">
    <cfRule type="cellIs" dxfId="280" priority="34" operator="equal">
      <formula>0</formula>
    </cfRule>
  </conditionalFormatting>
  <conditionalFormatting sqref="X40">
    <cfRule type="cellIs" dxfId="279" priority="33" operator="equal">
      <formula>0</formula>
    </cfRule>
  </conditionalFormatting>
  <conditionalFormatting sqref="X42">
    <cfRule type="cellIs" dxfId="278" priority="32" operator="equal">
      <formula>0</formula>
    </cfRule>
  </conditionalFormatting>
  <conditionalFormatting sqref="X43">
    <cfRule type="cellIs" dxfId="277" priority="31" operator="equal">
      <formula>0</formula>
    </cfRule>
  </conditionalFormatting>
  <conditionalFormatting sqref="E48:E50 G48:G49">
    <cfRule type="cellIs" dxfId="276" priority="30" operator="equal">
      <formula>0</formula>
    </cfRule>
  </conditionalFormatting>
  <conditionalFormatting sqref="K50:N50 K48:K49 M48:M49">
    <cfRule type="cellIs" dxfId="275" priority="28" operator="equal">
      <formula>0</formula>
    </cfRule>
  </conditionalFormatting>
  <conditionalFormatting sqref="E47 G47">
    <cfRule type="cellIs" dxfId="274" priority="29" operator="equal">
      <formula>0</formula>
    </cfRule>
  </conditionalFormatting>
  <conditionalFormatting sqref="K47 M47">
    <cfRule type="cellIs" dxfId="273" priority="27" operator="equal">
      <formula>0</formula>
    </cfRule>
  </conditionalFormatting>
  <conditionalFormatting sqref="Q50:T50 Q48:Q49 S48:S49">
    <cfRule type="cellIs" dxfId="272" priority="26" operator="equal">
      <formula>0</formula>
    </cfRule>
  </conditionalFormatting>
  <conditionalFormatting sqref="Q47 S47">
    <cfRule type="cellIs" dxfId="271" priority="25" operator="equal">
      <formula>0</formula>
    </cfRule>
  </conditionalFormatting>
  <conditionalFormatting sqref="X48">
    <cfRule type="cellIs" dxfId="270" priority="24" operator="equal">
      <formula>0</formula>
    </cfRule>
  </conditionalFormatting>
  <conditionalFormatting sqref="X47">
    <cfRule type="cellIs" dxfId="269" priority="23" operator="equal">
      <formula>0</formula>
    </cfRule>
  </conditionalFormatting>
  <conditionalFormatting sqref="X49">
    <cfRule type="cellIs" dxfId="268" priority="22" operator="equal">
      <formula>0</formula>
    </cfRule>
  </conditionalFormatting>
  <conditionalFormatting sqref="X50">
    <cfRule type="cellIs" dxfId="267" priority="21" operator="equal">
      <formula>0</formula>
    </cfRule>
  </conditionalFormatting>
  <conditionalFormatting sqref="E55:E57 G55:G56">
    <cfRule type="cellIs" dxfId="266" priority="20" operator="equal">
      <formula>0</formula>
    </cfRule>
  </conditionalFormatting>
  <conditionalFormatting sqref="K57:N57 K55:K56 M55:M56">
    <cfRule type="cellIs" dxfId="265" priority="18" operator="equal">
      <formula>0</formula>
    </cfRule>
  </conditionalFormatting>
  <conditionalFormatting sqref="E54 G54">
    <cfRule type="cellIs" dxfId="264" priority="19" operator="equal">
      <formula>0</formula>
    </cfRule>
  </conditionalFormatting>
  <conditionalFormatting sqref="K54 M54">
    <cfRule type="cellIs" dxfId="263" priority="17" operator="equal">
      <formula>0</formula>
    </cfRule>
  </conditionalFormatting>
  <conditionalFormatting sqref="Q57:T57 Q55:Q56 S55:S56">
    <cfRule type="cellIs" dxfId="262" priority="16" operator="equal">
      <formula>0</formula>
    </cfRule>
  </conditionalFormatting>
  <conditionalFormatting sqref="Q54 S54">
    <cfRule type="cellIs" dxfId="261" priority="15" operator="equal">
      <formula>0</formula>
    </cfRule>
  </conditionalFormatting>
  <conditionalFormatting sqref="X55">
    <cfRule type="cellIs" dxfId="260" priority="14" operator="equal">
      <formula>0</formula>
    </cfRule>
  </conditionalFormatting>
  <conditionalFormatting sqref="X54">
    <cfRule type="cellIs" dxfId="259" priority="13" operator="equal">
      <formula>0</formula>
    </cfRule>
  </conditionalFormatting>
  <conditionalFormatting sqref="X56">
    <cfRule type="cellIs" dxfId="258" priority="12" operator="equal">
      <formula>0</formula>
    </cfRule>
  </conditionalFormatting>
  <conditionalFormatting sqref="X57">
    <cfRule type="cellIs" dxfId="257" priority="11" operator="equal">
      <formula>0</formula>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tabColor rgb="FF800F20"/>
  </sheetPr>
  <dimension ref="A1:X161"/>
  <sheetViews>
    <sheetView showGridLines="0" zoomScale="60" zoomScaleNormal="60" zoomScaleSheetLayoutView="80" workbookViewId="0">
      <selection activeCell="L4" sqref="L4:T14"/>
    </sheetView>
  </sheetViews>
  <sheetFormatPr baseColWidth="10" defaultColWidth="10.83203125" defaultRowHeight="16"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1"/>
      <c r="B1" s="1"/>
      <c r="C1" s="1"/>
      <c r="D1" s="1"/>
      <c r="F1" s="99"/>
      <c r="H1" s="459">
        <v>1</v>
      </c>
      <c r="I1" s="459"/>
      <c r="J1" s="459"/>
      <c r="K1" s="459"/>
      <c r="L1" s="459"/>
      <c r="M1" s="459"/>
      <c r="N1" s="459"/>
      <c r="O1" s="459"/>
      <c r="P1" s="459"/>
      <c r="Q1" s="459"/>
      <c r="R1" s="459"/>
      <c r="S1" s="459"/>
      <c r="T1" s="459"/>
      <c r="U1" s="63"/>
    </row>
    <row r="2" spans="1:24" ht="15" customHeight="1" thickBot="1">
      <c r="A2" s="1"/>
      <c r="B2" s="1"/>
      <c r="C2" s="1"/>
      <c r="D2" s="1"/>
      <c r="E2" s="1"/>
      <c r="F2" s="1"/>
      <c r="G2" s="64"/>
      <c r="H2" s="64"/>
      <c r="I2" s="64"/>
      <c r="J2" s="64"/>
      <c r="K2" s="64"/>
      <c r="L2" s="64"/>
      <c r="M2" s="64"/>
      <c r="N2" s="64"/>
      <c r="O2" s="64"/>
      <c r="P2" s="64"/>
      <c r="Q2" s="64"/>
      <c r="R2" s="64"/>
      <c r="S2" s="64"/>
      <c r="T2" s="64"/>
      <c r="U2" s="64"/>
    </row>
    <row r="3" spans="1:24" ht="60" customHeight="1" thickBot="1">
      <c r="A3" s="1"/>
      <c r="B3" s="453">
        <f>H1</f>
        <v>1</v>
      </c>
      <c r="C3" s="1"/>
      <c r="D3" s="412" t="s">
        <v>75</v>
      </c>
      <c r="E3" s="413"/>
      <c r="F3" s="413"/>
      <c r="G3" s="413"/>
      <c r="H3" s="413"/>
      <c r="I3" s="413"/>
      <c r="J3" s="414"/>
      <c r="K3" s="117"/>
      <c r="L3" s="403" t="s">
        <v>84</v>
      </c>
      <c r="M3" s="404"/>
      <c r="N3" s="404"/>
      <c r="O3" s="404"/>
      <c r="P3" s="404"/>
      <c r="Q3" s="404"/>
      <c r="R3" s="404"/>
      <c r="S3" s="404"/>
      <c r="T3" s="405"/>
      <c r="U3" s="64"/>
      <c r="V3" s="64"/>
      <c r="W3" s="64"/>
      <c r="X3" s="64"/>
    </row>
    <row r="4" spans="1:24" ht="60" customHeight="1" thickBot="1">
      <c r="A4" s="1"/>
      <c r="B4" s="453"/>
      <c r="C4" s="1"/>
      <c r="D4" s="460" t="s">
        <v>74</v>
      </c>
      <c r="E4" s="461"/>
      <c r="F4" s="223" t="s">
        <v>42</v>
      </c>
      <c r="G4" s="223" t="s">
        <v>41</v>
      </c>
      <c r="H4" s="224" t="s">
        <v>68</v>
      </c>
      <c r="I4" s="418" t="s">
        <v>66</v>
      </c>
      <c r="J4" s="419"/>
      <c r="K4" s="117"/>
      <c r="L4" s="423" t="s">
        <v>247</v>
      </c>
      <c r="M4" s="424"/>
      <c r="N4" s="424"/>
      <c r="O4" s="424"/>
      <c r="P4" s="424"/>
      <c r="Q4" s="424"/>
      <c r="R4" s="424"/>
      <c r="S4" s="424"/>
      <c r="T4" s="425"/>
      <c r="U4" s="68"/>
      <c r="V4" s="68"/>
      <c r="W4" s="68"/>
      <c r="X4" s="68"/>
    </row>
    <row r="5" spans="1:24" ht="50" customHeight="1">
      <c r="A5" s="1"/>
      <c r="B5" s="453"/>
      <c r="C5" s="1"/>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426"/>
      <c r="M5" s="427"/>
      <c r="N5" s="427"/>
      <c r="O5" s="427"/>
      <c r="P5" s="427"/>
      <c r="Q5" s="427"/>
      <c r="R5" s="427"/>
      <c r="S5" s="427"/>
      <c r="T5" s="428"/>
      <c r="U5" s="64"/>
      <c r="V5" s="64"/>
      <c r="W5" s="64"/>
      <c r="X5" s="64"/>
    </row>
    <row r="6" spans="1:24" ht="50" customHeight="1">
      <c r="A6" s="1"/>
      <c r="B6" s="453"/>
      <c r="C6" s="1"/>
      <c r="D6" s="406" t="s">
        <v>70</v>
      </c>
      <c r="E6" s="407"/>
      <c r="F6" s="207">
        <f t="shared" ca="1" si="0"/>
        <v>0</v>
      </c>
      <c r="G6" s="67">
        <f t="shared" ca="1" si="0"/>
        <v>0</v>
      </c>
      <c r="H6" s="154">
        <f t="shared" ca="1" si="0"/>
        <v>0</v>
      </c>
      <c r="I6" s="410">
        <f t="shared" ca="1" si="0"/>
        <v>0</v>
      </c>
      <c r="J6" s="411"/>
      <c r="K6" s="117"/>
      <c r="L6" s="426"/>
      <c r="M6" s="427"/>
      <c r="N6" s="427"/>
      <c r="O6" s="427"/>
      <c r="P6" s="427"/>
      <c r="Q6" s="427"/>
      <c r="R6" s="427"/>
      <c r="S6" s="427"/>
      <c r="T6" s="428"/>
      <c r="U6" s="65"/>
      <c r="V6" s="65"/>
      <c r="W6" s="65"/>
      <c r="X6" s="65"/>
    </row>
    <row r="7" spans="1:24" ht="50" customHeight="1">
      <c r="A7" s="1"/>
      <c r="B7" s="453"/>
      <c r="C7" s="1"/>
      <c r="D7" s="406" t="s">
        <v>8</v>
      </c>
      <c r="E7" s="407"/>
      <c r="F7" s="207">
        <f t="shared" ca="1" si="0"/>
        <v>0</v>
      </c>
      <c r="G7" s="67">
        <f t="shared" ca="1" si="0"/>
        <v>0</v>
      </c>
      <c r="H7" s="154">
        <f t="shared" ca="1" si="0"/>
        <v>0</v>
      </c>
      <c r="I7" s="410">
        <f t="shared" ca="1" si="0"/>
        <v>0</v>
      </c>
      <c r="J7" s="411"/>
      <c r="K7" s="117"/>
      <c r="L7" s="426"/>
      <c r="M7" s="427"/>
      <c r="N7" s="427"/>
      <c r="O7" s="427"/>
      <c r="P7" s="427"/>
      <c r="Q7" s="427"/>
      <c r="R7" s="427"/>
      <c r="S7" s="427"/>
      <c r="T7" s="428"/>
      <c r="U7" s="65"/>
      <c r="V7" s="65"/>
      <c r="W7" s="65"/>
      <c r="X7" s="65"/>
    </row>
    <row r="8" spans="1:24" ht="50" customHeight="1">
      <c r="A8" s="1"/>
      <c r="B8" s="453"/>
      <c r="C8" s="1"/>
      <c r="D8" s="406" t="s">
        <v>5</v>
      </c>
      <c r="E8" s="407"/>
      <c r="F8" s="207">
        <f t="shared" ca="1" si="0"/>
        <v>0</v>
      </c>
      <c r="G8" s="67">
        <f t="shared" ca="1" si="0"/>
        <v>0</v>
      </c>
      <c r="H8" s="154">
        <f t="shared" ca="1" si="0"/>
        <v>0</v>
      </c>
      <c r="I8" s="410">
        <f t="shared" ca="1" si="0"/>
        <v>0</v>
      </c>
      <c r="J8" s="411"/>
      <c r="K8" s="117"/>
      <c r="L8" s="426"/>
      <c r="M8" s="427"/>
      <c r="N8" s="427"/>
      <c r="O8" s="427"/>
      <c r="P8" s="427"/>
      <c r="Q8" s="427"/>
      <c r="R8" s="427"/>
      <c r="S8" s="427"/>
      <c r="T8" s="428"/>
      <c r="U8" s="65"/>
      <c r="V8" s="65"/>
      <c r="W8" s="65"/>
      <c r="X8" s="65"/>
    </row>
    <row r="9" spans="1:24" ht="50" customHeight="1">
      <c r="A9" s="1"/>
      <c r="B9" s="453"/>
      <c r="C9" s="1"/>
      <c r="D9" s="406"/>
      <c r="E9" s="407"/>
      <c r="F9" s="207"/>
      <c r="G9" s="67"/>
      <c r="H9" s="154"/>
      <c r="I9" s="410"/>
      <c r="J9" s="411"/>
      <c r="K9" s="117"/>
      <c r="L9" s="426"/>
      <c r="M9" s="427"/>
      <c r="N9" s="427"/>
      <c r="O9" s="427"/>
      <c r="P9" s="427"/>
      <c r="Q9" s="427"/>
      <c r="R9" s="427"/>
      <c r="S9" s="427"/>
      <c r="T9" s="428"/>
      <c r="U9" s="65"/>
      <c r="V9" s="65"/>
      <c r="W9" s="65"/>
      <c r="X9" s="65"/>
    </row>
    <row r="10" spans="1:24" ht="50" customHeight="1">
      <c r="A10" s="206"/>
      <c r="B10" s="453"/>
      <c r="C10" s="206"/>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426"/>
      <c r="M10" s="427"/>
      <c r="N10" s="427"/>
      <c r="O10" s="427"/>
      <c r="P10" s="427"/>
      <c r="Q10" s="427"/>
      <c r="R10" s="427"/>
      <c r="S10" s="427"/>
      <c r="T10" s="428"/>
      <c r="U10" s="68"/>
      <c r="V10" s="68"/>
      <c r="W10" s="68"/>
      <c r="X10" s="68"/>
    </row>
    <row r="11" spans="1:24" ht="50" customHeight="1">
      <c r="A11" s="206"/>
      <c r="B11" s="453"/>
      <c r="C11" s="206"/>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426"/>
      <c r="M11" s="427"/>
      <c r="N11" s="427"/>
      <c r="O11" s="427"/>
      <c r="P11" s="427"/>
      <c r="Q11" s="427"/>
      <c r="R11" s="427"/>
      <c r="S11" s="427"/>
      <c r="T11" s="428"/>
      <c r="U11" s="68"/>
      <c r="V11" s="68"/>
      <c r="W11" s="68"/>
      <c r="X11" s="68"/>
    </row>
    <row r="12" spans="1:24" ht="50" customHeight="1">
      <c r="A12" s="206"/>
      <c r="B12" s="453"/>
      <c r="C12" s="206"/>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426"/>
      <c r="M12" s="427"/>
      <c r="N12" s="427"/>
      <c r="O12" s="427"/>
      <c r="P12" s="427"/>
      <c r="Q12" s="427"/>
      <c r="R12" s="427"/>
      <c r="S12" s="427"/>
      <c r="T12" s="428"/>
      <c r="U12" s="68"/>
      <c r="V12" s="68"/>
      <c r="W12" s="68"/>
      <c r="X12" s="68"/>
    </row>
    <row r="13" spans="1:24" ht="50" customHeight="1">
      <c r="A13" s="206"/>
      <c r="B13" s="453"/>
      <c r="C13" s="206"/>
      <c r="D13" s="406" t="s">
        <v>143</v>
      </c>
      <c r="E13" s="407"/>
      <c r="F13" s="207"/>
      <c r="G13" s="67"/>
      <c r="H13" s="154"/>
      <c r="I13" s="410"/>
      <c r="J13" s="411"/>
      <c r="K13" s="117"/>
      <c r="L13" s="426"/>
      <c r="M13" s="427"/>
      <c r="N13" s="427"/>
      <c r="O13" s="427"/>
      <c r="P13" s="427"/>
      <c r="Q13" s="427"/>
      <c r="R13" s="427"/>
      <c r="S13" s="427"/>
      <c r="T13" s="428"/>
      <c r="U13" s="68"/>
      <c r="V13" s="68"/>
      <c r="W13" s="68"/>
      <c r="X13" s="68"/>
    </row>
    <row r="14" spans="1:24" ht="50" customHeight="1" thickBot="1">
      <c r="A14" s="1"/>
      <c r="B14" s="453"/>
      <c r="C14" s="1"/>
      <c r="D14" s="406"/>
      <c r="E14" s="407"/>
      <c r="F14" s="207"/>
      <c r="G14" s="67"/>
      <c r="H14" s="154"/>
      <c r="I14" s="410"/>
      <c r="J14" s="411"/>
      <c r="K14" s="117"/>
      <c r="L14" s="429"/>
      <c r="M14" s="430"/>
      <c r="N14" s="430"/>
      <c r="O14" s="430"/>
      <c r="P14" s="430"/>
      <c r="Q14" s="430"/>
      <c r="R14" s="430"/>
      <c r="S14" s="430"/>
      <c r="T14" s="431"/>
      <c r="U14" s="65"/>
      <c r="V14" s="65"/>
      <c r="W14" s="65"/>
      <c r="X14" s="65"/>
    </row>
    <row r="15" spans="1:24" ht="50" customHeight="1">
      <c r="A15" s="1"/>
      <c r="B15" s="453"/>
      <c r="C15" s="1"/>
      <c r="D15" s="406" t="s">
        <v>144</v>
      </c>
      <c r="E15" s="407"/>
      <c r="F15" s="207">
        <f>SUM(Q29:Q37)</f>
        <v>0</v>
      </c>
      <c r="G15" s="67">
        <f>Q41</f>
        <v>0</v>
      </c>
      <c r="H15" s="154">
        <f>Q40</f>
        <v>0</v>
      </c>
      <c r="I15" s="410">
        <f ca="1">Q38</f>
        <v>0</v>
      </c>
      <c r="J15" s="411"/>
      <c r="K15" s="117"/>
      <c r="L15" s="211"/>
      <c r="M15" s="212"/>
      <c r="N15" s="212"/>
      <c r="O15" s="212"/>
      <c r="P15" s="212"/>
      <c r="Q15" s="212"/>
      <c r="R15" s="212"/>
      <c r="S15" s="212"/>
      <c r="T15" s="213"/>
      <c r="U15" s="65"/>
      <c r="V15" s="65"/>
      <c r="W15" s="65"/>
      <c r="X15" s="65"/>
    </row>
    <row r="16" spans="1:24" ht="50" customHeight="1">
      <c r="A16" s="1"/>
      <c r="B16" s="453"/>
      <c r="C16" s="1"/>
      <c r="D16" s="406" t="s">
        <v>71</v>
      </c>
      <c r="E16" s="407"/>
      <c r="F16" s="207">
        <f>SUM(Q53:Q61)</f>
        <v>0</v>
      </c>
      <c r="G16" s="67">
        <f>SUM(R53:R61)</f>
        <v>0</v>
      </c>
      <c r="H16" s="154">
        <f>Q64</f>
        <v>0</v>
      </c>
      <c r="I16" s="410">
        <f ca="1">Q62</f>
        <v>0</v>
      </c>
      <c r="J16" s="411"/>
      <c r="K16" s="117"/>
      <c r="L16" s="211"/>
      <c r="M16" s="212"/>
      <c r="N16" s="212"/>
      <c r="O16" s="212"/>
      <c r="P16" s="212"/>
      <c r="Q16" s="212"/>
      <c r="R16" s="212"/>
      <c r="S16" s="212"/>
      <c r="T16" s="213"/>
      <c r="U16" s="65"/>
      <c r="V16" s="65"/>
      <c r="W16" s="65"/>
      <c r="X16" s="65"/>
    </row>
    <row r="17" spans="1:24" ht="50" customHeight="1" thickBot="1">
      <c r="A17" s="206"/>
      <c r="B17" s="453"/>
      <c r="C17" s="206"/>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211"/>
      <c r="M17" s="212"/>
      <c r="N17" s="212"/>
      <c r="O17" s="212"/>
      <c r="P17" s="212"/>
      <c r="Q17" s="212"/>
      <c r="R17" s="212"/>
      <c r="S17" s="212"/>
      <c r="T17" s="213"/>
      <c r="U17" s="68"/>
      <c r="V17" s="68"/>
      <c r="W17" s="68"/>
      <c r="X17" s="68"/>
    </row>
    <row r="18" spans="1:24" ht="50" customHeight="1" thickTop="1" thickBot="1">
      <c r="A18" s="1"/>
      <c r="B18" s="453"/>
      <c r="C18" s="1"/>
      <c r="D18" s="408" t="s">
        <v>64</v>
      </c>
      <c r="E18" s="409"/>
      <c r="F18" s="207">
        <f t="shared" ca="1" si="2"/>
        <v>0</v>
      </c>
      <c r="G18" s="67">
        <f t="shared" ca="1" si="2"/>
        <v>0</v>
      </c>
      <c r="H18" s="154">
        <f t="shared" ca="1" si="2"/>
        <v>0</v>
      </c>
      <c r="I18" s="410">
        <f t="shared" ca="1" si="2"/>
        <v>0</v>
      </c>
      <c r="J18" s="411"/>
      <c r="K18" s="117"/>
      <c r="L18" s="211"/>
      <c r="M18" s="212"/>
      <c r="N18" s="212"/>
      <c r="O18" s="212"/>
      <c r="P18" s="212"/>
      <c r="Q18" s="212"/>
      <c r="R18" s="212"/>
      <c r="S18" s="212"/>
      <c r="T18" s="213"/>
      <c r="U18" s="65"/>
      <c r="V18" s="65"/>
      <c r="W18" s="65"/>
      <c r="X18" s="65"/>
    </row>
    <row r="19" spans="1:24" ht="50" customHeight="1" thickTop="1" thickBot="1">
      <c r="A19" s="1"/>
      <c r="B19" s="453"/>
      <c r="C19" s="1"/>
      <c r="D19" s="454" t="s">
        <v>72</v>
      </c>
      <c r="E19" s="455"/>
      <c r="F19" s="219">
        <f ca="1">SUMIF(F5:F18,"&lt;&gt;#N/A")</f>
        <v>0</v>
      </c>
      <c r="G19" s="217">
        <f ca="1">SUMIF(G5:G18,"&lt;&gt;#N/A")</f>
        <v>0</v>
      </c>
      <c r="H19" s="218">
        <f ca="1">AVERAGEIF(H5:H18,"&lt;&gt;#N/A")</f>
        <v>0</v>
      </c>
      <c r="I19" s="456">
        <f ca="1">SUMIF(I5:I18,"&lt;&gt;#N/A")</f>
        <v>0</v>
      </c>
      <c r="J19" s="457"/>
      <c r="K19" s="117"/>
      <c r="L19" s="214"/>
      <c r="M19" s="215"/>
      <c r="N19" s="215"/>
      <c r="O19" s="215"/>
      <c r="P19" s="215"/>
      <c r="Q19" s="215"/>
      <c r="R19" s="215"/>
      <c r="S19" s="215"/>
      <c r="T19" s="216"/>
      <c r="U19" s="66"/>
      <c r="V19" s="66"/>
      <c r="W19" s="66"/>
      <c r="X19" s="66"/>
    </row>
    <row r="20" spans="1:24" ht="15" customHeight="1">
      <c r="A20" s="1"/>
      <c r="B20" s="1"/>
      <c r="C20" s="1"/>
      <c r="D20" s="1"/>
      <c r="E20" s="1"/>
      <c r="F20" s="1"/>
      <c r="G20" s="63"/>
      <c r="H20" s="63"/>
      <c r="I20" s="63"/>
      <c r="J20" s="63"/>
      <c r="K20" s="63"/>
      <c r="L20" s="63"/>
      <c r="M20" s="63"/>
      <c r="N20" s="63"/>
      <c r="O20" s="63"/>
      <c r="P20" s="63"/>
      <c r="Q20" s="63"/>
      <c r="R20" s="63"/>
      <c r="S20" s="63"/>
      <c r="T20" s="63"/>
      <c r="U20" s="63"/>
    </row>
    <row r="21" spans="1:24"/>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VLOOKUP($H$1,tblProgramSchedule,MATCH("DAY " &amp; $B22 &amp; " / EXERCISE " &amp; D22,tblProgramScheduleColumnHeaders,0),0)</f>
        <v>COMPETITION SQUAT</v>
      </c>
      <c r="E24" s="395"/>
      <c r="F24" s="395"/>
      <c r="G24" s="395"/>
      <c r="H24" s="396"/>
      <c r="J24" s="394" t="str">
        <f>VLOOKUP($H$1,tblProgramSchedule,MATCH("DAY " &amp; $B22 &amp; " / EXERCISE " &amp; J22,tblProgramScheduleColumnHeaders,0),0)</f>
        <v>COMPETITION PRESS</v>
      </c>
      <c r="K24" s="395"/>
      <c r="L24" s="395"/>
      <c r="M24" s="395"/>
      <c r="N24" s="396"/>
      <c r="P24" s="394" t="str">
        <f>VLOOKUP($H$1,tblProgramSchedule,MATCH("DAY " &amp; $B22 &amp; " / EXERCISE " &amp; P22,tblProgramScheduleColumnHeaders,0),0)</f>
        <v>SUPPLEMENTAL DEAD LIFT- METHOD 1</v>
      </c>
      <c r="Q24" s="395"/>
      <c r="R24" s="395"/>
      <c r="S24" s="395"/>
      <c r="T24" s="396"/>
    </row>
    <row r="25" spans="1:24" ht="50" customHeight="1">
      <c r="B25" s="392"/>
      <c r="D25" s="69" t="s">
        <v>60</v>
      </c>
      <c r="E25" s="422" t="str">
        <f>VLOOKUP('WEEK 1'!$H$1,tblProgramExerciseDetails,MATCH(D24 &amp; " - " &amp; D25,tblProgramExerciseDetailsColumnHeaders,0),0)</f>
        <v>Squat with belt</v>
      </c>
      <c r="F25" s="398"/>
      <c r="G25" s="398"/>
      <c r="H25" s="399"/>
      <c r="J25" s="69" t="s">
        <v>60</v>
      </c>
      <c r="K25" s="422" t="str">
        <f>VLOOKUP('WEEK 1'!$H$1,tblProgramExerciseDetails,MATCH(J24 &amp; " - " &amp; J25,tblProgramExerciseDetailsColumnHeaders,0),0)</f>
        <v>Press with belt</v>
      </c>
      <c r="L25" s="398"/>
      <c r="M25" s="398"/>
      <c r="N25" s="399"/>
      <c r="P25" s="69" t="s">
        <v>60</v>
      </c>
      <c r="Q25" s="422" t="str">
        <f>VLOOKUP('WEEK 1'!$H$1,tblProgramExerciseDetails,MATCH(P24 &amp; " - " &amp; P25,tblProgramExerciseDetailsColumnHeaders,0),0)</f>
        <v>2ct Paused Deadlift</v>
      </c>
      <c r="R25" s="398"/>
      <c r="S25" s="398"/>
      <c r="T25" s="399"/>
    </row>
    <row r="26" spans="1:24" ht="50" customHeight="1">
      <c r="B26" s="392"/>
      <c r="D26" s="70" t="s">
        <v>59</v>
      </c>
      <c r="E26" s="458" t="str">
        <f>VLOOKUP('WEEK 1'!$H$1,tblProgramExerciseDetails,MATCH(D24 &amp; " - " &amp; D26,tblProgramExerciseDetailsColumnHeaders,0),0)</f>
        <v>Max 4-5 Min for Sets at RPE Over 7</v>
      </c>
      <c r="F26" s="401"/>
      <c r="G26" s="401"/>
      <c r="H26" s="402"/>
      <c r="J26" s="70" t="s">
        <v>59</v>
      </c>
      <c r="K26" s="458" t="str">
        <f>VLOOKUP('WEEK 1'!$H$1,tblProgramExerciseDetails,MATCH(J24 &amp; " - " &amp; J26,tblProgramExerciseDetailsColumnHeaders,0),0)</f>
        <v>Max 4-5 Min for Sets at RPE Over 7</v>
      </c>
      <c r="L26" s="401"/>
      <c r="M26" s="401"/>
      <c r="N26" s="402"/>
      <c r="P26" s="70" t="s">
        <v>59</v>
      </c>
      <c r="Q26" s="458" t="str">
        <f>PROGRAM!AD5</f>
        <v>Max 4-5 min for sets at RPE over 7</v>
      </c>
      <c r="R26" s="401"/>
      <c r="S26" s="401"/>
      <c r="T26" s="402"/>
    </row>
    <row r="27" spans="1:24" ht="125" customHeight="1">
      <c r="B27" s="392"/>
      <c r="D27" s="71" t="s">
        <v>58</v>
      </c>
      <c r="E27" s="432" t="str">
        <f>VLOOKUP('WEEK 1'!$H$1,tblProgramExerciseDetails,MATCH(D24 &amp; " - " &amp; D27,tblProgramExerciseDetailsColumnHeaders,0),0)</f>
        <v>•6 reps @ 7 (76% 1RM)
•6 reps @ RPE 8 (78% 1RM)
•6 reps @ RPE 9 (81% 1RM)
•No back off sets</v>
      </c>
      <c r="F27" s="433"/>
      <c r="G27" s="433"/>
      <c r="H27" s="434"/>
      <c r="J27" s="71" t="s">
        <v>58</v>
      </c>
      <c r="K27" s="432" t="str">
        <f>VLOOKUP('WEEK 1'!$H$1,tblProgramExerciseDetails,MATCH(J24 &amp; " - " &amp; J27,tblProgramExerciseDetailsColumnHeaders,0),0)</f>
        <v>•6 reps @ 7 (76% 1RM)
•6 reps @ RPE 8 (78% 1RM)
•6 reps @ RPE 9 (81% 1RM)
•No back off sets</v>
      </c>
      <c r="L27" s="433"/>
      <c r="M27" s="433"/>
      <c r="N27" s="434"/>
      <c r="P27" s="71" t="s">
        <v>58</v>
      </c>
      <c r="Q27" s="432" t="str">
        <f>PROGRAM!AE5</f>
        <v>•4 reps @ RPE 7 (81%)
•4 reps @ RPE 8 (84%)
•4 reps @ RPE 9 (86%) 
•No back off sets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row r="45" spans="2:20"/>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VLOOKUP($H$1,tblProgramSchedule,MATCH("DAY " &amp; $B46 &amp; " / EXERCISE " &amp; D46,tblProgramScheduleColumnHeaders,0),0)</f>
        <v>COMPETITION BENCH</v>
      </c>
      <c r="E48" s="395"/>
      <c r="F48" s="395"/>
      <c r="G48" s="395"/>
      <c r="H48" s="396"/>
      <c r="J48" s="394" t="str">
        <f>VLOOKUP($H$1,tblProgramSchedule,MATCH("DAY " &amp; $B46 &amp; " / EXERCISE " &amp; J46,tblProgramScheduleColumnHeaders,0),0)</f>
        <v>SUPPLEMENTAL SQUAT - METHOD 2</v>
      </c>
      <c r="K48" s="395"/>
      <c r="L48" s="395"/>
      <c r="M48" s="395"/>
      <c r="N48" s="396"/>
      <c r="P48" s="394" t="str">
        <f>VLOOKUP($H$1,tblProgramSchedule,MATCH("DAY " &amp; $B46 &amp; " / EXERCISE " &amp; P46,tblProgramScheduleColumnHeaders,0),0)</f>
        <v>SUPPLEMENTAL DEAD LIFT - METHOD 2</v>
      </c>
      <c r="Q48" s="395"/>
      <c r="R48" s="395"/>
      <c r="S48" s="395"/>
      <c r="T48" s="396"/>
    </row>
    <row r="49" spans="2:20" ht="50" customHeight="1">
      <c r="B49" s="392"/>
      <c r="D49" s="69" t="s">
        <v>60</v>
      </c>
      <c r="E49" s="422" t="str">
        <f>VLOOKUP('WEEK 1'!$H$1,tblProgramExerciseDetails,MATCH(D48 &amp; " - " &amp; D49,tblProgramExerciseDetailsColumnHeaders,0),0)</f>
        <v>Bench with 1-Sec Pause</v>
      </c>
      <c r="F49" s="398"/>
      <c r="G49" s="398"/>
      <c r="H49" s="399"/>
      <c r="J49" s="69" t="s">
        <v>60</v>
      </c>
      <c r="K49" s="422" t="str">
        <f>VLOOKUP('WEEK 1'!$H$1,tblProgramExerciseDetails,MATCH(J48 &amp; " - " &amp; J49,tblProgramExerciseDetailsColumnHeaders,0),0)</f>
        <v>Leg Press, Belt Squat, or Split Squat</v>
      </c>
      <c r="L49" s="398"/>
      <c r="M49" s="398"/>
      <c r="N49" s="399"/>
      <c r="P49" s="69" t="s">
        <v>60</v>
      </c>
      <c r="Q49" s="422" t="str">
        <f>VLOOKUP('WEEK 1'!$H$1,tblProgramExerciseDetails,MATCH(P48 &amp; " - " &amp; P49,tblProgramExerciseDetailsColumnHeaders,0),0)</f>
        <v>Lever Row</v>
      </c>
      <c r="R49" s="398"/>
      <c r="S49" s="398"/>
      <c r="T49" s="399"/>
    </row>
    <row r="50" spans="2:20" ht="50" customHeight="1">
      <c r="B50" s="392"/>
      <c r="D50" s="70" t="s">
        <v>59</v>
      </c>
      <c r="E50" s="458" t="str">
        <f>VLOOKUP('WEEK 1'!$H$1,tblProgramExerciseDetails,MATCH(D48 &amp; " - " &amp; D50,tblProgramExerciseDetailsColumnHeaders,0),0)</f>
        <v>Max 4-5 Min for Sets at RPE Over 7</v>
      </c>
      <c r="F50" s="401"/>
      <c r="G50" s="401"/>
      <c r="H50" s="402"/>
      <c r="J50" s="70" t="s">
        <v>59</v>
      </c>
      <c r="K50" s="458" t="str">
        <f>VLOOKUP('WEEK 1'!$H$1,tblProgramExerciseDetails,MATCH(J48 &amp; " - " &amp; J50,tblProgramExerciseDetailsColumnHeaders,0),0)</f>
        <v>Max 3-4 Min for Sets &gt; RPE 7</v>
      </c>
      <c r="L50" s="401"/>
      <c r="M50" s="401"/>
      <c r="N50" s="402"/>
      <c r="P50" s="70" t="s">
        <v>59</v>
      </c>
      <c r="Q50" s="458" t="str">
        <f>VLOOKUP('WEEK 1'!$H$1,tblProgramExerciseDetails,MATCH(P48 &amp; " - " &amp; P50,tblProgramExerciseDetailsColumnHeaders,0),0)</f>
        <v>MYOREP</v>
      </c>
      <c r="R50" s="401"/>
      <c r="S50" s="401"/>
      <c r="T50" s="402"/>
    </row>
    <row r="51" spans="2:20" ht="100" customHeight="1">
      <c r="B51" s="392"/>
      <c r="D51" s="71" t="s">
        <v>58</v>
      </c>
      <c r="E51" s="432" t="str">
        <f>VLOOKUP('WEEK 1'!$H$1,tblProgramExerciseDetails,MATCH(D48 &amp; " - " &amp; D51,tblProgramExerciseDetailsColumnHeaders,0),0)</f>
        <v>•6 reps @ 7 (76% 1RM)
•6 reps @ RPE 8 (78% 1RM)
•6 reps @ RPE 9 (81% 1RM)
•No back off sets</v>
      </c>
      <c r="F51" s="433"/>
      <c r="G51" s="433"/>
      <c r="H51" s="434"/>
      <c r="J51" s="71" t="s">
        <v>58</v>
      </c>
      <c r="K51" s="432" t="str">
        <f>VLOOKUP('WEEK 1'!$H$1,tblProgramExerciseDetails,MATCH(J48 &amp; " - " &amp; J51,tblProgramExerciseDetailsColumnHeaders,0),0)</f>
        <v>•10 reps @ RPE 7
• 10 reps @ RPE 8
•10 reps @ RPE 9
•No back off sets</v>
      </c>
      <c r="L51" s="433"/>
      <c r="M51" s="433"/>
      <c r="N51" s="434"/>
      <c r="P51" s="71" t="s">
        <v>58</v>
      </c>
      <c r="Q51" s="432" t="str">
        <f>VLOOKUP('WEEK 1'!$H$1,tblProgramExerciseDetails,MATCH(P48 &amp; " - " &amp; P51,tblProgramExerciseDetailsColumnHeaders,0),0)</f>
        <v>14-16 @ RPE 8, 3-5
MYOREPS</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 t="shared" ref="H53:H61" si="6">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si="6"/>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row r="69" spans="2:20"/>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VLOOKUP($H$1,tblProgramSchedule,MATCH("DAY " &amp; $B70 &amp; " / EXERCISE " &amp; D70,tblProgramScheduleColumnHeaders,0),0)</f>
        <v>COMPETITION DEAD LIFT</v>
      </c>
      <c r="E72" s="395"/>
      <c r="F72" s="395"/>
      <c r="G72" s="395"/>
      <c r="H72" s="396"/>
      <c r="J72" s="394" t="str">
        <f>VLOOKUP($H$1,tblProgramSchedule,MATCH("DAY " &amp; $B70 &amp; " / EXERCISE " &amp; J70,tblProgramScheduleColumnHeaders,0),0)</f>
        <v>SUPPLEMENTAL  BENCH- METHOD 3</v>
      </c>
      <c r="K72" s="395"/>
      <c r="L72" s="395"/>
      <c r="M72" s="395"/>
      <c r="N72" s="396"/>
      <c r="P72" s="394" t="str">
        <f>VLOOKUP($H$1,tblProgramSchedule,MATCH("DAY " &amp; $B70 &amp; " / EXERCISE " &amp; P70,tblProgramScheduleColumnHeaders,0),0)</f>
        <v>SUPPLEMENTAL SQUAT - METHOD 1</v>
      </c>
      <c r="Q72" s="395"/>
      <c r="R72" s="395"/>
      <c r="S72" s="395"/>
      <c r="T72" s="396"/>
    </row>
    <row r="73" spans="2:20" ht="200" customHeight="1">
      <c r="B73" s="392"/>
      <c r="D73" s="69" t="s">
        <v>60</v>
      </c>
      <c r="E73" s="422" t="str">
        <f>VLOOKUP('WEEK 1'!$H$1,tblProgramExerciseDetails,MATCH(D72 &amp; " - " &amp; D73,tblProgramExerciseDetailsColumnHeaders,0),0)</f>
        <v>Deadlift with belt</v>
      </c>
      <c r="F73" s="398"/>
      <c r="G73" s="398"/>
      <c r="H73" s="399"/>
      <c r="J73" s="69" t="s">
        <v>60</v>
      </c>
      <c r="K73" s="397" t="str">
        <f>PROGRAM!AF5</f>
        <v>Incline Bench or Close Grip Bench</v>
      </c>
      <c r="L73" s="398"/>
      <c r="M73" s="398"/>
      <c r="N73" s="399"/>
      <c r="P73" s="69" t="s">
        <v>60</v>
      </c>
      <c r="Q73" s="397" t="str">
        <f>PROGRAM!T5</f>
        <v>HBBS</v>
      </c>
      <c r="R73" s="398"/>
      <c r="S73" s="398"/>
      <c r="T73" s="399"/>
    </row>
    <row r="74" spans="2:20" ht="50" customHeight="1">
      <c r="B74" s="392"/>
      <c r="D74" s="70" t="s">
        <v>59</v>
      </c>
      <c r="E74" s="458" t="str">
        <f>VLOOKUP('WEEK 1'!$H$1,tblProgramExerciseDetails,MATCH(D72 &amp; " - " &amp; D74,tblProgramExerciseDetailsColumnHeaders,0),0)</f>
        <v>Max 4-5 Min for Sets at RPE Over 7</v>
      </c>
      <c r="F74" s="401"/>
      <c r="G74" s="401"/>
      <c r="H74" s="402"/>
      <c r="J74" s="70" t="s">
        <v>59</v>
      </c>
      <c r="K74" s="400" t="str">
        <f>PROGRAM!AG5</f>
        <v>Max 4-5 min for sets at RPE over 7</v>
      </c>
      <c r="L74" s="401"/>
      <c r="M74" s="401"/>
      <c r="N74" s="402"/>
      <c r="P74" s="70" t="s">
        <v>59</v>
      </c>
      <c r="Q74" s="400" t="str">
        <f>PROGRAM!U5</f>
        <v>Max 4-5 min for sets at RPE over 7</v>
      </c>
      <c r="R74" s="401"/>
      <c r="S74" s="401"/>
      <c r="T74" s="402"/>
    </row>
    <row r="75" spans="2:20" ht="140" customHeight="1">
      <c r="B75" s="392"/>
      <c r="D75" s="71" t="s">
        <v>58</v>
      </c>
      <c r="E75" s="432" t="str">
        <f>VLOOKUP('WEEK 1'!$H$1,tblProgramExerciseDetails,MATCH(D72 &amp; " - " &amp; D75,tblProgramExerciseDetailsColumnHeaders,0),0)</f>
        <v>•6 reps @ 7 (76% 1RM)
•6 reps @ RPE 8 (78% 1RM)
•6 reps @ RPE 9 (81% 1RM)
•No back off sets</v>
      </c>
      <c r="F75" s="433"/>
      <c r="G75" s="433"/>
      <c r="H75" s="434"/>
      <c r="J75" s="71" t="s">
        <v>58</v>
      </c>
      <c r="K75" s="464" t="str">
        <f>PROGRAM!AH5</f>
        <v>•4 reps @ RPE 7 (81%)
•4 reps @ RPE 8 (84%)
•4 reps @ RPE 9 (86%) 
•No back off sets</v>
      </c>
      <c r="L75" s="433"/>
      <c r="M75" s="433"/>
      <c r="N75" s="434"/>
      <c r="P75" s="71" t="s">
        <v>58</v>
      </c>
      <c r="Q75" s="464" t="str">
        <f>PROGRAM!V5</f>
        <v>•1 rep @ RPE 8 (90-93%)
•75% e1RM x 5 reps x 3 sets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 t="shared" ref="H77:H85" si="9">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si="9"/>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t="str">
        <f t="shared" si="11"/>
        <v/>
      </c>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t="str">
        <f t="shared" si="11"/>
        <v/>
      </c>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t="str">
        <f t="shared" si="11"/>
        <v/>
      </c>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row r="93" spans="2:20" ht="23" customHeight="1"/>
    <row r="94" spans="2:20"/>
    <row r="95" spans="2:20"/>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397" t="str">
        <f>PROGRAM!AO5</f>
        <v>25 min steady state @ RPE 6 1x/wk
12 minutes HIIT (20s sprint @ 10, 100s rest) 1x/wk</v>
      </c>
      <c r="F99" s="398"/>
      <c r="G99" s="398"/>
      <c r="H99" s="399"/>
      <c r="J99" s="235" t="s">
        <v>162</v>
      </c>
      <c r="K99" s="397" t="str">
        <f>PROGRAM!AP5</f>
        <v>6 min AMRAP Upper back work 1x/wk</v>
      </c>
      <c r="L99" s="398"/>
      <c r="M99" s="398"/>
      <c r="N99" s="399"/>
      <c r="P99" s="235" t="s">
        <v>162</v>
      </c>
      <c r="Q99" s="397" t="str">
        <f>PROGRAM!AQ5</f>
        <v>6 min ab work AMRAP 1x/wk</v>
      </c>
      <c r="R99" s="398"/>
      <c r="S99" s="398"/>
      <c r="T99" s="399"/>
    </row>
    <row r="100" spans="2:20" ht="80" customHeight="1">
      <c r="B100" s="392"/>
      <c r="D100" s="236" t="s">
        <v>161</v>
      </c>
      <c r="E100" s="400">
        <f>PROGRAM!AD30</f>
        <v>0</v>
      </c>
      <c r="F100" s="401"/>
      <c r="G100" s="401"/>
      <c r="H100" s="402"/>
      <c r="J100" s="236" t="s">
        <v>161</v>
      </c>
      <c r="K100" s="400">
        <f>PROGRAM!AM30</f>
        <v>0</v>
      </c>
      <c r="L100" s="401"/>
      <c r="M100" s="401"/>
      <c r="N100" s="402"/>
      <c r="P100" s="236" t="s">
        <v>161</v>
      </c>
      <c r="Q100" s="400">
        <f>PROGRAM!AA30</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397" t="str">
        <f>PROGRAM!AR5</f>
        <v>6 min Arm AMRAP superset 1x/wk</v>
      </c>
      <c r="F106" s="398"/>
      <c r="G106" s="398"/>
      <c r="H106" s="399"/>
    </row>
    <row r="107" spans="2:20" ht="80" customHeight="1">
      <c r="B107" s="392"/>
      <c r="D107" s="236" t="s">
        <v>161</v>
      </c>
      <c r="E107" s="400">
        <f>PROGRAM!AD37</f>
        <v>0</v>
      </c>
      <c r="F107" s="401"/>
      <c r="G107" s="401"/>
      <c r="H107" s="402"/>
    </row>
    <row r="108" spans="2:20" ht="80" customHeight="1"/>
    <row r="109" spans="2:20" ht="22"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spans="2:2" hidden="1"/>
    <row r="114" spans="2:2" hidden="1"/>
    <row r="115" spans="2:2" hidden="1"/>
    <row r="116" spans="2:2" hidden="1"/>
    <row r="117" spans="2:2" hidden="1"/>
    <row r="118" spans="2:2" hidden="1"/>
    <row r="119" spans="2:2" hidden="1"/>
    <row r="120" spans="2:2" hidden="1"/>
    <row r="121" spans="2:2" hidden="1"/>
    <row r="122" spans="2:2" hidden="1"/>
    <row r="123" spans="2:2" hidden="1"/>
    <row r="124" spans="2:2" hidden="1"/>
    <row r="125" spans="2:2" hidden="1"/>
    <row r="126" spans="2:2" ht="16" hidden="1" customHeight="1"/>
    <row r="127" spans="2:2" ht="16" hidden="1" customHeight="1">
      <c r="B127" s="208"/>
    </row>
    <row r="128" spans="2:2" ht="16" hidden="1" customHeight="1">
      <c r="B128" s="208"/>
    </row>
    <row r="129" spans="2:2" ht="16" hidden="1" customHeight="1">
      <c r="B129" s="208"/>
    </row>
    <row r="130" spans="2:2" ht="16" hidden="1" customHeight="1">
      <c r="B130" s="208"/>
    </row>
    <row r="131" spans="2:2" ht="16" hidden="1" customHeight="1">
      <c r="B131" s="208"/>
    </row>
    <row r="132" spans="2:2" ht="16" hidden="1" customHeight="1">
      <c r="B132" s="208"/>
    </row>
    <row r="133" spans="2:2" ht="16" hidden="1" customHeight="1">
      <c r="B133" s="208"/>
    </row>
    <row r="134" spans="2:2" ht="16" hidden="1" customHeight="1">
      <c r="B134" s="208"/>
    </row>
    <row r="135" spans="2:2" ht="16" hidden="1" customHeight="1">
      <c r="B135" s="208"/>
    </row>
    <row r="136" spans="2:2" ht="16" hidden="1" customHeight="1">
      <c r="B136" s="208"/>
    </row>
    <row r="137" spans="2:2" ht="16" hidden="1" customHeight="1">
      <c r="B137" s="208"/>
    </row>
    <row r="138" spans="2:2" ht="16" hidden="1" customHeight="1">
      <c r="B138" s="208"/>
    </row>
    <row r="139" spans="2:2" hidden="1">
      <c r="B139" s="208"/>
    </row>
    <row r="140" spans="2:2"/>
    <row r="141" spans="2:2"/>
    <row r="142" spans="2:2"/>
    <row r="143" spans="2:2"/>
    <row r="144" spans="2:2"/>
    <row r="145"/>
    <row r="146"/>
    <row r="147"/>
    <row r="148"/>
    <row r="149"/>
    <row r="150"/>
    <row r="151"/>
    <row r="152"/>
    <row r="153"/>
    <row r="154"/>
    <row r="155"/>
    <row r="156"/>
    <row r="157"/>
    <row r="158"/>
    <row r="159"/>
    <row r="160"/>
    <row r="161"/>
  </sheetData>
  <sheetProtection selectLockedCells="1"/>
  <mergeCells count="151">
    <mergeCell ref="J72:N72"/>
    <mergeCell ref="P72:T72"/>
    <mergeCell ref="K75:N75"/>
    <mergeCell ref="Q75:T75"/>
    <mergeCell ref="E90:H90"/>
    <mergeCell ref="K90:N90"/>
    <mergeCell ref="Q90:T90"/>
    <mergeCell ref="E88:H88"/>
    <mergeCell ref="K88:N88"/>
    <mergeCell ref="Q88:T88"/>
    <mergeCell ref="E89:H89"/>
    <mergeCell ref="K89:N89"/>
    <mergeCell ref="Q89:T89"/>
    <mergeCell ref="K74:N74"/>
    <mergeCell ref="Q74:T74"/>
    <mergeCell ref="E86:H86"/>
    <mergeCell ref="H1:T1"/>
    <mergeCell ref="Q50:T50"/>
    <mergeCell ref="E62:H62"/>
    <mergeCell ref="E63:H63"/>
    <mergeCell ref="D4:E4"/>
    <mergeCell ref="D5:E5"/>
    <mergeCell ref="D6:E6"/>
    <mergeCell ref="D7:E7"/>
    <mergeCell ref="D8:E8"/>
    <mergeCell ref="D9:E9"/>
    <mergeCell ref="D14:E14"/>
    <mergeCell ref="J48:N48"/>
    <mergeCell ref="P48:T48"/>
    <mergeCell ref="E49:H49"/>
    <mergeCell ref="K49:N49"/>
    <mergeCell ref="Q49:T49"/>
    <mergeCell ref="E50:H50"/>
    <mergeCell ref="E51:H51"/>
    <mergeCell ref="Q42:T42"/>
    <mergeCell ref="Q40:T40"/>
    <mergeCell ref="Q41:T41"/>
    <mergeCell ref="Q39:T39"/>
    <mergeCell ref="E26:H26"/>
    <mergeCell ref="E27:H27"/>
    <mergeCell ref="B70:B91"/>
    <mergeCell ref="J22:N22"/>
    <mergeCell ref="P22:T22"/>
    <mergeCell ref="D46:H46"/>
    <mergeCell ref="J46:N46"/>
    <mergeCell ref="P46:T46"/>
    <mergeCell ref="J24:N24"/>
    <mergeCell ref="K25:N25"/>
    <mergeCell ref="K26:N26"/>
    <mergeCell ref="K27:N27"/>
    <mergeCell ref="P24:T24"/>
    <mergeCell ref="Q25:T25"/>
    <mergeCell ref="Q26:T26"/>
    <mergeCell ref="Q27:T27"/>
    <mergeCell ref="E65:H65"/>
    <mergeCell ref="E66:H66"/>
    <mergeCell ref="Q62:T62"/>
    <mergeCell ref="Q63:T63"/>
    <mergeCell ref="Q64:T64"/>
    <mergeCell ref="K87:N87"/>
    <mergeCell ref="Q87:T87"/>
    <mergeCell ref="Q86:T86"/>
    <mergeCell ref="Q73:T73"/>
    <mergeCell ref="E74:H74"/>
    <mergeCell ref="B46:B67"/>
    <mergeCell ref="B3:B19"/>
    <mergeCell ref="D19:E19"/>
    <mergeCell ref="B22:B43"/>
    <mergeCell ref="D22:H22"/>
    <mergeCell ref="E39:H39"/>
    <mergeCell ref="E40:H40"/>
    <mergeCell ref="K38:N38"/>
    <mergeCell ref="K40:N40"/>
    <mergeCell ref="E41:H41"/>
    <mergeCell ref="I14:J14"/>
    <mergeCell ref="I15:J15"/>
    <mergeCell ref="I16:J16"/>
    <mergeCell ref="I18:J18"/>
    <mergeCell ref="I19:J19"/>
    <mergeCell ref="K51:N51"/>
    <mergeCell ref="K62:N62"/>
    <mergeCell ref="K39:N39"/>
    <mergeCell ref="K41:N41"/>
    <mergeCell ref="E38:H38"/>
    <mergeCell ref="K63:N63"/>
    <mergeCell ref="K64:N64"/>
    <mergeCell ref="E42:H42"/>
    <mergeCell ref="K50:N50"/>
    <mergeCell ref="Q51:T51"/>
    <mergeCell ref="D15:E15"/>
    <mergeCell ref="D16:E16"/>
    <mergeCell ref="E112:H112"/>
    <mergeCell ref="E111:H111"/>
    <mergeCell ref="E110:H110"/>
    <mergeCell ref="K42:N42"/>
    <mergeCell ref="E64:H64"/>
    <mergeCell ref="D48:H48"/>
    <mergeCell ref="D109:H109"/>
    <mergeCell ref="E107:H107"/>
    <mergeCell ref="K86:N86"/>
    <mergeCell ref="E73:H73"/>
    <mergeCell ref="K73:N73"/>
    <mergeCell ref="E87:H87"/>
    <mergeCell ref="E75:H75"/>
    <mergeCell ref="D70:H70"/>
    <mergeCell ref="J70:N70"/>
    <mergeCell ref="P70:T70"/>
    <mergeCell ref="K65:N65"/>
    <mergeCell ref="Q65:T65"/>
    <mergeCell ref="K66:N66"/>
    <mergeCell ref="Q66:T66"/>
    <mergeCell ref="D72:H72"/>
    <mergeCell ref="L3:T3"/>
    <mergeCell ref="D10:E10"/>
    <mergeCell ref="D11:E11"/>
    <mergeCell ref="D12:E12"/>
    <mergeCell ref="D13:E13"/>
    <mergeCell ref="D17:E17"/>
    <mergeCell ref="I17:J17"/>
    <mergeCell ref="D3:J3"/>
    <mergeCell ref="Q38:T38"/>
    <mergeCell ref="D18:E18"/>
    <mergeCell ref="I4:J4"/>
    <mergeCell ref="I5:J5"/>
    <mergeCell ref="I6:J6"/>
    <mergeCell ref="I7:J7"/>
    <mergeCell ref="I8:J8"/>
    <mergeCell ref="I9:J9"/>
    <mergeCell ref="D24:H24"/>
    <mergeCell ref="E25:H25"/>
    <mergeCell ref="L4:T14"/>
    <mergeCell ref="I10:J10"/>
    <mergeCell ref="I11:J11"/>
    <mergeCell ref="I12:J12"/>
    <mergeCell ref="I13:J13"/>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256" priority="131" operator="equal">
      <formula>0</formula>
    </cfRule>
  </conditionalFormatting>
  <conditionalFormatting sqref="K25:N27">
    <cfRule type="cellIs" dxfId="255" priority="128" operator="equal">
      <formula>0</formula>
    </cfRule>
  </conditionalFormatting>
  <conditionalFormatting sqref="Q25:T27">
    <cfRule type="cellIs" dxfId="254" priority="127" operator="equal">
      <formula>0</formula>
    </cfRule>
  </conditionalFormatting>
  <conditionalFormatting sqref="E49:H51">
    <cfRule type="cellIs" dxfId="253" priority="126" operator="equal">
      <formula>0</formula>
    </cfRule>
  </conditionalFormatting>
  <conditionalFormatting sqref="K49:N51">
    <cfRule type="cellIs" dxfId="252" priority="125" operator="equal">
      <formula>0</formula>
    </cfRule>
  </conditionalFormatting>
  <conditionalFormatting sqref="Q49:T51">
    <cfRule type="cellIs" dxfId="251" priority="124" operator="equal">
      <formula>0</formula>
    </cfRule>
  </conditionalFormatting>
  <conditionalFormatting sqref="E73:H75">
    <cfRule type="cellIs" dxfId="250" priority="123" operator="equal">
      <formula>0</formula>
    </cfRule>
  </conditionalFormatting>
  <conditionalFormatting sqref="K73:N75">
    <cfRule type="cellIs" dxfId="249" priority="122" operator="equal">
      <formula>0</formula>
    </cfRule>
  </conditionalFormatting>
  <conditionalFormatting sqref="E38:H42 K38:N42 Q38:T42 E62:H66 K62:N66 Q62:T66 E86:H90 K86:N90">
    <cfRule type="cellIs" dxfId="248" priority="120" operator="equal">
      <formula>0</formula>
    </cfRule>
  </conditionalFormatting>
  <conditionalFormatting sqref="U5:W17">
    <cfRule type="cellIs" dxfId="247" priority="117" operator="equal">
      <formula>0</formula>
    </cfRule>
  </conditionalFormatting>
  <conditionalFormatting sqref="U18:W19">
    <cfRule type="cellIs" dxfId="246" priority="91" operator="equal">
      <formula>0</formula>
    </cfRule>
  </conditionalFormatting>
  <conditionalFormatting sqref="Q73:T75">
    <cfRule type="cellIs" dxfId="245" priority="87" operator="equal">
      <formula>0</formula>
    </cfRule>
  </conditionalFormatting>
  <conditionalFormatting sqref="Q86:T90">
    <cfRule type="cellIs" dxfId="244" priority="86" operator="equal">
      <formula>0</formula>
    </cfRule>
  </conditionalFormatting>
  <conditionalFormatting sqref="F19:J19">
    <cfRule type="cellIs" dxfId="243" priority="85" operator="equal">
      <formula>0</formula>
    </cfRule>
  </conditionalFormatting>
  <conditionalFormatting sqref="F5:I5">
    <cfRule type="cellIs" dxfId="242" priority="49" operator="equal">
      <formula>0</formula>
    </cfRule>
  </conditionalFormatting>
  <conditionalFormatting sqref="L4">
    <cfRule type="cellIs" dxfId="241" priority="44" operator="equal">
      <formula>0</formula>
    </cfRule>
  </conditionalFormatting>
  <conditionalFormatting sqref="F5:I5">
    <cfRule type="expression" dxfId="240" priority="31">
      <formula>ISERROR(F5)</formula>
    </cfRule>
  </conditionalFormatting>
  <conditionalFormatting sqref="F6:I9 F14:I16 F10:H13 F18:I18 F17:H17">
    <cfRule type="cellIs" dxfId="239" priority="30" operator="equal">
      <formula>0</formula>
    </cfRule>
  </conditionalFormatting>
  <conditionalFormatting sqref="F6:I9 F14:I16 F10:H13 F18:I18 F17:H17">
    <cfRule type="expression" dxfId="238" priority="29">
      <formula>ISERROR(F6)</formula>
    </cfRule>
  </conditionalFormatting>
  <conditionalFormatting sqref="I10">
    <cfRule type="cellIs" dxfId="237" priority="22" operator="equal">
      <formula>0</formula>
    </cfRule>
  </conditionalFormatting>
  <conditionalFormatting sqref="I10">
    <cfRule type="expression" dxfId="236" priority="21">
      <formula>ISERROR(I10)</formula>
    </cfRule>
  </conditionalFormatting>
  <conditionalFormatting sqref="I11">
    <cfRule type="cellIs" dxfId="235" priority="20" operator="equal">
      <formula>0</formula>
    </cfRule>
  </conditionalFormatting>
  <conditionalFormatting sqref="I11">
    <cfRule type="expression" dxfId="234" priority="19">
      <formula>ISERROR(I11)</formula>
    </cfRule>
  </conditionalFormatting>
  <conditionalFormatting sqref="I12">
    <cfRule type="cellIs" dxfId="233" priority="18" operator="equal">
      <formula>0</formula>
    </cfRule>
  </conditionalFormatting>
  <conditionalFormatting sqref="I12">
    <cfRule type="expression" dxfId="232" priority="17">
      <formula>ISERROR(I12)</formula>
    </cfRule>
  </conditionalFormatting>
  <conditionalFormatting sqref="I13">
    <cfRule type="cellIs" dxfId="231" priority="16" operator="equal">
      <formula>0</formula>
    </cfRule>
  </conditionalFormatting>
  <conditionalFormatting sqref="I13">
    <cfRule type="expression" dxfId="230" priority="15">
      <formula>ISERROR(I13)</formula>
    </cfRule>
  </conditionalFormatting>
  <conditionalFormatting sqref="I17">
    <cfRule type="cellIs" dxfId="229" priority="14" operator="equal">
      <formula>0</formula>
    </cfRule>
  </conditionalFormatting>
  <conditionalFormatting sqref="I17">
    <cfRule type="expression" dxfId="228" priority="13">
      <formula>ISERROR(I17)</formula>
    </cfRule>
  </conditionalFormatting>
  <conditionalFormatting sqref="E99:H100">
    <cfRule type="cellIs" dxfId="227" priority="12" operator="equal">
      <formula>0</formula>
    </cfRule>
  </conditionalFormatting>
  <conditionalFormatting sqref="K99:N100">
    <cfRule type="cellIs" dxfId="226" priority="11" operator="equal">
      <formula>0</formula>
    </cfRule>
  </conditionalFormatting>
  <conditionalFormatting sqref="Q99:T100">
    <cfRule type="cellIs" dxfId="225" priority="10" operator="equal">
      <formula>0</formula>
    </cfRule>
  </conditionalFormatting>
  <conditionalFormatting sqref="E106:H107">
    <cfRule type="cellIs" dxfId="224" priority="3" operator="equal">
      <formula>0</formula>
    </cfRule>
  </conditionalFormatting>
  <dataValidations count="4">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700-000000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700-000001000000}">
      <formula1>0</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700-000002000000}">
      <formula1>0</formula1>
    </dataValidation>
    <dataValidation type="list" allowBlank="1" showInputMessage="1" showErrorMessage="1" sqref="D5:D18" xr:uid="{00000000-0002-0000-0700-000003000000}">
      <formula1>listExerciseType</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tabColor rgb="FF800F20"/>
  </sheetPr>
  <dimension ref="A1:X138"/>
  <sheetViews>
    <sheetView showGridLines="0" topLeftCell="A53" zoomScale="60" zoomScaleNormal="60" zoomScaleSheetLayoutView="80" workbookViewId="0">
      <selection activeCell="S77" sqref="S77"/>
    </sheetView>
  </sheetViews>
  <sheetFormatPr baseColWidth="10" defaultColWidth="10.83203125" defaultRowHeight="0" customHeight="1"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121"/>
      <c r="B1" s="121"/>
      <c r="C1" s="121"/>
      <c r="D1" s="121"/>
      <c r="F1" s="99"/>
      <c r="H1" s="459">
        <v>2</v>
      </c>
      <c r="I1" s="459"/>
      <c r="J1" s="459"/>
      <c r="K1" s="459"/>
      <c r="L1" s="459"/>
      <c r="M1" s="459"/>
      <c r="N1" s="459"/>
      <c r="O1" s="459"/>
      <c r="P1" s="459"/>
      <c r="Q1" s="459"/>
      <c r="R1" s="459"/>
      <c r="S1" s="459"/>
      <c r="T1" s="459"/>
      <c r="U1" s="68"/>
    </row>
    <row r="2" spans="1:24" ht="15" customHeight="1" thickBot="1">
      <c r="A2" s="121"/>
      <c r="B2" s="121"/>
      <c r="C2" s="121"/>
      <c r="D2" s="121"/>
      <c r="E2" s="121"/>
      <c r="F2" s="121"/>
      <c r="G2" s="68"/>
      <c r="H2" s="68"/>
      <c r="I2" s="68"/>
      <c r="J2" s="68"/>
      <c r="K2" s="68"/>
      <c r="L2" s="68"/>
      <c r="M2" s="68"/>
      <c r="N2" s="68"/>
      <c r="O2" s="68"/>
      <c r="P2" s="68"/>
      <c r="Q2" s="68"/>
      <c r="R2" s="68"/>
      <c r="S2" s="68"/>
      <c r="T2" s="68"/>
      <c r="U2" s="68"/>
    </row>
    <row r="3" spans="1:24" ht="60" customHeight="1" thickBot="1">
      <c r="A3" s="121"/>
      <c r="B3" s="453">
        <f>H1</f>
        <v>2</v>
      </c>
      <c r="C3" s="121"/>
      <c r="D3" s="412" t="s">
        <v>75</v>
      </c>
      <c r="E3" s="413"/>
      <c r="F3" s="413"/>
      <c r="G3" s="413"/>
      <c r="H3" s="413"/>
      <c r="I3" s="413"/>
      <c r="J3" s="414"/>
      <c r="K3" s="117"/>
      <c r="L3" s="117"/>
      <c r="M3" s="117"/>
      <c r="N3" s="117"/>
      <c r="O3" s="117"/>
      <c r="P3" s="117"/>
      <c r="Q3" s="117"/>
      <c r="R3" s="117"/>
      <c r="S3" s="117"/>
      <c r="T3" s="117"/>
      <c r="U3" s="68"/>
      <c r="V3" s="68"/>
      <c r="W3" s="68"/>
      <c r="X3" s="68"/>
    </row>
    <row r="4" spans="1:24" ht="60" customHeight="1" thickBot="1">
      <c r="A4" s="121"/>
      <c r="B4" s="453"/>
      <c r="C4" s="121"/>
      <c r="D4" s="460" t="s">
        <v>74</v>
      </c>
      <c r="E4" s="461"/>
      <c r="F4" s="223" t="s">
        <v>42</v>
      </c>
      <c r="G4" s="223" t="s">
        <v>41</v>
      </c>
      <c r="H4" s="224" t="s">
        <v>68</v>
      </c>
      <c r="I4" s="418" t="s">
        <v>66</v>
      </c>
      <c r="J4" s="419"/>
      <c r="K4" s="117"/>
      <c r="L4" s="117"/>
      <c r="M4" s="117"/>
      <c r="N4" s="117"/>
      <c r="O4" s="117"/>
      <c r="P4" s="117"/>
      <c r="Q4" s="117"/>
      <c r="R4" s="117"/>
      <c r="S4" s="117"/>
      <c r="T4" s="117"/>
      <c r="U4" s="68"/>
      <c r="V4" s="68"/>
      <c r="W4" s="68"/>
      <c r="X4" s="68"/>
    </row>
    <row r="5" spans="1:24" ht="50" customHeight="1">
      <c r="A5" s="121"/>
      <c r="B5" s="453"/>
      <c r="C5" s="121"/>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117"/>
      <c r="M5" s="117"/>
      <c r="N5" s="117"/>
      <c r="O5" s="117"/>
      <c r="P5" s="117"/>
      <c r="Q5" s="123"/>
      <c r="R5" s="117"/>
      <c r="S5" s="117"/>
      <c r="T5" s="117"/>
      <c r="U5" s="68"/>
      <c r="V5" s="68"/>
      <c r="W5" s="68"/>
      <c r="X5" s="68"/>
    </row>
    <row r="6" spans="1:24" ht="50" customHeight="1">
      <c r="A6" s="121"/>
      <c r="B6" s="453"/>
      <c r="C6" s="121"/>
      <c r="D6" s="406" t="s">
        <v>70</v>
      </c>
      <c r="E6" s="407"/>
      <c r="F6" s="207">
        <f t="shared" ca="1" si="0"/>
        <v>0</v>
      </c>
      <c r="G6" s="67">
        <f t="shared" ca="1" si="0"/>
        <v>0</v>
      </c>
      <c r="H6" s="154">
        <f t="shared" ca="1" si="0"/>
        <v>0</v>
      </c>
      <c r="I6" s="410">
        <f t="shared" ca="1" si="0"/>
        <v>0</v>
      </c>
      <c r="J6" s="411"/>
      <c r="K6" s="117"/>
      <c r="L6" s="117"/>
      <c r="M6" s="117"/>
      <c r="N6" s="117"/>
      <c r="O6" s="117"/>
      <c r="P6" s="117"/>
      <c r="Q6" s="117"/>
      <c r="R6" s="117"/>
      <c r="S6" s="117"/>
      <c r="T6" s="117"/>
      <c r="U6" s="68"/>
      <c r="V6" s="68"/>
      <c r="W6" s="68"/>
      <c r="X6" s="68"/>
    </row>
    <row r="7" spans="1:24" ht="50" customHeight="1">
      <c r="A7" s="121"/>
      <c r="B7" s="453"/>
      <c r="C7" s="121"/>
      <c r="D7" s="406" t="s">
        <v>8</v>
      </c>
      <c r="E7" s="407"/>
      <c r="F7" s="207">
        <f t="shared" ca="1" si="0"/>
        <v>0</v>
      </c>
      <c r="G7" s="67">
        <f t="shared" ca="1" si="0"/>
        <v>0</v>
      </c>
      <c r="H7" s="154">
        <f t="shared" ca="1" si="0"/>
        <v>0</v>
      </c>
      <c r="I7" s="410">
        <f t="shared" ca="1" si="0"/>
        <v>0</v>
      </c>
      <c r="J7" s="411"/>
      <c r="K7" s="117"/>
      <c r="L7" s="117"/>
      <c r="M7" s="117"/>
      <c r="N7" s="117"/>
      <c r="O7" s="117"/>
      <c r="P7" s="117"/>
      <c r="Q7" s="117"/>
      <c r="R7" s="117"/>
      <c r="S7" s="117"/>
      <c r="T7" s="117"/>
      <c r="U7" s="68"/>
      <c r="V7" s="68"/>
      <c r="W7" s="68"/>
      <c r="X7" s="68"/>
    </row>
    <row r="8" spans="1:24" ht="50" customHeight="1">
      <c r="A8" s="121"/>
      <c r="B8" s="453"/>
      <c r="C8" s="121"/>
      <c r="D8" s="406" t="s">
        <v>5</v>
      </c>
      <c r="E8" s="407"/>
      <c r="F8" s="207">
        <f t="shared" ca="1" si="0"/>
        <v>0</v>
      </c>
      <c r="G8" s="67">
        <f t="shared" ca="1" si="0"/>
        <v>0</v>
      </c>
      <c r="H8" s="154">
        <f t="shared" ca="1" si="0"/>
        <v>0</v>
      </c>
      <c r="I8" s="410">
        <f t="shared" ca="1" si="0"/>
        <v>0</v>
      </c>
      <c r="J8" s="411"/>
      <c r="K8" s="117"/>
      <c r="L8" s="117"/>
      <c r="M8" s="117"/>
      <c r="N8" s="117"/>
      <c r="O8" s="117"/>
      <c r="P8" s="117"/>
      <c r="Q8" s="117"/>
      <c r="R8" s="117"/>
      <c r="S8" s="117"/>
      <c r="T8" s="117"/>
      <c r="U8" s="68"/>
      <c r="V8" s="68"/>
      <c r="W8" s="68"/>
      <c r="X8" s="68"/>
    </row>
    <row r="9" spans="1:24" ht="50" customHeight="1">
      <c r="A9" s="206"/>
      <c r="B9" s="453"/>
      <c r="C9" s="206"/>
      <c r="D9" s="406"/>
      <c r="E9" s="407"/>
      <c r="F9" s="207"/>
      <c r="G9" s="67"/>
      <c r="H9" s="154"/>
      <c r="I9" s="410"/>
      <c r="J9" s="411"/>
      <c r="K9" s="117"/>
      <c r="L9" s="117"/>
      <c r="M9" s="117"/>
      <c r="N9" s="117"/>
      <c r="O9" s="117"/>
      <c r="P9" s="117"/>
      <c r="Q9" s="117"/>
      <c r="R9" s="117"/>
      <c r="S9" s="117"/>
      <c r="T9" s="117"/>
      <c r="U9" s="68"/>
      <c r="V9" s="68"/>
      <c r="W9" s="68"/>
      <c r="X9" s="68"/>
    </row>
    <row r="10" spans="1:24" ht="50" customHeight="1">
      <c r="A10" s="206"/>
      <c r="B10" s="453"/>
      <c r="C10" s="206"/>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117"/>
      <c r="M10" s="117"/>
      <c r="N10" s="117"/>
      <c r="O10" s="117"/>
      <c r="P10" s="117"/>
      <c r="Q10" s="117"/>
      <c r="R10" s="117"/>
      <c r="S10" s="117"/>
      <c r="T10" s="117"/>
      <c r="U10" s="68"/>
      <c r="V10" s="68"/>
      <c r="W10" s="68"/>
      <c r="X10" s="68"/>
    </row>
    <row r="11" spans="1:24" ht="50" customHeight="1">
      <c r="A11" s="206"/>
      <c r="B11" s="453"/>
      <c r="C11" s="206"/>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117"/>
      <c r="M11" s="117"/>
      <c r="N11" s="117"/>
      <c r="O11" s="117"/>
      <c r="P11" s="117"/>
      <c r="Q11" s="117"/>
      <c r="R11" s="117"/>
      <c r="S11" s="117"/>
      <c r="T11" s="117"/>
      <c r="U11" s="68"/>
      <c r="V11" s="68"/>
      <c r="W11" s="68"/>
      <c r="X11" s="68"/>
    </row>
    <row r="12" spans="1:24" ht="50" customHeight="1">
      <c r="A12" s="206"/>
      <c r="B12" s="453"/>
      <c r="C12" s="206"/>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117"/>
      <c r="M12" s="117"/>
      <c r="N12" s="117"/>
      <c r="O12" s="117"/>
      <c r="P12" s="117"/>
      <c r="Q12" s="117"/>
      <c r="R12" s="117"/>
      <c r="S12" s="117"/>
      <c r="T12" s="117"/>
      <c r="U12" s="68"/>
      <c r="V12" s="68"/>
      <c r="W12" s="68"/>
      <c r="X12" s="68"/>
    </row>
    <row r="13" spans="1:24" ht="50" customHeight="1">
      <c r="A13" s="206"/>
      <c r="B13" s="453"/>
      <c r="C13" s="206"/>
      <c r="D13" s="406" t="s">
        <v>143</v>
      </c>
      <c r="E13" s="407"/>
      <c r="F13" s="207"/>
      <c r="G13" s="67"/>
      <c r="H13" s="154"/>
      <c r="I13" s="410"/>
      <c r="J13" s="411"/>
      <c r="K13" s="117"/>
      <c r="L13" s="117"/>
      <c r="M13" s="117"/>
      <c r="N13" s="117"/>
      <c r="O13" s="117"/>
      <c r="P13" s="117"/>
      <c r="Q13" s="117"/>
      <c r="R13" s="117"/>
      <c r="S13" s="117"/>
      <c r="T13" s="117"/>
      <c r="U13" s="68"/>
      <c r="V13" s="68"/>
      <c r="W13" s="68"/>
      <c r="X13" s="68"/>
    </row>
    <row r="14" spans="1:24" ht="50" customHeight="1">
      <c r="A14" s="121"/>
      <c r="B14" s="453"/>
      <c r="C14" s="121"/>
      <c r="D14" s="406"/>
      <c r="E14" s="407"/>
      <c r="F14" s="207"/>
      <c r="G14" s="67"/>
      <c r="H14" s="154"/>
      <c r="I14" s="410"/>
      <c r="J14" s="411"/>
      <c r="K14" s="117"/>
      <c r="L14" s="117"/>
      <c r="M14" s="117"/>
      <c r="N14" s="117"/>
      <c r="O14" s="117"/>
      <c r="P14" s="117"/>
      <c r="Q14" s="117"/>
      <c r="R14" s="117"/>
      <c r="S14" s="117"/>
      <c r="T14" s="117"/>
      <c r="U14" s="68"/>
      <c r="V14" s="68"/>
      <c r="W14" s="68"/>
      <c r="X14" s="68"/>
    </row>
    <row r="15" spans="1:24" ht="50" customHeight="1">
      <c r="A15" s="121"/>
      <c r="B15" s="453"/>
      <c r="C15" s="121"/>
      <c r="D15" s="406" t="s">
        <v>144</v>
      </c>
      <c r="E15" s="407"/>
      <c r="F15" s="207">
        <f>SUM(Q29:Q37)</f>
        <v>0</v>
      </c>
      <c r="G15" s="67">
        <f>Q41</f>
        <v>0</v>
      </c>
      <c r="H15" s="154">
        <f>Q40</f>
        <v>0</v>
      </c>
      <c r="I15" s="410">
        <f ca="1">Q38</f>
        <v>0</v>
      </c>
      <c r="J15" s="411"/>
      <c r="K15" s="117"/>
      <c r="L15" s="117"/>
      <c r="M15" s="117"/>
      <c r="N15" s="117"/>
      <c r="O15" s="117"/>
      <c r="P15" s="117"/>
      <c r="Q15" s="117"/>
      <c r="R15" s="117"/>
      <c r="S15" s="117"/>
      <c r="T15" s="117"/>
      <c r="U15" s="68"/>
      <c r="V15" s="68"/>
      <c r="W15" s="68"/>
      <c r="X15" s="68"/>
    </row>
    <row r="16" spans="1:24" ht="50" customHeight="1">
      <c r="A16" s="121"/>
      <c r="B16" s="453"/>
      <c r="C16" s="121"/>
      <c r="D16" s="406" t="s">
        <v>71</v>
      </c>
      <c r="E16" s="407"/>
      <c r="F16" s="207">
        <f>SUM(Q53:Q61)</f>
        <v>0</v>
      </c>
      <c r="G16" s="67">
        <f>SUM(R53:R61)</f>
        <v>0</v>
      </c>
      <c r="H16" s="154">
        <f>Q64</f>
        <v>0</v>
      </c>
      <c r="I16" s="410">
        <f ca="1">Q62</f>
        <v>0</v>
      </c>
      <c r="J16" s="411"/>
      <c r="K16" s="117"/>
      <c r="L16" s="117"/>
      <c r="M16" s="117"/>
      <c r="N16" s="117"/>
      <c r="O16" s="117"/>
      <c r="P16" s="117"/>
      <c r="Q16" s="117"/>
      <c r="R16" s="117"/>
      <c r="S16" s="117"/>
      <c r="T16" s="117"/>
      <c r="U16" s="68"/>
      <c r="V16" s="68"/>
      <c r="W16" s="68"/>
      <c r="X16" s="68"/>
    </row>
    <row r="17" spans="1:24" ht="50" customHeight="1" thickBot="1">
      <c r="A17" s="121"/>
      <c r="B17" s="453"/>
      <c r="C17" s="121"/>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117"/>
      <c r="M17" s="117"/>
      <c r="N17" s="117"/>
      <c r="O17" s="117"/>
      <c r="P17" s="117"/>
      <c r="Q17" s="117"/>
      <c r="R17" s="117"/>
      <c r="S17" s="117"/>
      <c r="T17" s="117"/>
      <c r="U17" s="68"/>
      <c r="V17" s="68"/>
      <c r="W17" s="68"/>
      <c r="X17" s="68"/>
    </row>
    <row r="18" spans="1:24" ht="50" customHeight="1" thickTop="1" thickBot="1">
      <c r="A18" s="121"/>
      <c r="B18" s="453"/>
      <c r="C18" s="121"/>
      <c r="D18" s="408" t="s">
        <v>64</v>
      </c>
      <c r="E18" s="409"/>
      <c r="F18" s="207">
        <f t="shared" ca="1" si="2"/>
        <v>0</v>
      </c>
      <c r="G18" s="67">
        <f t="shared" ca="1" si="2"/>
        <v>0</v>
      </c>
      <c r="H18" s="154">
        <f t="shared" ca="1" si="2"/>
        <v>0</v>
      </c>
      <c r="I18" s="410">
        <f t="shared" ca="1" si="2"/>
        <v>0</v>
      </c>
      <c r="J18" s="411"/>
      <c r="K18" s="117"/>
      <c r="L18" s="117"/>
      <c r="M18" s="117"/>
      <c r="N18" s="117"/>
      <c r="O18" s="117"/>
      <c r="P18" s="117"/>
      <c r="Q18" s="117"/>
      <c r="R18" s="117"/>
      <c r="S18" s="117"/>
      <c r="T18" s="117"/>
      <c r="U18" s="68"/>
      <c r="V18" s="68"/>
      <c r="W18" s="68"/>
      <c r="X18" s="68"/>
    </row>
    <row r="19" spans="1:24" ht="50" customHeight="1" thickTop="1" thickBot="1">
      <c r="A19" s="121"/>
      <c r="B19" s="453"/>
      <c r="C19" s="121"/>
      <c r="D19" s="454" t="s">
        <v>72</v>
      </c>
      <c r="E19" s="455"/>
      <c r="F19" s="219">
        <f ca="1">SUMIF(F5:F18,"&lt;&gt;#N/A")</f>
        <v>0</v>
      </c>
      <c r="G19" s="217">
        <f ca="1">SUMIF(G5:G18,"&lt;&gt;#N/A")</f>
        <v>0</v>
      </c>
      <c r="H19" s="218">
        <f ca="1">AVERAGEIF(H5:H18,"&lt;&gt;#N/A")</f>
        <v>0</v>
      </c>
      <c r="I19" s="456">
        <f ca="1">SUMIF(I5:I18,"&lt;&gt;#N/A")</f>
        <v>0</v>
      </c>
      <c r="J19" s="457"/>
      <c r="K19" s="117"/>
      <c r="L19" s="117"/>
      <c r="M19" s="117"/>
      <c r="N19" s="117"/>
      <c r="O19" s="117"/>
      <c r="P19" s="117"/>
      <c r="Q19" s="117"/>
      <c r="R19" s="117"/>
      <c r="S19" s="117"/>
      <c r="T19" s="117"/>
      <c r="U19" s="68"/>
      <c r="V19" s="68"/>
      <c r="W19" s="68"/>
      <c r="X19" s="68"/>
    </row>
    <row r="20" spans="1:24" ht="15" customHeight="1">
      <c r="A20" s="121"/>
      <c r="B20" s="121"/>
      <c r="C20" s="121"/>
      <c r="D20" s="121"/>
      <c r="E20" s="121"/>
      <c r="F20" s="121"/>
      <c r="G20" s="68"/>
      <c r="H20" s="68"/>
      <c r="I20" s="68"/>
      <c r="J20" s="68"/>
      <c r="K20" s="68"/>
      <c r="L20" s="68"/>
      <c r="M20" s="68"/>
      <c r="N20" s="68"/>
      <c r="O20" s="68"/>
      <c r="P20" s="68"/>
      <c r="Q20" s="68"/>
      <c r="R20" s="68"/>
      <c r="S20" s="68"/>
      <c r="T20" s="68"/>
      <c r="U20" s="68"/>
    </row>
    <row r="21" spans="1:24" ht="16"/>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VLOOKUP($H$1,tblProgramSchedule,MATCH("DAY " &amp; $B22 &amp; " / EXERCISE " &amp; D22,tblProgramScheduleColumnHeaders,0),0)</f>
        <v>COMPETITION SQUAT</v>
      </c>
      <c r="E24" s="395"/>
      <c r="F24" s="395"/>
      <c r="G24" s="395"/>
      <c r="H24" s="396"/>
      <c r="J24" s="394" t="str">
        <f>VLOOKUP($H$1,tblProgramSchedule,MATCH("DAY " &amp; $B22 &amp; " / EXERCISE " &amp; J22,tblProgramScheduleColumnHeaders,0),0)</f>
        <v>COMPETITION PRESS</v>
      </c>
      <c r="K24" s="395"/>
      <c r="L24" s="395"/>
      <c r="M24" s="395"/>
      <c r="N24" s="396"/>
      <c r="P24" s="394" t="str">
        <f>VLOOKUP($H$1,tblProgramSchedule,MATCH("DAY " &amp; $B22 &amp; " / EXERCISE " &amp; P22,tblProgramScheduleColumnHeaders,0),0)</f>
        <v>SUPPLEMENTAL DEAD LIFT- METHOD 1</v>
      </c>
      <c r="Q24" s="395"/>
      <c r="R24" s="395"/>
      <c r="S24" s="395"/>
      <c r="T24" s="396"/>
    </row>
    <row r="25" spans="1:24" ht="50" customHeight="1">
      <c r="B25" s="392"/>
      <c r="D25" s="69" t="s">
        <v>60</v>
      </c>
      <c r="E25" s="422" t="str">
        <f>VLOOKUP('WEEK 2'!$H$1,tblProgramExerciseDetails,MATCH(D24 &amp; " - " &amp; D25,tblProgramExerciseDetailsColumnHeaders,0),0)</f>
        <v>Squat with belt</v>
      </c>
      <c r="F25" s="398"/>
      <c r="G25" s="398"/>
      <c r="H25" s="399"/>
      <c r="J25" s="69" t="s">
        <v>60</v>
      </c>
      <c r="K25" s="422" t="str">
        <f>VLOOKUP('WEEK 2'!$H$1,tblProgramExerciseDetails,MATCH(J24 &amp; " - " &amp; J25,tblProgramExerciseDetailsColumnHeaders,0),0)</f>
        <v>Press with belt</v>
      </c>
      <c r="L25" s="398"/>
      <c r="M25" s="398"/>
      <c r="N25" s="399"/>
      <c r="P25" s="69" t="s">
        <v>60</v>
      </c>
      <c r="Q25" s="422" t="str">
        <f>VLOOKUP('WEEK 2'!$H$1,tblProgramExerciseDetails,MATCH(P24 &amp; " - " &amp; P25,tblProgramExerciseDetailsColumnHeaders,0),0)</f>
        <v>2ct Paused Deadlift</v>
      </c>
      <c r="R25" s="398"/>
      <c r="S25" s="398"/>
      <c r="T25" s="399"/>
    </row>
    <row r="26" spans="1:24" ht="50" customHeight="1">
      <c r="B26" s="392"/>
      <c r="D26" s="70" t="s">
        <v>59</v>
      </c>
      <c r="E26" s="458" t="str">
        <f>VLOOKUP('WEEK 2'!$H$1,tblProgramExerciseDetails,MATCH(D24 &amp; " - " &amp; D26,tblProgramExerciseDetailsColumnHeaders,0),0)</f>
        <v>Max 4-5 Min for Sets at RPE Over 7</v>
      </c>
      <c r="F26" s="401"/>
      <c r="G26" s="401"/>
      <c r="H26" s="402"/>
      <c r="J26" s="70" t="s">
        <v>59</v>
      </c>
      <c r="K26" s="458" t="str">
        <f>VLOOKUP('WEEK 2'!$H$1,tblProgramExerciseDetails,MATCH(J24 &amp; " - " &amp; J26,tblProgramExerciseDetailsColumnHeaders,0),0)</f>
        <v>Max 4-5 Min for Sets at RPE Over 7</v>
      </c>
      <c r="L26" s="401"/>
      <c r="M26" s="401"/>
      <c r="N26" s="402"/>
      <c r="P26" s="70" t="s">
        <v>59</v>
      </c>
      <c r="Q26" s="400" t="str">
        <f>PROGRAM!AD6</f>
        <v>Max 4-5 min for sets at RPE over 7</v>
      </c>
      <c r="R26" s="401"/>
      <c r="S26" s="401"/>
      <c r="T26" s="402"/>
    </row>
    <row r="27" spans="1:24" ht="125" customHeight="1">
      <c r="B27" s="392"/>
      <c r="D27" s="71" t="s">
        <v>58</v>
      </c>
      <c r="E27" s="432" t="str">
        <f>VLOOKUP('WEEK 2'!$H$1,tblProgramExerciseDetails,MATCH(D24 &amp; " - " &amp; D27,tblProgramExerciseDetailsColumnHeaders,0),0)</f>
        <v>•6 reps @ 7 (76% 1RM)
•6 reps @ RPE 8 (78% 1RM)
•6 reps @ RPE 9 (81% 1RM)
•Take 5% off the bar from 6 @ 9 and do 12 reps (sets of 4-6), No Set &gt; RPE 8</v>
      </c>
      <c r="F27" s="433"/>
      <c r="G27" s="433"/>
      <c r="H27" s="434"/>
      <c r="J27" s="71" t="s">
        <v>58</v>
      </c>
      <c r="K27" s="432" t="str">
        <f>VLOOKUP('WEEK 2'!$H$1,tblProgramExerciseDetails,MATCH(J24 &amp; " - " &amp; J27,tblProgramExerciseDetailsColumnHeaders,0),0)</f>
        <v>•6 reps @ 7 (76% 1RM)
•6 reps @ RPE 8 (78% 1RM)
•6 reps @ RPE 9 (81% 1RM)
•Take 5% off the bar from 6 @ 9 and do 12 reps (sets of 4-6), No Set &gt; RPE 8</v>
      </c>
      <c r="L27" s="433"/>
      <c r="M27" s="433"/>
      <c r="N27" s="434"/>
      <c r="P27" s="71" t="s">
        <v>58</v>
      </c>
      <c r="Q27" s="432" t="str">
        <f>PROGRAM!AE6</f>
        <v>•4 reps @ RPE 7 (81%)
•4 reps @ RPE 8 (84%)
•4 reps @ RPE 9 (86%) 
•-6% from 4 @ 9 x 1 set of 4 reps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ht="16"/>
    <row r="45" spans="2:20" ht="16"/>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VLOOKUP($H$1,tblProgramSchedule,MATCH("DAY " &amp; $B46 &amp; " / EXERCISE " &amp; D46,tblProgramScheduleColumnHeaders,0),0)</f>
        <v>COMPETITION BENCH</v>
      </c>
      <c r="E48" s="395"/>
      <c r="F48" s="395"/>
      <c r="G48" s="395"/>
      <c r="H48" s="396"/>
      <c r="J48" s="394" t="str">
        <f>VLOOKUP($H$1,tblProgramSchedule,MATCH("DAY " &amp; $B46 &amp; " / EXERCISE " &amp; J46,tblProgramScheduleColumnHeaders,0),0)</f>
        <v>SUPPLEMENTAL SQUAT - METHOD 2</v>
      </c>
      <c r="K48" s="395"/>
      <c r="L48" s="395"/>
      <c r="M48" s="395"/>
      <c r="N48" s="396"/>
      <c r="P48" s="394" t="str">
        <f>VLOOKUP($H$1,tblProgramSchedule,MATCH("DAY " &amp; $B46 &amp; " / EXERCISE " &amp; P46,tblProgramScheduleColumnHeaders,0),0)</f>
        <v>SUPPLEMENTAL DEAD LIFT - METHOD 2</v>
      </c>
      <c r="Q48" s="395"/>
      <c r="R48" s="395"/>
      <c r="S48" s="395"/>
      <c r="T48" s="396"/>
    </row>
    <row r="49" spans="2:20" ht="50" customHeight="1">
      <c r="B49" s="392"/>
      <c r="D49" s="69" t="s">
        <v>60</v>
      </c>
      <c r="E49" s="422" t="str">
        <f>VLOOKUP('WEEK 2'!$H$1,tblProgramExerciseDetails,MATCH(D48 &amp; " - " &amp; D49,tblProgramExerciseDetailsColumnHeaders,0),0)</f>
        <v>Bench with 1-Sec Pause</v>
      </c>
      <c r="F49" s="398"/>
      <c r="G49" s="398"/>
      <c r="H49" s="399"/>
      <c r="J49" s="69" t="s">
        <v>60</v>
      </c>
      <c r="K49" s="422" t="str">
        <f>VLOOKUP('WEEK 2'!$H$1,tblProgramExerciseDetails,MATCH(J48 &amp; " - " &amp; J49,tblProgramExerciseDetailsColumnHeaders,0),0)</f>
        <v>Leg Press, Belt Squat, or Split Squat</v>
      </c>
      <c r="L49" s="398"/>
      <c r="M49" s="398"/>
      <c r="N49" s="399"/>
      <c r="P49" s="69" t="s">
        <v>60</v>
      </c>
      <c r="Q49" s="422" t="str">
        <f>VLOOKUP('WEEK 2'!$H$1,tblProgramExerciseDetails,MATCH(P48 &amp; " - " &amp; P49,tblProgramExerciseDetailsColumnHeaders,0),0)</f>
        <v>Lever Row</v>
      </c>
      <c r="R49" s="398"/>
      <c r="S49" s="398"/>
      <c r="T49" s="399"/>
    </row>
    <row r="50" spans="2:20" ht="50" customHeight="1">
      <c r="B50" s="392"/>
      <c r="D50" s="70" t="s">
        <v>59</v>
      </c>
      <c r="E50" s="458" t="str">
        <f>VLOOKUP('WEEK 2'!$H$1,tblProgramExerciseDetails,MATCH(D48 &amp; " - " &amp; D50,tblProgramExerciseDetailsColumnHeaders,0),0)</f>
        <v>Max 4-5 Min for Sets at RPE Over 7</v>
      </c>
      <c r="F50" s="401"/>
      <c r="G50" s="401"/>
      <c r="H50" s="402"/>
      <c r="J50" s="70" t="s">
        <v>59</v>
      </c>
      <c r="K50" s="458" t="str">
        <f>VLOOKUP('WEEK 2'!$H$1,tblProgramExerciseDetails,MATCH(J48 &amp; " - " &amp; J50,tblProgramExerciseDetailsColumnHeaders,0),0)</f>
        <v>Max 3-4 Min for Sets &gt; RPE 7</v>
      </c>
      <c r="L50" s="401"/>
      <c r="M50" s="401"/>
      <c r="N50" s="402"/>
      <c r="P50" s="70" t="s">
        <v>59</v>
      </c>
      <c r="Q50" s="458" t="str">
        <f>VLOOKUP('WEEK 2'!$H$1,tblProgramExerciseDetails,MATCH(P48 &amp; " - " &amp; P50,tblProgramExerciseDetailsColumnHeaders,0),0)</f>
        <v>MYOREP</v>
      </c>
      <c r="R50" s="401"/>
      <c r="S50" s="401"/>
      <c r="T50" s="402"/>
    </row>
    <row r="51" spans="2:20" ht="100" customHeight="1">
      <c r="B51" s="392"/>
      <c r="D51" s="71" t="s">
        <v>58</v>
      </c>
      <c r="E51" s="432" t="str">
        <f>VLOOKUP('WEEK 2'!$H$1,tblProgramExerciseDetails,MATCH(D48 &amp; " - " &amp; D51,tblProgramExerciseDetailsColumnHeaders,0),0)</f>
        <v>•6 reps @ 7 (76% 1RM)
•6 reps @ RPE 8 (78% 1RM)
•6 reps @ RPE 9 (81% 1RM)
•Take 5% off the bar from 6 @ 9 and do 12 reps (sets of 4-6), No Set &gt; RPE 8</v>
      </c>
      <c r="F51" s="433"/>
      <c r="G51" s="433"/>
      <c r="H51" s="434"/>
      <c r="J51" s="71" t="s">
        <v>58</v>
      </c>
      <c r="K51" s="432" t="str">
        <f>VLOOKUP('WEEK 2'!$H$1,tblProgramExerciseDetails,MATCH(J48 &amp; " - " &amp; J51,tblProgramExerciseDetailsColumnHeaders,0),0)</f>
        <v>•10 reps @ RPE 7
• 10 reps @ RPE 8
•10 reps @ RPE 9
• Do 2 more sets of 10 within 10% of 10 @ 9</v>
      </c>
      <c r="L51" s="433"/>
      <c r="M51" s="433"/>
      <c r="N51" s="434"/>
      <c r="P51" s="71" t="s">
        <v>58</v>
      </c>
      <c r="Q51" s="432" t="str">
        <f>VLOOKUP('WEEK 2'!$H$1,tblProgramExerciseDetails,MATCH(P48 &amp; " - " &amp; P51,tblProgramExerciseDetailsColumnHeaders,0),0)</f>
        <v>14-16 @ RPE 8, 3-5
MYOREPS</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ref="H54:H61" si="6">IF(ISNUMBER(E54),E54/E$62,"")</f>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ht="16"/>
    <row r="69" spans="2:20" ht="16"/>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VLOOKUP($H$1,tblProgramSchedule,MATCH("DAY " &amp; $B70 &amp; " / EXERCISE " &amp; D70,tblProgramScheduleColumnHeaders,0),0)</f>
        <v>COMPETITION DEAD LIFT</v>
      </c>
      <c r="E72" s="395"/>
      <c r="F72" s="395"/>
      <c r="G72" s="395"/>
      <c r="H72" s="396"/>
      <c r="J72" s="394" t="str">
        <f>VLOOKUP($H$1,tblProgramSchedule,MATCH("DAY " &amp; $B70 &amp; " / EXERCISE " &amp; J70,tblProgramScheduleColumnHeaders,0),0)</f>
        <v>SUPPLEMENTAL  BENCH- METHOD 3</v>
      </c>
      <c r="K72" s="395"/>
      <c r="L72" s="395"/>
      <c r="M72" s="395"/>
      <c r="N72" s="396"/>
      <c r="P72" s="394" t="str">
        <f>VLOOKUP($H$1,tblProgramSchedule,MATCH("DAY " &amp; $B70 &amp; " / EXERCISE " &amp; P70,tblProgramScheduleColumnHeaders,0),0)</f>
        <v>SUPPLEMENTAL SQUAT - METHOD 1</v>
      </c>
      <c r="Q72" s="395"/>
      <c r="R72" s="395"/>
      <c r="S72" s="395"/>
      <c r="T72" s="396"/>
    </row>
    <row r="73" spans="2:20" ht="200" customHeight="1">
      <c r="B73" s="392"/>
      <c r="D73" s="69" t="s">
        <v>60</v>
      </c>
      <c r="E73" s="422" t="str">
        <f>VLOOKUP('WEEK 2'!$H$1,tblProgramExerciseDetails,MATCH(D72 &amp; " - " &amp; D73,tblProgramExerciseDetailsColumnHeaders,0),0)</f>
        <v>Deadlift with belt</v>
      </c>
      <c r="F73" s="398"/>
      <c r="G73" s="398"/>
      <c r="H73" s="399"/>
      <c r="J73" s="69" t="s">
        <v>60</v>
      </c>
      <c r="K73" s="397" t="str">
        <f>PROGRAM!AF6</f>
        <v>Incline Bench or Close Grip Bench</v>
      </c>
      <c r="L73" s="398"/>
      <c r="M73" s="398"/>
      <c r="N73" s="399"/>
      <c r="P73" s="69" t="s">
        <v>60</v>
      </c>
      <c r="Q73" s="397" t="str">
        <f>PROGRAM!T6</f>
        <v>HBBS</v>
      </c>
      <c r="R73" s="398"/>
      <c r="S73" s="398"/>
      <c r="T73" s="399"/>
    </row>
    <row r="74" spans="2:20" ht="50" customHeight="1">
      <c r="B74" s="392"/>
      <c r="D74" s="70" t="s">
        <v>59</v>
      </c>
      <c r="E74" s="458" t="str">
        <f>VLOOKUP('WEEK 2'!$H$1,tblProgramExerciseDetails,MATCH(D72 &amp; " - " &amp; D74,tblProgramExerciseDetailsColumnHeaders,0),0)</f>
        <v>Max 4-5 Min for Sets at RPE Over 7</v>
      </c>
      <c r="F74" s="401"/>
      <c r="G74" s="401"/>
      <c r="H74" s="402"/>
      <c r="J74" s="70" t="s">
        <v>59</v>
      </c>
      <c r="K74" s="400" t="str">
        <f>PROGRAM!AG6</f>
        <v>Max 4-5 min for sets at RPE over 7</v>
      </c>
      <c r="L74" s="401"/>
      <c r="M74" s="401"/>
      <c r="N74" s="402"/>
      <c r="P74" s="70" t="s">
        <v>59</v>
      </c>
      <c r="Q74" s="400" t="str">
        <f>PROGRAM!U6</f>
        <v>Max 4-5 min for sets at RPE over 7</v>
      </c>
      <c r="R74" s="401"/>
      <c r="S74" s="401"/>
      <c r="T74" s="402"/>
    </row>
    <row r="75" spans="2:20" ht="140" customHeight="1">
      <c r="B75" s="392"/>
      <c r="D75" s="71" t="s">
        <v>58</v>
      </c>
      <c r="E75" s="432" t="str">
        <f>VLOOKUP('WEEK 2'!$H$1,tblProgramExerciseDetails,MATCH(D72 &amp; " - " &amp; D75,tblProgramExerciseDetailsColumnHeaders,0),0)</f>
        <v>•6 reps @ 7 (76% 1RM)
•6 reps @ RPE 8 (78% 1RM)
•6 reps @ RPE 9 (81% 1RM)
•Take 5% off the bar from 6 @ 9 and do 12 reps (sets of 4-6), No Set &gt; RPE 8</v>
      </c>
      <c r="F75" s="433"/>
      <c r="G75" s="433"/>
      <c r="H75" s="434"/>
      <c r="J75" s="71" t="s">
        <v>58</v>
      </c>
      <c r="K75" s="464" t="str">
        <f>PROGRAM!AH6</f>
        <v>•4 reps @ RPE 7 (81%)
•4 reps @ RPE 8 (84%)
•4 reps @ RPE 9 (86%) 
•-6% from 4 @ 9 x 1 set of 4 reps</v>
      </c>
      <c r="L75" s="433"/>
      <c r="M75" s="433"/>
      <c r="N75" s="434"/>
      <c r="P75" s="71" t="s">
        <v>58</v>
      </c>
      <c r="Q75" s="464" t="str">
        <f>PROGRAM!V6</f>
        <v>•1 rep @ RPE 8 (90-93%)
•75% e1RM x 5 reps x 4 sets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ref="H78:H85" si="9">IF(ISNUMBER(E78),E78/E$86,"")</f>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t="str">
        <f t="shared" si="11"/>
        <v/>
      </c>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t="str">
        <f t="shared" si="11"/>
        <v/>
      </c>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t="str">
        <f t="shared" si="11"/>
        <v/>
      </c>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ht="16"/>
    <row r="93" spans="2:20" ht="16"/>
    <row r="94" spans="2:20" ht="16" customHeight="1"/>
    <row r="95" spans="2:20" ht="16" customHeight="1"/>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ht="16" customHeight="1">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397" t="str">
        <f>PROGRAM!AO6</f>
        <v>25 min steady state @ RPE 6 1x/wk
12 minutes HIIT (20s sprint @ 10, 100s rest) 1x/wk</v>
      </c>
      <c r="F99" s="398"/>
      <c r="G99" s="398"/>
      <c r="H99" s="399"/>
      <c r="J99" s="235" t="s">
        <v>162</v>
      </c>
      <c r="K99" s="397" t="str">
        <f>PROGRAM!AP6</f>
        <v>6 min AMRAP Upper back work 1x/wk</v>
      </c>
      <c r="L99" s="398"/>
      <c r="M99" s="398"/>
      <c r="N99" s="399"/>
      <c r="P99" s="235" t="s">
        <v>162</v>
      </c>
      <c r="Q99" s="397" t="str">
        <f>PROGRAM!AQ6</f>
        <v>6 min ab work AMRAP 1x/wk</v>
      </c>
      <c r="R99" s="398"/>
      <c r="S99" s="398"/>
      <c r="T99" s="399"/>
    </row>
    <row r="100" spans="2:20" ht="80" customHeight="1">
      <c r="B100" s="392"/>
      <c r="D100" s="236" t="s">
        <v>161</v>
      </c>
      <c r="E100" s="400">
        <f>PROGRAM!AD31</f>
        <v>0</v>
      </c>
      <c r="F100" s="401"/>
      <c r="G100" s="401"/>
      <c r="H100" s="402"/>
      <c r="J100" s="236" t="s">
        <v>161</v>
      </c>
      <c r="K100" s="400">
        <f>PROGRAM!AM31</f>
        <v>0</v>
      </c>
      <c r="L100" s="401"/>
      <c r="M100" s="401"/>
      <c r="N100" s="402"/>
      <c r="P100" s="236" t="s">
        <v>161</v>
      </c>
      <c r="Q100" s="400">
        <f>PROGRAM!AA31</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397" t="str">
        <f>PROGRAM!AR6</f>
        <v>6 min Arm AMRAP superset 1x/wk</v>
      </c>
      <c r="F106" s="398"/>
      <c r="G106" s="398"/>
      <c r="H106" s="399"/>
    </row>
    <row r="107" spans="2:20" ht="80" customHeight="1">
      <c r="B107" s="392"/>
      <c r="D107" s="236" t="s">
        <v>161</v>
      </c>
      <c r="E107" s="400">
        <f>PROGRAM!AD38</f>
        <v>0</v>
      </c>
      <c r="F107" s="401"/>
      <c r="G107" s="401"/>
      <c r="H107" s="402"/>
    </row>
    <row r="108" spans="2:20" ht="80" customHeight="1"/>
    <row r="109" spans="2:20" ht="16"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ht="16" hidden="1" customHeight="1"/>
    <row r="114" ht="16" hidden="1" customHeight="1"/>
    <row r="115" ht="16" hidden="1" customHeight="1"/>
    <row r="116" ht="16" hidden="1" customHeight="1"/>
    <row r="117" ht="16" hidden="1" customHeight="1"/>
    <row r="118" ht="16" hidden="1" customHeight="1"/>
    <row r="119" ht="16" hidden="1" customHeight="1"/>
    <row r="120" ht="16" hidden="1" customHeight="1"/>
    <row r="121" ht="16" hidden="1" customHeight="1"/>
    <row r="122" ht="16" hidden="1" customHeight="1"/>
    <row r="123" ht="16" hidden="1" customHeight="1"/>
    <row r="124" ht="16" hidden="1" customHeight="1"/>
    <row r="125" ht="16" hidden="1" customHeight="1"/>
    <row r="126" ht="16" hidden="1" customHeight="1"/>
    <row r="127" ht="16" hidden="1" customHeight="1"/>
    <row r="128" ht="16" hidden="1" customHeight="1"/>
    <row r="129" ht="16" hidden="1" customHeight="1"/>
    <row r="130" ht="16" hidden="1" customHeight="1"/>
    <row r="131" ht="16" hidden="1" customHeight="1"/>
    <row r="132" ht="16" hidden="1" customHeight="1"/>
    <row r="133" ht="16" hidden="1" customHeight="1"/>
    <row r="134" ht="16" hidden="1" customHeight="1"/>
    <row r="135" ht="16" hidden="1" customHeight="1"/>
    <row r="136" ht="16" hidden="1" customHeight="1"/>
    <row r="137" ht="16" hidden="1" customHeight="1"/>
    <row r="138" ht="16" hidden="1" customHeight="1"/>
  </sheetData>
  <sheetProtection selectLockedCells="1"/>
  <mergeCells count="149">
    <mergeCell ref="D8:E8"/>
    <mergeCell ref="I8:J8"/>
    <mergeCell ref="D14:E14"/>
    <mergeCell ref="I14:J14"/>
    <mergeCell ref="D15:E15"/>
    <mergeCell ref="I15:J15"/>
    <mergeCell ref="D3:J3"/>
    <mergeCell ref="D9:E9"/>
    <mergeCell ref="I19:J19"/>
    <mergeCell ref="H1:T1"/>
    <mergeCell ref="B22:B43"/>
    <mergeCell ref="E40:H40"/>
    <mergeCell ref="K40:N40"/>
    <mergeCell ref="Q40:T40"/>
    <mergeCell ref="K26:N26"/>
    <mergeCell ref="Q26:T26"/>
    <mergeCell ref="E27:H27"/>
    <mergeCell ref="K27:N27"/>
    <mergeCell ref="Q27:T27"/>
    <mergeCell ref="E38:H38"/>
    <mergeCell ref="E39:H39"/>
    <mergeCell ref="B3:B19"/>
    <mergeCell ref="D4:E4"/>
    <mergeCell ref="I4:J4"/>
    <mergeCell ref="D5:E5"/>
    <mergeCell ref="I5:J5"/>
    <mergeCell ref="D6:E6"/>
    <mergeCell ref="I6:J6"/>
    <mergeCell ref="D7:E7"/>
    <mergeCell ref="I7:J7"/>
    <mergeCell ref="D16:E16"/>
    <mergeCell ref="I16:J16"/>
    <mergeCell ref="D17:E17"/>
    <mergeCell ref="B70:B91"/>
    <mergeCell ref="D70:H70"/>
    <mergeCell ref="J70:N70"/>
    <mergeCell ref="P70:T70"/>
    <mergeCell ref="E51:H51"/>
    <mergeCell ref="K51:N51"/>
    <mergeCell ref="Q51:T51"/>
    <mergeCell ref="E62:H62"/>
    <mergeCell ref="K62:N62"/>
    <mergeCell ref="Q62:T62"/>
    <mergeCell ref="Q73:T73"/>
    <mergeCell ref="E86:H86"/>
    <mergeCell ref="K86:N86"/>
    <mergeCell ref="Q86:T86"/>
    <mergeCell ref="Q90:T90"/>
    <mergeCell ref="E88:H88"/>
    <mergeCell ref="B46:B67"/>
    <mergeCell ref="D46:H46"/>
    <mergeCell ref="J46:N46"/>
    <mergeCell ref="P46:T46"/>
    <mergeCell ref="D48:H48"/>
    <mergeCell ref="J48:N48"/>
    <mergeCell ref="P48:T48"/>
    <mergeCell ref="E65:H65"/>
    <mergeCell ref="Q88:T88"/>
    <mergeCell ref="E89:H89"/>
    <mergeCell ref="K89:N89"/>
    <mergeCell ref="Q89:T89"/>
    <mergeCell ref="E63:H63"/>
    <mergeCell ref="K63:N63"/>
    <mergeCell ref="Q63:T63"/>
    <mergeCell ref="E64:H64"/>
    <mergeCell ref="K64:N64"/>
    <mergeCell ref="Q64:T64"/>
    <mergeCell ref="I9:J9"/>
    <mergeCell ref="I10:J10"/>
    <mergeCell ref="I11:J11"/>
    <mergeCell ref="I12:J12"/>
    <mergeCell ref="I13:J13"/>
    <mergeCell ref="K65:N65"/>
    <mergeCell ref="Q65:T65"/>
    <mergeCell ref="K38:N38"/>
    <mergeCell ref="Q38:T38"/>
    <mergeCell ref="K39:N39"/>
    <mergeCell ref="Q39:T39"/>
    <mergeCell ref="K25:N25"/>
    <mergeCell ref="Q25:T25"/>
    <mergeCell ref="K49:N49"/>
    <mergeCell ref="Q49:T49"/>
    <mergeCell ref="K50:N50"/>
    <mergeCell ref="Q50:T50"/>
    <mergeCell ref="J22:N22"/>
    <mergeCell ref="P22:T22"/>
    <mergeCell ref="J24:N24"/>
    <mergeCell ref="P24:T24"/>
    <mergeCell ref="I17:J17"/>
    <mergeCell ref="I18:J18"/>
    <mergeCell ref="K66:N66"/>
    <mergeCell ref="Q66:T66"/>
    <mergeCell ref="E42:H42"/>
    <mergeCell ref="K42:N42"/>
    <mergeCell ref="Q42:T42"/>
    <mergeCell ref="E41:H41"/>
    <mergeCell ref="K41:N41"/>
    <mergeCell ref="Q41:T41"/>
    <mergeCell ref="K90:N90"/>
    <mergeCell ref="K88:N88"/>
    <mergeCell ref="E87:H87"/>
    <mergeCell ref="K87:N87"/>
    <mergeCell ref="Q87:T87"/>
    <mergeCell ref="E74:H74"/>
    <mergeCell ref="K74:N74"/>
    <mergeCell ref="Q74:T74"/>
    <mergeCell ref="E75:H75"/>
    <mergeCell ref="K75:N75"/>
    <mergeCell ref="Q75:T75"/>
    <mergeCell ref="D72:H72"/>
    <mergeCell ref="J72:N72"/>
    <mergeCell ref="P72:T72"/>
    <mergeCell ref="E73:H73"/>
    <mergeCell ref="K73:N73"/>
    <mergeCell ref="E112:H112"/>
    <mergeCell ref="E111:H111"/>
    <mergeCell ref="E110:H110"/>
    <mergeCell ref="D109:H109"/>
    <mergeCell ref="E107:H107"/>
    <mergeCell ref="D10:E10"/>
    <mergeCell ref="D11:E11"/>
    <mergeCell ref="D12:E12"/>
    <mergeCell ref="D13:E13"/>
    <mergeCell ref="E90:H90"/>
    <mergeCell ref="E26:H26"/>
    <mergeCell ref="D19:E19"/>
    <mergeCell ref="E66:H66"/>
    <mergeCell ref="E49:H49"/>
    <mergeCell ref="E50:H50"/>
    <mergeCell ref="D22:H22"/>
    <mergeCell ref="D24:H24"/>
    <mergeCell ref="E25:H25"/>
    <mergeCell ref="D18:E18"/>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223" priority="68" operator="equal">
      <formula>0</formula>
    </cfRule>
  </conditionalFormatting>
  <conditionalFormatting sqref="K25:N27">
    <cfRule type="cellIs" dxfId="222" priority="67" operator="equal">
      <formula>0</formula>
    </cfRule>
  </conditionalFormatting>
  <conditionalFormatting sqref="Q25:T27">
    <cfRule type="cellIs" dxfId="221" priority="66" operator="equal">
      <formula>0</formula>
    </cfRule>
  </conditionalFormatting>
  <conditionalFormatting sqref="E49:H51">
    <cfRule type="cellIs" dxfId="220" priority="65" operator="equal">
      <formula>0</formula>
    </cfRule>
  </conditionalFormatting>
  <conditionalFormatting sqref="K49:N51">
    <cfRule type="cellIs" dxfId="219" priority="64" operator="equal">
      <formula>0</formula>
    </cfRule>
  </conditionalFormatting>
  <conditionalFormatting sqref="Q49:T51">
    <cfRule type="cellIs" dxfId="218" priority="63" operator="equal">
      <formula>0</formula>
    </cfRule>
  </conditionalFormatting>
  <conditionalFormatting sqref="E73:H75">
    <cfRule type="cellIs" dxfId="217" priority="62" operator="equal">
      <formula>0</formula>
    </cfRule>
  </conditionalFormatting>
  <conditionalFormatting sqref="K73:N75">
    <cfRule type="cellIs" dxfId="216" priority="61" operator="equal">
      <formula>0</formula>
    </cfRule>
  </conditionalFormatting>
  <conditionalFormatting sqref="E38:H42 K38:N42 Q38:T42 E62:H66 K62:N66 Q62:T66 E86:H90 K86:N90">
    <cfRule type="cellIs" dxfId="215" priority="60" operator="equal">
      <formula>0</formula>
    </cfRule>
  </conditionalFormatting>
  <conditionalFormatting sqref="U5:W17">
    <cfRule type="cellIs" dxfId="214" priority="58" operator="equal">
      <formula>0</formula>
    </cfRule>
  </conditionalFormatting>
  <conditionalFormatting sqref="U18:W19">
    <cfRule type="cellIs" dxfId="213" priority="56" operator="equal">
      <formula>0</formula>
    </cfRule>
  </conditionalFormatting>
  <conditionalFormatting sqref="Q73:T75">
    <cfRule type="cellIs" dxfId="212" priority="52" operator="equal">
      <formula>0</formula>
    </cfRule>
  </conditionalFormatting>
  <conditionalFormatting sqref="Q86:T90">
    <cfRule type="cellIs" dxfId="211" priority="51" operator="equal">
      <formula>0</formula>
    </cfRule>
  </conditionalFormatting>
  <conditionalFormatting sqref="F19:J19">
    <cfRule type="cellIs" dxfId="210" priority="32" operator="equal">
      <formula>0</formula>
    </cfRule>
  </conditionalFormatting>
  <conditionalFormatting sqref="F5:I5">
    <cfRule type="cellIs" dxfId="209" priority="26" operator="equal">
      <formula>0</formula>
    </cfRule>
  </conditionalFormatting>
  <conditionalFormatting sqref="F5:I5">
    <cfRule type="expression" dxfId="208" priority="25">
      <formula>ISERROR(F5)</formula>
    </cfRule>
  </conditionalFormatting>
  <conditionalFormatting sqref="F6:I9 F14:I16 F10:H13 F18:I18 F17:H17">
    <cfRule type="cellIs" dxfId="207" priority="24" operator="equal">
      <formula>0</formula>
    </cfRule>
  </conditionalFormatting>
  <conditionalFormatting sqref="F6:I9 F14:I16 F10:H13 F18:I18 F17:H17">
    <cfRule type="expression" dxfId="206" priority="23">
      <formula>ISERROR(F6)</formula>
    </cfRule>
  </conditionalFormatting>
  <conditionalFormatting sqref="I10">
    <cfRule type="cellIs" dxfId="205" priority="22" operator="equal">
      <formula>0</formula>
    </cfRule>
  </conditionalFormatting>
  <conditionalFormatting sqref="I10">
    <cfRule type="expression" dxfId="204" priority="21">
      <formula>ISERROR(I10)</formula>
    </cfRule>
  </conditionalFormatting>
  <conditionalFormatting sqref="I11">
    <cfRule type="cellIs" dxfId="203" priority="20" operator="equal">
      <formula>0</formula>
    </cfRule>
  </conditionalFormatting>
  <conditionalFormatting sqref="I11">
    <cfRule type="expression" dxfId="202" priority="19">
      <formula>ISERROR(I11)</formula>
    </cfRule>
  </conditionalFormatting>
  <conditionalFormatting sqref="I12">
    <cfRule type="cellIs" dxfId="201" priority="18" operator="equal">
      <formula>0</formula>
    </cfRule>
  </conditionalFormatting>
  <conditionalFormatting sqref="I12">
    <cfRule type="expression" dxfId="200" priority="17">
      <formula>ISERROR(I12)</formula>
    </cfRule>
  </conditionalFormatting>
  <conditionalFormatting sqref="I13">
    <cfRule type="cellIs" dxfId="199" priority="16" operator="equal">
      <formula>0</formula>
    </cfRule>
  </conditionalFormatting>
  <conditionalFormatting sqref="I13">
    <cfRule type="expression" dxfId="198" priority="15">
      <formula>ISERROR(I13)</formula>
    </cfRule>
  </conditionalFormatting>
  <conditionalFormatting sqref="I17">
    <cfRule type="cellIs" dxfId="197" priority="14" operator="equal">
      <formula>0</formula>
    </cfRule>
  </conditionalFormatting>
  <conditionalFormatting sqref="I17">
    <cfRule type="expression" dxfId="196" priority="13">
      <formula>ISERROR(I17)</formula>
    </cfRule>
  </conditionalFormatting>
  <conditionalFormatting sqref="E99:H100">
    <cfRule type="cellIs" dxfId="195" priority="12" operator="equal">
      <formula>0</formula>
    </cfRule>
  </conditionalFormatting>
  <conditionalFormatting sqref="K99:N100">
    <cfRule type="cellIs" dxfId="194" priority="11" operator="equal">
      <formula>0</formula>
    </cfRule>
  </conditionalFormatting>
  <conditionalFormatting sqref="Q99:T100">
    <cfRule type="cellIs" dxfId="193" priority="10" operator="equal">
      <formula>0</formula>
    </cfRule>
  </conditionalFormatting>
  <conditionalFormatting sqref="E106:H107">
    <cfRule type="cellIs" dxfId="192" priority="3" operator="equal">
      <formula>0</formula>
    </cfRule>
  </conditionalFormatting>
  <dataValidations count="4">
    <dataValidation type="list" allowBlank="1" showInputMessage="1" showErrorMessage="1" sqref="D5:D18" xr:uid="{00000000-0002-0000-0800-000000000000}">
      <formula1>listExerciseType</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800-000001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800-000002000000}">
      <formula1>0</formula1>
    </dataValidation>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800-000003000000}">
      <formula1>0</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tabColor rgb="FF800F20"/>
  </sheetPr>
  <dimension ref="A1:X138"/>
  <sheetViews>
    <sheetView showGridLines="0" topLeftCell="A62" zoomScale="60" zoomScaleNormal="60" zoomScaleSheetLayoutView="80" workbookViewId="0">
      <selection activeCell="S77" sqref="S77"/>
    </sheetView>
  </sheetViews>
  <sheetFormatPr baseColWidth="10" defaultColWidth="10.83203125" defaultRowHeight="0" customHeight="1"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121"/>
      <c r="B1" s="121"/>
      <c r="C1" s="121"/>
      <c r="D1" s="121"/>
      <c r="F1" s="99"/>
      <c r="H1" s="459">
        <v>3</v>
      </c>
      <c r="I1" s="459"/>
      <c r="J1" s="459"/>
      <c r="K1" s="459"/>
      <c r="L1" s="459"/>
      <c r="M1" s="459"/>
      <c r="N1" s="459"/>
      <c r="O1" s="459"/>
      <c r="P1" s="459"/>
      <c r="Q1" s="459"/>
      <c r="R1" s="459"/>
      <c r="S1" s="459"/>
      <c r="T1" s="459"/>
      <c r="U1" s="68"/>
    </row>
    <row r="2" spans="1:24" ht="15" customHeight="1" thickBot="1">
      <c r="A2" s="121"/>
      <c r="B2" s="121"/>
      <c r="C2" s="121"/>
      <c r="D2" s="121"/>
      <c r="E2" s="121"/>
      <c r="F2" s="121"/>
      <c r="G2" s="68"/>
      <c r="H2" s="68"/>
      <c r="I2" s="68"/>
      <c r="J2" s="68"/>
      <c r="K2" s="68"/>
      <c r="L2" s="68"/>
      <c r="M2" s="68"/>
      <c r="N2" s="68"/>
      <c r="O2" s="68"/>
      <c r="P2" s="68"/>
      <c r="Q2" s="68"/>
      <c r="R2" s="68"/>
      <c r="S2" s="68"/>
      <c r="T2" s="68"/>
      <c r="U2" s="68"/>
    </row>
    <row r="3" spans="1:24" ht="60" customHeight="1" thickBot="1">
      <c r="A3" s="121"/>
      <c r="B3" s="453">
        <f>H1</f>
        <v>3</v>
      </c>
      <c r="C3" s="121"/>
      <c r="D3" s="412" t="s">
        <v>75</v>
      </c>
      <c r="E3" s="413"/>
      <c r="F3" s="413"/>
      <c r="G3" s="413"/>
      <c r="H3" s="413"/>
      <c r="I3" s="413"/>
      <c r="J3" s="414"/>
      <c r="K3" s="117"/>
      <c r="L3" s="117"/>
      <c r="M3" s="117"/>
      <c r="N3" s="117"/>
      <c r="O3" s="117"/>
      <c r="P3" s="117"/>
      <c r="Q3" s="117"/>
      <c r="R3" s="117"/>
      <c r="S3" s="117"/>
      <c r="T3" s="117"/>
      <c r="U3" s="68"/>
      <c r="V3" s="68"/>
      <c r="W3" s="68"/>
      <c r="X3" s="68"/>
    </row>
    <row r="4" spans="1:24" ht="60" customHeight="1" thickBot="1">
      <c r="A4" s="121"/>
      <c r="B4" s="453"/>
      <c r="C4" s="121"/>
      <c r="D4" s="460" t="s">
        <v>74</v>
      </c>
      <c r="E4" s="461"/>
      <c r="F4" s="223" t="s">
        <v>42</v>
      </c>
      <c r="G4" s="223" t="s">
        <v>41</v>
      </c>
      <c r="H4" s="224" t="s">
        <v>68</v>
      </c>
      <c r="I4" s="418" t="s">
        <v>66</v>
      </c>
      <c r="J4" s="419"/>
      <c r="K4" s="117"/>
      <c r="L4" s="117"/>
      <c r="M4" s="117"/>
      <c r="N4" s="117"/>
      <c r="O4" s="117"/>
      <c r="P4" s="117"/>
      <c r="Q4" s="117"/>
      <c r="R4" s="117"/>
      <c r="S4" s="117"/>
      <c r="T4" s="117"/>
      <c r="U4" s="68"/>
      <c r="V4" s="68"/>
      <c r="W4" s="68"/>
      <c r="X4" s="68"/>
    </row>
    <row r="5" spans="1:24" ht="50" customHeight="1">
      <c r="A5" s="121"/>
      <c r="B5" s="453"/>
      <c r="C5" s="121"/>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117"/>
      <c r="M5" s="117"/>
      <c r="N5" s="117"/>
      <c r="O5" s="117"/>
      <c r="P5" s="117"/>
      <c r="Q5" s="123"/>
      <c r="R5" s="117"/>
      <c r="S5" s="117"/>
      <c r="T5" s="117"/>
      <c r="U5" s="68"/>
      <c r="V5" s="68"/>
      <c r="W5" s="68"/>
      <c r="X5" s="68"/>
    </row>
    <row r="6" spans="1:24" ht="50" customHeight="1">
      <c r="A6" s="121"/>
      <c r="B6" s="453"/>
      <c r="C6" s="121"/>
      <c r="D6" s="406" t="s">
        <v>70</v>
      </c>
      <c r="E6" s="407"/>
      <c r="F6" s="207">
        <f t="shared" ca="1" si="0"/>
        <v>0</v>
      </c>
      <c r="G6" s="67">
        <f t="shared" ca="1" si="0"/>
        <v>0</v>
      </c>
      <c r="H6" s="154">
        <f t="shared" ca="1" si="0"/>
        <v>0</v>
      </c>
      <c r="I6" s="410">
        <f t="shared" ca="1" si="0"/>
        <v>0</v>
      </c>
      <c r="J6" s="411"/>
      <c r="K6" s="117"/>
      <c r="L6" s="117"/>
      <c r="M6" s="117"/>
      <c r="N6" s="117"/>
      <c r="O6" s="117"/>
      <c r="P6" s="117"/>
      <c r="Q6" s="117"/>
      <c r="R6" s="117"/>
      <c r="S6" s="117"/>
      <c r="T6" s="117"/>
      <c r="U6" s="68"/>
      <c r="V6" s="68"/>
      <c r="W6" s="68"/>
      <c r="X6" s="68"/>
    </row>
    <row r="7" spans="1:24" ht="50" customHeight="1">
      <c r="A7" s="121"/>
      <c r="B7" s="453"/>
      <c r="C7" s="121"/>
      <c r="D7" s="406" t="s">
        <v>8</v>
      </c>
      <c r="E7" s="407"/>
      <c r="F7" s="207">
        <f t="shared" ca="1" si="0"/>
        <v>0</v>
      </c>
      <c r="G7" s="67">
        <f t="shared" ca="1" si="0"/>
        <v>0</v>
      </c>
      <c r="H7" s="154">
        <f t="shared" ca="1" si="0"/>
        <v>0</v>
      </c>
      <c r="I7" s="410">
        <f t="shared" ca="1" si="0"/>
        <v>0</v>
      </c>
      <c r="J7" s="411"/>
      <c r="K7" s="117"/>
      <c r="L7" s="117"/>
      <c r="M7" s="117"/>
      <c r="N7" s="117"/>
      <c r="O7" s="117"/>
      <c r="P7" s="117"/>
      <c r="Q7" s="117"/>
      <c r="R7" s="117"/>
      <c r="S7" s="117"/>
      <c r="T7" s="117"/>
      <c r="U7" s="68"/>
      <c r="V7" s="68"/>
      <c r="W7" s="68"/>
      <c r="X7" s="68"/>
    </row>
    <row r="8" spans="1:24" ht="50" customHeight="1">
      <c r="A8" s="121"/>
      <c r="B8" s="453"/>
      <c r="C8" s="121"/>
      <c r="D8" s="406" t="s">
        <v>5</v>
      </c>
      <c r="E8" s="407"/>
      <c r="F8" s="207">
        <f t="shared" ca="1" si="0"/>
        <v>0</v>
      </c>
      <c r="G8" s="67">
        <f t="shared" ca="1" si="0"/>
        <v>0</v>
      </c>
      <c r="H8" s="154">
        <f t="shared" ca="1" si="0"/>
        <v>0</v>
      </c>
      <c r="I8" s="410">
        <f t="shared" ca="1" si="0"/>
        <v>0</v>
      </c>
      <c r="J8" s="411"/>
      <c r="K8" s="117"/>
      <c r="L8" s="117"/>
      <c r="M8" s="117"/>
      <c r="N8" s="117"/>
      <c r="O8" s="117"/>
      <c r="P8" s="117"/>
      <c r="Q8" s="117"/>
      <c r="R8" s="117"/>
      <c r="S8" s="117"/>
      <c r="T8" s="117"/>
      <c r="U8" s="68"/>
      <c r="V8" s="68"/>
      <c r="W8" s="68"/>
      <c r="X8" s="68"/>
    </row>
    <row r="9" spans="1:24" ht="50" customHeight="1">
      <c r="A9" s="206"/>
      <c r="B9" s="453"/>
      <c r="C9" s="206"/>
      <c r="D9" s="406"/>
      <c r="E9" s="407"/>
      <c r="F9" s="207"/>
      <c r="G9" s="67"/>
      <c r="H9" s="154"/>
      <c r="I9" s="410"/>
      <c r="J9" s="411"/>
      <c r="K9" s="117"/>
      <c r="L9" s="117"/>
      <c r="M9" s="117"/>
      <c r="N9" s="117"/>
      <c r="O9" s="117"/>
      <c r="P9" s="117"/>
      <c r="Q9" s="117"/>
      <c r="R9" s="117"/>
      <c r="S9" s="117"/>
      <c r="T9" s="117"/>
      <c r="U9" s="68"/>
      <c r="V9" s="68"/>
      <c r="W9" s="68"/>
      <c r="X9" s="68"/>
    </row>
    <row r="10" spans="1:24" ht="50" customHeight="1">
      <c r="A10" s="206"/>
      <c r="B10" s="453"/>
      <c r="C10" s="206"/>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117"/>
      <c r="M10" s="117"/>
      <c r="N10" s="117"/>
      <c r="O10" s="117"/>
      <c r="P10" s="117"/>
      <c r="Q10" s="117"/>
      <c r="R10" s="117"/>
      <c r="S10" s="117"/>
      <c r="T10" s="117"/>
      <c r="U10" s="68"/>
      <c r="V10" s="68"/>
      <c r="W10" s="68"/>
      <c r="X10" s="68"/>
    </row>
    <row r="11" spans="1:24" ht="50" customHeight="1">
      <c r="A11" s="206"/>
      <c r="B11" s="453"/>
      <c r="C11" s="206"/>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117"/>
      <c r="M11" s="117"/>
      <c r="N11" s="117"/>
      <c r="O11" s="117"/>
      <c r="P11" s="117"/>
      <c r="Q11" s="117"/>
      <c r="R11" s="117"/>
      <c r="S11" s="117"/>
      <c r="T11" s="117"/>
      <c r="U11" s="68"/>
      <c r="V11" s="68"/>
      <c r="W11" s="68"/>
      <c r="X11" s="68"/>
    </row>
    <row r="12" spans="1:24" ht="50" customHeight="1">
      <c r="A12" s="206"/>
      <c r="B12" s="453"/>
      <c r="C12" s="206"/>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117"/>
      <c r="M12" s="117"/>
      <c r="N12" s="117"/>
      <c r="O12" s="117"/>
      <c r="P12" s="117"/>
      <c r="Q12" s="117"/>
      <c r="R12" s="117"/>
      <c r="S12" s="117"/>
      <c r="T12" s="117"/>
      <c r="U12" s="68"/>
      <c r="V12" s="68"/>
      <c r="W12" s="68"/>
      <c r="X12" s="68"/>
    </row>
    <row r="13" spans="1:24" ht="50" customHeight="1">
      <c r="A13" s="206"/>
      <c r="B13" s="453"/>
      <c r="C13" s="206"/>
      <c r="D13" s="406" t="s">
        <v>143</v>
      </c>
      <c r="E13" s="407"/>
      <c r="F13" s="207"/>
      <c r="G13" s="67"/>
      <c r="H13" s="154"/>
      <c r="I13" s="410"/>
      <c r="J13" s="411"/>
      <c r="K13" s="117"/>
      <c r="L13" s="117"/>
      <c r="M13" s="117"/>
      <c r="N13" s="117"/>
      <c r="O13" s="117"/>
      <c r="P13" s="117"/>
      <c r="Q13" s="117"/>
      <c r="R13" s="117"/>
      <c r="S13" s="117"/>
      <c r="T13" s="117"/>
      <c r="U13" s="68"/>
      <c r="V13" s="68"/>
      <c r="W13" s="68"/>
      <c r="X13" s="68"/>
    </row>
    <row r="14" spans="1:24" ht="50" customHeight="1">
      <c r="A14" s="121"/>
      <c r="B14" s="453"/>
      <c r="C14" s="121"/>
      <c r="D14" s="406"/>
      <c r="E14" s="407"/>
      <c r="F14" s="207"/>
      <c r="G14" s="67"/>
      <c r="H14" s="154"/>
      <c r="I14" s="410"/>
      <c r="J14" s="411"/>
      <c r="K14" s="117"/>
      <c r="L14" s="117"/>
      <c r="M14" s="117"/>
      <c r="N14" s="117"/>
      <c r="O14" s="117"/>
      <c r="P14" s="117"/>
      <c r="Q14" s="117"/>
      <c r="R14" s="117"/>
      <c r="S14" s="117"/>
      <c r="T14" s="117"/>
      <c r="U14" s="68"/>
      <c r="V14" s="68"/>
      <c r="W14" s="68"/>
      <c r="X14" s="68"/>
    </row>
    <row r="15" spans="1:24" ht="50" customHeight="1">
      <c r="A15" s="121"/>
      <c r="B15" s="453"/>
      <c r="C15" s="121"/>
      <c r="D15" s="406" t="s">
        <v>144</v>
      </c>
      <c r="E15" s="407"/>
      <c r="F15" s="207">
        <f>SUM(Q29:Q37)</f>
        <v>0</v>
      </c>
      <c r="G15" s="67">
        <f>Q41</f>
        <v>0</v>
      </c>
      <c r="H15" s="154">
        <f>Q40</f>
        <v>0</v>
      </c>
      <c r="I15" s="410">
        <f ca="1">Q38</f>
        <v>0</v>
      </c>
      <c r="J15" s="411"/>
      <c r="K15" s="117"/>
      <c r="L15" s="117"/>
      <c r="M15" s="117"/>
      <c r="N15" s="117"/>
      <c r="O15" s="117"/>
      <c r="P15" s="117"/>
      <c r="Q15" s="117"/>
      <c r="R15" s="117"/>
      <c r="S15" s="117"/>
      <c r="T15" s="117"/>
      <c r="U15" s="68"/>
      <c r="V15" s="68"/>
      <c r="W15" s="68"/>
      <c r="X15" s="68"/>
    </row>
    <row r="16" spans="1:24" ht="50" customHeight="1">
      <c r="A16" s="121"/>
      <c r="B16" s="453"/>
      <c r="C16" s="121"/>
      <c r="D16" s="406" t="s">
        <v>71</v>
      </c>
      <c r="E16" s="407"/>
      <c r="F16" s="207">
        <f>SUM(Q53:Q61)</f>
        <v>0</v>
      </c>
      <c r="G16" s="67">
        <f>SUM(R53:R61)</f>
        <v>0</v>
      </c>
      <c r="H16" s="154">
        <f>Q64</f>
        <v>0</v>
      </c>
      <c r="I16" s="410">
        <f ca="1">Q62</f>
        <v>0</v>
      </c>
      <c r="J16" s="411"/>
      <c r="K16" s="117"/>
      <c r="L16" s="117"/>
      <c r="M16" s="117"/>
      <c r="N16" s="117"/>
      <c r="O16" s="117"/>
      <c r="P16" s="117"/>
      <c r="Q16" s="117"/>
      <c r="R16" s="117"/>
      <c r="S16" s="117"/>
      <c r="T16" s="117"/>
      <c r="U16" s="68"/>
      <c r="V16" s="68"/>
      <c r="W16" s="68"/>
      <c r="X16" s="68"/>
    </row>
    <row r="17" spans="1:24" ht="50" customHeight="1" thickBot="1">
      <c r="A17" s="121"/>
      <c r="B17" s="453"/>
      <c r="C17" s="121"/>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117"/>
      <c r="M17" s="117"/>
      <c r="N17" s="117"/>
      <c r="O17" s="117"/>
      <c r="P17" s="117"/>
      <c r="Q17" s="117"/>
      <c r="R17" s="117"/>
      <c r="S17" s="117"/>
      <c r="T17" s="117"/>
      <c r="U17" s="68"/>
      <c r="V17" s="68"/>
      <c r="W17" s="68"/>
      <c r="X17" s="68"/>
    </row>
    <row r="18" spans="1:24" ht="50" customHeight="1" thickTop="1" thickBot="1">
      <c r="A18" s="121"/>
      <c r="B18" s="453"/>
      <c r="C18" s="121"/>
      <c r="D18" s="408" t="s">
        <v>64</v>
      </c>
      <c r="E18" s="409"/>
      <c r="F18" s="207">
        <f t="shared" ca="1" si="2"/>
        <v>0</v>
      </c>
      <c r="G18" s="67">
        <f t="shared" ca="1" si="2"/>
        <v>0</v>
      </c>
      <c r="H18" s="154">
        <f t="shared" ca="1" si="2"/>
        <v>0</v>
      </c>
      <c r="I18" s="410">
        <f t="shared" ca="1" si="2"/>
        <v>0</v>
      </c>
      <c r="J18" s="411"/>
      <c r="K18" s="117"/>
      <c r="L18" s="117"/>
      <c r="M18" s="117"/>
      <c r="N18" s="117"/>
      <c r="O18" s="117"/>
      <c r="P18" s="117"/>
      <c r="Q18" s="117"/>
      <c r="R18" s="117"/>
      <c r="S18" s="117"/>
      <c r="T18" s="117"/>
      <c r="U18" s="68"/>
      <c r="V18" s="68"/>
      <c r="W18" s="68"/>
      <c r="X18" s="68"/>
    </row>
    <row r="19" spans="1:24" ht="50" customHeight="1" thickTop="1" thickBot="1">
      <c r="A19" s="121"/>
      <c r="B19" s="453"/>
      <c r="C19" s="121"/>
      <c r="D19" s="454" t="s">
        <v>72</v>
      </c>
      <c r="E19" s="455"/>
      <c r="F19" s="219">
        <f ca="1">SUMIF(F5:F18,"&lt;&gt;#N/A")</f>
        <v>0</v>
      </c>
      <c r="G19" s="217">
        <f ca="1">SUMIF(G5:G18,"&lt;&gt;#N/A")</f>
        <v>0</v>
      </c>
      <c r="H19" s="218">
        <f ca="1">AVERAGEIF(H5:H18,"&lt;&gt;#N/A")</f>
        <v>0</v>
      </c>
      <c r="I19" s="456">
        <f ca="1">SUMIF(I5:I18,"&lt;&gt;#N/A")</f>
        <v>0</v>
      </c>
      <c r="J19" s="457"/>
      <c r="K19" s="117"/>
      <c r="L19" s="117"/>
      <c r="M19" s="117"/>
      <c r="N19" s="117"/>
      <c r="O19" s="117"/>
      <c r="P19" s="117"/>
      <c r="Q19" s="117"/>
      <c r="R19" s="117"/>
      <c r="S19" s="117"/>
      <c r="T19" s="117"/>
      <c r="U19" s="68"/>
      <c r="V19" s="68"/>
      <c r="W19" s="68"/>
      <c r="X19" s="68"/>
    </row>
    <row r="20" spans="1:24" ht="15" customHeight="1">
      <c r="A20" s="121"/>
      <c r="B20" s="121"/>
      <c r="C20" s="121"/>
      <c r="D20" s="121"/>
      <c r="E20" s="121"/>
      <c r="F20" s="121"/>
      <c r="G20" s="68"/>
      <c r="H20" s="68"/>
      <c r="I20" s="68"/>
      <c r="J20" s="68"/>
      <c r="K20" s="68"/>
      <c r="L20" s="68"/>
      <c r="M20" s="68"/>
      <c r="N20" s="68"/>
      <c r="O20" s="68"/>
      <c r="P20" s="68"/>
      <c r="Q20" s="68"/>
      <c r="R20" s="68"/>
      <c r="S20" s="68"/>
      <c r="T20" s="68"/>
      <c r="U20" s="68"/>
    </row>
    <row r="21" spans="1:24" ht="16"/>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VLOOKUP($H$1,tblProgramSchedule,MATCH("DAY " &amp; $B22 &amp; " / EXERCISE " &amp; D22,tblProgramScheduleColumnHeaders,0),0)</f>
        <v>COMPETITION SQUAT</v>
      </c>
      <c r="E24" s="395"/>
      <c r="F24" s="395"/>
      <c r="G24" s="395"/>
      <c r="H24" s="396"/>
      <c r="J24" s="394" t="str">
        <f>VLOOKUP($H$1,tblProgramSchedule,MATCH("DAY " &amp; $B22 &amp; " / EXERCISE " &amp; J22,tblProgramScheduleColumnHeaders,0),0)</f>
        <v>COMPETITION PRESS</v>
      </c>
      <c r="K24" s="395"/>
      <c r="L24" s="395"/>
      <c r="M24" s="395"/>
      <c r="N24" s="396"/>
      <c r="P24" s="394" t="str">
        <f>VLOOKUP($H$1,tblProgramSchedule,MATCH("DAY " &amp; $B22 &amp; " / EXERCISE " &amp; P22,tblProgramScheduleColumnHeaders,0),0)</f>
        <v>SUPPLEMENTAL DEAD LIFT- METHOD 1</v>
      </c>
      <c r="Q24" s="395"/>
      <c r="R24" s="395"/>
      <c r="S24" s="395"/>
      <c r="T24" s="396"/>
    </row>
    <row r="25" spans="1:24" ht="50" customHeight="1">
      <c r="B25" s="392"/>
      <c r="D25" s="69" t="s">
        <v>60</v>
      </c>
      <c r="E25" s="422" t="str">
        <f>VLOOKUP('WEEK 3'!$H$1,tblProgramExerciseDetails,MATCH(D24 &amp; " - " &amp; D25,tblProgramExerciseDetailsColumnHeaders,0),0)</f>
        <v>Squat with belt</v>
      </c>
      <c r="F25" s="398"/>
      <c r="G25" s="398"/>
      <c r="H25" s="399"/>
      <c r="J25" s="69" t="s">
        <v>60</v>
      </c>
      <c r="K25" s="422" t="str">
        <f>VLOOKUP('WEEK 3'!$H$1,tblProgramExerciseDetails,MATCH(J24 &amp; " - " &amp; J25,tblProgramExerciseDetailsColumnHeaders,0),0)</f>
        <v>Press with belt</v>
      </c>
      <c r="L25" s="398"/>
      <c r="M25" s="398"/>
      <c r="N25" s="399"/>
      <c r="P25" s="69" t="s">
        <v>60</v>
      </c>
      <c r="Q25" s="422" t="str">
        <f>VLOOKUP('WEEK 3'!$H$1,tblProgramExerciseDetails,MATCH(P24 &amp; " - " &amp; P25,tblProgramExerciseDetailsColumnHeaders,0),0)</f>
        <v>2ct Paused Deadlift</v>
      </c>
      <c r="R25" s="398"/>
      <c r="S25" s="398"/>
      <c r="T25" s="399"/>
    </row>
    <row r="26" spans="1:24" ht="50" customHeight="1">
      <c r="B26" s="392"/>
      <c r="D26" s="70" t="s">
        <v>59</v>
      </c>
      <c r="E26" s="458" t="str">
        <f>VLOOKUP('WEEK 3'!$H$1,tblProgramExerciseDetails,MATCH(D24 &amp; " - " &amp; D26,tblProgramExerciseDetailsColumnHeaders,0),0)</f>
        <v>Max 4-5 Min for Sets at RPE Over 7</v>
      </c>
      <c r="F26" s="401"/>
      <c r="G26" s="401"/>
      <c r="H26" s="402"/>
      <c r="J26" s="70" t="s">
        <v>59</v>
      </c>
      <c r="K26" s="458" t="str">
        <f>VLOOKUP('WEEK 3'!$H$1,tblProgramExerciseDetails,MATCH(J24 &amp; " - " &amp; J26,tblProgramExerciseDetailsColumnHeaders,0),0)</f>
        <v>Max 4-5 Min for Sets at RPE Over 7</v>
      </c>
      <c r="L26" s="401"/>
      <c r="M26" s="401"/>
      <c r="N26" s="402"/>
      <c r="P26" s="70" t="s">
        <v>59</v>
      </c>
      <c r="Q26" s="400" t="str">
        <f>PROGRAM!AD7</f>
        <v>Max 4-5 min for sets at RPE over 7</v>
      </c>
      <c r="R26" s="401"/>
      <c r="S26" s="401"/>
      <c r="T26" s="402"/>
    </row>
    <row r="27" spans="1:24" ht="125" customHeight="1">
      <c r="B27" s="392"/>
      <c r="D27" s="71" t="s">
        <v>58</v>
      </c>
      <c r="E27" s="432" t="str">
        <f>VLOOKUP('WEEK 3'!$H$1,tblProgramExerciseDetails,MATCH(D24 &amp; " - " &amp; D27,tblProgramExerciseDetailsColumnHeaders,0),0)</f>
        <v>•6 reps @ 7 (76% 1RM)
•6 reps @ RPE 8 (78% 1RM)
•6 reps @ RPE 9 (81% 1RM)
•Take 5% off the bar from 6 @ 9 and do 18 reps (sets of 4-6), No Set &gt; RPE 8</v>
      </c>
      <c r="F27" s="433"/>
      <c r="G27" s="433"/>
      <c r="H27" s="434"/>
      <c r="J27" s="71" t="s">
        <v>58</v>
      </c>
      <c r="K27" s="432" t="str">
        <f>VLOOKUP('WEEK 3'!$H$1,tblProgramExerciseDetails,MATCH(J24 &amp; " - " &amp; J27,tblProgramExerciseDetailsColumnHeaders,0),0)</f>
        <v>•6 reps @ 7 (76% 1RM)
•6 reps @ RPE 8 (78% 1RM)
•6 reps @ RPE 9 (81% 1RM)
•Take 5% off the bar from 6 @ 9 and do 16 reps (sets of 4-6), No Set &gt; RPE 8</v>
      </c>
      <c r="L27" s="433"/>
      <c r="M27" s="433"/>
      <c r="N27" s="434"/>
      <c r="P27" s="71" t="s">
        <v>58</v>
      </c>
      <c r="Q27" s="432" t="str">
        <f>PROGRAM!AE7</f>
        <v>•4 reps @ RPE 7 (81%)
•4 reps @ RPE 8 (84%)
•4 reps @ RPE 9 (86%) 
•-6% from 4 @ 9 x 2 sets of 4 reps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ht="16"/>
    <row r="45" spans="2:20" ht="16"/>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VLOOKUP($H$1,tblProgramSchedule,MATCH("DAY " &amp; $B46 &amp; " / EXERCISE " &amp; D46,tblProgramScheduleColumnHeaders,0),0)</f>
        <v>COMPETITION BENCH</v>
      </c>
      <c r="E48" s="395"/>
      <c r="F48" s="395"/>
      <c r="G48" s="395"/>
      <c r="H48" s="396"/>
      <c r="J48" s="394" t="str">
        <f>VLOOKUP($H$1,tblProgramSchedule,MATCH("DAY " &amp; $B46 &amp; " / EXERCISE " &amp; J46,tblProgramScheduleColumnHeaders,0),0)</f>
        <v>SUPPLEMENTAL SQUAT - METHOD 2</v>
      </c>
      <c r="K48" s="395"/>
      <c r="L48" s="395"/>
      <c r="M48" s="395"/>
      <c r="N48" s="396"/>
      <c r="P48" s="394" t="str">
        <f>VLOOKUP($H$1,tblProgramSchedule,MATCH("DAY " &amp; $B46 &amp; " / EXERCISE " &amp; P46,tblProgramScheduleColumnHeaders,0),0)</f>
        <v>SUPPLEMENTAL DEAD LIFT - METHOD 2</v>
      </c>
      <c r="Q48" s="395"/>
      <c r="R48" s="395"/>
      <c r="S48" s="395"/>
      <c r="T48" s="396"/>
    </row>
    <row r="49" spans="2:20" ht="50" customHeight="1">
      <c r="B49" s="392"/>
      <c r="D49" s="69" t="s">
        <v>60</v>
      </c>
      <c r="E49" s="422" t="str">
        <f>VLOOKUP('WEEK 3'!$H$1,tblProgramExerciseDetails,MATCH(D48 &amp; " - " &amp; D49,tblProgramExerciseDetailsColumnHeaders,0),0)</f>
        <v>Bench with 1-Sec Pause</v>
      </c>
      <c r="F49" s="398"/>
      <c r="G49" s="398"/>
      <c r="H49" s="399"/>
      <c r="J49" s="69" t="s">
        <v>60</v>
      </c>
      <c r="K49" s="422" t="str">
        <f>VLOOKUP('WEEK 3'!$H$1,tblProgramExerciseDetails,MATCH(J48 &amp; " - " &amp; J49,tblProgramExerciseDetailsColumnHeaders,0),0)</f>
        <v>Leg Press, Belt Squat, or Split Squat</v>
      </c>
      <c r="L49" s="398"/>
      <c r="M49" s="398"/>
      <c r="N49" s="399"/>
      <c r="P49" s="69" t="s">
        <v>60</v>
      </c>
      <c r="Q49" s="422" t="str">
        <f>VLOOKUP('WEEK 3'!$H$1,tblProgramExerciseDetails,MATCH(P48 &amp; " - " &amp; P49,tblProgramExerciseDetailsColumnHeaders,0),0)</f>
        <v>Lever Row</v>
      </c>
      <c r="R49" s="398"/>
      <c r="S49" s="398"/>
      <c r="T49" s="399"/>
    </row>
    <row r="50" spans="2:20" ht="50" customHeight="1">
      <c r="B50" s="392"/>
      <c r="D50" s="70" t="s">
        <v>59</v>
      </c>
      <c r="E50" s="458" t="str">
        <f>VLOOKUP('WEEK 3'!$H$1,tblProgramExerciseDetails,MATCH(D48 &amp; " - " &amp; D50,tblProgramExerciseDetailsColumnHeaders,0),0)</f>
        <v>Max 4-5 Min for Sets at RPE Over 7</v>
      </c>
      <c r="F50" s="401"/>
      <c r="G50" s="401"/>
      <c r="H50" s="402"/>
      <c r="J50" s="70" t="s">
        <v>59</v>
      </c>
      <c r="K50" s="458" t="str">
        <f>VLOOKUP('WEEK 3'!$H$1,tblProgramExerciseDetails,MATCH(J48 &amp; " - " &amp; J50,tblProgramExerciseDetailsColumnHeaders,0),0)</f>
        <v>Max 3-4 Min for Sets &gt; RPE 7</v>
      </c>
      <c r="L50" s="401"/>
      <c r="M50" s="401"/>
      <c r="N50" s="402"/>
      <c r="P50" s="70" t="s">
        <v>59</v>
      </c>
      <c r="Q50" s="458" t="str">
        <f>VLOOKUP('WEEK 3'!$H$1,tblProgramExerciseDetails,MATCH(P48 &amp; " - " &amp; P50,tblProgramExerciseDetailsColumnHeaders,0),0)</f>
        <v>MYOREP</v>
      </c>
      <c r="R50" s="401"/>
      <c r="S50" s="401"/>
      <c r="T50" s="402"/>
    </row>
    <row r="51" spans="2:20" ht="100" customHeight="1">
      <c r="B51" s="392"/>
      <c r="D51" s="71" t="s">
        <v>58</v>
      </c>
      <c r="E51" s="432" t="str">
        <f>VLOOKUP('WEEK 3'!$H$1,tblProgramExerciseDetails,MATCH(D48 &amp; " - " &amp; D51,tblProgramExerciseDetailsColumnHeaders,0),0)</f>
        <v>•6 reps @ 7 (76% 1RM)
•6 reps @ RPE 8 (78% 1RM)
•6 reps @ RPE 9 (81% 1RM)
•Take 5% off the bar from 6 @ 9 and do 16 reps (sets of 4-6), No Set &gt; RPE 8</v>
      </c>
      <c r="F51" s="433"/>
      <c r="G51" s="433"/>
      <c r="H51" s="434"/>
      <c r="J51" s="71" t="s">
        <v>58</v>
      </c>
      <c r="K51" s="432" t="str">
        <f>VLOOKUP('WEEK 3'!$H$1,tblProgramExerciseDetails,MATCH(J48 &amp; " - " &amp; J51,tblProgramExerciseDetailsColumnHeaders,0),0)</f>
        <v>•10 reps @ RPE 7
• 10 reps @ RPE 8
•10 reps @ RPE 9
• Do 2 more sets of 10 within 10% of 10 @ 9</v>
      </c>
      <c r="L51" s="433"/>
      <c r="M51" s="433"/>
      <c r="N51" s="434"/>
      <c r="P51" s="71" t="s">
        <v>58</v>
      </c>
      <c r="Q51" s="432" t="str">
        <f>VLOOKUP('WEEK 3'!$H$1,tblProgramExerciseDetails,MATCH(P48 &amp; " - " &amp; P51,tblProgramExerciseDetailsColumnHeaders,0),0)</f>
        <v>14-16 @ RPE 8, 3-5
MYOREPS</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ref="H54:H61" si="6">IF(ISNUMBER(E54),E54/E$62,"")</f>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ht="16"/>
    <row r="69" spans="2:20" ht="16"/>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VLOOKUP($H$1,tblProgramSchedule,MATCH("DAY " &amp; $B70 &amp; " / EXERCISE " &amp; D70,tblProgramScheduleColumnHeaders,0),0)</f>
        <v>COMPETITION DEAD LIFT</v>
      </c>
      <c r="E72" s="395"/>
      <c r="F72" s="395"/>
      <c r="G72" s="395"/>
      <c r="H72" s="396"/>
      <c r="J72" s="394" t="str">
        <f>VLOOKUP($H$1,tblProgramSchedule,MATCH("DAY " &amp; $B70 &amp; " / EXERCISE " &amp; J70,tblProgramScheduleColumnHeaders,0),0)</f>
        <v>SUPPLEMENTAL  BENCH- METHOD 3</v>
      </c>
      <c r="K72" s="395"/>
      <c r="L72" s="395"/>
      <c r="M72" s="395"/>
      <c r="N72" s="396"/>
      <c r="P72" s="394" t="str">
        <f>VLOOKUP($H$1,tblProgramSchedule,MATCH("DAY " &amp; $B70 &amp; " / EXERCISE " &amp; P70,tblProgramScheduleColumnHeaders,0),0)</f>
        <v>SUPPLEMENTAL SQUAT - METHOD 1</v>
      </c>
      <c r="Q72" s="395"/>
      <c r="R72" s="395"/>
      <c r="S72" s="395"/>
      <c r="T72" s="396"/>
    </row>
    <row r="73" spans="2:20" ht="200" customHeight="1">
      <c r="B73" s="392"/>
      <c r="D73" s="69" t="s">
        <v>60</v>
      </c>
      <c r="E73" s="422" t="str">
        <f>VLOOKUP('WEEK 3'!$H$1,tblProgramExerciseDetails,MATCH(D72 &amp; " - " &amp; D73,tblProgramExerciseDetailsColumnHeaders,0),0)</f>
        <v>Deadlift with belt</v>
      </c>
      <c r="F73" s="398"/>
      <c r="G73" s="398"/>
      <c r="H73" s="399"/>
      <c r="J73" s="69" t="s">
        <v>60</v>
      </c>
      <c r="K73" s="397" t="str">
        <f>PROGRAM!AF7</f>
        <v>Incline Bench or Close Grip Bench</v>
      </c>
      <c r="L73" s="398"/>
      <c r="M73" s="398"/>
      <c r="N73" s="399"/>
      <c r="P73" s="69" t="s">
        <v>60</v>
      </c>
      <c r="Q73" s="397" t="str">
        <f>PROGRAM!T7</f>
        <v>HBBS</v>
      </c>
      <c r="R73" s="398"/>
      <c r="S73" s="398"/>
      <c r="T73" s="399"/>
    </row>
    <row r="74" spans="2:20" ht="50" customHeight="1">
      <c r="B74" s="392"/>
      <c r="D74" s="70" t="s">
        <v>59</v>
      </c>
      <c r="E74" s="458" t="str">
        <f>VLOOKUP('WEEK 3'!$H$1,tblProgramExerciseDetails,MATCH(D72 &amp; " - " &amp; D74,tblProgramExerciseDetailsColumnHeaders,0),0)</f>
        <v>Max 4-5 Min for Sets at RPE Over 7</v>
      </c>
      <c r="F74" s="401"/>
      <c r="G74" s="401"/>
      <c r="H74" s="402"/>
      <c r="J74" s="70" t="s">
        <v>59</v>
      </c>
      <c r="K74" s="400" t="str">
        <f>PROGRAM!AG7</f>
        <v>Max 4-5 min for sets at RPE over 7</v>
      </c>
      <c r="L74" s="401"/>
      <c r="M74" s="401"/>
      <c r="N74" s="402"/>
      <c r="P74" s="70" t="s">
        <v>59</v>
      </c>
      <c r="Q74" s="400" t="str">
        <f>PROGRAM!U7</f>
        <v>Max 4-5 min for sets at RPE over 7</v>
      </c>
      <c r="R74" s="401"/>
      <c r="S74" s="401"/>
      <c r="T74" s="402"/>
    </row>
    <row r="75" spans="2:20" ht="140" customHeight="1">
      <c r="B75" s="392"/>
      <c r="D75" s="71" t="s">
        <v>58</v>
      </c>
      <c r="E75" s="432" t="str">
        <f>VLOOKUP('WEEK 3'!$H$1,tblProgramExerciseDetails,MATCH(D72 &amp; " - " &amp; D75,tblProgramExerciseDetailsColumnHeaders,0),0)</f>
        <v>•6 reps @ 7 (76% 1RM)
•6 reps @ RPE 8 (78% 1RM)
•6 reps @ RPE 9 (81% 1RM)
•Take 5% off the bar from 6 @ 9 and do 12 reps (sets of 4-6), No Set &gt; RPE 8</v>
      </c>
      <c r="F75" s="433"/>
      <c r="G75" s="433"/>
      <c r="H75" s="434"/>
      <c r="J75" s="71" t="s">
        <v>58</v>
      </c>
      <c r="K75" s="464" t="str">
        <f>PROGRAM!AH7</f>
        <v>•4 reps @ RPE 7 (81%)
•4 reps @ RPE 8 (84%)
•4 reps @ RPE 9 (86%) 
•-6% from 4 @ 9 x 2 sets of 4 reps</v>
      </c>
      <c r="L75" s="433"/>
      <c r="M75" s="433"/>
      <c r="N75" s="434"/>
      <c r="P75" s="71" t="s">
        <v>58</v>
      </c>
      <c r="Q75" s="464" t="str">
        <f>PROGRAM!V7</f>
        <v>•1 rep @ RPE 8 (90-93%)
•75% e1RM x 5 reps x 5 sets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ref="H78:H85" si="9">IF(ISNUMBER(E78),E78/E$86,"")</f>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t="str">
        <f t="shared" si="11"/>
        <v/>
      </c>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t="str">
        <f t="shared" si="11"/>
        <v/>
      </c>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t="str">
        <f t="shared" si="11"/>
        <v/>
      </c>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ht="16"/>
    <row r="93" spans="2:20" ht="16"/>
    <row r="94" spans="2:20" ht="16" customHeight="1"/>
    <row r="95" spans="2:20" ht="16" customHeight="1"/>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ht="16" customHeight="1">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397" t="str">
        <f>PROGRAM!AO7</f>
        <v>30 min steady state @ RPE 6 1x/wk
14 minutes HIIT (20s sprint @ 10, 100s rest) 1x/wk</v>
      </c>
      <c r="F99" s="398"/>
      <c r="G99" s="398"/>
      <c r="H99" s="399"/>
      <c r="J99" s="235" t="s">
        <v>162</v>
      </c>
      <c r="K99" s="397" t="str">
        <f>PROGRAM!AP7</f>
        <v>6 min AMRAP Upper back work 2x/wk</v>
      </c>
      <c r="L99" s="398"/>
      <c r="M99" s="398"/>
      <c r="N99" s="399"/>
      <c r="P99" s="235" t="s">
        <v>162</v>
      </c>
      <c r="Q99" s="397" t="str">
        <f>PROGRAM!AQ7</f>
        <v>6 min ab work AMRAP 2x/wk</v>
      </c>
      <c r="R99" s="398"/>
      <c r="S99" s="398"/>
      <c r="T99" s="399"/>
    </row>
    <row r="100" spans="2:20" ht="80" customHeight="1">
      <c r="B100" s="392"/>
      <c r="D100" s="236" t="s">
        <v>161</v>
      </c>
      <c r="E100" s="400">
        <f>PROGRAM!AD32</f>
        <v>0</v>
      </c>
      <c r="F100" s="401"/>
      <c r="G100" s="401"/>
      <c r="H100" s="402"/>
      <c r="J100" s="236" t="s">
        <v>161</v>
      </c>
      <c r="K100" s="400">
        <f>PROGRAM!AM32</f>
        <v>0</v>
      </c>
      <c r="L100" s="401"/>
      <c r="M100" s="401"/>
      <c r="N100" s="402"/>
      <c r="P100" s="236" t="s">
        <v>161</v>
      </c>
      <c r="Q100" s="400">
        <f>PROGRAM!AA32</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397" t="str">
        <f>PROGRAM!AR7</f>
        <v>6 min Arm AMRAP superset 2x/wk</v>
      </c>
      <c r="F106" s="398"/>
      <c r="G106" s="398"/>
      <c r="H106" s="399"/>
    </row>
    <row r="107" spans="2:20" ht="80" customHeight="1">
      <c r="B107" s="392"/>
      <c r="D107" s="236" t="s">
        <v>161</v>
      </c>
      <c r="E107" s="400">
        <f>PROGRAM!AD39</f>
        <v>0</v>
      </c>
      <c r="F107" s="401"/>
      <c r="G107" s="401"/>
      <c r="H107" s="402"/>
    </row>
    <row r="108" spans="2:20" ht="80" customHeight="1"/>
    <row r="109" spans="2:20" ht="16"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ht="16" hidden="1" customHeight="1"/>
    <row r="114" ht="16" hidden="1" customHeight="1"/>
    <row r="115" ht="16" hidden="1" customHeight="1"/>
    <row r="116" ht="16" hidden="1" customHeight="1"/>
    <row r="117" ht="16" hidden="1" customHeight="1"/>
    <row r="118" ht="16" hidden="1" customHeight="1"/>
    <row r="119" ht="16" hidden="1" customHeight="1"/>
    <row r="120" ht="16" hidden="1" customHeight="1"/>
    <row r="121" ht="16" hidden="1" customHeight="1"/>
    <row r="122" ht="16" hidden="1" customHeight="1"/>
    <row r="123" ht="16" hidden="1" customHeight="1"/>
    <row r="124" ht="16" hidden="1" customHeight="1"/>
    <row r="125" ht="16" hidden="1" customHeight="1"/>
    <row r="126" ht="16" hidden="1" customHeight="1"/>
    <row r="127" ht="16" hidden="1" customHeight="1"/>
    <row r="128" ht="16" hidden="1" customHeight="1"/>
    <row r="129" ht="16" hidden="1" customHeight="1"/>
    <row r="130" ht="16" hidden="1" customHeight="1"/>
    <row r="131" ht="16" hidden="1" customHeight="1"/>
    <row r="132" ht="16" hidden="1" customHeight="1"/>
    <row r="133" ht="16" hidden="1" customHeight="1"/>
    <row r="134" ht="16" hidden="1" customHeight="1"/>
    <row r="135" ht="16" hidden="1" customHeight="1"/>
    <row r="136" ht="16" hidden="1" customHeight="1"/>
    <row r="137" ht="16" hidden="1" customHeight="1"/>
    <row r="138" ht="16" hidden="1" customHeight="1"/>
  </sheetData>
  <sheetProtection selectLockedCells="1"/>
  <mergeCells count="149">
    <mergeCell ref="D8:E8"/>
    <mergeCell ref="I8:J8"/>
    <mergeCell ref="D14:E14"/>
    <mergeCell ref="I14:J14"/>
    <mergeCell ref="D15:E15"/>
    <mergeCell ref="I15:J15"/>
    <mergeCell ref="D3:J3"/>
    <mergeCell ref="D9:E9"/>
    <mergeCell ref="I19:J19"/>
    <mergeCell ref="H1:T1"/>
    <mergeCell ref="B22:B43"/>
    <mergeCell ref="E40:H40"/>
    <mergeCell ref="K40:N40"/>
    <mergeCell ref="Q40:T40"/>
    <mergeCell ref="K26:N26"/>
    <mergeCell ref="Q26:T26"/>
    <mergeCell ref="E27:H27"/>
    <mergeCell ref="K27:N27"/>
    <mergeCell ref="Q27:T27"/>
    <mergeCell ref="E38:H38"/>
    <mergeCell ref="E39:H39"/>
    <mergeCell ref="B3:B19"/>
    <mergeCell ref="D4:E4"/>
    <mergeCell ref="I4:J4"/>
    <mergeCell ref="D5:E5"/>
    <mergeCell ref="I5:J5"/>
    <mergeCell ref="D6:E6"/>
    <mergeCell ref="I6:J6"/>
    <mergeCell ref="D7:E7"/>
    <mergeCell ref="I7:J7"/>
    <mergeCell ref="D16:E16"/>
    <mergeCell ref="I16:J16"/>
    <mergeCell ref="D17:E17"/>
    <mergeCell ref="B70:B91"/>
    <mergeCell ref="D70:H70"/>
    <mergeCell ref="J70:N70"/>
    <mergeCell ref="P70:T70"/>
    <mergeCell ref="E51:H51"/>
    <mergeCell ref="K51:N51"/>
    <mergeCell ref="Q51:T51"/>
    <mergeCell ref="E62:H62"/>
    <mergeCell ref="K62:N62"/>
    <mergeCell ref="Q62:T62"/>
    <mergeCell ref="Q73:T73"/>
    <mergeCell ref="E86:H86"/>
    <mergeCell ref="K86:N86"/>
    <mergeCell ref="Q86:T86"/>
    <mergeCell ref="Q90:T90"/>
    <mergeCell ref="E88:H88"/>
    <mergeCell ref="B46:B67"/>
    <mergeCell ref="D46:H46"/>
    <mergeCell ref="J46:N46"/>
    <mergeCell ref="P46:T46"/>
    <mergeCell ref="D48:H48"/>
    <mergeCell ref="J48:N48"/>
    <mergeCell ref="P48:T48"/>
    <mergeCell ref="E65:H65"/>
    <mergeCell ref="Q88:T88"/>
    <mergeCell ref="E89:H89"/>
    <mergeCell ref="K89:N89"/>
    <mergeCell ref="Q89:T89"/>
    <mergeCell ref="E63:H63"/>
    <mergeCell ref="K63:N63"/>
    <mergeCell ref="Q63:T63"/>
    <mergeCell ref="E64:H64"/>
    <mergeCell ref="K64:N64"/>
    <mergeCell ref="Q64:T64"/>
    <mergeCell ref="I9:J9"/>
    <mergeCell ref="I10:J10"/>
    <mergeCell ref="I11:J11"/>
    <mergeCell ref="I12:J12"/>
    <mergeCell ref="I13:J13"/>
    <mergeCell ref="K65:N65"/>
    <mergeCell ref="Q65:T65"/>
    <mergeCell ref="K38:N38"/>
    <mergeCell ref="Q38:T38"/>
    <mergeCell ref="K39:N39"/>
    <mergeCell ref="Q39:T39"/>
    <mergeCell ref="K25:N25"/>
    <mergeCell ref="Q25:T25"/>
    <mergeCell ref="K49:N49"/>
    <mergeCell ref="Q49:T49"/>
    <mergeCell ref="K50:N50"/>
    <mergeCell ref="Q50:T50"/>
    <mergeCell ref="J22:N22"/>
    <mergeCell ref="P22:T22"/>
    <mergeCell ref="J24:N24"/>
    <mergeCell ref="P24:T24"/>
    <mergeCell ref="I17:J17"/>
    <mergeCell ref="I18:J18"/>
    <mergeCell ref="K66:N66"/>
    <mergeCell ref="Q66:T66"/>
    <mergeCell ref="E42:H42"/>
    <mergeCell ref="K42:N42"/>
    <mergeCell ref="Q42:T42"/>
    <mergeCell ref="E41:H41"/>
    <mergeCell ref="K41:N41"/>
    <mergeCell ref="Q41:T41"/>
    <mergeCell ref="K90:N90"/>
    <mergeCell ref="K88:N88"/>
    <mergeCell ref="E87:H87"/>
    <mergeCell ref="K87:N87"/>
    <mergeCell ref="Q87:T87"/>
    <mergeCell ref="E74:H74"/>
    <mergeCell ref="K74:N74"/>
    <mergeCell ref="Q74:T74"/>
    <mergeCell ref="E75:H75"/>
    <mergeCell ref="K75:N75"/>
    <mergeCell ref="Q75:T75"/>
    <mergeCell ref="D72:H72"/>
    <mergeCell ref="J72:N72"/>
    <mergeCell ref="P72:T72"/>
    <mergeCell ref="E73:H73"/>
    <mergeCell ref="K73:N73"/>
    <mergeCell ref="E112:H112"/>
    <mergeCell ref="E111:H111"/>
    <mergeCell ref="E110:H110"/>
    <mergeCell ref="D109:H109"/>
    <mergeCell ref="E107:H107"/>
    <mergeCell ref="D10:E10"/>
    <mergeCell ref="D11:E11"/>
    <mergeCell ref="D12:E12"/>
    <mergeCell ref="D13:E13"/>
    <mergeCell ref="E90:H90"/>
    <mergeCell ref="E26:H26"/>
    <mergeCell ref="D19:E19"/>
    <mergeCell ref="E66:H66"/>
    <mergeCell ref="E49:H49"/>
    <mergeCell ref="E50:H50"/>
    <mergeCell ref="D22:H22"/>
    <mergeCell ref="D24:H24"/>
    <mergeCell ref="E25:H25"/>
    <mergeCell ref="D18:E18"/>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191" priority="68" operator="equal">
      <formula>0</formula>
    </cfRule>
  </conditionalFormatting>
  <conditionalFormatting sqref="K25:N27">
    <cfRule type="cellIs" dxfId="190" priority="67" operator="equal">
      <formula>0</formula>
    </cfRule>
  </conditionalFormatting>
  <conditionalFormatting sqref="Q25:T27">
    <cfRule type="cellIs" dxfId="189" priority="66" operator="equal">
      <formula>0</formula>
    </cfRule>
  </conditionalFormatting>
  <conditionalFormatting sqref="E49:H51">
    <cfRule type="cellIs" dxfId="188" priority="65" operator="equal">
      <formula>0</formula>
    </cfRule>
  </conditionalFormatting>
  <conditionalFormatting sqref="K49:N51">
    <cfRule type="cellIs" dxfId="187" priority="64" operator="equal">
      <formula>0</formula>
    </cfRule>
  </conditionalFormatting>
  <conditionalFormatting sqref="Q49:T51">
    <cfRule type="cellIs" dxfId="186" priority="63" operator="equal">
      <formula>0</formula>
    </cfRule>
  </conditionalFormatting>
  <conditionalFormatting sqref="E73:H75">
    <cfRule type="cellIs" dxfId="185" priority="62" operator="equal">
      <formula>0</formula>
    </cfRule>
  </conditionalFormatting>
  <conditionalFormatting sqref="K73:N75">
    <cfRule type="cellIs" dxfId="184" priority="61" operator="equal">
      <formula>0</formula>
    </cfRule>
  </conditionalFormatting>
  <conditionalFormatting sqref="E38:H42 K38:N42 Q38:T42 E62:H66 K62:N66 Q62:T66 E86:H90 K86:N90">
    <cfRule type="cellIs" dxfId="183" priority="60" operator="equal">
      <formula>0</formula>
    </cfRule>
  </conditionalFormatting>
  <conditionalFormatting sqref="U5:W17">
    <cfRule type="cellIs" dxfId="182" priority="58" operator="equal">
      <formula>0</formula>
    </cfRule>
  </conditionalFormatting>
  <conditionalFormatting sqref="U18:W19">
    <cfRule type="cellIs" dxfId="181" priority="56" operator="equal">
      <formula>0</formula>
    </cfRule>
  </conditionalFormatting>
  <conditionalFormatting sqref="Q73:T75">
    <cfRule type="cellIs" dxfId="180" priority="52" operator="equal">
      <formula>0</formula>
    </cfRule>
  </conditionalFormatting>
  <conditionalFormatting sqref="Q86:T90">
    <cfRule type="cellIs" dxfId="179" priority="51" operator="equal">
      <formula>0</formula>
    </cfRule>
  </conditionalFormatting>
  <conditionalFormatting sqref="F19:J19">
    <cfRule type="cellIs" dxfId="178" priority="32" operator="equal">
      <formula>0</formula>
    </cfRule>
  </conditionalFormatting>
  <conditionalFormatting sqref="F5:I5">
    <cfRule type="cellIs" dxfId="177" priority="26" operator="equal">
      <formula>0</formula>
    </cfRule>
  </conditionalFormatting>
  <conditionalFormatting sqref="F5:I5">
    <cfRule type="expression" dxfId="176" priority="25">
      <formula>ISERROR(F5)</formula>
    </cfRule>
  </conditionalFormatting>
  <conditionalFormatting sqref="F6:I9 F14:I16 F10:H13 F18:I18 F17:H17">
    <cfRule type="cellIs" dxfId="175" priority="24" operator="equal">
      <formula>0</formula>
    </cfRule>
  </conditionalFormatting>
  <conditionalFormatting sqref="F6:I9 F14:I16 F10:H13 F18:I18 F17:H17">
    <cfRule type="expression" dxfId="174" priority="23">
      <formula>ISERROR(F6)</formula>
    </cfRule>
  </conditionalFormatting>
  <conditionalFormatting sqref="I10">
    <cfRule type="cellIs" dxfId="173" priority="22" operator="equal">
      <formula>0</formula>
    </cfRule>
  </conditionalFormatting>
  <conditionalFormatting sqref="I10">
    <cfRule type="expression" dxfId="172" priority="21">
      <formula>ISERROR(I10)</formula>
    </cfRule>
  </conditionalFormatting>
  <conditionalFormatting sqref="I11">
    <cfRule type="cellIs" dxfId="171" priority="20" operator="equal">
      <formula>0</formula>
    </cfRule>
  </conditionalFormatting>
  <conditionalFormatting sqref="I11">
    <cfRule type="expression" dxfId="170" priority="19">
      <formula>ISERROR(I11)</formula>
    </cfRule>
  </conditionalFormatting>
  <conditionalFormatting sqref="I12">
    <cfRule type="cellIs" dxfId="169" priority="18" operator="equal">
      <formula>0</formula>
    </cfRule>
  </conditionalFormatting>
  <conditionalFormatting sqref="I12">
    <cfRule type="expression" dxfId="168" priority="17">
      <formula>ISERROR(I12)</formula>
    </cfRule>
  </conditionalFormatting>
  <conditionalFormatting sqref="I13">
    <cfRule type="cellIs" dxfId="167" priority="16" operator="equal">
      <formula>0</formula>
    </cfRule>
  </conditionalFormatting>
  <conditionalFormatting sqref="I13">
    <cfRule type="expression" dxfId="166" priority="15">
      <formula>ISERROR(I13)</formula>
    </cfRule>
  </conditionalFormatting>
  <conditionalFormatting sqref="I17">
    <cfRule type="cellIs" dxfId="165" priority="14" operator="equal">
      <formula>0</formula>
    </cfRule>
  </conditionalFormatting>
  <conditionalFormatting sqref="I17">
    <cfRule type="expression" dxfId="164" priority="13">
      <formula>ISERROR(I17)</formula>
    </cfRule>
  </conditionalFormatting>
  <conditionalFormatting sqref="E99:H100">
    <cfRule type="cellIs" dxfId="163" priority="12" operator="equal">
      <formula>0</formula>
    </cfRule>
  </conditionalFormatting>
  <conditionalFormatting sqref="K99:N100">
    <cfRule type="cellIs" dxfId="162" priority="11" operator="equal">
      <formula>0</formula>
    </cfRule>
  </conditionalFormatting>
  <conditionalFormatting sqref="Q99:T100">
    <cfRule type="cellIs" dxfId="161" priority="10" operator="equal">
      <formula>0</formula>
    </cfRule>
  </conditionalFormatting>
  <conditionalFormatting sqref="E106:H107">
    <cfRule type="cellIs" dxfId="160" priority="3" operator="equal">
      <formula>0</formula>
    </cfRule>
  </conditionalFormatting>
  <dataValidations count="4">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900-000000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900-000001000000}">
      <formula1>0</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900-000002000000}">
      <formula1>0</formula1>
    </dataValidation>
    <dataValidation type="list" allowBlank="1" showInputMessage="1" showErrorMessage="1" sqref="D5:D18" xr:uid="{00000000-0002-0000-0900-000003000000}">
      <formula1>listExerciseType</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tabColor rgb="FF800F20"/>
  </sheetPr>
  <dimension ref="A1:X138"/>
  <sheetViews>
    <sheetView showGridLines="0" topLeftCell="A69" zoomScale="60" zoomScaleNormal="60" zoomScaleSheetLayoutView="80" workbookViewId="0">
      <selection activeCell="S77" sqref="S77"/>
    </sheetView>
  </sheetViews>
  <sheetFormatPr baseColWidth="10" defaultColWidth="10.83203125" defaultRowHeight="0" customHeight="1"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121"/>
      <c r="B1" s="121"/>
      <c r="C1" s="121"/>
      <c r="D1" s="121"/>
      <c r="F1" s="99"/>
      <c r="H1" s="459">
        <v>4</v>
      </c>
      <c r="I1" s="459"/>
      <c r="J1" s="459"/>
      <c r="K1" s="459"/>
      <c r="L1" s="459"/>
      <c r="M1" s="459"/>
      <c r="N1" s="459"/>
      <c r="O1" s="459"/>
      <c r="P1" s="459"/>
      <c r="Q1" s="459"/>
      <c r="R1" s="459"/>
      <c r="S1" s="459"/>
      <c r="T1" s="459"/>
      <c r="U1" s="68"/>
    </row>
    <row r="2" spans="1:24" ht="15" customHeight="1" thickBot="1">
      <c r="A2" s="121"/>
      <c r="B2" s="121"/>
      <c r="C2" s="121"/>
      <c r="D2" s="121"/>
      <c r="E2" s="121"/>
      <c r="F2" s="121"/>
      <c r="G2" s="68"/>
      <c r="H2" s="68"/>
      <c r="I2" s="68"/>
      <c r="J2" s="68"/>
      <c r="K2" s="68"/>
      <c r="L2" s="68"/>
      <c r="M2" s="68"/>
      <c r="N2" s="68"/>
      <c r="O2" s="68"/>
      <c r="P2" s="68"/>
      <c r="Q2" s="68"/>
      <c r="R2" s="68"/>
      <c r="S2" s="68"/>
      <c r="T2" s="68"/>
      <c r="U2" s="68"/>
    </row>
    <row r="3" spans="1:24" ht="60" customHeight="1" thickBot="1">
      <c r="A3" s="121"/>
      <c r="B3" s="453">
        <f>H1</f>
        <v>4</v>
      </c>
      <c r="C3" s="121"/>
      <c r="D3" s="412" t="s">
        <v>75</v>
      </c>
      <c r="E3" s="413"/>
      <c r="F3" s="413"/>
      <c r="G3" s="413"/>
      <c r="H3" s="413"/>
      <c r="I3" s="413"/>
      <c r="J3" s="414"/>
      <c r="K3" s="117"/>
      <c r="L3" s="117"/>
      <c r="M3" s="117"/>
      <c r="N3" s="117"/>
      <c r="O3" s="117"/>
      <c r="P3" s="117"/>
      <c r="Q3" s="117"/>
      <c r="R3" s="117"/>
      <c r="S3" s="117"/>
      <c r="T3" s="117"/>
      <c r="U3" s="68"/>
      <c r="V3" s="68"/>
      <c r="W3" s="68"/>
      <c r="X3" s="68"/>
    </row>
    <row r="4" spans="1:24" ht="60" customHeight="1" thickBot="1">
      <c r="A4" s="121"/>
      <c r="B4" s="453"/>
      <c r="C4" s="121"/>
      <c r="D4" s="460" t="s">
        <v>74</v>
      </c>
      <c r="E4" s="461"/>
      <c r="F4" s="223" t="s">
        <v>42</v>
      </c>
      <c r="G4" s="223" t="s">
        <v>41</v>
      </c>
      <c r="H4" s="224" t="s">
        <v>68</v>
      </c>
      <c r="I4" s="418" t="s">
        <v>66</v>
      </c>
      <c r="J4" s="419"/>
      <c r="K4" s="117"/>
      <c r="L4" s="117"/>
      <c r="M4" s="117"/>
      <c r="N4" s="117"/>
      <c r="O4" s="117"/>
      <c r="P4" s="117"/>
      <c r="Q4" s="117"/>
      <c r="R4" s="117"/>
      <c r="S4" s="117"/>
      <c r="T4" s="117"/>
      <c r="U4" s="68"/>
      <c r="V4" s="68"/>
      <c r="W4" s="68"/>
      <c r="X4" s="68"/>
    </row>
    <row r="5" spans="1:24" ht="50" customHeight="1">
      <c r="A5" s="121"/>
      <c r="B5" s="453"/>
      <c r="C5" s="121"/>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117"/>
      <c r="M5" s="117"/>
      <c r="N5" s="117"/>
      <c r="O5" s="117"/>
      <c r="P5" s="117"/>
      <c r="Q5" s="123"/>
      <c r="R5" s="117"/>
      <c r="S5" s="117"/>
      <c r="T5" s="117"/>
      <c r="U5" s="68"/>
      <c r="V5" s="68"/>
      <c r="W5" s="68"/>
      <c r="X5" s="68"/>
    </row>
    <row r="6" spans="1:24" ht="50" customHeight="1">
      <c r="A6" s="121"/>
      <c r="B6" s="453"/>
      <c r="C6" s="121"/>
      <c r="D6" s="406" t="s">
        <v>70</v>
      </c>
      <c r="E6" s="407"/>
      <c r="F6" s="207">
        <f t="shared" ca="1" si="0"/>
        <v>0</v>
      </c>
      <c r="G6" s="67">
        <f t="shared" ca="1" si="0"/>
        <v>0</v>
      </c>
      <c r="H6" s="154">
        <f t="shared" ca="1" si="0"/>
        <v>0</v>
      </c>
      <c r="I6" s="410">
        <f t="shared" ca="1" si="0"/>
        <v>0</v>
      </c>
      <c r="J6" s="411"/>
      <c r="K6" s="117"/>
      <c r="L6" s="117"/>
      <c r="M6" s="117"/>
      <c r="N6" s="117"/>
      <c r="O6" s="117"/>
      <c r="P6" s="117"/>
      <c r="Q6" s="117"/>
      <c r="R6" s="117"/>
      <c r="S6" s="117"/>
      <c r="T6" s="117"/>
      <c r="U6" s="68"/>
      <c r="V6" s="68"/>
      <c r="W6" s="68"/>
      <c r="X6" s="68"/>
    </row>
    <row r="7" spans="1:24" ht="50" customHeight="1">
      <c r="A7" s="121"/>
      <c r="B7" s="453"/>
      <c r="C7" s="121"/>
      <c r="D7" s="406" t="s">
        <v>8</v>
      </c>
      <c r="E7" s="407"/>
      <c r="F7" s="207">
        <f t="shared" ca="1" si="0"/>
        <v>0</v>
      </c>
      <c r="G7" s="67">
        <f t="shared" ca="1" si="0"/>
        <v>0</v>
      </c>
      <c r="H7" s="154">
        <f t="shared" ca="1" si="0"/>
        <v>0</v>
      </c>
      <c r="I7" s="410">
        <f t="shared" ca="1" si="0"/>
        <v>0</v>
      </c>
      <c r="J7" s="411"/>
      <c r="K7" s="117"/>
      <c r="L7" s="117"/>
      <c r="M7" s="117"/>
      <c r="N7" s="117"/>
      <c r="O7" s="117"/>
      <c r="P7" s="117"/>
      <c r="Q7" s="117"/>
      <c r="R7" s="117"/>
      <c r="S7" s="117"/>
      <c r="T7" s="117"/>
      <c r="U7" s="68"/>
      <c r="V7" s="68"/>
      <c r="W7" s="68"/>
      <c r="X7" s="68"/>
    </row>
    <row r="8" spans="1:24" ht="50" customHeight="1">
      <c r="A8" s="121"/>
      <c r="B8" s="453"/>
      <c r="C8" s="121"/>
      <c r="D8" s="406" t="s">
        <v>5</v>
      </c>
      <c r="E8" s="407"/>
      <c r="F8" s="207">
        <f t="shared" ca="1" si="0"/>
        <v>0</v>
      </c>
      <c r="G8" s="67">
        <f t="shared" ca="1" si="0"/>
        <v>0</v>
      </c>
      <c r="H8" s="154">
        <f t="shared" ca="1" si="0"/>
        <v>0</v>
      </c>
      <c r="I8" s="410">
        <f t="shared" ca="1" si="0"/>
        <v>0</v>
      </c>
      <c r="J8" s="411"/>
      <c r="K8" s="117"/>
      <c r="L8" s="117"/>
      <c r="M8" s="117"/>
      <c r="N8" s="117"/>
      <c r="O8" s="117"/>
      <c r="P8" s="117"/>
      <c r="Q8" s="117"/>
      <c r="R8" s="117"/>
      <c r="S8" s="117"/>
      <c r="T8" s="117"/>
      <c r="U8" s="68"/>
      <c r="V8" s="68"/>
      <c r="W8" s="68"/>
      <c r="X8" s="68"/>
    </row>
    <row r="9" spans="1:24" ht="50" customHeight="1">
      <c r="A9" s="206"/>
      <c r="B9" s="453"/>
      <c r="C9" s="206"/>
      <c r="D9" s="406"/>
      <c r="E9" s="407"/>
      <c r="F9" s="207"/>
      <c r="G9" s="67"/>
      <c r="H9" s="154"/>
      <c r="I9" s="410"/>
      <c r="J9" s="411"/>
      <c r="K9" s="117"/>
      <c r="L9" s="117"/>
      <c r="M9" s="117"/>
      <c r="N9" s="117"/>
      <c r="O9" s="117"/>
      <c r="P9" s="117"/>
      <c r="Q9" s="117"/>
      <c r="R9" s="117"/>
      <c r="S9" s="117"/>
      <c r="T9" s="117"/>
      <c r="U9" s="68"/>
      <c r="V9" s="68"/>
      <c r="W9" s="68"/>
      <c r="X9" s="68"/>
    </row>
    <row r="10" spans="1:24" ht="50" customHeight="1">
      <c r="A10" s="206"/>
      <c r="B10" s="453"/>
      <c r="C10" s="206"/>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117"/>
      <c r="M10" s="117"/>
      <c r="N10" s="117"/>
      <c r="O10" s="117"/>
      <c r="P10" s="117"/>
      <c r="Q10" s="117"/>
      <c r="R10" s="117"/>
      <c r="S10" s="117"/>
      <c r="T10" s="117"/>
      <c r="U10" s="68"/>
      <c r="V10" s="68"/>
      <c r="W10" s="68"/>
      <c r="X10" s="68"/>
    </row>
    <row r="11" spans="1:24" ht="50" customHeight="1">
      <c r="A11" s="206"/>
      <c r="B11" s="453"/>
      <c r="C11" s="206"/>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117"/>
      <c r="M11" s="117"/>
      <c r="N11" s="117"/>
      <c r="O11" s="117"/>
      <c r="P11" s="117"/>
      <c r="Q11" s="117"/>
      <c r="R11" s="117"/>
      <c r="S11" s="117"/>
      <c r="T11" s="117"/>
      <c r="U11" s="68"/>
      <c r="V11" s="68"/>
      <c r="W11" s="68"/>
      <c r="X11" s="68"/>
    </row>
    <row r="12" spans="1:24" ht="50" customHeight="1">
      <c r="A12" s="206"/>
      <c r="B12" s="453"/>
      <c r="C12" s="206"/>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117"/>
      <c r="M12" s="117"/>
      <c r="N12" s="117"/>
      <c r="O12" s="117"/>
      <c r="P12" s="117"/>
      <c r="Q12" s="117"/>
      <c r="R12" s="117"/>
      <c r="S12" s="117"/>
      <c r="T12" s="117"/>
      <c r="U12" s="68"/>
      <c r="V12" s="68"/>
      <c r="W12" s="68"/>
      <c r="X12" s="68"/>
    </row>
    <row r="13" spans="1:24" ht="50" customHeight="1">
      <c r="A13" s="206"/>
      <c r="B13" s="453"/>
      <c r="C13" s="206"/>
      <c r="D13" s="406" t="s">
        <v>143</v>
      </c>
      <c r="E13" s="407"/>
      <c r="F13" s="207"/>
      <c r="G13" s="67"/>
      <c r="H13" s="154"/>
      <c r="I13" s="410"/>
      <c r="J13" s="411"/>
      <c r="K13" s="117"/>
      <c r="L13" s="117"/>
      <c r="M13" s="117"/>
      <c r="N13" s="117"/>
      <c r="O13" s="117"/>
      <c r="P13" s="117"/>
      <c r="Q13" s="117"/>
      <c r="R13" s="117"/>
      <c r="S13" s="117"/>
      <c r="T13" s="117"/>
      <c r="U13" s="68"/>
      <c r="V13" s="68"/>
      <c r="W13" s="68"/>
      <c r="X13" s="68"/>
    </row>
    <row r="14" spans="1:24" ht="50" customHeight="1">
      <c r="A14" s="121"/>
      <c r="B14" s="453"/>
      <c r="C14" s="121"/>
      <c r="D14" s="406"/>
      <c r="E14" s="407"/>
      <c r="F14" s="207"/>
      <c r="G14" s="67"/>
      <c r="H14" s="154"/>
      <c r="I14" s="410"/>
      <c r="J14" s="411"/>
      <c r="K14" s="117"/>
      <c r="L14" s="117"/>
      <c r="M14" s="117"/>
      <c r="N14" s="117"/>
      <c r="O14" s="117"/>
      <c r="P14" s="117"/>
      <c r="Q14" s="117"/>
      <c r="R14" s="117"/>
      <c r="S14" s="117"/>
      <c r="T14" s="117"/>
      <c r="U14" s="68"/>
      <c r="V14" s="68"/>
      <c r="W14" s="68"/>
      <c r="X14" s="68"/>
    </row>
    <row r="15" spans="1:24" ht="50" customHeight="1">
      <c r="A15" s="121"/>
      <c r="B15" s="453"/>
      <c r="C15" s="121"/>
      <c r="D15" s="406" t="s">
        <v>144</v>
      </c>
      <c r="E15" s="407"/>
      <c r="F15" s="207">
        <f>SUM(Q29:Q37)</f>
        <v>0</v>
      </c>
      <c r="G15" s="67">
        <f>Q41</f>
        <v>0</v>
      </c>
      <c r="H15" s="154">
        <f>Q40</f>
        <v>0</v>
      </c>
      <c r="I15" s="410">
        <f ca="1">Q38</f>
        <v>0</v>
      </c>
      <c r="J15" s="411"/>
      <c r="K15" s="117"/>
      <c r="L15" s="117"/>
      <c r="M15" s="117"/>
      <c r="N15" s="117"/>
      <c r="O15" s="117"/>
      <c r="P15" s="117"/>
      <c r="Q15" s="117"/>
      <c r="R15" s="117"/>
      <c r="S15" s="117"/>
      <c r="T15" s="117"/>
      <c r="U15" s="68"/>
      <c r="V15" s="68"/>
      <c r="W15" s="68"/>
      <c r="X15" s="68"/>
    </row>
    <row r="16" spans="1:24" ht="50" customHeight="1">
      <c r="A16" s="121"/>
      <c r="B16" s="453"/>
      <c r="C16" s="121"/>
      <c r="D16" s="406" t="s">
        <v>71</v>
      </c>
      <c r="E16" s="407"/>
      <c r="F16" s="207">
        <f>SUM(Q53:Q61)</f>
        <v>0</v>
      </c>
      <c r="G16" s="67">
        <f>SUM(R53:R61)</f>
        <v>0</v>
      </c>
      <c r="H16" s="154">
        <f>Q64</f>
        <v>0</v>
      </c>
      <c r="I16" s="410">
        <f ca="1">Q62</f>
        <v>0</v>
      </c>
      <c r="J16" s="411"/>
      <c r="K16" s="117"/>
      <c r="L16" s="117"/>
      <c r="M16" s="117"/>
      <c r="N16" s="117"/>
      <c r="O16" s="117"/>
      <c r="P16" s="117"/>
      <c r="Q16" s="117"/>
      <c r="R16" s="117"/>
      <c r="S16" s="117"/>
      <c r="T16" s="117"/>
      <c r="U16" s="68"/>
      <c r="V16" s="68"/>
      <c r="W16" s="68"/>
      <c r="X16" s="68"/>
    </row>
    <row r="17" spans="1:24" ht="50" customHeight="1" thickBot="1">
      <c r="A17" s="121"/>
      <c r="B17" s="453"/>
      <c r="C17" s="121"/>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117"/>
      <c r="M17" s="117"/>
      <c r="N17" s="117"/>
      <c r="O17" s="117"/>
      <c r="P17" s="117"/>
      <c r="Q17" s="117"/>
      <c r="R17" s="117"/>
      <c r="S17" s="117"/>
      <c r="T17" s="117"/>
      <c r="U17" s="68"/>
      <c r="V17" s="68"/>
      <c r="W17" s="68"/>
      <c r="X17" s="68"/>
    </row>
    <row r="18" spans="1:24" ht="50" customHeight="1" thickTop="1" thickBot="1">
      <c r="A18" s="121"/>
      <c r="B18" s="453"/>
      <c r="C18" s="121"/>
      <c r="D18" s="408" t="s">
        <v>64</v>
      </c>
      <c r="E18" s="409"/>
      <c r="F18" s="207">
        <f t="shared" ca="1" si="2"/>
        <v>0</v>
      </c>
      <c r="G18" s="67">
        <f t="shared" ca="1" si="2"/>
        <v>0</v>
      </c>
      <c r="H18" s="154">
        <f t="shared" ca="1" si="2"/>
        <v>0</v>
      </c>
      <c r="I18" s="410">
        <f t="shared" ca="1" si="2"/>
        <v>0</v>
      </c>
      <c r="J18" s="411"/>
      <c r="K18" s="117"/>
      <c r="L18" s="117"/>
      <c r="M18" s="117"/>
      <c r="N18" s="117"/>
      <c r="O18" s="117"/>
      <c r="P18" s="117"/>
      <c r="Q18" s="117"/>
      <c r="R18" s="117"/>
      <c r="S18" s="117"/>
      <c r="T18" s="117"/>
      <c r="U18" s="68"/>
      <c r="V18" s="68"/>
      <c r="W18" s="68"/>
      <c r="X18" s="68"/>
    </row>
    <row r="19" spans="1:24" ht="50" customHeight="1" thickTop="1" thickBot="1">
      <c r="A19" s="121"/>
      <c r="B19" s="453"/>
      <c r="C19" s="121"/>
      <c r="D19" s="454" t="s">
        <v>72</v>
      </c>
      <c r="E19" s="455"/>
      <c r="F19" s="219">
        <f ca="1">SUMIF(F5:F18,"&lt;&gt;#N/A")</f>
        <v>0</v>
      </c>
      <c r="G19" s="217">
        <f ca="1">SUMIF(G5:G18,"&lt;&gt;#N/A")</f>
        <v>0</v>
      </c>
      <c r="H19" s="218">
        <f ca="1">AVERAGEIF(H5:H18,"&lt;&gt;#N/A")</f>
        <v>0</v>
      </c>
      <c r="I19" s="456">
        <f ca="1">SUMIF(I5:I18,"&lt;&gt;#N/A")</f>
        <v>0</v>
      </c>
      <c r="J19" s="457"/>
      <c r="K19" s="117"/>
      <c r="L19" s="117"/>
      <c r="M19" s="117"/>
      <c r="N19" s="117"/>
      <c r="O19" s="117"/>
      <c r="P19" s="117"/>
      <c r="Q19" s="117"/>
      <c r="R19" s="117"/>
      <c r="S19" s="117"/>
      <c r="T19" s="117"/>
      <c r="U19" s="68"/>
      <c r="V19" s="68"/>
      <c r="W19" s="68"/>
      <c r="X19" s="68"/>
    </row>
    <row r="20" spans="1:24" ht="15" customHeight="1">
      <c r="A20" s="121"/>
      <c r="B20" s="121"/>
      <c r="C20" s="121"/>
      <c r="D20" s="121"/>
      <c r="E20" s="121"/>
      <c r="F20" s="121"/>
      <c r="G20" s="68"/>
      <c r="H20" s="68"/>
      <c r="I20" s="68"/>
      <c r="J20" s="68"/>
      <c r="K20" s="68"/>
      <c r="L20" s="68"/>
      <c r="M20" s="68"/>
      <c r="N20" s="68"/>
      <c r="O20" s="68"/>
      <c r="P20" s="68"/>
      <c r="Q20" s="68"/>
      <c r="R20" s="68"/>
      <c r="S20" s="68"/>
      <c r="T20" s="68"/>
      <c r="U20" s="68"/>
    </row>
    <row r="21" spans="1:24" ht="16"/>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VLOOKUP($H$1,tblProgramSchedule,MATCH("DAY " &amp; $B22 &amp; " / EXERCISE " &amp; D22,tblProgramScheduleColumnHeaders,0),0)</f>
        <v>COMPETITION SQUAT</v>
      </c>
      <c r="E24" s="395"/>
      <c r="F24" s="395"/>
      <c r="G24" s="395"/>
      <c r="H24" s="396"/>
      <c r="J24" s="394" t="str">
        <f>VLOOKUP($H$1,tblProgramSchedule,MATCH("DAY " &amp; $B22 &amp; " / EXERCISE " &amp; J22,tblProgramScheduleColumnHeaders,0),0)</f>
        <v>COMPETITION PRESS</v>
      </c>
      <c r="K24" s="395"/>
      <c r="L24" s="395"/>
      <c r="M24" s="395"/>
      <c r="N24" s="396"/>
      <c r="P24" s="394" t="str">
        <f>VLOOKUP($H$1,tblProgramSchedule,MATCH("DAY " &amp; $B22 &amp; " / EXERCISE " &amp; P22,tblProgramScheduleColumnHeaders,0),0)</f>
        <v>SUPPLEMENTAL DEAD LIFT- METHOD 1</v>
      </c>
      <c r="Q24" s="395"/>
      <c r="R24" s="395"/>
      <c r="S24" s="395"/>
      <c r="T24" s="396"/>
    </row>
    <row r="25" spans="1:24" ht="50" customHeight="1">
      <c r="B25" s="392"/>
      <c r="D25" s="69" t="s">
        <v>60</v>
      </c>
      <c r="E25" s="422" t="str">
        <f>VLOOKUP('WEEK 4'!$H$1,tblProgramExerciseDetails,MATCH(D24 &amp; " - " &amp; D25,tblProgramExerciseDetailsColumnHeaders,0),0)</f>
        <v>Squat with belt</v>
      </c>
      <c r="F25" s="398"/>
      <c r="G25" s="398"/>
      <c r="H25" s="399"/>
      <c r="J25" s="69" t="s">
        <v>60</v>
      </c>
      <c r="K25" s="422" t="str">
        <f>VLOOKUP('WEEK 4'!$H$1,tblProgramExerciseDetails,MATCH(J24 &amp; " - " &amp; J25,tblProgramExerciseDetailsColumnHeaders,0),0)</f>
        <v>Press with belt</v>
      </c>
      <c r="L25" s="398"/>
      <c r="M25" s="398"/>
      <c r="N25" s="399"/>
      <c r="P25" s="69" t="s">
        <v>60</v>
      </c>
      <c r="Q25" s="422" t="str">
        <f>VLOOKUP('WEEK 4'!$H$1,tblProgramExerciseDetails,MATCH(P24 &amp; " - " &amp; P25,tblProgramExerciseDetailsColumnHeaders,0),0)</f>
        <v>2ct Paused Deadlift</v>
      </c>
      <c r="R25" s="398"/>
      <c r="S25" s="398"/>
      <c r="T25" s="399"/>
    </row>
    <row r="26" spans="1:24" ht="50" customHeight="1">
      <c r="B26" s="392"/>
      <c r="D26" s="70" t="s">
        <v>59</v>
      </c>
      <c r="E26" s="458" t="str">
        <f>VLOOKUP('WEEK 4'!$H$1,tblProgramExerciseDetails,MATCH(D24 &amp; " - " &amp; D26,tblProgramExerciseDetailsColumnHeaders,0),0)</f>
        <v>Max 4-5 Min for Sets at RPE Over 7</v>
      </c>
      <c r="F26" s="401"/>
      <c r="G26" s="401"/>
      <c r="H26" s="402"/>
      <c r="J26" s="70" t="s">
        <v>59</v>
      </c>
      <c r="K26" s="458" t="str">
        <f>VLOOKUP('WEEK 4'!$H$1,tblProgramExerciseDetails,MATCH(J24 &amp; " - " &amp; J26,tblProgramExerciseDetailsColumnHeaders,0),0)</f>
        <v>Max 4-5 Min for Sets at RPE Over 7</v>
      </c>
      <c r="L26" s="401"/>
      <c r="M26" s="401"/>
      <c r="N26" s="402"/>
      <c r="P26" s="70" t="s">
        <v>59</v>
      </c>
      <c r="Q26" s="400" t="str">
        <f>PROGRAM!AD8</f>
        <v>Max 4-5 min for sets at RPE over 7</v>
      </c>
      <c r="R26" s="401"/>
      <c r="S26" s="401"/>
      <c r="T26" s="402"/>
    </row>
    <row r="27" spans="1:24" ht="125" customHeight="1">
      <c r="B27" s="392"/>
      <c r="D27" s="71" t="s">
        <v>58</v>
      </c>
      <c r="E27" s="432" t="str">
        <f>VLOOKUP('WEEK 4'!$H$1,tblProgramExerciseDetails,MATCH(D24 &amp; " - " &amp; D27,tblProgramExerciseDetailsColumnHeaders,0),0)</f>
        <v>•6 reps @ 7 (76% 1RM)
•6 reps @ RPE 8 (78% 1RM)
•6 reps @ RPE 9 (81% 1RM)
•Take 5% off the bar from 6 @ 9 and do 18 reps (sets of 4-6), No Set &gt; RPE 8</v>
      </c>
      <c r="F27" s="433"/>
      <c r="G27" s="433"/>
      <c r="H27" s="434"/>
      <c r="J27" s="71" t="s">
        <v>58</v>
      </c>
      <c r="K27" s="432" t="str">
        <f>VLOOKUP('WEEK 4'!$H$1,tblProgramExerciseDetails,MATCH(J24 &amp; " - " &amp; J27,tblProgramExerciseDetailsColumnHeaders,0),0)</f>
        <v>•6 reps @ 7 (76% 1RM)
•6 reps @ RPE 8 (78% 1RM)
•6 reps @ RPE 9 (81% 1RM)
•Take 5% off the bar from 6 @ 9 and do 20 reps (sets of 4-6), No Set &gt; RPE 8</v>
      </c>
      <c r="L27" s="433"/>
      <c r="M27" s="433"/>
      <c r="N27" s="434"/>
      <c r="P27" s="71" t="s">
        <v>58</v>
      </c>
      <c r="Q27" s="432" t="str">
        <f>PROGRAM!AE8</f>
        <v>•4 reps @ RPE 7 (81%)
•4 reps @ RPE 8 (84%)
•4 reps @ RPE 9 (86%) 
•-6% from 4 @ 9 x 2 sets of 4 reps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ht="16"/>
    <row r="45" spans="2:20" ht="16"/>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VLOOKUP($H$1,tblProgramSchedule,MATCH("DAY " &amp; $B46 &amp; " / EXERCISE " &amp; D46,tblProgramScheduleColumnHeaders,0),0)</f>
        <v>COMPETITION BENCH</v>
      </c>
      <c r="E48" s="395"/>
      <c r="F48" s="395"/>
      <c r="G48" s="395"/>
      <c r="H48" s="396"/>
      <c r="J48" s="394" t="str">
        <f>VLOOKUP($H$1,tblProgramSchedule,MATCH("DAY " &amp; $B46 &amp; " / EXERCISE " &amp; J46,tblProgramScheduleColumnHeaders,0),0)</f>
        <v>SUPPLEMENTAL SQUAT - METHOD 2</v>
      </c>
      <c r="K48" s="395"/>
      <c r="L48" s="395"/>
      <c r="M48" s="395"/>
      <c r="N48" s="396"/>
      <c r="P48" s="394" t="str">
        <f>VLOOKUP($H$1,tblProgramSchedule,MATCH("DAY " &amp; $B46 &amp; " / EXERCISE " &amp; P46,tblProgramScheduleColumnHeaders,0),0)</f>
        <v>SUPPLEMENTAL DEAD LIFT - METHOD 2</v>
      </c>
      <c r="Q48" s="395"/>
      <c r="R48" s="395"/>
      <c r="S48" s="395"/>
      <c r="T48" s="396"/>
    </row>
    <row r="49" spans="2:20" ht="50" customHeight="1">
      <c r="B49" s="392"/>
      <c r="D49" s="69" t="s">
        <v>60</v>
      </c>
      <c r="E49" s="422" t="str">
        <f>VLOOKUP('WEEK 4'!$H$1,tblProgramExerciseDetails,MATCH(D48 &amp; " - " &amp; D49,tblProgramExerciseDetailsColumnHeaders,0),0)</f>
        <v>Bench with 1-Sec Pause</v>
      </c>
      <c r="F49" s="398"/>
      <c r="G49" s="398"/>
      <c r="H49" s="399"/>
      <c r="J49" s="69" t="s">
        <v>60</v>
      </c>
      <c r="K49" s="422" t="str">
        <f>VLOOKUP('WEEK 4'!$H$1,tblProgramExerciseDetails,MATCH(J48 &amp; " - " &amp; J49,tblProgramExerciseDetailsColumnHeaders,0),0)</f>
        <v>Leg Press, Belt Squat, or Split Squat</v>
      </c>
      <c r="L49" s="398"/>
      <c r="M49" s="398"/>
      <c r="N49" s="399"/>
      <c r="P49" s="69" t="s">
        <v>60</v>
      </c>
      <c r="Q49" s="422" t="str">
        <f>VLOOKUP('WEEK 4'!$H$1,tblProgramExerciseDetails,MATCH(P48 &amp; " - " &amp; P49,tblProgramExerciseDetailsColumnHeaders,0),0)</f>
        <v>Lever Row</v>
      </c>
      <c r="R49" s="398"/>
      <c r="S49" s="398"/>
      <c r="T49" s="399"/>
    </row>
    <row r="50" spans="2:20" ht="50" customHeight="1">
      <c r="B50" s="392"/>
      <c r="D50" s="70" t="s">
        <v>59</v>
      </c>
      <c r="E50" s="458" t="str">
        <f>VLOOKUP('WEEK 4'!$H$1,tblProgramExerciseDetails,MATCH(D48 &amp; " - " &amp; D50,tblProgramExerciseDetailsColumnHeaders,0),0)</f>
        <v>Max 4-5 Min for Sets at RPE Over 7</v>
      </c>
      <c r="F50" s="401"/>
      <c r="G50" s="401"/>
      <c r="H50" s="402"/>
      <c r="J50" s="70" t="s">
        <v>59</v>
      </c>
      <c r="K50" s="458" t="str">
        <f>VLOOKUP('WEEK 4'!$H$1,tblProgramExerciseDetails,MATCH(J48 &amp; " - " &amp; J50,tblProgramExerciseDetailsColumnHeaders,0),0)</f>
        <v>Max 3-4 Min for Sets &gt; RPE 7</v>
      </c>
      <c r="L50" s="401"/>
      <c r="M50" s="401"/>
      <c r="N50" s="402"/>
      <c r="P50" s="70" t="s">
        <v>59</v>
      </c>
      <c r="Q50" s="458" t="str">
        <f>VLOOKUP('WEEK 4'!$H$1,tblProgramExerciseDetails,MATCH(P48 &amp; " - " &amp; P50,tblProgramExerciseDetailsColumnHeaders,0),0)</f>
        <v>MYOREP</v>
      </c>
      <c r="R50" s="401"/>
      <c r="S50" s="401"/>
      <c r="T50" s="402"/>
    </row>
    <row r="51" spans="2:20" ht="100" customHeight="1">
      <c r="B51" s="392"/>
      <c r="D51" s="71" t="s">
        <v>58</v>
      </c>
      <c r="E51" s="432" t="str">
        <f>VLOOKUP('WEEK 4'!$H$1,tblProgramExerciseDetails,MATCH(D48 &amp; " - " &amp; D51,tblProgramExerciseDetailsColumnHeaders,0),0)</f>
        <v>•6 reps @ 7 (76% 1RM)
•6 reps @ RPE 8 (78% 1RM)
•6 reps @ RPE 9 (81% 1RM)
•Take 5% off the bar from 6 @ 9 and do 20 reps (sets of 4-6), No Set &gt; RPE 8</v>
      </c>
      <c r="F51" s="433"/>
      <c r="G51" s="433"/>
      <c r="H51" s="434"/>
      <c r="J51" s="71" t="s">
        <v>58</v>
      </c>
      <c r="K51" s="432" t="str">
        <f>VLOOKUP('WEEK 4'!$H$1,tblProgramExerciseDetails,MATCH(J48 &amp; " - " &amp; J51,tblProgramExerciseDetailsColumnHeaders,0),0)</f>
        <v>•10 reps @ RPE 7
• 10 reps @ RPE 8
•10 reps @ RPE 9
• Do 3 more sets of 10 within 10% of 10 @ 9</v>
      </c>
      <c r="L51" s="433"/>
      <c r="M51" s="433"/>
      <c r="N51" s="434"/>
      <c r="P51" s="71" t="s">
        <v>58</v>
      </c>
      <c r="Q51" s="432" t="str">
        <f>VLOOKUP('WEEK 4'!$H$1,tblProgramExerciseDetails,MATCH(P48 &amp; " - " &amp; P51,tblProgramExerciseDetailsColumnHeaders,0),0)</f>
        <v>14-16 @ RPE 8, 3-5
MYOREPS</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ref="H54:H61" si="6">IF(ISNUMBER(E54),E54/E$62,"")</f>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ht="16"/>
    <row r="69" spans="2:20" ht="16"/>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VLOOKUP($H$1,tblProgramSchedule,MATCH("DAY " &amp; $B70 &amp; " / EXERCISE " &amp; D70,tblProgramScheduleColumnHeaders,0),0)</f>
        <v>COMPETITION DEAD LIFT</v>
      </c>
      <c r="E72" s="395"/>
      <c r="F72" s="395"/>
      <c r="G72" s="395"/>
      <c r="H72" s="396"/>
      <c r="J72" s="394" t="str">
        <f>VLOOKUP($H$1,tblProgramSchedule,MATCH("DAY " &amp; $B70 &amp; " / EXERCISE " &amp; J70,tblProgramScheduleColumnHeaders,0),0)</f>
        <v>SUPPLEMENTAL  BENCH- METHOD 3</v>
      </c>
      <c r="K72" s="395"/>
      <c r="L72" s="395"/>
      <c r="M72" s="395"/>
      <c r="N72" s="396"/>
      <c r="P72" s="394" t="str">
        <f>VLOOKUP($H$1,tblProgramSchedule,MATCH("DAY " &amp; $B70 &amp; " / EXERCISE " &amp; P70,tblProgramScheduleColumnHeaders,0),0)</f>
        <v>SUPPLEMENTAL SQUAT - METHOD 1</v>
      </c>
      <c r="Q72" s="395"/>
      <c r="R72" s="395"/>
      <c r="S72" s="395"/>
      <c r="T72" s="396"/>
    </row>
    <row r="73" spans="2:20" ht="200" customHeight="1">
      <c r="B73" s="392"/>
      <c r="D73" s="69" t="s">
        <v>60</v>
      </c>
      <c r="E73" s="422" t="str">
        <f>VLOOKUP('WEEK 4'!$H$1,tblProgramExerciseDetails,MATCH(D72 &amp; " - " &amp; D73,tblProgramExerciseDetailsColumnHeaders,0),0)</f>
        <v>Deadlift with belt</v>
      </c>
      <c r="F73" s="398"/>
      <c r="G73" s="398"/>
      <c r="H73" s="399"/>
      <c r="J73" s="69" t="s">
        <v>60</v>
      </c>
      <c r="K73" s="397" t="str">
        <f>PROGRAM!AF8</f>
        <v>Incline Bench or Close Grip Bench</v>
      </c>
      <c r="L73" s="398"/>
      <c r="M73" s="398"/>
      <c r="N73" s="399"/>
      <c r="P73" s="69" t="s">
        <v>60</v>
      </c>
      <c r="Q73" s="397" t="str">
        <f>PROGRAM!T8</f>
        <v>HBBS</v>
      </c>
      <c r="R73" s="398"/>
      <c r="S73" s="398"/>
      <c r="T73" s="399"/>
    </row>
    <row r="74" spans="2:20" ht="50" customHeight="1">
      <c r="B74" s="392"/>
      <c r="D74" s="70" t="s">
        <v>59</v>
      </c>
      <c r="E74" s="458" t="str">
        <f>VLOOKUP('WEEK 4'!$H$1,tblProgramExerciseDetails,MATCH(D72 &amp; " - " &amp; D74,tblProgramExerciseDetailsColumnHeaders,0),0)</f>
        <v>Max 4-5 Min for Sets at RPE Over 7</v>
      </c>
      <c r="F74" s="401"/>
      <c r="G74" s="401"/>
      <c r="H74" s="402"/>
      <c r="J74" s="70" t="s">
        <v>59</v>
      </c>
      <c r="K74" s="400" t="str">
        <f>PROGRAM!AG8</f>
        <v>Max 4-5 min for sets at RPE over 7</v>
      </c>
      <c r="L74" s="401"/>
      <c r="M74" s="401"/>
      <c r="N74" s="402"/>
      <c r="P74" s="70" t="s">
        <v>59</v>
      </c>
      <c r="Q74" s="400" t="str">
        <f>PROGRAM!U8</f>
        <v>Max 4-5 min for sets at RPE over 7</v>
      </c>
      <c r="R74" s="401"/>
      <c r="S74" s="401"/>
      <c r="T74" s="402"/>
    </row>
    <row r="75" spans="2:20" ht="140" customHeight="1">
      <c r="B75" s="392"/>
      <c r="D75" s="71" t="s">
        <v>58</v>
      </c>
      <c r="E75" s="432" t="str">
        <f>VLOOKUP('WEEK 4'!$H$1,tblProgramExerciseDetails,MATCH(D72 &amp; " - " &amp; D75,tblProgramExerciseDetailsColumnHeaders,0),0)</f>
        <v>•6 reps @ 7 (76% 1RM)
•6 reps @ RPE 8 (78% 1RM)
•6 reps @ RPE 9 (81% 1RM)
•Take 5% off the bar from 6 @ 9 and do 12 reps (sets of 4-6), No Set &gt; RPE 8</v>
      </c>
      <c r="F75" s="433"/>
      <c r="G75" s="433"/>
      <c r="H75" s="434"/>
      <c r="J75" s="71" t="s">
        <v>58</v>
      </c>
      <c r="K75" s="464" t="str">
        <f>PROGRAM!AH8</f>
        <v>•4 reps @ RPE 7 (81%)
•4 reps @ RPE 8 (84%)
•4 reps @ RPE 9 (86%) 
•-6% from 4 @ 9 x 2 sets of 4 reps</v>
      </c>
      <c r="L75" s="433"/>
      <c r="M75" s="433"/>
      <c r="N75" s="434"/>
      <c r="P75" s="71" t="s">
        <v>58</v>
      </c>
      <c r="Q75" s="464" t="str">
        <f>PROGRAM!V8</f>
        <v>•1 rep @ RPE 8 (90-93%)
•75% e1RM x 5 reps x 5 sets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ref="H78:H85" si="9">IF(ISNUMBER(E78),E78/E$86,"")</f>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t="str">
        <f t="shared" si="11"/>
        <v/>
      </c>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t="str">
        <f t="shared" si="11"/>
        <v/>
      </c>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t="str">
        <f t="shared" si="11"/>
        <v/>
      </c>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ht="16"/>
    <row r="93" spans="2:20" ht="16"/>
    <row r="94" spans="2:20" ht="16" customHeight="1"/>
    <row r="95" spans="2:20" ht="16" customHeight="1"/>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ht="16" customHeight="1">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397" t="str">
        <f>PROGRAM!AO8</f>
        <v>30 min steady state @ RPE 6 1x/wk
14 minutes HIIT (20s sprint @ 10, 100s rest) 1x/wk</v>
      </c>
      <c r="F99" s="398"/>
      <c r="G99" s="398"/>
      <c r="H99" s="399"/>
      <c r="J99" s="235" t="s">
        <v>162</v>
      </c>
      <c r="K99" s="397" t="str">
        <f>PROGRAM!AP8</f>
        <v>6 min AMRAP Upper back work 2x/wk</v>
      </c>
      <c r="L99" s="398"/>
      <c r="M99" s="398"/>
      <c r="N99" s="399"/>
      <c r="P99" s="235" t="s">
        <v>162</v>
      </c>
      <c r="Q99" s="397" t="str">
        <f>PROGRAM!AQ8</f>
        <v>6 min ab work AMRAP 2x/wk</v>
      </c>
      <c r="R99" s="398"/>
      <c r="S99" s="398"/>
      <c r="T99" s="399"/>
    </row>
    <row r="100" spans="2:20" ht="80" customHeight="1">
      <c r="B100" s="392"/>
      <c r="D100" s="236" t="s">
        <v>161</v>
      </c>
      <c r="E100" s="400">
        <f>PROGRAM!AD33</f>
        <v>0</v>
      </c>
      <c r="F100" s="401"/>
      <c r="G100" s="401"/>
      <c r="H100" s="402"/>
      <c r="J100" s="236" t="s">
        <v>161</v>
      </c>
      <c r="K100" s="400">
        <f>PROGRAM!AM33</f>
        <v>0</v>
      </c>
      <c r="L100" s="401"/>
      <c r="M100" s="401"/>
      <c r="N100" s="402"/>
      <c r="P100" s="236" t="s">
        <v>161</v>
      </c>
      <c r="Q100" s="400">
        <f>PROGRAM!AA33</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397" t="str">
        <f>PROGRAM!AR8</f>
        <v>6 min Arm AMRAP superset 2x/wk</v>
      </c>
      <c r="F106" s="398"/>
      <c r="G106" s="398"/>
      <c r="H106" s="399"/>
    </row>
    <row r="107" spans="2:20" ht="80" customHeight="1">
      <c r="B107" s="392"/>
      <c r="D107" s="236" t="s">
        <v>161</v>
      </c>
      <c r="E107" s="400">
        <f>PROGRAM!AD40</f>
        <v>0</v>
      </c>
      <c r="F107" s="401"/>
      <c r="G107" s="401"/>
      <c r="H107" s="402"/>
    </row>
    <row r="108" spans="2:20" ht="80" customHeight="1"/>
    <row r="109" spans="2:20" ht="16"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ht="16" hidden="1" customHeight="1"/>
    <row r="114" ht="16" hidden="1" customHeight="1"/>
    <row r="115" ht="16" hidden="1" customHeight="1"/>
    <row r="116" ht="16" hidden="1" customHeight="1"/>
    <row r="117" ht="16" hidden="1" customHeight="1"/>
    <row r="118" ht="16" hidden="1" customHeight="1"/>
    <row r="119" ht="16" hidden="1" customHeight="1"/>
    <row r="120" ht="16" hidden="1" customHeight="1"/>
    <row r="121" ht="16" hidden="1" customHeight="1"/>
    <row r="122" ht="16" hidden="1" customHeight="1"/>
    <row r="123" ht="16" hidden="1" customHeight="1"/>
    <row r="124" ht="16" hidden="1" customHeight="1"/>
    <row r="125" ht="16" hidden="1" customHeight="1"/>
    <row r="126" ht="16" hidden="1" customHeight="1"/>
    <row r="127" ht="16" hidden="1" customHeight="1"/>
    <row r="128" ht="16" hidden="1" customHeight="1"/>
    <row r="129" ht="16" hidden="1" customHeight="1"/>
    <row r="130" ht="16" hidden="1" customHeight="1"/>
    <row r="131" ht="16" hidden="1" customHeight="1"/>
    <row r="132" ht="16" hidden="1" customHeight="1"/>
    <row r="133" ht="16" hidden="1" customHeight="1"/>
    <row r="134" ht="16" hidden="1" customHeight="1"/>
    <row r="135" ht="16" hidden="1" customHeight="1"/>
    <row r="136" ht="16" hidden="1" customHeight="1"/>
    <row r="137" ht="16" hidden="1" customHeight="1"/>
    <row r="138" ht="16" hidden="1" customHeight="1"/>
  </sheetData>
  <sheetProtection selectLockedCells="1"/>
  <mergeCells count="149">
    <mergeCell ref="D8:E8"/>
    <mergeCell ref="I8:J8"/>
    <mergeCell ref="D14:E14"/>
    <mergeCell ref="I14:J14"/>
    <mergeCell ref="D15:E15"/>
    <mergeCell ref="I15:J15"/>
    <mergeCell ref="D3:J3"/>
    <mergeCell ref="D9:E9"/>
    <mergeCell ref="I19:J19"/>
    <mergeCell ref="H1:T1"/>
    <mergeCell ref="B22:B43"/>
    <mergeCell ref="E40:H40"/>
    <mergeCell ref="K40:N40"/>
    <mergeCell ref="Q40:T40"/>
    <mergeCell ref="K26:N26"/>
    <mergeCell ref="Q26:T26"/>
    <mergeCell ref="E27:H27"/>
    <mergeCell ref="K27:N27"/>
    <mergeCell ref="Q27:T27"/>
    <mergeCell ref="E38:H38"/>
    <mergeCell ref="E39:H39"/>
    <mergeCell ref="B3:B19"/>
    <mergeCell ref="D4:E4"/>
    <mergeCell ref="I4:J4"/>
    <mergeCell ref="D5:E5"/>
    <mergeCell ref="I5:J5"/>
    <mergeCell ref="D6:E6"/>
    <mergeCell ref="I6:J6"/>
    <mergeCell ref="D7:E7"/>
    <mergeCell ref="I7:J7"/>
    <mergeCell ref="D16:E16"/>
    <mergeCell ref="I16:J16"/>
    <mergeCell ref="D17:E17"/>
    <mergeCell ref="B70:B91"/>
    <mergeCell ref="D70:H70"/>
    <mergeCell ref="J70:N70"/>
    <mergeCell ref="P70:T70"/>
    <mergeCell ref="E51:H51"/>
    <mergeCell ref="K51:N51"/>
    <mergeCell ref="Q51:T51"/>
    <mergeCell ref="E62:H62"/>
    <mergeCell ref="K62:N62"/>
    <mergeCell ref="Q62:T62"/>
    <mergeCell ref="Q73:T73"/>
    <mergeCell ref="E86:H86"/>
    <mergeCell ref="K86:N86"/>
    <mergeCell ref="Q86:T86"/>
    <mergeCell ref="Q90:T90"/>
    <mergeCell ref="E88:H88"/>
    <mergeCell ref="B46:B67"/>
    <mergeCell ref="D46:H46"/>
    <mergeCell ref="J46:N46"/>
    <mergeCell ref="P46:T46"/>
    <mergeCell ref="D48:H48"/>
    <mergeCell ref="J48:N48"/>
    <mergeCell ref="P48:T48"/>
    <mergeCell ref="E65:H65"/>
    <mergeCell ref="Q88:T88"/>
    <mergeCell ref="E89:H89"/>
    <mergeCell ref="K89:N89"/>
    <mergeCell ref="Q89:T89"/>
    <mergeCell ref="E63:H63"/>
    <mergeCell ref="K63:N63"/>
    <mergeCell ref="Q63:T63"/>
    <mergeCell ref="E64:H64"/>
    <mergeCell ref="K64:N64"/>
    <mergeCell ref="Q64:T64"/>
    <mergeCell ref="I9:J9"/>
    <mergeCell ref="I10:J10"/>
    <mergeCell ref="I11:J11"/>
    <mergeCell ref="I12:J12"/>
    <mergeCell ref="I13:J13"/>
    <mergeCell ref="K65:N65"/>
    <mergeCell ref="Q65:T65"/>
    <mergeCell ref="K38:N38"/>
    <mergeCell ref="Q38:T38"/>
    <mergeCell ref="K39:N39"/>
    <mergeCell ref="Q39:T39"/>
    <mergeCell ref="K25:N25"/>
    <mergeCell ref="Q25:T25"/>
    <mergeCell ref="K49:N49"/>
    <mergeCell ref="Q49:T49"/>
    <mergeCell ref="K50:N50"/>
    <mergeCell ref="Q50:T50"/>
    <mergeCell ref="J22:N22"/>
    <mergeCell ref="P22:T22"/>
    <mergeCell ref="J24:N24"/>
    <mergeCell ref="P24:T24"/>
    <mergeCell ref="I17:J17"/>
    <mergeCell ref="I18:J18"/>
    <mergeCell ref="K66:N66"/>
    <mergeCell ref="Q66:T66"/>
    <mergeCell ref="E42:H42"/>
    <mergeCell ref="K42:N42"/>
    <mergeCell ref="Q42:T42"/>
    <mergeCell ref="E41:H41"/>
    <mergeCell ref="K41:N41"/>
    <mergeCell ref="Q41:T41"/>
    <mergeCell ref="K90:N90"/>
    <mergeCell ref="K88:N88"/>
    <mergeCell ref="E87:H87"/>
    <mergeCell ref="K87:N87"/>
    <mergeCell ref="Q87:T87"/>
    <mergeCell ref="E74:H74"/>
    <mergeCell ref="K74:N74"/>
    <mergeCell ref="Q74:T74"/>
    <mergeCell ref="E75:H75"/>
    <mergeCell ref="K75:N75"/>
    <mergeCell ref="Q75:T75"/>
    <mergeCell ref="D72:H72"/>
    <mergeCell ref="J72:N72"/>
    <mergeCell ref="P72:T72"/>
    <mergeCell ref="E73:H73"/>
    <mergeCell ref="K73:N73"/>
    <mergeCell ref="E112:H112"/>
    <mergeCell ref="E111:H111"/>
    <mergeCell ref="E110:H110"/>
    <mergeCell ref="D109:H109"/>
    <mergeCell ref="E107:H107"/>
    <mergeCell ref="D10:E10"/>
    <mergeCell ref="D11:E11"/>
    <mergeCell ref="D12:E12"/>
    <mergeCell ref="D13:E13"/>
    <mergeCell ref="E90:H90"/>
    <mergeCell ref="E26:H26"/>
    <mergeCell ref="D19:E19"/>
    <mergeCell ref="E66:H66"/>
    <mergeCell ref="E49:H49"/>
    <mergeCell ref="E50:H50"/>
    <mergeCell ref="D22:H22"/>
    <mergeCell ref="D24:H24"/>
    <mergeCell ref="E25:H25"/>
    <mergeCell ref="D18:E18"/>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159" priority="68" operator="equal">
      <formula>0</formula>
    </cfRule>
  </conditionalFormatting>
  <conditionalFormatting sqref="K25:N27">
    <cfRule type="cellIs" dxfId="158" priority="67" operator="equal">
      <formula>0</formula>
    </cfRule>
  </conditionalFormatting>
  <conditionalFormatting sqref="Q25:T27">
    <cfRule type="cellIs" dxfId="157" priority="66" operator="equal">
      <formula>0</formula>
    </cfRule>
  </conditionalFormatting>
  <conditionalFormatting sqref="E49:H51">
    <cfRule type="cellIs" dxfId="156" priority="65" operator="equal">
      <formula>0</formula>
    </cfRule>
  </conditionalFormatting>
  <conditionalFormatting sqref="K49:N51">
    <cfRule type="cellIs" dxfId="155" priority="64" operator="equal">
      <formula>0</formula>
    </cfRule>
  </conditionalFormatting>
  <conditionalFormatting sqref="Q49:T51">
    <cfRule type="cellIs" dxfId="154" priority="63" operator="equal">
      <formula>0</formula>
    </cfRule>
  </conditionalFormatting>
  <conditionalFormatting sqref="E73:H75">
    <cfRule type="cellIs" dxfId="153" priority="62" operator="equal">
      <formula>0</formula>
    </cfRule>
  </conditionalFormatting>
  <conditionalFormatting sqref="K73:N75">
    <cfRule type="cellIs" dxfId="152" priority="61" operator="equal">
      <formula>0</formula>
    </cfRule>
  </conditionalFormatting>
  <conditionalFormatting sqref="E38:H42 K38:N42 Q38:T42 E62:H66 K62:N66 Q62:T66 E86:H90 K86:N90">
    <cfRule type="cellIs" dxfId="151" priority="60" operator="equal">
      <formula>0</formula>
    </cfRule>
  </conditionalFormatting>
  <conditionalFormatting sqref="U5:W17">
    <cfRule type="cellIs" dxfId="150" priority="58" operator="equal">
      <formula>0</formula>
    </cfRule>
  </conditionalFormatting>
  <conditionalFormatting sqref="U18:W19">
    <cfRule type="cellIs" dxfId="149" priority="56" operator="equal">
      <formula>0</formula>
    </cfRule>
  </conditionalFormatting>
  <conditionalFormatting sqref="Q73:T75">
    <cfRule type="cellIs" dxfId="148" priority="52" operator="equal">
      <formula>0</formula>
    </cfRule>
  </conditionalFormatting>
  <conditionalFormatting sqref="Q86:T90">
    <cfRule type="cellIs" dxfId="147" priority="51" operator="equal">
      <formula>0</formula>
    </cfRule>
  </conditionalFormatting>
  <conditionalFormatting sqref="F19:J19">
    <cfRule type="cellIs" dxfId="146" priority="32" operator="equal">
      <formula>0</formula>
    </cfRule>
  </conditionalFormatting>
  <conditionalFormatting sqref="F5:I5">
    <cfRule type="cellIs" dxfId="145" priority="26" operator="equal">
      <formula>0</formula>
    </cfRule>
  </conditionalFormatting>
  <conditionalFormatting sqref="F5:I5">
    <cfRule type="expression" dxfId="144" priority="25">
      <formula>ISERROR(F5)</formula>
    </cfRule>
  </conditionalFormatting>
  <conditionalFormatting sqref="F6:I9 F14:I16 F10:H13 F18:I18 F17:H17">
    <cfRule type="cellIs" dxfId="143" priority="24" operator="equal">
      <formula>0</formula>
    </cfRule>
  </conditionalFormatting>
  <conditionalFormatting sqref="F6:I9 F14:I16 F10:H13 F18:I18 F17:H17">
    <cfRule type="expression" dxfId="142" priority="23">
      <formula>ISERROR(F6)</formula>
    </cfRule>
  </conditionalFormatting>
  <conditionalFormatting sqref="I10">
    <cfRule type="cellIs" dxfId="141" priority="22" operator="equal">
      <formula>0</formula>
    </cfRule>
  </conditionalFormatting>
  <conditionalFormatting sqref="I10">
    <cfRule type="expression" dxfId="140" priority="21">
      <formula>ISERROR(I10)</formula>
    </cfRule>
  </conditionalFormatting>
  <conditionalFormatting sqref="I11">
    <cfRule type="cellIs" dxfId="139" priority="20" operator="equal">
      <formula>0</formula>
    </cfRule>
  </conditionalFormatting>
  <conditionalFormatting sqref="I11">
    <cfRule type="expression" dxfId="138" priority="19">
      <formula>ISERROR(I11)</formula>
    </cfRule>
  </conditionalFormatting>
  <conditionalFormatting sqref="I12">
    <cfRule type="cellIs" dxfId="137" priority="18" operator="equal">
      <formula>0</formula>
    </cfRule>
  </conditionalFormatting>
  <conditionalFormatting sqref="I12">
    <cfRule type="expression" dxfId="136" priority="17">
      <formula>ISERROR(I12)</formula>
    </cfRule>
  </conditionalFormatting>
  <conditionalFormatting sqref="I13">
    <cfRule type="cellIs" dxfId="135" priority="16" operator="equal">
      <formula>0</formula>
    </cfRule>
  </conditionalFormatting>
  <conditionalFormatting sqref="I13">
    <cfRule type="expression" dxfId="134" priority="15">
      <formula>ISERROR(I13)</formula>
    </cfRule>
  </conditionalFormatting>
  <conditionalFormatting sqref="I17">
    <cfRule type="cellIs" dxfId="133" priority="14" operator="equal">
      <formula>0</formula>
    </cfRule>
  </conditionalFormatting>
  <conditionalFormatting sqref="I17">
    <cfRule type="expression" dxfId="132" priority="13">
      <formula>ISERROR(I17)</formula>
    </cfRule>
  </conditionalFormatting>
  <conditionalFormatting sqref="E99:H100">
    <cfRule type="cellIs" dxfId="131" priority="12" operator="equal">
      <formula>0</formula>
    </cfRule>
  </conditionalFormatting>
  <conditionalFormatting sqref="K99:N100">
    <cfRule type="cellIs" dxfId="130" priority="11" operator="equal">
      <formula>0</formula>
    </cfRule>
  </conditionalFormatting>
  <conditionalFormatting sqref="Q99:T100">
    <cfRule type="cellIs" dxfId="129" priority="10" operator="equal">
      <formula>0</formula>
    </cfRule>
  </conditionalFormatting>
  <conditionalFormatting sqref="E106:H107">
    <cfRule type="cellIs" dxfId="128" priority="3" operator="equal">
      <formula>0</formula>
    </cfRule>
  </conditionalFormatting>
  <dataValidations count="4">
    <dataValidation type="list" allowBlank="1" showInputMessage="1" showErrorMessage="1" sqref="D5:D18" xr:uid="{00000000-0002-0000-0A00-000000000000}">
      <formula1>listExerciseType</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A00-000001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A00-000002000000}">
      <formula1>0</formula1>
    </dataValidation>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A00-000003000000}">
      <formula1>0</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tabColor rgb="FF800F20"/>
  </sheetPr>
  <dimension ref="A1:X138"/>
  <sheetViews>
    <sheetView showGridLines="0" topLeftCell="A63" zoomScale="60" zoomScaleNormal="60" zoomScaleSheetLayoutView="80" workbookViewId="0">
      <selection activeCell="S77" sqref="S77"/>
    </sheetView>
  </sheetViews>
  <sheetFormatPr baseColWidth="10" defaultColWidth="10.83203125" defaultRowHeight="0" customHeight="1"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121"/>
      <c r="B1" s="121"/>
      <c r="C1" s="121"/>
      <c r="D1" s="121"/>
      <c r="F1" s="99"/>
      <c r="H1" s="459">
        <v>5</v>
      </c>
      <c r="I1" s="459"/>
      <c r="J1" s="459"/>
      <c r="K1" s="459"/>
      <c r="L1" s="459"/>
      <c r="M1" s="459"/>
      <c r="N1" s="459"/>
      <c r="O1" s="459"/>
      <c r="P1" s="459"/>
      <c r="Q1" s="459"/>
      <c r="R1" s="459"/>
      <c r="S1" s="459"/>
      <c r="T1" s="459"/>
      <c r="U1" s="68"/>
    </row>
    <row r="2" spans="1:24" ht="15" customHeight="1" thickBot="1">
      <c r="A2" s="121"/>
      <c r="B2" s="121"/>
      <c r="C2" s="121"/>
      <c r="D2" s="121"/>
      <c r="E2" s="121"/>
      <c r="F2" s="121"/>
      <c r="G2" s="68"/>
      <c r="H2" s="68"/>
      <c r="I2" s="68"/>
      <c r="J2" s="68"/>
      <c r="K2" s="68"/>
      <c r="L2" s="68"/>
      <c r="M2" s="68"/>
      <c r="N2" s="68"/>
      <c r="O2" s="68"/>
      <c r="P2" s="68"/>
      <c r="Q2" s="68"/>
      <c r="R2" s="68"/>
      <c r="S2" s="68"/>
      <c r="T2" s="68"/>
      <c r="U2" s="68"/>
    </row>
    <row r="3" spans="1:24" ht="60" customHeight="1" thickBot="1">
      <c r="A3" s="121"/>
      <c r="B3" s="453">
        <f>H1</f>
        <v>5</v>
      </c>
      <c r="C3" s="121"/>
      <c r="D3" s="412" t="s">
        <v>75</v>
      </c>
      <c r="E3" s="413"/>
      <c r="F3" s="413"/>
      <c r="G3" s="413"/>
      <c r="H3" s="413"/>
      <c r="I3" s="413"/>
      <c r="J3" s="414"/>
      <c r="K3" s="117"/>
      <c r="L3" s="117"/>
      <c r="M3" s="117"/>
      <c r="N3" s="117"/>
      <c r="O3" s="117"/>
      <c r="P3" s="117"/>
      <c r="Q3" s="117"/>
      <c r="R3" s="117"/>
      <c r="S3" s="117"/>
      <c r="T3" s="117"/>
      <c r="U3" s="68"/>
      <c r="V3" s="68"/>
      <c r="W3" s="68"/>
      <c r="X3" s="68"/>
    </row>
    <row r="4" spans="1:24" ht="60" customHeight="1" thickBot="1">
      <c r="A4" s="121"/>
      <c r="B4" s="453"/>
      <c r="C4" s="121"/>
      <c r="D4" s="460" t="s">
        <v>74</v>
      </c>
      <c r="E4" s="461"/>
      <c r="F4" s="223" t="s">
        <v>42</v>
      </c>
      <c r="G4" s="223" t="s">
        <v>41</v>
      </c>
      <c r="H4" s="224" t="s">
        <v>68</v>
      </c>
      <c r="I4" s="418" t="s">
        <v>66</v>
      </c>
      <c r="J4" s="419"/>
      <c r="K4" s="117"/>
      <c r="L4" s="117"/>
      <c r="M4" s="117"/>
      <c r="N4" s="117"/>
      <c r="O4" s="117"/>
      <c r="P4" s="117"/>
      <c r="Q4" s="117"/>
      <c r="R4" s="117"/>
      <c r="S4" s="117"/>
      <c r="T4" s="117"/>
      <c r="U4" s="68"/>
      <c r="V4" s="68"/>
      <c r="W4" s="68"/>
      <c r="X4" s="68"/>
    </row>
    <row r="5" spans="1:24" ht="50" customHeight="1">
      <c r="A5" s="121"/>
      <c r="B5" s="453"/>
      <c r="C5" s="121"/>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117"/>
      <c r="M5" s="117"/>
      <c r="N5" s="117"/>
      <c r="O5" s="117"/>
      <c r="P5" s="117"/>
      <c r="Q5" s="123"/>
      <c r="R5" s="117"/>
      <c r="S5" s="117"/>
      <c r="T5" s="117"/>
      <c r="U5" s="68"/>
      <c r="V5" s="68"/>
      <c r="W5" s="68"/>
      <c r="X5" s="68"/>
    </row>
    <row r="6" spans="1:24" ht="50" customHeight="1">
      <c r="A6" s="121"/>
      <c r="B6" s="453"/>
      <c r="C6" s="121"/>
      <c r="D6" s="406" t="s">
        <v>70</v>
      </c>
      <c r="E6" s="407"/>
      <c r="F6" s="207">
        <f t="shared" ca="1" si="0"/>
        <v>0</v>
      </c>
      <c r="G6" s="67">
        <f t="shared" ca="1" si="0"/>
        <v>0</v>
      </c>
      <c r="H6" s="154">
        <f t="shared" ca="1" si="0"/>
        <v>0</v>
      </c>
      <c r="I6" s="410">
        <f t="shared" ca="1" si="0"/>
        <v>0</v>
      </c>
      <c r="J6" s="411"/>
      <c r="K6" s="117"/>
      <c r="L6" s="117"/>
      <c r="M6" s="117"/>
      <c r="N6" s="117"/>
      <c r="O6" s="117"/>
      <c r="P6" s="117"/>
      <c r="Q6" s="117"/>
      <c r="R6" s="117"/>
      <c r="S6" s="117"/>
      <c r="T6" s="117"/>
      <c r="U6" s="68"/>
      <c r="V6" s="68"/>
      <c r="W6" s="68"/>
      <c r="X6" s="68"/>
    </row>
    <row r="7" spans="1:24" ht="50" customHeight="1">
      <c r="A7" s="121"/>
      <c r="B7" s="453"/>
      <c r="C7" s="121"/>
      <c r="D7" s="406" t="s">
        <v>8</v>
      </c>
      <c r="E7" s="407"/>
      <c r="F7" s="207">
        <f t="shared" ca="1" si="0"/>
        <v>0</v>
      </c>
      <c r="G7" s="67">
        <f t="shared" ca="1" si="0"/>
        <v>0</v>
      </c>
      <c r="H7" s="154">
        <f t="shared" ca="1" si="0"/>
        <v>0</v>
      </c>
      <c r="I7" s="410">
        <f t="shared" ca="1" si="0"/>
        <v>0</v>
      </c>
      <c r="J7" s="411"/>
      <c r="K7" s="117"/>
      <c r="L7" s="117"/>
      <c r="M7" s="117"/>
      <c r="N7" s="117"/>
      <c r="O7" s="117"/>
      <c r="P7" s="117"/>
      <c r="Q7" s="117"/>
      <c r="R7" s="117"/>
      <c r="S7" s="117"/>
      <c r="T7" s="117"/>
      <c r="U7" s="68"/>
      <c r="V7" s="68"/>
      <c r="W7" s="68"/>
      <c r="X7" s="68"/>
    </row>
    <row r="8" spans="1:24" ht="50" customHeight="1">
      <c r="A8" s="121"/>
      <c r="B8" s="453"/>
      <c r="C8" s="121"/>
      <c r="D8" s="406" t="s">
        <v>5</v>
      </c>
      <c r="E8" s="407"/>
      <c r="F8" s="207">
        <f t="shared" ca="1" si="0"/>
        <v>0</v>
      </c>
      <c r="G8" s="67">
        <f t="shared" ca="1" si="0"/>
        <v>0</v>
      </c>
      <c r="H8" s="154">
        <f t="shared" ca="1" si="0"/>
        <v>0</v>
      </c>
      <c r="I8" s="410">
        <f t="shared" ca="1" si="0"/>
        <v>0</v>
      </c>
      <c r="J8" s="411"/>
      <c r="K8" s="117"/>
      <c r="L8" s="117"/>
      <c r="M8" s="117"/>
      <c r="N8" s="117"/>
      <c r="O8" s="117"/>
      <c r="P8" s="117"/>
      <c r="Q8" s="117"/>
      <c r="R8" s="117"/>
      <c r="S8" s="117"/>
      <c r="T8" s="117"/>
      <c r="U8" s="68"/>
      <c r="V8" s="68"/>
      <c r="W8" s="68"/>
      <c r="X8" s="68"/>
    </row>
    <row r="9" spans="1:24" ht="50" customHeight="1">
      <c r="A9" s="206"/>
      <c r="B9" s="453"/>
      <c r="C9" s="206"/>
      <c r="D9" s="406"/>
      <c r="E9" s="407"/>
      <c r="F9" s="207"/>
      <c r="G9" s="67"/>
      <c r="H9" s="154"/>
      <c r="I9" s="410"/>
      <c r="J9" s="411"/>
      <c r="K9" s="117"/>
      <c r="L9" s="117"/>
      <c r="M9" s="117"/>
      <c r="N9" s="117"/>
      <c r="O9" s="117"/>
      <c r="P9" s="117"/>
      <c r="Q9" s="117"/>
      <c r="R9" s="117"/>
      <c r="S9" s="117"/>
      <c r="T9" s="117"/>
      <c r="U9" s="68"/>
      <c r="V9" s="68"/>
      <c r="W9" s="68"/>
      <c r="X9" s="68"/>
    </row>
    <row r="10" spans="1:24" ht="50" customHeight="1">
      <c r="A10" s="206"/>
      <c r="B10" s="453"/>
      <c r="C10" s="206"/>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117"/>
      <c r="M10" s="117"/>
      <c r="N10" s="117"/>
      <c r="O10" s="117"/>
      <c r="P10" s="117"/>
      <c r="Q10" s="117"/>
      <c r="R10" s="117"/>
      <c r="S10" s="117"/>
      <c r="T10" s="117"/>
      <c r="U10" s="68"/>
      <c r="V10" s="68"/>
      <c r="W10" s="68"/>
      <c r="X10" s="68"/>
    </row>
    <row r="11" spans="1:24" ht="50" customHeight="1">
      <c r="A11" s="206"/>
      <c r="B11" s="453"/>
      <c r="C11" s="206"/>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117"/>
      <c r="M11" s="117"/>
      <c r="N11" s="117"/>
      <c r="O11" s="117"/>
      <c r="P11" s="117"/>
      <c r="Q11" s="117"/>
      <c r="R11" s="117"/>
      <c r="S11" s="117"/>
      <c r="T11" s="117"/>
      <c r="U11" s="68"/>
      <c r="V11" s="68"/>
      <c r="W11" s="68"/>
      <c r="X11" s="68"/>
    </row>
    <row r="12" spans="1:24" ht="50" customHeight="1">
      <c r="A12" s="206"/>
      <c r="B12" s="453"/>
      <c r="C12" s="206"/>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117"/>
      <c r="M12" s="117"/>
      <c r="N12" s="117"/>
      <c r="O12" s="117"/>
      <c r="P12" s="117"/>
      <c r="Q12" s="117"/>
      <c r="R12" s="117"/>
      <c r="S12" s="117"/>
      <c r="T12" s="117"/>
      <c r="U12" s="68"/>
      <c r="V12" s="68"/>
      <c r="W12" s="68"/>
      <c r="X12" s="68"/>
    </row>
    <row r="13" spans="1:24" ht="50" customHeight="1">
      <c r="A13" s="206"/>
      <c r="B13" s="453"/>
      <c r="C13" s="206"/>
      <c r="D13" s="406" t="s">
        <v>143</v>
      </c>
      <c r="E13" s="407"/>
      <c r="F13" s="207"/>
      <c r="G13" s="67"/>
      <c r="H13" s="154"/>
      <c r="I13" s="410"/>
      <c r="J13" s="411"/>
      <c r="K13" s="117"/>
      <c r="L13" s="117"/>
      <c r="M13" s="117"/>
      <c r="N13" s="117"/>
      <c r="O13" s="117"/>
      <c r="P13" s="117"/>
      <c r="Q13" s="117"/>
      <c r="R13" s="117"/>
      <c r="S13" s="117"/>
      <c r="T13" s="117"/>
      <c r="U13" s="68"/>
      <c r="V13" s="68"/>
      <c r="W13" s="68"/>
      <c r="X13" s="68"/>
    </row>
    <row r="14" spans="1:24" ht="50" customHeight="1">
      <c r="A14" s="121"/>
      <c r="B14" s="453"/>
      <c r="C14" s="121"/>
      <c r="D14" s="406"/>
      <c r="E14" s="407"/>
      <c r="F14" s="207"/>
      <c r="G14" s="67"/>
      <c r="H14" s="154"/>
      <c r="I14" s="410"/>
      <c r="J14" s="411"/>
      <c r="K14" s="117"/>
      <c r="L14" s="117"/>
      <c r="M14" s="117"/>
      <c r="N14" s="117"/>
      <c r="O14" s="117"/>
      <c r="P14" s="117"/>
      <c r="Q14" s="117"/>
      <c r="R14" s="117"/>
      <c r="S14" s="117"/>
      <c r="T14" s="117"/>
      <c r="U14" s="68"/>
      <c r="V14" s="68"/>
      <c r="W14" s="68"/>
      <c r="X14" s="68"/>
    </row>
    <row r="15" spans="1:24" ht="50" customHeight="1">
      <c r="A15" s="121"/>
      <c r="B15" s="453"/>
      <c r="C15" s="121"/>
      <c r="D15" s="406" t="s">
        <v>144</v>
      </c>
      <c r="E15" s="407"/>
      <c r="F15" s="207">
        <f>SUM(Q29:Q37)</f>
        <v>0</v>
      </c>
      <c r="G15" s="67">
        <f>Q41</f>
        <v>0</v>
      </c>
      <c r="H15" s="154">
        <f>Q40</f>
        <v>0</v>
      </c>
      <c r="I15" s="410">
        <f ca="1">Q38</f>
        <v>0</v>
      </c>
      <c r="J15" s="411"/>
      <c r="K15" s="117"/>
      <c r="L15" s="117"/>
      <c r="M15" s="117"/>
      <c r="N15" s="117"/>
      <c r="O15" s="117"/>
      <c r="P15" s="117"/>
      <c r="Q15" s="117"/>
      <c r="R15" s="117"/>
      <c r="S15" s="117"/>
      <c r="T15" s="117"/>
      <c r="U15" s="68"/>
      <c r="V15" s="68"/>
      <c r="W15" s="68"/>
      <c r="X15" s="68"/>
    </row>
    <row r="16" spans="1:24" ht="50" customHeight="1">
      <c r="A16" s="121"/>
      <c r="B16" s="453"/>
      <c r="C16" s="121"/>
      <c r="D16" s="406" t="s">
        <v>71</v>
      </c>
      <c r="E16" s="407"/>
      <c r="F16" s="207">
        <f>SUM(Q53:Q61)</f>
        <v>0</v>
      </c>
      <c r="G16" s="67">
        <f>SUM(R53:R61)</f>
        <v>0</v>
      </c>
      <c r="H16" s="154">
        <f>Q64</f>
        <v>0</v>
      </c>
      <c r="I16" s="410">
        <f ca="1">Q62</f>
        <v>0</v>
      </c>
      <c r="J16" s="411"/>
      <c r="K16" s="117"/>
      <c r="L16" s="117"/>
      <c r="M16" s="117"/>
      <c r="N16" s="117"/>
      <c r="O16" s="117"/>
      <c r="P16" s="117"/>
      <c r="Q16" s="117"/>
      <c r="R16" s="117"/>
      <c r="S16" s="117"/>
      <c r="T16" s="117"/>
      <c r="U16" s="68"/>
      <c r="V16" s="68"/>
      <c r="W16" s="68"/>
      <c r="X16" s="68"/>
    </row>
    <row r="17" spans="1:24" ht="50" customHeight="1" thickBot="1">
      <c r="A17" s="121"/>
      <c r="B17" s="453"/>
      <c r="C17" s="121"/>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117"/>
      <c r="M17" s="117"/>
      <c r="N17" s="117"/>
      <c r="O17" s="117"/>
      <c r="P17" s="117"/>
      <c r="Q17" s="117"/>
      <c r="R17" s="117"/>
      <c r="S17" s="117"/>
      <c r="T17" s="117"/>
      <c r="U17" s="68"/>
      <c r="V17" s="68"/>
      <c r="W17" s="68"/>
      <c r="X17" s="68"/>
    </row>
    <row r="18" spans="1:24" ht="50" customHeight="1" thickTop="1" thickBot="1">
      <c r="A18" s="121"/>
      <c r="B18" s="453"/>
      <c r="C18" s="121"/>
      <c r="D18" s="408" t="s">
        <v>64</v>
      </c>
      <c r="E18" s="409"/>
      <c r="F18" s="207">
        <f t="shared" ca="1" si="2"/>
        <v>0</v>
      </c>
      <c r="G18" s="67">
        <f t="shared" ca="1" si="2"/>
        <v>0</v>
      </c>
      <c r="H18" s="154">
        <f t="shared" ca="1" si="2"/>
        <v>0</v>
      </c>
      <c r="I18" s="410">
        <f t="shared" ca="1" si="2"/>
        <v>0</v>
      </c>
      <c r="J18" s="411"/>
      <c r="K18" s="117"/>
      <c r="L18" s="117"/>
      <c r="M18" s="117"/>
      <c r="N18" s="117"/>
      <c r="O18" s="117"/>
      <c r="P18" s="117"/>
      <c r="Q18" s="117"/>
      <c r="R18" s="117"/>
      <c r="S18" s="117"/>
      <c r="T18" s="117"/>
      <c r="U18" s="68"/>
      <c r="V18" s="68"/>
      <c r="W18" s="68"/>
      <c r="X18" s="68"/>
    </row>
    <row r="19" spans="1:24" ht="50" customHeight="1" thickTop="1" thickBot="1">
      <c r="A19" s="121"/>
      <c r="B19" s="453"/>
      <c r="C19" s="121"/>
      <c r="D19" s="454" t="s">
        <v>72</v>
      </c>
      <c r="E19" s="455"/>
      <c r="F19" s="219">
        <f ca="1">SUMIF(F5:F18,"&lt;&gt;#N/A")</f>
        <v>0</v>
      </c>
      <c r="G19" s="217">
        <f ca="1">SUMIF(G5:G18,"&lt;&gt;#N/A")</f>
        <v>0</v>
      </c>
      <c r="H19" s="218">
        <f ca="1">AVERAGEIF(H5:H18,"&lt;&gt;#N/A")</f>
        <v>0</v>
      </c>
      <c r="I19" s="456">
        <f ca="1">SUMIF(I5:I18,"&lt;&gt;#N/A")</f>
        <v>0</v>
      </c>
      <c r="J19" s="457"/>
      <c r="K19" s="117"/>
      <c r="L19" s="117"/>
      <c r="M19" s="117"/>
      <c r="N19" s="117"/>
      <c r="O19" s="117"/>
      <c r="P19" s="117"/>
      <c r="Q19" s="117"/>
      <c r="R19" s="117"/>
      <c r="S19" s="117"/>
      <c r="T19" s="117"/>
      <c r="U19" s="68"/>
      <c r="V19" s="68"/>
      <c r="W19" s="68"/>
      <c r="X19" s="68"/>
    </row>
    <row r="20" spans="1:24" ht="15" customHeight="1">
      <c r="A20" s="121"/>
      <c r="B20" s="121"/>
      <c r="C20" s="121"/>
      <c r="D20" s="121"/>
      <c r="E20" s="121"/>
      <c r="F20" s="121"/>
      <c r="G20" s="68"/>
      <c r="H20" s="68"/>
      <c r="I20" s="68"/>
      <c r="J20" s="68"/>
      <c r="K20" s="68"/>
      <c r="L20" s="68"/>
      <c r="M20" s="68"/>
      <c r="N20" s="68"/>
      <c r="O20" s="68"/>
      <c r="P20" s="68"/>
      <c r="Q20" s="68"/>
      <c r="R20" s="68"/>
      <c r="S20" s="68"/>
      <c r="T20" s="68"/>
      <c r="U20" s="68"/>
    </row>
    <row r="21" spans="1:24" ht="16"/>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VLOOKUP($H$1,tblProgramSchedule,MATCH("DAY " &amp; $B22 &amp; " / EXERCISE " &amp; D22,tblProgramScheduleColumnHeaders,0),0)</f>
        <v>COMPETITION SQUAT</v>
      </c>
      <c r="E24" s="395"/>
      <c r="F24" s="395"/>
      <c r="G24" s="395"/>
      <c r="H24" s="396"/>
      <c r="J24" s="394" t="str">
        <f>VLOOKUP($H$1,tblProgramSchedule,MATCH("DAY " &amp; $B22 &amp; " / EXERCISE " &amp; J22,tblProgramScheduleColumnHeaders,0),0)</f>
        <v>COMPETITION PRESS</v>
      </c>
      <c r="K24" s="395"/>
      <c r="L24" s="395"/>
      <c r="M24" s="395"/>
      <c r="N24" s="396"/>
      <c r="P24" s="394" t="str">
        <f>VLOOKUP($H$1,tblProgramSchedule,MATCH("DAY " &amp; $B22 &amp; " / EXERCISE " &amp; P22,tblProgramScheduleColumnHeaders,0),0)</f>
        <v>SUPPLEMENTAL DEAD LIFT- METHOD 1</v>
      </c>
      <c r="Q24" s="395"/>
      <c r="R24" s="395"/>
      <c r="S24" s="395"/>
      <c r="T24" s="396"/>
    </row>
    <row r="25" spans="1:24" ht="50" customHeight="1">
      <c r="B25" s="392"/>
      <c r="D25" s="69" t="s">
        <v>60</v>
      </c>
      <c r="E25" s="422" t="str">
        <f>VLOOKUP('WEEK 5'!$H$1,tblProgramExerciseDetails,MATCH(D24 &amp; " - " &amp; D25,tblProgramExerciseDetailsColumnHeaders,0),0)</f>
        <v>Squat with belt</v>
      </c>
      <c r="F25" s="398"/>
      <c r="G25" s="398"/>
      <c r="H25" s="399"/>
      <c r="J25" s="69" t="s">
        <v>60</v>
      </c>
      <c r="K25" s="422" t="str">
        <f>VLOOKUP('WEEK 5'!$H$1,tblProgramExerciseDetails,MATCH(J24 &amp; " - " &amp; J25,tblProgramExerciseDetailsColumnHeaders,0),0)</f>
        <v>Press with belt</v>
      </c>
      <c r="L25" s="398"/>
      <c r="M25" s="398"/>
      <c r="N25" s="399"/>
      <c r="P25" s="69" t="s">
        <v>60</v>
      </c>
      <c r="Q25" s="422" t="str">
        <f>VLOOKUP('WEEK 5'!$H$1,tblProgramExerciseDetails,MATCH(P24 &amp; " - " &amp; P25,tblProgramExerciseDetailsColumnHeaders,0),0)</f>
        <v>2" deficit DL</v>
      </c>
      <c r="R25" s="398"/>
      <c r="S25" s="398"/>
      <c r="T25" s="399"/>
    </row>
    <row r="26" spans="1:24" ht="50" customHeight="1">
      <c r="B26" s="392"/>
      <c r="D26" s="70" t="s">
        <v>59</v>
      </c>
      <c r="E26" s="458" t="str">
        <f>VLOOKUP('WEEK 5'!$H$1,tblProgramExerciseDetails,MATCH(D24 &amp; " - " &amp; D26,tblProgramExerciseDetailsColumnHeaders,0),0)</f>
        <v>Max 4-5 Min for Sets at RPE Over 7</v>
      </c>
      <c r="F26" s="401"/>
      <c r="G26" s="401"/>
      <c r="H26" s="402"/>
      <c r="J26" s="70" t="s">
        <v>59</v>
      </c>
      <c r="K26" s="458" t="str">
        <f>VLOOKUP('WEEK 5'!$H$1,tblProgramExerciseDetails,MATCH(J24 &amp; " - " &amp; J26,tblProgramExerciseDetailsColumnHeaders,0),0)</f>
        <v>Max 4-5 Min for Sets at RPE Over 7</v>
      </c>
      <c r="L26" s="401"/>
      <c r="M26" s="401"/>
      <c r="N26" s="402"/>
      <c r="P26" s="70" t="s">
        <v>59</v>
      </c>
      <c r="Q26" s="400" t="str">
        <f>PROGRAM!AD9</f>
        <v>Max 4-5 min for sets at RPE over 7</v>
      </c>
      <c r="R26" s="401"/>
      <c r="S26" s="401"/>
      <c r="T26" s="402"/>
    </row>
    <row r="27" spans="1:24" ht="125" customHeight="1">
      <c r="B27" s="392"/>
      <c r="D27" s="71" t="s">
        <v>58</v>
      </c>
      <c r="E27" s="432" t="str">
        <f>VLOOKUP('WEEK 5'!$H$1,tblProgramExerciseDetails,MATCH(D24 &amp; " - " &amp; D27,tblProgramExerciseDetailsColumnHeaders,0),0)</f>
        <v xml:space="preserve">•1 Rep @ RPE 8 (90-92% 1RM)
• 4 reps @ RPE 9 (86%1RM)
• Do 2 sets of 4 reps @ 78% </v>
      </c>
      <c r="F27" s="433"/>
      <c r="G27" s="433"/>
      <c r="H27" s="434"/>
      <c r="J27" s="71" t="s">
        <v>58</v>
      </c>
      <c r="K27" s="432" t="str">
        <f>VLOOKUP('WEEK 5'!$H$1,tblProgramExerciseDetails,MATCH(J24 &amp; " - " &amp; J27,tblProgramExerciseDetailsColumnHeaders,0),0)</f>
        <v xml:space="preserve">•1 Rep @ RPE 8 (90-92% 1RM)
• 4 reps @ RPE 9 (86%1RM)
• Do 2 sets of 4 reps @ 80% </v>
      </c>
      <c r="L27" s="433"/>
      <c r="M27" s="433"/>
      <c r="N27" s="434"/>
      <c r="P27" s="71" t="s">
        <v>58</v>
      </c>
      <c r="Q27" s="432" t="str">
        <f>PROGRAM!AE9</f>
        <v>•4 reps @ RPE 7 (81%)
•4 reps @ RPE 8 (84%)
•4 reps @ RPE 9 (86%) 
•-6% from 4 @ 9 x 1 set of 4 reps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ht="16"/>
    <row r="45" spans="2:20" ht="16"/>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VLOOKUP($H$1,tblProgramSchedule,MATCH("DAY " &amp; $B46 &amp; " / EXERCISE " &amp; D46,tblProgramScheduleColumnHeaders,0),0)</f>
        <v>COMPETITION BENCH</v>
      </c>
      <c r="E48" s="395"/>
      <c r="F48" s="395"/>
      <c r="G48" s="395"/>
      <c r="H48" s="396"/>
      <c r="J48" s="394" t="str">
        <f>VLOOKUP($H$1,tblProgramSchedule,MATCH("DAY " &amp; $B46 &amp; " / EXERCISE " &amp; J46,tblProgramScheduleColumnHeaders,0),0)</f>
        <v>SUPPLEMENTAL SQUAT - METHOD 2</v>
      </c>
      <c r="K48" s="395"/>
      <c r="L48" s="395"/>
      <c r="M48" s="395"/>
      <c r="N48" s="396"/>
      <c r="P48" s="394" t="str">
        <f>VLOOKUP($H$1,tblProgramSchedule,MATCH("DAY " &amp; $B46 &amp; " / EXERCISE " &amp; P46,tblProgramScheduleColumnHeaders,0),0)</f>
        <v>SUPPLEMENTAL DEAD LIFT - METHOD 2</v>
      </c>
      <c r="Q48" s="395"/>
      <c r="R48" s="395"/>
      <c r="S48" s="395"/>
      <c r="T48" s="396"/>
    </row>
    <row r="49" spans="2:20" ht="50" customHeight="1">
      <c r="B49" s="392"/>
      <c r="D49" s="69" t="s">
        <v>60</v>
      </c>
      <c r="E49" s="422" t="str">
        <f>VLOOKUP('WEEK 5'!$H$1,tblProgramExerciseDetails,MATCH(D48 &amp; " - " &amp; D49,tblProgramExerciseDetailsColumnHeaders,0),0)</f>
        <v>Bench with 1-Sec Pause</v>
      </c>
      <c r="F49" s="398"/>
      <c r="G49" s="398"/>
      <c r="H49" s="399"/>
      <c r="J49" s="69" t="s">
        <v>60</v>
      </c>
      <c r="K49" s="422" t="str">
        <f>VLOOKUP('WEEK 5'!$H$1,tblProgramExerciseDetails,MATCH(J48 &amp; " - " &amp; J49,tblProgramExerciseDetailsColumnHeaders,0),0)</f>
        <v>HBBS or SSB Squat</v>
      </c>
      <c r="L49" s="398"/>
      <c r="M49" s="398"/>
      <c r="N49" s="399"/>
      <c r="P49" s="69" t="s">
        <v>60</v>
      </c>
      <c r="Q49" s="422" t="str">
        <f>VLOOKUP('WEEK 5'!$H$1,tblProgramExerciseDetails,MATCH(P48 &amp; " - " &amp; P49,tblProgramExerciseDetailsColumnHeaders,0),0)</f>
        <v>Pendlay Row</v>
      </c>
      <c r="R49" s="398"/>
      <c r="S49" s="398"/>
      <c r="T49" s="399"/>
    </row>
    <row r="50" spans="2:20" ht="50" customHeight="1">
      <c r="B50" s="392"/>
      <c r="D50" s="70" t="s">
        <v>59</v>
      </c>
      <c r="E50" s="458" t="str">
        <f>VLOOKUP('WEEK 5'!$H$1,tblProgramExerciseDetails,MATCH(D48 &amp; " - " &amp; D50,tblProgramExerciseDetailsColumnHeaders,0),0)</f>
        <v>Max 4-5 Min for Sets at RPE Over 7</v>
      </c>
      <c r="F50" s="401"/>
      <c r="G50" s="401"/>
      <c r="H50" s="402"/>
      <c r="J50" s="70" t="s">
        <v>59</v>
      </c>
      <c r="K50" s="458" t="str">
        <f>VLOOKUP('WEEK 5'!$H$1,tblProgramExerciseDetails,MATCH(J48 &amp; " - " &amp; J50,tblProgramExerciseDetailsColumnHeaders,0),0)</f>
        <v>Max 3-4 Min for Sets &gt; RPE 7</v>
      </c>
      <c r="L50" s="401"/>
      <c r="M50" s="401"/>
      <c r="N50" s="402"/>
      <c r="P50" s="70" t="s">
        <v>59</v>
      </c>
      <c r="Q50" s="458" t="str">
        <f>VLOOKUP('WEEK 5'!$H$1,tblProgramExerciseDetails,MATCH(P48 &amp; " - " &amp; P50,tblProgramExerciseDetailsColumnHeaders,0),0)</f>
        <v>Max 3-4 Min for Sets &gt; RPE 7</v>
      </c>
      <c r="R50" s="401"/>
      <c r="S50" s="401"/>
      <c r="T50" s="402"/>
    </row>
    <row r="51" spans="2:20" ht="100" customHeight="1">
      <c r="B51" s="392"/>
      <c r="D51" s="71" t="s">
        <v>58</v>
      </c>
      <c r="E51" s="432" t="str">
        <f>VLOOKUP('WEEK 5'!$H$1,tblProgramExerciseDetails,MATCH(D48 &amp; " - " &amp; D51,tblProgramExerciseDetailsColumnHeaders,0),0)</f>
        <v xml:space="preserve">•1 Rep @ RPE 8 (90-92% 1RM)
• 4 reps @ RPE 9 (86%1RM)
• Do 2 sets of 4 reps @ 82% </v>
      </c>
      <c r="F51" s="433"/>
      <c r="G51" s="433"/>
      <c r="H51" s="434"/>
      <c r="J51" s="71" t="s">
        <v>58</v>
      </c>
      <c r="K51" s="432" t="str">
        <f>VLOOKUP('WEEK 5'!$H$1,tblProgramExerciseDetails,MATCH(J48 &amp; " - " &amp; J51,tblProgramExerciseDetailsColumnHeaders,0),0)</f>
        <v>•8 reps @ RPE 7
•8 reps @ RPE 8
• 8 reps @ RPE 9
• Do 1 set of 8 within 10% of 8 @ 9</v>
      </c>
      <c r="L51" s="433"/>
      <c r="M51" s="433"/>
      <c r="N51" s="434"/>
      <c r="P51" s="71" t="s">
        <v>58</v>
      </c>
      <c r="Q51" s="432" t="str">
        <f>VLOOKUP('WEEK 5'!$H$1,tblProgramExerciseDetails,MATCH(P48 &amp; " - " &amp; P51,tblProgramExerciseDetailsColumnHeaders,0),0)</f>
        <v>• 11 reps @ 6
•11 reps @ 7
•11 reps @ 8
• Repeat 11 @ 8 x 2 sets of 11</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ref="H54:H61" si="6">IF(ISNUMBER(E54),E54/E$62,"")</f>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ht="16"/>
    <row r="69" spans="2:20" ht="16"/>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VLOOKUP($H$1,tblProgramSchedule,MATCH("DAY " &amp; $B70 &amp; " / EXERCISE " &amp; D70,tblProgramScheduleColumnHeaders,0),0)</f>
        <v>COMPETITION DEAD LIFT</v>
      </c>
      <c r="E72" s="395"/>
      <c r="F72" s="395"/>
      <c r="G72" s="395"/>
      <c r="H72" s="396"/>
      <c r="J72" s="394" t="str">
        <f>VLOOKUP($H$1,tblProgramSchedule,MATCH("DAY " &amp; $B70 &amp; " / EXERCISE " &amp; J70,tblProgramScheduleColumnHeaders,0),0)</f>
        <v>SUPPLEMENTAL  BENCH- METHOD 3</v>
      </c>
      <c r="K72" s="395"/>
      <c r="L72" s="395"/>
      <c r="M72" s="395"/>
      <c r="N72" s="396"/>
      <c r="P72" s="394" t="str">
        <f>VLOOKUP($H$1,tblProgramSchedule,MATCH("DAY " &amp; $B70 &amp; " / EXERCISE " &amp; P70,tblProgramScheduleColumnHeaders,0),0)</f>
        <v>SUPPLEMENTAL SQUAT - METHOD 1</v>
      </c>
      <c r="Q72" s="395"/>
      <c r="R72" s="395"/>
      <c r="S72" s="395"/>
      <c r="T72" s="396"/>
    </row>
    <row r="73" spans="2:20" ht="200" customHeight="1">
      <c r="B73" s="392"/>
      <c r="D73" s="69" t="s">
        <v>60</v>
      </c>
      <c r="E73" s="422" t="str">
        <f>VLOOKUP('WEEK 5'!$H$1,tblProgramExerciseDetails,MATCH(D72 &amp; " - " &amp; D73,tblProgramExerciseDetailsColumnHeaders,0),0)</f>
        <v>Deadlift with belt</v>
      </c>
      <c r="F73" s="398"/>
      <c r="G73" s="398"/>
      <c r="H73" s="399"/>
      <c r="J73" s="69" t="s">
        <v>60</v>
      </c>
      <c r="K73" s="397" t="str">
        <f>PROGRAM!AF9</f>
        <v>2ct paused bench</v>
      </c>
      <c r="L73" s="398"/>
      <c r="M73" s="398"/>
      <c r="N73" s="399"/>
      <c r="P73" s="69" t="s">
        <v>60</v>
      </c>
      <c r="Q73" s="397" t="str">
        <f>PROGRAM!T9</f>
        <v>2ct Paused Squat</v>
      </c>
      <c r="R73" s="398"/>
      <c r="S73" s="398"/>
      <c r="T73" s="399"/>
    </row>
    <row r="74" spans="2:20" ht="50" customHeight="1">
      <c r="B74" s="392"/>
      <c r="D74" s="70" t="s">
        <v>59</v>
      </c>
      <c r="E74" s="458" t="str">
        <f>VLOOKUP('WEEK 5'!$H$1,tblProgramExerciseDetails,MATCH(D72 &amp; " - " &amp; D74,tblProgramExerciseDetailsColumnHeaders,0),0)</f>
        <v>Max 4-5 Min for Sets at RPE Over 7</v>
      </c>
      <c r="F74" s="401"/>
      <c r="G74" s="401"/>
      <c r="H74" s="402"/>
      <c r="J74" s="70" t="s">
        <v>59</v>
      </c>
      <c r="K74" s="400" t="str">
        <f>PROGRAM!AG9</f>
        <v>Max 4-5 min for sets at RPE over 7</v>
      </c>
      <c r="L74" s="401"/>
      <c r="M74" s="401"/>
      <c r="N74" s="402"/>
      <c r="P74" s="70" t="s">
        <v>59</v>
      </c>
      <c r="Q74" s="400" t="str">
        <f>PROGRAM!U9</f>
        <v>Max 4-5 min for sets at RPE over 7</v>
      </c>
      <c r="R74" s="401"/>
      <c r="S74" s="401"/>
      <c r="T74" s="402"/>
    </row>
    <row r="75" spans="2:20" ht="140" customHeight="1">
      <c r="B75" s="392"/>
      <c r="D75" s="71" t="s">
        <v>58</v>
      </c>
      <c r="E75" s="432" t="str">
        <f>VLOOKUP('WEEK 5'!$H$1,tblProgramExerciseDetails,MATCH(D72 &amp; " - " &amp; D75,tblProgramExerciseDetailsColumnHeaders,0),0)</f>
        <v xml:space="preserve">•1 Rep @ RPE 8 (90-92% 1RM)
• 4 reps @ RPE 9 (86%1RM)
• Do 2 sets of 4 reps @ 78% </v>
      </c>
      <c r="F75" s="433"/>
      <c r="G75" s="433"/>
      <c r="H75" s="434"/>
      <c r="J75" s="71" t="s">
        <v>58</v>
      </c>
      <c r="K75" s="464" t="str">
        <f>PROGRAM!AH9</f>
        <v>•1 rep @ RPE 8 (90-93%)
•75% e1RM x 5 reps x 4 sets</v>
      </c>
      <c r="L75" s="433"/>
      <c r="M75" s="433"/>
      <c r="N75" s="434"/>
      <c r="P75" s="71" t="s">
        <v>58</v>
      </c>
      <c r="Q75" s="464" t="str">
        <f>PROGRAM!V9</f>
        <v>•4 reps @ RPE 7 (81%)
•4 reps @ RPE 8 (84%)
•4 reps @ RPE 9 (86%) 
•-8% from 4 @ 9 x 1 set of 4 reps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ref="H78:H85" si="9">IF(ISNUMBER(E78),E78/E$86,"")</f>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t="str">
        <f t="shared" si="11"/>
        <v/>
      </c>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t="str">
        <f t="shared" si="11"/>
        <v/>
      </c>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t="str">
        <f t="shared" si="11"/>
        <v/>
      </c>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ht="16"/>
    <row r="93" spans="2:20" ht="16"/>
    <row r="94" spans="2:20" ht="16" customHeight="1"/>
    <row r="95" spans="2:20" ht="16" customHeight="1"/>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ht="16" customHeight="1">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397" t="str">
        <f>PROGRAM!AO9</f>
        <v>35 min steady state @ RPE 6 1x/wk
16 minutes HIIT (20s sprint @ 10, 100s rest) 1x/wk</v>
      </c>
      <c r="F99" s="398"/>
      <c r="G99" s="398"/>
      <c r="H99" s="399"/>
      <c r="J99" s="235" t="s">
        <v>162</v>
      </c>
      <c r="K99" s="397" t="str">
        <f>PROGRAM!AP9</f>
        <v>4  sets of rows or pull ups x 12-15 reps @ RPE 8, 2x/wk</v>
      </c>
      <c r="L99" s="398"/>
      <c r="M99" s="398"/>
      <c r="N99" s="399"/>
      <c r="P99" s="235" t="s">
        <v>162</v>
      </c>
      <c r="Q99" s="397" t="str">
        <f>PROGRAM!AQ9</f>
        <v>7 min ab work AMRAP 2x/wk</v>
      </c>
      <c r="R99" s="398"/>
      <c r="S99" s="398"/>
      <c r="T99" s="399"/>
    </row>
    <row r="100" spans="2:20" ht="80" customHeight="1">
      <c r="B100" s="392"/>
      <c r="D100" s="236" t="s">
        <v>161</v>
      </c>
      <c r="E100" s="400">
        <f>PROGRAM!AD34</f>
        <v>0</v>
      </c>
      <c r="F100" s="401"/>
      <c r="G100" s="401"/>
      <c r="H100" s="402"/>
      <c r="J100" s="236" t="s">
        <v>161</v>
      </c>
      <c r="K100" s="400">
        <f>PROGRAM!AM34</f>
        <v>0</v>
      </c>
      <c r="L100" s="401"/>
      <c r="M100" s="401"/>
      <c r="N100" s="402"/>
      <c r="P100" s="236" t="s">
        <v>161</v>
      </c>
      <c r="Q100" s="400">
        <f>PROGRAM!AA34</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397" t="str">
        <f>PROGRAM!AR9</f>
        <v>3 sets of triceps press downs 12-15 reps @ RPE 8 2x/wk
3 sets of biceps curls 12-15 reps @ RPE 8 2x/wk</v>
      </c>
      <c r="F106" s="398"/>
      <c r="G106" s="398"/>
      <c r="H106" s="399"/>
    </row>
    <row r="107" spans="2:20" ht="80" customHeight="1">
      <c r="B107" s="392"/>
      <c r="D107" s="236" t="s">
        <v>161</v>
      </c>
      <c r="E107" s="400">
        <f>PROGRAM!AD41</f>
        <v>0</v>
      </c>
      <c r="F107" s="401"/>
      <c r="G107" s="401"/>
      <c r="H107" s="402"/>
    </row>
    <row r="108" spans="2:20" ht="80" customHeight="1"/>
    <row r="109" spans="2:20" ht="16"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ht="16" hidden="1" customHeight="1"/>
    <row r="114" ht="16" hidden="1" customHeight="1"/>
    <row r="115" ht="16" hidden="1" customHeight="1"/>
    <row r="116" ht="16" hidden="1" customHeight="1"/>
    <row r="117" ht="16" hidden="1" customHeight="1"/>
    <row r="118" ht="16" hidden="1" customHeight="1"/>
    <row r="119" ht="16" hidden="1" customHeight="1"/>
    <row r="120" ht="16" hidden="1" customHeight="1"/>
    <row r="121" ht="16" hidden="1" customHeight="1"/>
    <row r="122" ht="16" hidden="1" customHeight="1"/>
    <row r="123" ht="16" hidden="1" customHeight="1"/>
    <row r="124" ht="16" hidden="1" customHeight="1"/>
    <row r="125" ht="16" hidden="1" customHeight="1"/>
    <row r="126" ht="16" hidden="1" customHeight="1"/>
    <row r="127" ht="16" hidden="1" customHeight="1"/>
    <row r="128" ht="16" hidden="1" customHeight="1"/>
    <row r="129" ht="16" hidden="1" customHeight="1"/>
    <row r="130" ht="16" hidden="1" customHeight="1"/>
    <row r="131" ht="16" hidden="1" customHeight="1"/>
    <row r="132" ht="16" hidden="1" customHeight="1"/>
    <row r="133" ht="16" hidden="1" customHeight="1"/>
    <row r="134" ht="16" hidden="1" customHeight="1"/>
    <row r="135" ht="16" hidden="1" customHeight="1"/>
    <row r="136" ht="16" hidden="1" customHeight="1"/>
    <row r="137" ht="16" hidden="1" customHeight="1"/>
    <row r="138" ht="16" hidden="1" customHeight="1"/>
  </sheetData>
  <sheetProtection selectLockedCells="1"/>
  <mergeCells count="149">
    <mergeCell ref="D8:E8"/>
    <mergeCell ref="I8:J8"/>
    <mergeCell ref="D14:E14"/>
    <mergeCell ref="I14:J14"/>
    <mergeCell ref="D15:E15"/>
    <mergeCell ref="I15:J15"/>
    <mergeCell ref="D3:J3"/>
    <mergeCell ref="D9:E9"/>
    <mergeCell ref="I19:J19"/>
    <mergeCell ref="H1:T1"/>
    <mergeCell ref="B22:B43"/>
    <mergeCell ref="E40:H40"/>
    <mergeCell ref="K40:N40"/>
    <mergeCell ref="Q40:T40"/>
    <mergeCell ref="K26:N26"/>
    <mergeCell ref="Q26:T26"/>
    <mergeCell ref="E27:H27"/>
    <mergeCell ref="K27:N27"/>
    <mergeCell ref="Q27:T27"/>
    <mergeCell ref="E38:H38"/>
    <mergeCell ref="E39:H39"/>
    <mergeCell ref="B3:B19"/>
    <mergeCell ref="D4:E4"/>
    <mergeCell ref="I4:J4"/>
    <mergeCell ref="D5:E5"/>
    <mergeCell ref="I5:J5"/>
    <mergeCell ref="D6:E6"/>
    <mergeCell ref="I6:J6"/>
    <mergeCell ref="D7:E7"/>
    <mergeCell ref="I7:J7"/>
    <mergeCell ref="D16:E16"/>
    <mergeCell ref="I16:J16"/>
    <mergeCell ref="D17:E17"/>
    <mergeCell ref="B70:B91"/>
    <mergeCell ref="D70:H70"/>
    <mergeCell ref="J70:N70"/>
    <mergeCell ref="P70:T70"/>
    <mergeCell ref="E51:H51"/>
    <mergeCell ref="K51:N51"/>
    <mergeCell ref="Q51:T51"/>
    <mergeCell ref="E62:H62"/>
    <mergeCell ref="K62:N62"/>
    <mergeCell ref="Q62:T62"/>
    <mergeCell ref="Q73:T73"/>
    <mergeCell ref="E86:H86"/>
    <mergeCell ref="K86:N86"/>
    <mergeCell ref="Q86:T86"/>
    <mergeCell ref="Q90:T90"/>
    <mergeCell ref="E88:H88"/>
    <mergeCell ref="B46:B67"/>
    <mergeCell ref="D46:H46"/>
    <mergeCell ref="J46:N46"/>
    <mergeCell ref="P46:T46"/>
    <mergeCell ref="D48:H48"/>
    <mergeCell ref="J48:N48"/>
    <mergeCell ref="P48:T48"/>
    <mergeCell ref="E65:H65"/>
    <mergeCell ref="Q88:T88"/>
    <mergeCell ref="E89:H89"/>
    <mergeCell ref="K89:N89"/>
    <mergeCell ref="Q89:T89"/>
    <mergeCell ref="E63:H63"/>
    <mergeCell ref="K63:N63"/>
    <mergeCell ref="Q63:T63"/>
    <mergeCell ref="E64:H64"/>
    <mergeCell ref="K64:N64"/>
    <mergeCell ref="Q64:T64"/>
    <mergeCell ref="I9:J9"/>
    <mergeCell ref="I10:J10"/>
    <mergeCell ref="I11:J11"/>
    <mergeCell ref="I12:J12"/>
    <mergeCell ref="I13:J13"/>
    <mergeCell ref="K65:N65"/>
    <mergeCell ref="Q65:T65"/>
    <mergeCell ref="K38:N38"/>
    <mergeCell ref="Q38:T38"/>
    <mergeCell ref="K39:N39"/>
    <mergeCell ref="Q39:T39"/>
    <mergeCell ref="K25:N25"/>
    <mergeCell ref="Q25:T25"/>
    <mergeCell ref="K49:N49"/>
    <mergeCell ref="Q49:T49"/>
    <mergeCell ref="K50:N50"/>
    <mergeCell ref="Q50:T50"/>
    <mergeCell ref="J22:N22"/>
    <mergeCell ref="P22:T22"/>
    <mergeCell ref="J24:N24"/>
    <mergeCell ref="P24:T24"/>
    <mergeCell ref="I17:J17"/>
    <mergeCell ref="I18:J18"/>
    <mergeCell ref="K66:N66"/>
    <mergeCell ref="Q66:T66"/>
    <mergeCell ref="E42:H42"/>
    <mergeCell ref="K42:N42"/>
    <mergeCell ref="Q42:T42"/>
    <mergeCell ref="E41:H41"/>
    <mergeCell ref="K41:N41"/>
    <mergeCell ref="Q41:T41"/>
    <mergeCell ref="K90:N90"/>
    <mergeCell ref="K88:N88"/>
    <mergeCell ref="E87:H87"/>
    <mergeCell ref="K87:N87"/>
    <mergeCell ref="Q87:T87"/>
    <mergeCell ref="E74:H74"/>
    <mergeCell ref="K74:N74"/>
    <mergeCell ref="Q74:T74"/>
    <mergeCell ref="E75:H75"/>
    <mergeCell ref="K75:N75"/>
    <mergeCell ref="Q75:T75"/>
    <mergeCell ref="D72:H72"/>
    <mergeCell ref="J72:N72"/>
    <mergeCell ref="P72:T72"/>
    <mergeCell ref="E73:H73"/>
    <mergeCell ref="K73:N73"/>
    <mergeCell ref="E112:H112"/>
    <mergeCell ref="E111:H111"/>
    <mergeCell ref="E110:H110"/>
    <mergeCell ref="D109:H109"/>
    <mergeCell ref="E107:H107"/>
    <mergeCell ref="D10:E10"/>
    <mergeCell ref="D11:E11"/>
    <mergeCell ref="D12:E12"/>
    <mergeCell ref="D13:E13"/>
    <mergeCell ref="E90:H90"/>
    <mergeCell ref="E26:H26"/>
    <mergeCell ref="D19:E19"/>
    <mergeCell ref="E66:H66"/>
    <mergeCell ref="E49:H49"/>
    <mergeCell ref="E50:H50"/>
    <mergeCell ref="D22:H22"/>
    <mergeCell ref="D24:H24"/>
    <mergeCell ref="E25:H25"/>
    <mergeCell ref="D18:E18"/>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127" priority="68" operator="equal">
      <formula>0</formula>
    </cfRule>
  </conditionalFormatting>
  <conditionalFormatting sqref="K25:N27">
    <cfRule type="cellIs" dxfId="126" priority="67" operator="equal">
      <formula>0</formula>
    </cfRule>
  </conditionalFormatting>
  <conditionalFormatting sqref="Q25:T27">
    <cfRule type="cellIs" dxfId="125" priority="66" operator="equal">
      <formula>0</formula>
    </cfRule>
  </conditionalFormatting>
  <conditionalFormatting sqref="E49:H51">
    <cfRule type="cellIs" dxfId="124" priority="65" operator="equal">
      <formula>0</formula>
    </cfRule>
  </conditionalFormatting>
  <conditionalFormatting sqref="K49:N51">
    <cfRule type="cellIs" dxfId="123" priority="64" operator="equal">
      <formula>0</formula>
    </cfRule>
  </conditionalFormatting>
  <conditionalFormatting sqref="Q49:T51">
    <cfRule type="cellIs" dxfId="122" priority="63" operator="equal">
      <formula>0</formula>
    </cfRule>
  </conditionalFormatting>
  <conditionalFormatting sqref="E73:H75">
    <cfRule type="cellIs" dxfId="121" priority="62" operator="equal">
      <formula>0</formula>
    </cfRule>
  </conditionalFormatting>
  <conditionalFormatting sqref="K73:N75">
    <cfRule type="cellIs" dxfId="120" priority="61" operator="equal">
      <formula>0</formula>
    </cfRule>
  </conditionalFormatting>
  <conditionalFormatting sqref="E38:H42 K38:N42 Q38:T42 E62:H66 K62:N66 Q62:T66 E86:H90 K86:N90">
    <cfRule type="cellIs" dxfId="119" priority="60" operator="equal">
      <formula>0</formula>
    </cfRule>
  </conditionalFormatting>
  <conditionalFormatting sqref="U5:W17">
    <cfRule type="cellIs" dxfId="118" priority="58" operator="equal">
      <formula>0</formula>
    </cfRule>
  </conditionalFormatting>
  <conditionalFormatting sqref="U18:W19">
    <cfRule type="cellIs" dxfId="117" priority="56" operator="equal">
      <formula>0</formula>
    </cfRule>
  </conditionalFormatting>
  <conditionalFormatting sqref="Q73:T75">
    <cfRule type="cellIs" dxfId="116" priority="52" operator="equal">
      <formula>0</formula>
    </cfRule>
  </conditionalFormatting>
  <conditionalFormatting sqref="Q86:T90">
    <cfRule type="cellIs" dxfId="115" priority="51" operator="equal">
      <formula>0</formula>
    </cfRule>
  </conditionalFormatting>
  <conditionalFormatting sqref="F19:J19">
    <cfRule type="cellIs" dxfId="114" priority="32" operator="equal">
      <formula>0</formula>
    </cfRule>
  </conditionalFormatting>
  <conditionalFormatting sqref="F5:I5">
    <cfRule type="cellIs" dxfId="113" priority="26" operator="equal">
      <formula>0</formula>
    </cfRule>
  </conditionalFormatting>
  <conditionalFormatting sqref="F5:I5">
    <cfRule type="expression" dxfId="112" priority="25">
      <formula>ISERROR(F5)</formula>
    </cfRule>
  </conditionalFormatting>
  <conditionalFormatting sqref="F6:I9 F14:I16 F10:H13 F18:I18 F17:H17">
    <cfRule type="cellIs" dxfId="111" priority="24" operator="equal">
      <formula>0</formula>
    </cfRule>
  </conditionalFormatting>
  <conditionalFormatting sqref="F6:I9 F14:I16 F10:H13 F18:I18 F17:H17">
    <cfRule type="expression" dxfId="110" priority="23">
      <formula>ISERROR(F6)</formula>
    </cfRule>
  </conditionalFormatting>
  <conditionalFormatting sqref="I10">
    <cfRule type="cellIs" dxfId="109" priority="22" operator="equal">
      <formula>0</formula>
    </cfRule>
  </conditionalFormatting>
  <conditionalFormatting sqref="I10">
    <cfRule type="expression" dxfId="108" priority="21">
      <formula>ISERROR(I10)</formula>
    </cfRule>
  </conditionalFormatting>
  <conditionalFormatting sqref="I11">
    <cfRule type="cellIs" dxfId="107" priority="20" operator="equal">
      <formula>0</formula>
    </cfRule>
  </conditionalFormatting>
  <conditionalFormatting sqref="I11">
    <cfRule type="expression" dxfId="106" priority="19">
      <formula>ISERROR(I11)</formula>
    </cfRule>
  </conditionalFormatting>
  <conditionalFormatting sqref="I12">
    <cfRule type="cellIs" dxfId="105" priority="18" operator="equal">
      <formula>0</formula>
    </cfRule>
  </conditionalFormatting>
  <conditionalFormatting sqref="I12">
    <cfRule type="expression" dxfId="104" priority="17">
      <formula>ISERROR(I12)</formula>
    </cfRule>
  </conditionalFormatting>
  <conditionalFormatting sqref="I13">
    <cfRule type="cellIs" dxfId="103" priority="16" operator="equal">
      <formula>0</formula>
    </cfRule>
  </conditionalFormatting>
  <conditionalFormatting sqref="I13">
    <cfRule type="expression" dxfId="102" priority="15">
      <formula>ISERROR(I13)</formula>
    </cfRule>
  </conditionalFormatting>
  <conditionalFormatting sqref="I17">
    <cfRule type="cellIs" dxfId="101" priority="14" operator="equal">
      <formula>0</formula>
    </cfRule>
  </conditionalFormatting>
  <conditionalFormatting sqref="I17">
    <cfRule type="expression" dxfId="100" priority="13">
      <formula>ISERROR(I17)</formula>
    </cfRule>
  </conditionalFormatting>
  <conditionalFormatting sqref="E99:H100">
    <cfRule type="cellIs" dxfId="99" priority="12" operator="equal">
      <formula>0</formula>
    </cfRule>
  </conditionalFormatting>
  <conditionalFormatting sqref="K99:N100">
    <cfRule type="cellIs" dxfId="98" priority="11" operator="equal">
      <formula>0</formula>
    </cfRule>
  </conditionalFormatting>
  <conditionalFormatting sqref="Q99:T100">
    <cfRule type="cellIs" dxfId="97" priority="10" operator="equal">
      <formula>0</formula>
    </cfRule>
  </conditionalFormatting>
  <conditionalFormatting sqref="E106:H107">
    <cfRule type="cellIs" dxfId="96" priority="3" operator="equal">
      <formula>0</formula>
    </cfRule>
  </conditionalFormatting>
  <dataValidations count="4">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B00-000000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B00-000001000000}">
      <formula1>0</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B00-000002000000}">
      <formula1>0</formula1>
    </dataValidation>
    <dataValidation type="list" allowBlank="1" showInputMessage="1" showErrorMessage="1" sqref="D5:D18" xr:uid="{00000000-0002-0000-0B00-000003000000}">
      <formula1>listExerciseType</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tabColor rgb="FF800F20"/>
  </sheetPr>
  <dimension ref="A1:X138"/>
  <sheetViews>
    <sheetView showGridLines="0" topLeftCell="A66" zoomScale="60" zoomScaleNormal="60" zoomScaleSheetLayoutView="80" workbookViewId="0">
      <selection activeCell="S77" sqref="S77"/>
    </sheetView>
  </sheetViews>
  <sheetFormatPr baseColWidth="10" defaultColWidth="10.83203125" defaultRowHeight="0" customHeight="1"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121"/>
      <c r="B1" s="121"/>
      <c r="C1" s="121"/>
      <c r="D1" s="121"/>
      <c r="F1" s="99"/>
      <c r="H1" s="459">
        <v>6</v>
      </c>
      <c r="I1" s="459"/>
      <c r="J1" s="459"/>
      <c r="K1" s="459"/>
      <c r="L1" s="459"/>
      <c r="M1" s="459"/>
      <c r="N1" s="459"/>
      <c r="O1" s="459"/>
      <c r="P1" s="459"/>
      <c r="Q1" s="459"/>
      <c r="R1" s="459"/>
      <c r="S1" s="459"/>
      <c r="T1" s="459"/>
      <c r="U1" s="68"/>
    </row>
    <row r="2" spans="1:24" ht="15" customHeight="1" thickBot="1">
      <c r="A2" s="121"/>
      <c r="B2" s="121"/>
      <c r="C2" s="121"/>
      <c r="D2" s="121"/>
      <c r="E2" s="121"/>
      <c r="F2" s="121"/>
      <c r="G2" s="68"/>
      <c r="H2" s="68"/>
      <c r="I2" s="68"/>
      <c r="J2" s="68"/>
      <c r="K2" s="68"/>
      <c r="L2" s="68"/>
      <c r="M2" s="68"/>
      <c r="N2" s="68"/>
      <c r="O2" s="68"/>
      <c r="P2" s="68"/>
      <c r="Q2" s="68"/>
      <c r="R2" s="68"/>
      <c r="S2" s="68"/>
      <c r="T2" s="68"/>
      <c r="U2" s="68"/>
    </row>
    <row r="3" spans="1:24" ht="60" customHeight="1" thickBot="1">
      <c r="A3" s="121"/>
      <c r="B3" s="453">
        <f>H1</f>
        <v>6</v>
      </c>
      <c r="C3" s="121"/>
      <c r="D3" s="412" t="s">
        <v>75</v>
      </c>
      <c r="E3" s="413"/>
      <c r="F3" s="413"/>
      <c r="G3" s="413"/>
      <c r="H3" s="413"/>
      <c r="I3" s="413"/>
      <c r="J3" s="414"/>
      <c r="K3" s="117"/>
      <c r="L3" s="117"/>
      <c r="M3" s="117"/>
      <c r="N3" s="117"/>
      <c r="O3" s="117"/>
      <c r="P3" s="117"/>
      <c r="Q3" s="117"/>
      <c r="R3" s="117"/>
      <c r="S3" s="117"/>
      <c r="T3" s="117"/>
      <c r="U3" s="68"/>
      <c r="V3" s="68"/>
      <c r="W3" s="68"/>
      <c r="X3" s="68"/>
    </row>
    <row r="4" spans="1:24" ht="60" customHeight="1" thickBot="1">
      <c r="A4" s="121"/>
      <c r="B4" s="453"/>
      <c r="C4" s="121"/>
      <c r="D4" s="460" t="s">
        <v>74</v>
      </c>
      <c r="E4" s="461"/>
      <c r="F4" s="223" t="s">
        <v>42</v>
      </c>
      <c r="G4" s="223" t="s">
        <v>41</v>
      </c>
      <c r="H4" s="224" t="s">
        <v>68</v>
      </c>
      <c r="I4" s="418" t="s">
        <v>66</v>
      </c>
      <c r="J4" s="419"/>
      <c r="K4" s="117"/>
      <c r="L4" s="117"/>
      <c r="M4" s="117"/>
      <c r="N4" s="117"/>
      <c r="O4" s="117"/>
      <c r="P4" s="117"/>
      <c r="Q4" s="117"/>
      <c r="R4" s="117"/>
      <c r="S4" s="117"/>
      <c r="T4" s="117"/>
      <c r="U4" s="68"/>
      <c r="V4" s="68"/>
      <c r="W4" s="68"/>
      <c r="X4" s="68"/>
    </row>
    <row r="5" spans="1:24" ht="50" customHeight="1">
      <c r="A5" s="121"/>
      <c r="B5" s="453"/>
      <c r="C5" s="121"/>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117"/>
      <c r="M5" s="117"/>
      <c r="N5" s="117"/>
      <c r="O5" s="117"/>
      <c r="P5" s="117"/>
      <c r="Q5" s="123"/>
      <c r="R5" s="117"/>
      <c r="S5" s="117"/>
      <c r="T5" s="117"/>
      <c r="U5" s="68"/>
      <c r="V5" s="68"/>
      <c r="W5" s="68"/>
      <c r="X5" s="68"/>
    </row>
    <row r="6" spans="1:24" ht="50" customHeight="1">
      <c r="A6" s="121"/>
      <c r="B6" s="453"/>
      <c r="C6" s="121"/>
      <c r="D6" s="406" t="s">
        <v>70</v>
      </c>
      <c r="E6" s="407"/>
      <c r="F6" s="207">
        <f t="shared" ca="1" si="0"/>
        <v>0</v>
      </c>
      <c r="G6" s="67">
        <f t="shared" ca="1" si="0"/>
        <v>0</v>
      </c>
      <c r="H6" s="154">
        <f t="shared" ca="1" si="0"/>
        <v>0</v>
      </c>
      <c r="I6" s="410">
        <f t="shared" ca="1" si="0"/>
        <v>0</v>
      </c>
      <c r="J6" s="411"/>
      <c r="K6" s="117"/>
      <c r="L6" s="117"/>
      <c r="M6" s="117"/>
      <c r="N6" s="117"/>
      <c r="O6" s="117"/>
      <c r="P6" s="117"/>
      <c r="Q6" s="117"/>
      <c r="R6" s="117"/>
      <c r="S6" s="117"/>
      <c r="T6" s="117"/>
      <c r="U6" s="68"/>
      <c r="V6" s="68"/>
      <c r="W6" s="68"/>
      <c r="X6" s="68"/>
    </row>
    <row r="7" spans="1:24" ht="50" customHeight="1">
      <c r="A7" s="121"/>
      <c r="B7" s="453"/>
      <c r="C7" s="121"/>
      <c r="D7" s="406" t="s">
        <v>8</v>
      </c>
      <c r="E7" s="407"/>
      <c r="F7" s="207">
        <f t="shared" ca="1" si="0"/>
        <v>0</v>
      </c>
      <c r="G7" s="67">
        <f t="shared" ca="1" si="0"/>
        <v>0</v>
      </c>
      <c r="H7" s="154">
        <f t="shared" ca="1" si="0"/>
        <v>0</v>
      </c>
      <c r="I7" s="410">
        <f t="shared" ca="1" si="0"/>
        <v>0</v>
      </c>
      <c r="J7" s="411"/>
      <c r="K7" s="117"/>
      <c r="L7" s="117"/>
      <c r="M7" s="117"/>
      <c r="N7" s="117"/>
      <c r="O7" s="117"/>
      <c r="P7" s="117"/>
      <c r="Q7" s="117"/>
      <c r="R7" s="117"/>
      <c r="S7" s="117"/>
      <c r="T7" s="117"/>
      <c r="U7" s="68"/>
      <c r="V7" s="68"/>
      <c r="W7" s="68"/>
      <c r="X7" s="68"/>
    </row>
    <row r="8" spans="1:24" ht="50" customHeight="1">
      <c r="A8" s="121"/>
      <c r="B8" s="453"/>
      <c r="C8" s="121"/>
      <c r="D8" s="406" t="s">
        <v>5</v>
      </c>
      <c r="E8" s="407"/>
      <c r="F8" s="207">
        <f t="shared" ca="1" si="0"/>
        <v>0</v>
      </c>
      <c r="G8" s="67">
        <f t="shared" ca="1" si="0"/>
        <v>0</v>
      </c>
      <c r="H8" s="154">
        <f t="shared" ca="1" si="0"/>
        <v>0</v>
      </c>
      <c r="I8" s="410">
        <f t="shared" ca="1" si="0"/>
        <v>0</v>
      </c>
      <c r="J8" s="411"/>
      <c r="K8" s="117"/>
      <c r="L8" s="117"/>
      <c r="M8" s="117"/>
      <c r="N8" s="117"/>
      <c r="O8" s="117"/>
      <c r="P8" s="117"/>
      <c r="Q8" s="117"/>
      <c r="R8" s="117"/>
      <c r="S8" s="117"/>
      <c r="T8" s="117"/>
      <c r="U8" s="68"/>
      <c r="V8" s="68"/>
      <c r="W8" s="68"/>
      <c r="X8" s="68"/>
    </row>
    <row r="9" spans="1:24" ht="50" customHeight="1">
      <c r="A9" s="206"/>
      <c r="B9" s="453"/>
      <c r="C9" s="206"/>
      <c r="D9" s="406"/>
      <c r="E9" s="407"/>
      <c r="F9" s="207"/>
      <c r="G9" s="67"/>
      <c r="H9" s="154"/>
      <c r="I9" s="410"/>
      <c r="J9" s="411"/>
      <c r="K9" s="117"/>
      <c r="L9" s="117"/>
      <c r="M9" s="117"/>
      <c r="N9" s="117"/>
      <c r="O9" s="117"/>
      <c r="P9" s="117"/>
      <c r="Q9" s="117"/>
      <c r="R9" s="117"/>
      <c r="S9" s="117"/>
      <c r="T9" s="117"/>
      <c r="U9" s="68"/>
      <c r="V9" s="68"/>
      <c r="W9" s="68"/>
      <c r="X9" s="68"/>
    </row>
    <row r="10" spans="1:24" ht="50" customHeight="1">
      <c r="A10" s="206"/>
      <c r="B10" s="453"/>
      <c r="C10" s="206"/>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117"/>
      <c r="M10" s="117"/>
      <c r="N10" s="117"/>
      <c r="O10" s="117"/>
      <c r="P10" s="117"/>
      <c r="Q10" s="117"/>
      <c r="R10" s="117"/>
      <c r="S10" s="117"/>
      <c r="T10" s="117"/>
      <c r="U10" s="68"/>
      <c r="V10" s="68"/>
      <c r="W10" s="68"/>
      <c r="X10" s="68"/>
    </row>
    <row r="11" spans="1:24" ht="50" customHeight="1">
      <c r="A11" s="206"/>
      <c r="B11" s="453"/>
      <c r="C11" s="206"/>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117"/>
      <c r="M11" s="117"/>
      <c r="N11" s="117"/>
      <c r="O11" s="117"/>
      <c r="P11" s="117"/>
      <c r="Q11" s="117"/>
      <c r="R11" s="117"/>
      <c r="S11" s="117"/>
      <c r="T11" s="117"/>
      <c r="U11" s="68"/>
      <c r="V11" s="68"/>
      <c r="W11" s="68"/>
      <c r="X11" s="68"/>
    </row>
    <row r="12" spans="1:24" ht="50" customHeight="1">
      <c r="A12" s="206"/>
      <c r="B12" s="453"/>
      <c r="C12" s="206"/>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117"/>
      <c r="M12" s="117"/>
      <c r="N12" s="117"/>
      <c r="O12" s="117"/>
      <c r="P12" s="117"/>
      <c r="Q12" s="117"/>
      <c r="R12" s="117"/>
      <c r="S12" s="117"/>
      <c r="T12" s="117"/>
      <c r="U12" s="68"/>
      <c r="V12" s="68"/>
      <c r="W12" s="68"/>
      <c r="X12" s="68"/>
    </row>
    <row r="13" spans="1:24" ht="50" customHeight="1">
      <c r="A13" s="206"/>
      <c r="B13" s="453"/>
      <c r="C13" s="206"/>
      <c r="D13" s="406" t="s">
        <v>143</v>
      </c>
      <c r="E13" s="407"/>
      <c r="F13" s="207"/>
      <c r="G13" s="67"/>
      <c r="H13" s="154"/>
      <c r="I13" s="410"/>
      <c r="J13" s="411"/>
      <c r="K13" s="117"/>
      <c r="L13" s="117"/>
      <c r="M13" s="117"/>
      <c r="N13" s="117"/>
      <c r="O13" s="117"/>
      <c r="P13" s="117"/>
      <c r="Q13" s="117"/>
      <c r="R13" s="117"/>
      <c r="S13" s="117"/>
      <c r="T13" s="117"/>
      <c r="U13" s="68"/>
      <c r="V13" s="68"/>
      <c r="W13" s="68"/>
      <c r="X13" s="68"/>
    </row>
    <row r="14" spans="1:24" ht="50" customHeight="1">
      <c r="A14" s="121"/>
      <c r="B14" s="453"/>
      <c r="C14" s="121"/>
      <c r="D14" s="406"/>
      <c r="E14" s="407"/>
      <c r="F14" s="207"/>
      <c r="G14" s="67"/>
      <c r="H14" s="154"/>
      <c r="I14" s="410"/>
      <c r="J14" s="411"/>
      <c r="K14" s="117"/>
      <c r="L14" s="117"/>
      <c r="M14" s="117"/>
      <c r="N14" s="117"/>
      <c r="O14" s="117"/>
      <c r="P14" s="117"/>
      <c r="Q14" s="117"/>
      <c r="R14" s="117"/>
      <c r="S14" s="117"/>
      <c r="T14" s="117"/>
      <c r="U14" s="68"/>
      <c r="V14" s="68"/>
      <c r="W14" s="68"/>
      <c r="X14" s="68"/>
    </row>
    <row r="15" spans="1:24" ht="50" customHeight="1">
      <c r="A15" s="121"/>
      <c r="B15" s="453"/>
      <c r="C15" s="121"/>
      <c r="D15" s="406" t="s">
        <v>144</v>
      </c>
      <c r="E15" s="407"/>
      <c r="F15" s="207">
        <f>SUM(Q29:Q37)</f>
        <v>0</v>
      </c>
      <c r="G15" s="67">
        <f>Q41</f>
        <v>0</v>
      </c>
      <c r="H15" s="154">
        <f>Q40</f>
        <v>0</v>
      </c>
      <c r="I15" s="410">
        <f ca="1">Q38</f>
        <v>0</v>
      </c>
      <c r="J15" s="411"/>
      <c r="K15" s="117"/>
      <c r="L15" s="117"/>
      <c r="M15" s="117"/>
      <c r="N15" s="117"/>
      <c r="O15" s="117"/>
      <c r="P15" s="117"/>
      <c r="Q15" s="117"/>
      <c r="R15" s="117"/>
      <c r="S15" s="117"/>
      <c r="T15" s="117"/>
      <c r="U15" s="68"/>
      <c r="V15" s="68"/>
      <c r="W15" s="68"/>
      <c r="X15" s="68"/>
    </row>
    <row r="16" spans="1:24" ht="50" customHeight="1">
      <c r="A16" s="121"/>
      <c r="B16" s="453"/>
      <c r="C16" s="121"/>
      <c r="D16" s="406" t="s">
        <v>71</v>
      </c>
      <c r="E16" s="407"/>
      <c r="F16" s="207">
        <f>SUM(Q53:Q61)</f>
        <v>0</v>
      </c>
      <c r="G16" s="67">
        <f>SUM(R53:R61)</f>
        <v>0</v>
      </c>
      <c r="H16" s="154">
        <f>Q64</f>
        <v>0</v>
      </c>
      <c r="I16" s="410">
        <f ca="1">Q62</f>
        <v>0</v>
      </c>
      <c r="J16" s="411"/>
      <c r="K16" s="117"/>
      <c r="L16" s="117"/>
      <c r="M16" s="117"/>
      <c r="N16" s="117"/>
      <c r="O16" s="117"/>
      <c r="P16" s="117"/>
      <c r="Q16" s="117"/>
      <c r="R16" s="117"/>
      <c r="S16" s="117"/>
      <c r="T16" s="117"/>
      <c r="U16" s="68"/>
      <c r="V16" s="68"/>
      <c r="W16" s="68"/>
      <c r="X16" s="68"/>
    </row>
    <row r="17" spans="1:24" ht="50" customHeight="1" thickBot="1">
      <c r="A17" s="121"/>
      <c r="B17" s="453"/>
      <c r="C17" s="121"/>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117"/>
      <c r="M17" s="117"/>
      <c r="N17" s="117"/>
      <c r="O17" s="117"/>
      <c r="P17" s="117"/>
      <c r="Q17" s="117"/>
      <c r="R17" s="117"/>
      <c r="S17" s="117"/>
      <c r="T17" s="117"/>
      <c r="U17" s="68"/>
      <c r="V17" s="68"/>
      <c r="W17" s="68"/>
      <c r="X17" s="68"/>
    </row>
    <row r="18" spans="1:24" ht="50" customHeight="1" thickTop="1" thickBot="1">
      <c r="A18" s="121"/>
      <c r="B18" s="453"/>
      <c r="C18" s="121"/>
      <c r="D18" s="408" t="s">
        <v>64</v>
      </c>
      <c r="E18" s="409"/>
      <c r="F18" s="207">
        <f t="shared" ca="1" si="2"/>
        <v>0</v>
      </c>
      <c r="G18" s="67">
        <f t="shared" ca="1" si="2"/>
        <v>0</v>
      </c>
      <c r="H18" s="154">
        <f t="shared" ca="1" si="2"/>
        <v>0</v>
      </c>
      <c r="I18" s="410">
        <f t="shared" ca="1" si="2"/>
        <v>0</v>
      </c>
      <c r="J18" s="411"/>
      <c r="K18" s="117"/>
      <c r="L18" s="117"/>
      <c r="M18" s="117"/>
      <c r="N18" s="117"/>
      <c r="O18" s="117"/>
      <c r="P18" s="117"/>
      <c r="Q18" s="117"/>
      <c r="R18" s="117"/>
      <c r="S18" s="117"/>
      <c r="T18" s="117"/>
      <c r="U18" s="68"/>
      <c r="V18" s="68"/>
      <c r="W18" s="68"/>
      <c r="X18" s="68"/>
    </row>
    <row r="19" spans="1:24" ht="50" customHeight="1" thickTop="1" thickBot="1">
      <c r="A19" s="121"/>
      <c r="B19" s="453"/>
      <c r="C19" s="121"/>
      <c r="D19" s="454" t="s">
        <v>72</v>
      </c>
      <c r="E19" s="455"/>
      <c r="F19" s="219">
        <f ca="1">SUMIF(F5:F18,"&lt;&gt;#N/A")</f>
        <v>0</v>
      </c>
      <c r="G19" s="217">
        <f ca="1">SUMIF(G5:G18,"&lt;&gt;#N/A")</f>
        <v>0</v>
      </c>
      <c r="H19" s="218">
        <f ca="1">AVERAGEIF(H5:H18,"&lt;&gt;#N/A")</f>
        <v>0</v>
      </c>
      <c r="I19" s="456">
        <f ca="1">SUMIF(I5:I18,"&lt;&gt;#N/A")</f>
        <v>0</v>
      </c>
      <c r="J19" s="457"/>
      <c r="K19" s="117"/>
      <c r="L19" s="117"/>
      <c r="M19" s="117"/>
      <c r="N19" s="117"/>
      <c r="O19" s="117"/>
      <c r="P19" s="117"/>
      <c r="Q19" s="117"/>
      <c r="R19" s="117"/>
      <c r="S19" s="117"/>
      <c r="T19" s="117"/>
      <c r="U19" s="68"/>
      <c r="V19" s="68"/>
      <c r="W19" s="68"/>
      <c r="X19" s="68"/>
    </row>
    <row r="20" spans="1:24" ht="15" customHeight="1">
      <c r="A20" s="121"/>
      <c r="B20" s="121"/>
      <c r="C20" s="121"/>
      <c r="D20" s="121"/>
      <c r="E20" s="121"/>
      <c r="F20" s="121"/>
      <c r="G20" s="68"/>
      <c r="H20" s="68"/>
      <c r="I20" s="68"/>
      <c r="J20" s="68"/>
      <c r="K20" s="68"/>
      <c r="L20" s="68"/>
      <c r="M20" s="68"/>
      <c r="N20" s="68"/>
      <c r="O20" s="68"/>
      <c r="P20" s="68"/>
      <c r="Q20" s="68"/>
      <c r="R20" s="68"/>
      <c r="S20" s="68"/>
      <c r="T20" s="68"/>
      <c r="U20" s="68"/>
    </row>
    <row r="21" spans="1:24" ht="16"/>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VLOOKUP($H$1,tblProgramSchedule,MATCH("DAY " &amp; $B22 &amp; " / EXERCISE " &amp; D22,tblProgramScheduleColumnHeaders,0),0)</f>
        <v>COMPETITION SQUAT</v>
      </c>
      <c r="E24" s="395"/>
      <c r="F24" s="395"/>
      <c r="G24" s="395"/>
      <c r="H24" s="396"/>
      <c r="J24" s="394" t="str">
        <f>VLOOKUP($H$1,tblProgramSchedule,MATCH("DAY " &amp; $B22 &amp; " / EXERCISE " &amp; J22,tblProgramScheduleColumnHeaders,0),0)</f>
        <v>COMPETITION PRESS</v>
      </c>
      <c r="K24" s="395"/>
      <c r="L24" s="395"/>
      <c r="M24" s="395"/>
      <c r="N24" s="396"/>
      <c r="P24" s="394" t="str">
        <f>VLOOKUP($H$1,tblProgramSchedule,MATCH("DAY " &amp; $B22 &amp; " / EXERCISE " &amp; P22,tblProgramScheduleColumnHeaders,0),0)</f>
        <v>SUPPLEMENTAL DEAD LIFT- METHOD 1</v>
      </c>
      <c r="Q24" s="395"/>
      <c r="R24" s="395"/>
      <c r="S24" s="395"/>
      <c r="T24" s="396"/>
    </row>
    <row r="25" spans="1:24" ht="50" customHeight="1">
      <c r="B25" s="392"/>
      <c r="D25" s="69" t="s">
        <v>60</v>
      </c>
      <c r="E25" s="422" t="str">
        <f>VLOOKUP('WEEK 6'!$H$1,tblProgramExerciseDetails,MATCH(D24 &amp; " - " &amp; D25,tblProgramExerciseDetailsColumnHeaders,0),0)</f>
        <v>Squat with belt</v>
      </c>
      <c r="F25" s="398"/>
      <c r="G25" s="398"/>
      <c r="H25" s="399"/>
      <c r="J25" s="69" t="s">
        <v>60</v>
      </c>
      <c r="K25" s="422" t="str">
        <f>VLOOKUP('WEEK 6'!$H$1,tblProgramExerciseDetails,MATCH(J24 &amp; " - " &amp; J25,tblProgramExerciseDetailsColumnHeaders,0),0)</f>
        <v>Press with belt</v>
      </c>
      <c r="L25" s="398"/>
      <c r="M25" s="398"/>
      <c r="N25" s="399"/>
      <c r="P25" s="69" t="s">
        <v>60</v>
      </c>
      <c r="Q25" s="422" t="str">
        <f>VLOOKUP('WEEK 6'!$H$1,tblProgramExerciseDetails,MATCH(P24 &amp; " - " &amp; P25,tblProgramExerciseDetailsColumnHeaders,0),0)</f>
        <v>2" deficit DL</v>
      </c>
      <c r="R25" s="398"/>
      <c r="S25" s="398"/>
      <c r="T25" s="399"/>
    </row>
    <row r="26" spans="1:24" ht="50" customHeight="1">
      <c r="B26" s="392"/>
      <c r="D26" s="70" t="s">
        <v>59</v>
      </c>
      <c r="E26" s="458" t="str">
        <f>VLOOKUP('WEEK 6'!$H$1,tblProgramExerciseDetails,MATCH(D24 &amp; " - " &amp; D26,tblProgramExerciseDetailsColumnHeaders,0),0)</f>
        <v>Max 4-5 Min for Sets at RPE Over 7</v>
      </c>
      <c r="F26" s="401"/>
      <c r="G26" s="401"/>
      <c r="H26" s="402"/>
      <c r="J26" s="70" t="s">
        <v>59</v>
      </c>
      <c r="K26" s="458" t="str">
        <f>VLOOKUP('WEEK 6'!$H$1,tblProgramExerciseDetails,MATCH(J24 &amp; " - " &amp; J26,tblProgramExerciseDetailsColumnHeaders,0),0)</f>
        <v>Max 4-5 Min for Sets at RPE Over 7</v>
      </c>
      <c r="L26" s="401"/>
      <c r="M26" s="401"/>
      <c r="N26" s="402"/>
      <c r="P26" s="70" t="s">
        <v>59</v>
      </c>
      <c r="Q26" s="400" t="str">
        <f>PROGRAM!AD10</f>
        <v>Max 4-5 min for sets at RPE over 7</v>
      </c>
      <c r="R26" s="401"/>
      <c r="S26" s="401"/>
      <c r="T26" s="402"/>
    </row>
    <row r="27" spans="1:24" ht="125" customHeight="1">
      <c r="B27" s="392"/>
      <c r="D27" s="71" t="s">
        <v>58</v>
      </c>
      <c r="E27" s="432" t="str">
        <f>VLOOKUP('WEEK 6'!$H$1,tblProgramExerciseDetails,MATCH(D24 &amp; " - " &amp; D27,tblProgramExerciseDetailsColumnHeaders,0),0)</f>
        <v xml:space="preserve">•1 Rep @ RPE 8 (90-92% 1RM)
• 4 reps @ RPE 9 (86%1RM)
• Do 3 sets of 4 reps @ 78% </v>
      </c>
      <c r="F27" s="433"/>
      <c r="G27" s="433"/>
      <c r="H27" s="434"/>
      <c r="J27" s="71" t="s">
        <v>58</v>
      </c>
      <c r="K27" s="432" t="str">
        <f>VLOOKUP('WEEK 6'!$H$1,tblProgramExerciseDetails,MATCH(J24 &amp; " - " &amp; J27,tblProgramExerciseDetailsColumnHeaders,0),0)</f>
        <v xml:space="preserve">•1 Rep @ RPE 8 (90-92% 1RM)
• 4 reps @ RPE 9 (86%1RM)
• Do 3 sets of 4 reps @ 80% </v>
      </c>
      <c r="L27" s="433"/>
      <c r="M27" s="433"/>
      <c r="N27" s="434"/>
      <c r="P27" s="71" t="s">
        <v>58</v>
      </c>
      <c r="Q27" s="432" t="str">
        <f>PROGRAM!AE10</f>
        <v>•4 reps @ RPE 7 (81%)
•4 reps @ RPE 8 (84%)
•4 reps @ RPE 9 (86%) 
•-6% from 4 @ 9 x 2 sets of 4 reps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ht="16"/>
    <row r="45" spans="2:20" ht="16"/>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VLOOKUP($H$1,tblProgramSchedule,MATCH("DAY " &amp; $B46 &amp; " / EXERCISE " &amp; D46,tblProgramScheduleColumnHeaders,0),0)</f>
        <v>COMPETITION BENCH</v>
      </c>
      <c r="E48" s="395"/>
      <c r="F48" s="395"/>
      <c r="G48" s="395"/>
      <c r="H48" s="396"/>
      <c r="J48" s="394" t="str">
        <f>VLOOKUP($H$1,tblProgramSchedule,MATCH("DAY " &amp; $B46 &amp; " / EXERCISE " &amp; J46,tblProgramScheduleColumnHeaders,0),0)</f>
        <v>SUPPLEMENTAL SQUAT - METHOD 2</v>
      </c>
      <c r="K48" s="395"/>
      <c r="L48" s="395"/>
      <c r="M48" s="395"/>
      <c r="N48" s="396"/>
      <c r="P48" s="394" t="str">
        <f>VLOOKUP($H$1,tblProgramSchedule,MATCH("DAY " &amp; $B46 &amp; " / EXERCISE " &amp; P46,tblProgramScheduleColumnHeaders,0),0)</f>
        <v>SUPPLEMENTAL DEAD LIFT - METHOD 2</v>
      </c>
      <c r="Q48" s="395"/>
      <c r="R48" s="395"/>
      <c r="S48" s="395"/>
      <c r="T48" s="396"/>
    </row>
    <row r="49" spans="2:20" ht="50" customHeight="1">
      <c r="B49" s="392"/>
      <c r="D49" s="69" t="s">
        <v>60</v>
      </c>
      <c r="E49" s="422" t="str">
        <f>VLOOKUP('WEEK 6'!$H$1,tblProgramExerciseDetails,MATCH(D48 &amp; " - " &amp; D49,tblProgramExerciseDetailsColumnHeaders,0),0)</f>
        <v>Bench with 1-Sec Pause</v>
      </c>
      <c r="F49" s="398"/>
      <c r="G49" s="398"/>
      <c r="H49" s="399"/>
      <c r="J49" s="69" t="s">
        <v>60</v>
      </c>
      <c r="K49" s="422" t="str">
        <f>VLOOKUP('WEEK 6'!$H$1,tblProgramExerciseDetails,MATCH(J48 &amp; " - " &amp; J49,tblProgramExerciseDetailsColumnHeaders,0),0)</f>
        <v>HBBS or SSB Squat</v>
      </c>
      <c r="L49" s="398"/>
      <c r="M49" s="398"/>
      <c r="N49" s="399"/>
      <c r="P49" s="69" t="s">
        <v>60</v>
      </c>
      <c r="Q49" s="422" t="str">
        <f>VLOOKUP('WEEK 6'!$H$1,tblProgramExerciseDetails,MATCH(P48 &amp; " - " &amp; P49,tblProgramExerciseDetailsColumnHeaders,0),0)</f>
        <v>Pendlay Row</v>
      </c>
      <c r="R49" s="398"/>
      <c r="S49" s="398"/>
      <c r="T49" s="399"/>
    </row>
    <row r="50" spans="2:20" ht="50" customHeight="1">
      <c r="B50" s="392"/>
      <c r="D50" s="70" t="s">
        <v>59</v>
      </c>
      <c r="E50" s="458" t="str">
        <f>VLOOKUP('WEEK 6'!$H$1,tblProgramExerciseDetails,MATCH(D48 &amp; " - " &amp; D50,tblProgramExerciseDetailsColumnHeaders,0),0)</f>
        <v>Max 4-5 Min for Sets at RPE Over 7</v>
      </c>
      <c r="F50" s="401"/>
      <c r="G50" s="401"/>
      <c r="H50" s="402"/>
      <c r="J50" s="70" t="s">
        <v>59</v>
      </c>
      <c r="K50" s="458" t="str">
        <f>VLOOKUP('WEEK 6'!$H$1,tblProgramExerciseDetails,MATCH(J48 &amp; " - " &amp; J50,tblProgramExerciseDetailsColumnHeaders,0),0)</f>
        <v>Max 3-4 Min for Sets &gt; RPE 7</v>
      </c>
      <c r="L50" s="401"/>
      <c r="M50" s="401"/>
      <c r="N50" s="402"/>
      <c r="P50" s="70" t="s">
        <v>59</v>
      </c>
      <c r="Q50" s="458" t="str">
        <f>VLOOKUP('WEEK 6'!$H$1,tblProgramExerciseDetails,MATCH(P48 &amp; " - " &amp; P50,tblProgramExerciseDetailsColumnHeaders,0),0)</f>
        <v>Max 3-4 Min for Sets &gt; RPE 7</v>
      </c>
      <c r="R50" s="401"/>
      <c r="S50" s="401"/>
      <c r="T50" s="402"/>
    </row>
    <row r="51" spans="2:20" ht="100" customHeight="1">
      <c r="B51" s="392"/>
      <c r="D51" s="71" t="s">
        <v>58</v>
      </c>
      <c r="E51" s="432" t="str">
        <f>VLOOKUP('WEEK 6'!$H$1,tblProgramExerciseDetails,MATCH(D48 &amp; " - " &amp; D51,tblProgramExerciseDetailsColumnHeaders,0),0)</f>
        <v xml:space="preserve">•1 Rep @ RPE 8 (90-92% 1RM)
• 4 reps @ RPE 9 (86%1RM)
• Do 3 sets of 4 reps @ 82% </v>
      </c>
      <c r="F51" s="433"/>
      <c r="G51" s="433"/>
      <c r="H51" s="434"/>
      <c r="J51" s="71" t="s">
        <v>58</v>
      </c>
      <c r="K51" s="432" t="str">
        <f>VLOOKUP('WEEK 6'!$H$1,tblProgramExerciseDetails,MATCH(J48 &amp; " - " &amp; J51,tblProgramExerciseDetailsColumnHeaders,0),0)</f>
        <v>•8 reps @ RPE 7
•8 reps @ RPE 8
• 8 reps @ RPE 9
• Do 2 sets of 8 within 10% of 8 @ 9</v>
      </c>
      <c r="L51" s="433"/>
      <c r="M51" s="433"/>
      <c r="N51" s="434"/>
      <c r="P51" s="71" t="s">
        <v>58</v>
      </c>
      <c r="Q51" s="432" t="str">
        <f>VLOOKUP('WEEK 6'!$H$1,tblProgramExerciseDetails,MATCH(P48 &amp; " - " &amp; P51,tblProgramExerciseDetailsColumnHeaders,0),0)</f>
        <v>• 11 reps @ 6
•11 reps @ 7
•11 reps @ 8
• Repeat 11 @ 8 x 2 sets of 11</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ref="H54:H61" si="6">IF(ISNUMBER(E54),E54/E$62,"")</f>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ht="16"/>
    <row r="69" spans="2:20" ht="16"/>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VLOOKUP($H$1,tblProgramSchedule,MATCH("DAY " &amp; $B70 &amp; " / EXERCISE " &amp; D70,tblProgramScheduleColumnHeaders,0),0)</f>
        <v>COMPETITION DEAD LIFT</v>
      </c>
      <c r="E72" s="395"/>
      <c r="F72" s="395"/>
      <c r="G72" s="395"/>
      <c r="H72" s="396"/>
      <c r="J72" s="394" t="str">
        <f>VLOOKUP($H$1,tblProgramSchedule,MATCH("DAY " &amp; $B70 &amp; " / EXERCISE " &amp; J70,tblProgramScheduleColumnHeaders,0),0)</f>
        <v>SUPPLEMENTAL  BENCH- METHOD 3</v>
      </c>
      <c r="K72" s="395"/>
      <c r="L72" s="395"/>
      <c r="M72" s="395"/>
      <c r="N72" s="396"/>
      <c r="P72" s="394" t="str">
        <f>VLOOKUP($H$1,tblProgramSchedule,MATCH("DAY " &amp; $B70 &amp; " / EXERCISE " &amp; P70,tblProgramScheduleColumnHeaders,0),0)</f>
        <v>SUPPLEMENTAL SQUAT - METHOD 1</v>
      </c>
      <c r="Q72" s="395"/>
      <c r="R72" s="395"/>
      <c r="S72" s="395"/>
      <c r="T72" s="396"/>
    </row>
    <row r="73" spans="2:20" ht="200" customHeight="1">
      <c r="B73" s="392"/>
      <c r="D73" s="69" t="s">
        <v>60</v>
      </c>
      <c r="E73" s="422" t="str">
        <f>VLOOKUP('WEEK 6'!$H$1,tblProgramExerciseDetails,MATCH(D72 &amp; " - " &amp; D73,tblProgramExerciseDetailsColumnHeaders,0),0)</f>
        <v>Deadlift with belt</v>
      </c>
      <c r="F73" s="398"/>
      <c r="G73" s="398"/>
      <c r="H73" s="399"/>
      <c r="J73" s="69" t="s">
        <v>60</v>
      </c>
      <c r="K73" s="397" t="str">
        <f>PROGRAM!AF10</f>
        <v>2ct paused bench</v>
      </c>
      <c r="L73" s="398"/>
      <c r="M73" s="398"/>
      <c r="N73" s="399"/>
      <c r="P73" s="69" t="s">
        <v>60</v>
      </c>
      <c r="Q73" s="397" t="str">
        <f>PROGRAM!T10</f>
        <v>2ct Paused Squat</v>
      </c>
      <c r="R73" s="398"/>
      <c r="S73" s="398"/>
      <c r="T73" s="399"/>
    </row>
    <row r="74" spans="2:20" ht="50" customHeight="1">
      <c r="B74" s="392"/>
      <c r="D74" s="70" t="s">
        <v>59</v>
      </c>
      <c r="E74" s="458" t="str">
        <f>VLOOKUP('WEEK 6'!$H$1,tblProgramExerciseDetails,MATCH(D72 &amp; " - " &amp; D74,tblProgramExerciseDetailsColumnHeaders,0),0)</f>
        <v>Max 4-5 Min for Sets at RPE Over 7</v>
      </c>
      <c r="F74" s="401"/>
      <c r="G74" s="401"/>
      <c r="H74" s="402"/>
      <c r="J74" s="70" t="s">
        <v>59</v>
      </c>
      <c r="K74" s="400" t="str">
        <f>PROGRAM!AG10</f>
        <v>Max 4-5 min for sets at RPE over 7</v>
      </c>
      <c r="L74" s="401"/>
      <c r="M74" s="401"/>
      <c r="N74" s="402"/>
      <c r="P74" s="70" t="s">
        <v>59</v>
      </c>
      <c r="Q74" s="400" t="str">
        <f>PROGRAM!U10</f>
        <v>Max 4-5 min for sets at RPE over 7</v>
      </c>
      <c r="R74" s="401"/>
      <c r="S74" s="401"/>
      <c r="T74" s="402"/>
    </row>
    <row r="75" spans="2:20" ht="100" customHeight="1">
      <c r="B75" s="392"/>
      <c r="D75" s="71" t="s">
        <v>58</v>
      </c>
      <c r="E75" s="432" t="str">
        <f>VLOOKUP('WEEK 6'!$H$1,tblProgramExerciseDetails,MATCH(D72 &amp; " - " &amp; D75,tblProgramExerciseDetailsColumnHeaders,0),0)</f>
        <v xml:space="preserve">•1 Rep @ RPE 8 (90-92% 1RM)
• 4 reps @ RPE 9 (86%1RM)
• Do 3 sets of 4 reps @ 78% </v>
      </c>
      <c r="F75" s="433"/>
      <c r="G75" s="433"/>
      <c r="H75" s="434"/>
      <c r="J75" s="71" t="s">
        <v>58</v>
      </c>
      <c r="K75" s="464" t="str">
        <f>PROGRAM!AH10</f>
        <v>•1 rep @ RPE 8 (90-93%)
•75% e1RM x 5 reps x 4 sets</v>
      </c>
      <c r="L75" s="433"/>
      <c r="M75" s="433"/>
      <c r="N75" s="434"/>
      <c r="P75" s="71" t="s">
        <v>58</v>
      </c>
      <c r="Q75" s="464" t="str">
        <f>PROGRAM!V10</f>
        <v>•4 reps @ RPE 7 (81%)
•4 reps @ RPE 8 (84%)
•4 reps @ RPE 9 (86%) 
•-8% from 4 @ 9 x 2 sets of 4 reps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ref="H78:H85" si="9">IF(ISNUMBER(E78),E78/E$86,"")</f>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t="str">
        <f t="shared" si="11"/>
        <v/>
      </c>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t="str">
        <f t="shared" si="11"/>
        <v/>
      </c>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t="str">
        <f t="shared" si="11"/>
        <v/>
      </c>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ht="16"/>
    <row r="93" spans="2:20" ht="16"/>
    <row r="94" spans="2:20" ht="16" customHeight="1"/>
    <row r="95" spans="2:20" ht="16" customHeight="1"/>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ht="16" customHeight="1">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465" t="str">
        <f>PROGRAM!AO10</f>
        <v>35 min steady state @ RPE 6 1x/wk
16 minutes HIIT (20s sprint @ 10, 100s rest) 1x/wk</v>
      </c>
      <c r="F99" s="466"/>
      <c r="G99" s="466"/>
      <c r="H99" s="467"/>
      <c r="J99" s="235" t="s">
        <v>162</v>
      </c>
      <c r="K99" s="397" t="str">
        <f>PROGRAM!AP10</f>
        <v>4  sets of rows or pull ups x 12-15 reps @ RPE 8, 2x/wk</v>
      </c>
      <c r="L99" s="398"/>
      <c r="M99" s="398"/>
      <c r="N99" s="399"/>
      <c r="P99" s="235" t="s">
        <v>162</v>
      </c>
      <c r="Q99" s="397" t="str">
        <f>PROGRAM!AQ10</f>
        <v>7 min ab work AMRAP 2x/wk</v>
      </c>
      <c r="R99" s="398"/>
      <c r="S99" s="398"/>
      <c r="T99" s="399"/>
    </row>
    <row r="100" spans="2:20" ht="80" customHeight="1">
      <c r="B100" s="392"/>
      <c r="D100" s="236" t="s">
        <v>161</v>
      </c>
      <c r="E100" s="400">
        <f>PROGRAM!AD35</f>
        <v>0</v>
      </c>
      <c r="F100" s="401"/>
      <c r="G100" s="401"/>
      <c r="H100" s="402"/>
      <c r="J100" s="236" t="s">
        <v>161</v>
      </c>
      <c r="K100" s="400">
        <f>PROGRAM!AM35</f>
        <v>0</v>
      </c>
      <c r="L100" s="401"/>
      <c r="M100" s="401"/>
      <c r="N100" s="402"/>
      <c r="P100" s="236" t="s">
        <v>161</v>
      </c>
      <c r="Q100" s="400">
        <f>PROGRAM!AA35</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465" t="str">
        <f>PROGRAM!AR10</f>
        <v>3 sets of triceps press downs 12-15 reps @ RPE 8 2x/wk
3 sets of biceps curls 12-15 reps @ RPE 8 2x/wk</v>
      </c>
      <c r="F106" s="466"/>
      <c r="G106" s="466"/>
      <c r="H106" s="467"/>
    </row>
    <row r="107" spans="2:20" ht="80" customHeight="1">
      <c r="B107" s="392"/>
      <c r="D107" s="236" t="s">
        <v>161</v>
      </c>
      <c r="E107" s="400">
        <f>PROGRAM!AD42</f>
        <v>0</v>
      </c>
      <c r="F107" s="401"/>
      <c r="G107" s="401"/>
      <c r="H107" s="402"/>
    </row>
    <row r="108" spans="2:20" ht="80" customHeight="1"/>
    <row r="109" spans="2:20" ht="16"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ht="16" hidden="1" customHeight="1"/>
    <row r="114" ht="16" hidden="1" customHeight="1"/>
    <row r="115" ht="16" hidden="1" customHeight="1"/>
    <row r="116" ht="16" hidden="1" customHeight="1"/>
    <row r="117" ht="16" hidden="1" customHeight="1"/>
    <row r="118" ht="16" hidden="1" customHeight="1"/>
    <row r="119" ht="16" hidden="1" customHeight="1"/>
    <row r="120" ht="16" hidden="1" customHeight="1"/>
    <row r="121" ht="16" hidden="1" customHeight="1"/>
    <row r="122" ht="16" hidden="1" customHeight="1"/>
    <row r="123" ht="16" hidden="1" customHeight="1"/>
    <row r="124" ht="16" hidden="1" customHeight="1"/>
    <row r="125" ht="16" hidden="1" customHeight="1"/>
    <row r="126" ht="16" hidden="1" customHeight="1"/>
    <row r="127" ht="16" hidden="1" customHeight="1"/>
    <row r="128" ht="16" hidden="1" customHeight="1"/>
    <row r="129" ht="16" hidden="1" customHeight="1"/>
    <row r="130" ht="16" hidden="1" customHeight="1"/>
    <row r="131" ht="16" hidden="1" customHeight="1"/>
    <row r="132" ht="16" hidden="1" customHeight="1"/>
    <row r="133" ht="16" hidden="1" customHeight="1"/>
    <row r="134" ht="16" hidden="1" customHeight="1"/>
    <row r="135" ht="16" hidden="1" customHeight="1"/>
    <row r="136" ht="16" hidden="1" customHeight="1"/>
    <row r="137" ht="16" hidden="1" customHeight="1"/>
    <row r="138" ht="16" hidden="1" customHeight="1"/>
  </sheetData>
  <sheetProtection selectLockedCells="1"/>
  <mergeCells count="149">
    <mergeCell ref="D8:E8"/>
    <mergeCell ref="I8:J8"/>
    <mergeCell ref="D14:E14"/>
    <mergeCell ref="I14:J14"/>
    <mergeCell ref="D15:E15"/>
    <mergeCell ref="I15:J15"/>
    <mergeCell ref="D3:J3"/>
    <mergeCell ref="D9:E9"/>
    <mergeCell ref="I19:J19"/>
    <mergeCell ref="H1:T1"/>
    <mergeCell ref="B22:B43"/>
    <mergeCell ref="E40:H40"/>
    <mergeCell ref="K40:N40"/>
    <mergeCell ref="Q40:T40"/>
    <mergeCell ref="K26:N26"/>
    <mergeCell ref="Q26:T26"/>
    <mergeCell ref="E27:H27"/>
    <mergeCell ref="K27:N27"/>
    <mergeCell ref="Q27:T27"/>
    <mergeCell ref="E38:H38"/>
    <mergeCell ref="E39:H39"/>
    <mergeCell ref="B3:B19"/>
    <mergeCell ref="D4:E4"/>
    <mergeCell ref="I4:J4"/>
    <mergeCell ref="D5:E5"/>
    <mergeCell ref="I5:J5"/>
    <mergeCell ref="D6:E6"/>
    <mergeCell ref="I6:J6"/>
    <mergeCell ref="D7:E7"/>
    <mergeCell ref="I7:J7"/>
    <mergeCell ref="D16:E16"/>
    <mergeCell ref="I16:J16"/>
    <mergeCell ref="D17:E17"/>
    <mergeCell ref="B70:B91"/>
    <mergeCell ref="D70:H70"/>
    <mergeCell ref="J70:N70"/>
    <mergeCell ref="P70:T70"/>
    <mergeCell ref="E51:H51"/>
    <mergeCell ref="K51:N51"/>
    <mergeCell ref="Q51:T51"/>
    <mergeCell ref="E62:H62"/>
    <mergeCell ref="K62:N62"/>
    <mergeCell ref="Q62:T62"/>
    <mergeCell ref="Q73:T73"/>
    <mergeCell ref="E86:H86"/>
    <mergeCell ref="K86:N86"/>
    <mergeCell ref="Q86:T86"/>
    <mergeCell ref="Q90:T90"/>
    <mergeCell ref="E88:H88"/>
    <mergeCell ref="B46:B67"/>
    <mergeCell ref="D46:H46"/>
    <mergeCell ref="J46:N46"/>
    <mergeCell ref="P46:T46"/>
    <mergeCell ref="D48:H48"/>
    <mergeCell ref="J48:N48"/>
    <mergeCell ref="P48:T48"/>
    <mergeCell ref="E65:H65"/>
    <mergeCell ref="Q88:T88"/>
    <mergeCell ref="E89:H89"/>
    <mergeCell ref="K89:N89"/>
    <mergeCell ref="Q89:T89"/>
    <mergeCell ref="E63:H63"/>
    <mergeCell ref="K63:N63"/>
    <mergeCell ref="Q63:T63"/>
    <mergeCell ref="E64:H64"/>
    <mergeCell ref="K64:N64"/>
    <mergeCell ref="Q64:T64"/>
    <mergeCell ref="I9:J9"/>
    <mergeCell ref="I10:J10"/>
    <mergeCell ref="I11:J11"/>
    <mergeCell ref="I12:J12"/>
    <mergeCell ref="I13:J13"/>
    <mergeCell ref="K65:N65"/>
    <mergeCell ref="Q65:T65"/>
    <mergeCell ref="K38:N38"/>
    <mergeCell ref="Q38:T38"/>
    <mergeCell ref="K39:N39"/>
    <mergeCell ref="Q39:T39"/>
    <mergeCell ref="K25:N25"/>
    <mergeCell ref="Q25:T25"/>
    <mergeCell ref="K49:N49"/>
    <mergeCell ref="Q49:T49"/>
    <mergeCell ref="K50:N50"/>
    <mergeCell ref="Q50:T50"/>
    <mergeCell ref="J22:N22"/>
    <mergeCell ref="P22:T22"/>
    <mergeCell ref="J24:N24"/>
    <mergeCell ref="P24:T24"/>
    <mergeCell ref="I17:J17"/>
    <mergeCell ref="I18:J18"/>
    <mergeCell ref="K66:N66"/>
    <mergeCell ref="Q66:T66"/>
    <mergeCell ref="E42:H42"/>
    <mergeCell ref="K42:N42"/>
    <mergeCell ref="Q42:T42"/>
    <mergeCell ref="E41:H41"/>
    <mergeCell ref="K41:N41"/>
    <mergeCell ref="Q41:T41"/>
    <mergeCell ref="K90:N90"/>
    <mergeCell ref="K88:N88"/>
    <mergeCell ref="E87:H87"/>
    <mergeCell ref="K87:N87"/>
    <mergeCell ref="Q87:T87"/>
    <mergeCell ref="E74:H74"/>
    <mergeCell ref="K74:N74"/>
    <mergeCell ref="Q74:T74"/>
    <mergeCell ref="E75:H75"/>
    <mergeCell ref="K75:N75"/>
    <mergeCell ref="Q75:T75"/>
    <mergeCell ref="D72:H72"/>
    <mergeCell ref="J72:N72"/>
    <mergeCell ref="P72:T72"/>
    <mergeCell ref="E73:H73"/>
    <mergeCell ref="K73:N73"/>
    <mergeCell ref="E112:H112"/>
    <mergeCell ref="E111:H111"/>
    <mergeCell ref="E110:H110"/>
    <mergeCell ref="D109:H109"/>
    <mergeCell ref="E107:H107"/>
    <mergeCell ref="D10:E10"/>
    <mergeCell ref="D11:E11"/>
    <mergeCell ref="D12:E12"/>
    <mergeCell ref="D13:E13"/>
    <mergeCell ref="E90:H90"/>
    <mergeCell ref="E26:H26"/>
    <mergeCell ref="D19:E19"/>
    <mergeCell ref="E66:H66"/>
    <mergeCell ref="E49:H49"/>
    <mergeCell ref="E50:H50"/>
    <mergeCell ref="D22:H22"/>
    <mergeCell ref="D24:H24"/>
    <mergeCell ref="E25:H25"/>
    <mergeCell ref="D18:E18"/>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95" priority="68" operator="equal">
      <formula>0</formula>
    </cfRule>
  </conditionalFormatting>
  <conditionalFormatting sqref="K25:N27">
    <cfRule type="cellIs" dxfId="94" priority="67" operator="equal">
      <formula>0</formula>
    </cfRule>
  </conditionalFormatting>
  <conditionalFormatting sqref="Q25:T27">
    <cfRule type="cellIs" dxfId="93" priority="66" operator="equal">
      <formula>0</formula>
    </cfRule>
  </conditionalFormatting>
  <conditionalFormatting sqref="E49:H51">
    <cfRule type="cellIs" dxfId="92" priority="65" operator="equal">
      <formula>0</formula>
    </cfRule>
  </conditionalFormatting>
  <conditionalFormatting sqref="K49:N51">
    <cfRule type="cellIs" dxfId="91" priority="64" operator="equal">
      <formula>0</formula>
    </cfRule>
  </conditionalFormatting>
  <conditionalFormatting sqref="Q49:T51">
    <cfRule type="cellIs" dxfId="90" priority="63" operator="equal">
      <formula>0</formula>
    </cfRule>
  </conditionalFormatting>
  <conditionalFormatting sqref="E73:H75">
    <cfRule type="cellIs" dxfId="89" priority="62" operator="equal">
      <formula>0</formula>
    </cfRule>
  </conditionalFormatting>
  <conditionalFormatting sqref="K73:N75">
    <cfRule type="cellIs" dxfId="88" priority="61" operator="equal">
      <formula>0</formula>
    </cfRule>
  </conditionalFormatting>
  <conditionalFormatting sqref="E38:H42 K38:N42 Q38:T42 E62:H66 K62:N66 Q62:T66 E86:H90 K86:N90">
    <cfRule type="cellIs" dxfId="87" priority="60" operator="equal">
      <formula>0</formula>
    </cfRule>
  </conditionalFormatting>
  <conditionalFormatting sqref="U5:W17">
    <cfRule type="cellIs" dxfId="86" priority="58" operator="equal">
      <formula>0</formula>
    </cfRule>
  </conditionalFormatting>
  <conditionalFormatting sqref="U18:W19">
    <cfRule type="cellIs" dxfId="85" priority="56" operator="equal">
      <formula>0</formula>
    </cfRule>
  </conditionalFormatting>
  <conditionalFormatting sqref="Q73:T75">
    <cfRule type="cellIs" dxfId="84" priority="52" operator="equal">
      <formula>0</formula>
    </cfRule>
  </conditionalFormatting>
  <conditionalFormatting sqref="Q86:T90">
    <cfRule type="cellIs" dxfId="83" priority="51" operator="equal">
      <formula>0</formula>
    </cfRule>
  </conditionalFormatting>
  <conditionalFormatting sqref="F19:J19">
    <cfRule type="cellIs" dxfId="82" priority="32" operator="equal">
      <formula>0</formula>
    </cfRule>
  </conditionalFormatting>
  <conditionalFormatting sqref="F5:I5">
    <cfRule type="cellIs" dxfId="81" priority="26" operator="equal">
      <formula>0</formula>
    </cfRule>
  </conditionalFormatting>
  <conditionalFormatting sqref="F5:I5">
    <cfRule type="expression" dxfId="80" priority="25">
      <formula>ISERROR(F5)</formula>
    </cfRule>
  </conditionalFormatting>
  <conditionalFormatting sqref="F6:I9 F14:I16 F10:H13 F18:I18 F17:H17">
    <cfRule type="cellIs" dxfId="79" priority="24" operator="equal">
      <formula>0</formula>
    </cfRule>
  </conditionalFormatting>
  <conditionalFormatting sqref="F6:I9 F14:I16 F10:H13 F18:I18 F17:H17">
    <cfRule type="expression" dxfId="78" priority="23">
      <formula>ISERROR(F6)</formula>
    </cfRule>
  </conditionalFormatting>
  <conditionalFormatting sqref="I10">
    <cfRule type="cellIs" dxfId="77" priority="22" operator="equal">
      <formula>0</formula>
    </cfRule>
  </conditionalFormatting>
  <conditionalFormatting sqref="I10">
    <cfRule type="expression" dxfId="76" priority="21">
      <formula>ISERROR(I10)</formula>
    </cfRule>
  </conditionalFormatting>
  <conditionalFormatting sqref="I11">
    <cfRule type="cellIs" dxfId="75" priority="20" operator="equal">
      <formula>0</formula>
    </cfRule>
  </conditionalFormatting>
  <conditionalFormatting sqref="I11">
    <cfRule type="expression" dxfId="74" priority="19">
      <formula>ISERROR(I11)</formula>
    </cfRule>
  </conditionalFormatting>
  <conditionalFormatting sqref="I12">
    <cfRule type="cellIs" dxfId="73" priority="18" operator="equal">
      <formula>0</formula>
    </cfRule>
  </conditionalFormatting>
  <conditionalFormatting sqref="I12">
    <cfRule type="expression" dxfId="72" priority="17">
      <formula>ISERROR(I12)</formula>
    </cfRule>
  </conditionalFormatting>
  <conditionalFormatting sqref="I13">
    <cfRule type="cellIs" dxfId="71" priority="16" operator="equal">
      <formula>0</formula>
    </cfRule>
  </conditionalFormatting>
  <conditionalFormatting sqref="I13">
    <cfRule type="expression" dxfId="70" priority="15">
      <formula>ISERROR(I13)</formula>
    </cfRule>
  </conditionalFormatting>
  <conditionalFormatting sqref="I17">
    <cfRule type="cellIs" dxfId="69" priority="14" operator="equal">
      <formula>0</formula>
    </cfRule>
  </conditionalFormatting>
  <conditionalFormatting sqref="I17">
    <cfRule type="expression" dxfId="68" priority="13">
      <formula>ISERROR(I17)</formula>
    </cfRule>
  </conditionalFormatting>
  <conditionalFormatting sqref="E99:H100">
    <cfRule type="cellIs" dxfId="67" priority="12" operator="equal">
      <formula>0</formula>
    </cfRule>
  </conditionalFormatting>
  <conditionalFormatting sqref="K99:N100">
    <cfRule type="cellIs" dxfId="66" priority="11" operator="equal">
      <formula>0</formula>
    </cfRule>
  </conditionalFormatting>
  <conditionalFormatting sqref="Q99:T100">
    <cfRule type="cellIs" dxfId="65" priority="10" operator="equal">
      <formula>0</formula>
    </cfRule>
  </conditionalFormatting>
  <conditionalFormatting sqref="E106:H107">
    <cfRule type="cellIs" dxfId="64" priority="3" operator="equal">
      <formula>0</formula>
    </cfRule>
  </conditionalFormatting>
  <dataValidations count="4">
    <dataValidation type="list" allowBlank="1" showInputMessage="1" showErrorMessage="1" sqref="D5:D18" xr:uid="{00000000-0002-0000-0C00-000000000000}">
      <formula1>listExerciseType</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C00-000001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C00-000002000000}">
      <formula1>0</formula1>
    </dataValidation>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C00-000003000000}">
      <formula1>0</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tabColor rgb="FF800F20"/>
  </sheetPr>
  <dimension ref="A1:X138"/>
  <sheetViews>
    <sheetView showGridLines="0" topLeftCell="A42" zoomScale="60" zoomScaleNormal="60" zoomScaleSheetLayoutView="80" workbookViewId="0">
      <selection activeCell="S77" sqref="S77"/>
    </sheetView>
  </sheetViews>
  <sheetFormatPr baseColWidth="10" defaultColWidth="10.83203125" defaultRowHeight="0" customHeight="1"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121"/>
      <c r="B1" s="121"/>
      <c r="C1" s="121"/>
      <c r="D1" s="121"/>
      <c r="F1" s="99"/>
      <c r="H1" s="459">
        <v>7</v>
      </c>
      <c r="I1" s="459"/>
      <c r="J1" s="459"/>
      <c r="K1" s="459"/>
      <c r="L1" s="459"/>
      <c r="M1" s="459"/>
      <c r="N1" s="459"/>
      <c r="O1" s="459"/>
      <c r="P1" s="459"/>
      <c r="Q1" s="459"/>
      <c r="R1" s="459"/>
      <c r="S1" s="459"/>
      <c r="T1" s="459"/>
      <c r="U1" s="68"/>
    </row>
    <row r="2" spans="1:24" ht="15" customHeight="1" thickBot="1">
      <c r="A2" s="121"/>
      <c r="B2" s="121"/>
      <c r="C2" s="121"/>
      <c r="D2" s="121"/>
      <c r="E2" s="121"/>
      <c r="F2" s="121"/>
      <c r="G2" s="68"/>
      <c r="H2" s="68"/>
      <c r="I2" s="68"/>
      <c r="J2" s="68"/>
      <c r="K2" s="68"/>
      <c r="L2" s="68"/>
      <c r="M2" s="68"/>
      <c r="N2" s="68"/>
      <c r="O2" s="68"/>
      <c r="P2" s="68"/>
      <c r="Q2" s="68"/>
      <c r="R2" s="68"/>
      <c r="S2" s="68"/>
      <c r="T2" s="68"/>
      <c r="U2" s="68"/>
    </row>
    <row r="3" spans="1:24" ht="60" customHeight="1" thickBot="1">
      <c r="A3" s="121"/>
      <c r="B3" s="453">
        <f>H1</f>
        <v>7</v>
      </c>
      <c r="C3" s="121"/>
      <c r="D3" s="412" t="s">
        <v>75</v>
      </c>
      <c r="E3" s="413"/>
      <c r="F3" s="413"/>
      <c r="G3" s="413"/>
      <c r="H3" s="413"/>
      <c r="I3" s="413"/>
      <c r="J3" s="414"/>
      <c r="K3" s="117"/>
      <c r="L3" s="117"/>
      <c r="M3" s="117"/>
      <c r="N3" s="117"/>
      <c r="O3" s="117"/>
      <c r="P3" s="117"/>
      <c r="Q3" s="117"/>
      <c r="R3" s="117"/>
      <c r="S3" s="117"/>
      <c r="T3" s="117"/>
      <c r="U3" s="68"/>
      <c r="V3" s="68"/>
      <c r="W3" s="68"/>
      <c r="X3" s="68"/>
    </row>
    <row r="4" spans="1:24" ht="60" customHeight="1" thickBot="1">
      <c r="A4" s="121"/>
      <c r="B4" s="453"/>
      <c r="C4" s="121"/>
      <c r="D4" s="460" t="s">
        <v>74</v>
      </c>
      <c r="E4" s="461"/>
      <c r="F4" s="223" t="s">
        <v>42</v>
      </c>
      <c r="G4" s="223" t="s">
        <v>41</v>
      </c>
      <c r="H4" s="224" t="s">
        <v>68</v>
      </c>
      <c r="I4" s="418" t="s">
        <v>66</v>
      </c>
      <c r="J4" s="419"/>
      <c r="K4" s="117"/>
      <c r="L4" s="117"/>
      <c r="M4" s="117"/>
      <c r="N4" s="117"/>
      <c r="O4" s="117"/>
      <c r="P4" s="117"/>
      <c r="Q4" s="117"/>
      <c r="R4" s="117"/>
      <c r="S4" s="117"/>
      <c r="T4" s="117"/>
      <c r="U4" s="68"/>
      <c r="V4" s="68"/>
      <c r="W4" s="68"/>
      <c r="X4" s="68"/>
    </row>
    <row r="5" spans="1:24" ht="50" customHeight="1">
      <c r="A5" s="121"/>
      <c r="B5" s="453"/>
      <c r="C5" s="121"/>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117"/>
      <c r="M5" s="117"/>
      <c r="N5" s="117"/>
      <c r="O5" s="117"/>
      <c r="P5" s="117"/>
      <c r="Q5" s="123"/>
      <c r="R5" s="117"/>
      <c r="S5" s="117"/>
      <c r="T5" s="117"/>
      <c r="U5" s="68"/>
      <c r="V5" s="68"/>
      <c r="W5" s="68"/>
      <c r="X5" s="68"/>
    </row>
    <row r="6" spans="1:24" ht="50" customHeight="1">
      <c r="A6" s="121"/>
      <c r="B6" s="453"/>
      <c r="C6" s="121"/>
      <c r="D6" s="406" t="s">
        <v>70</v>
      </c>
      <c r="E6" s="407"/>
      <c r="F6" s="207">
        <f t="shared" ca="1" si="0"/>
        <v>0</v>
      </c>
      <c r="G6" s="67">
        <f t="shared" ca="1" si="0"/>
        <v>0</v>
      </c>
      <c r="H6" s="154">
        <f t="shared" ca="1" si="0"/>
        <v>0</v>
      </c>
      <c r="I6" s="410">
        <f t="shared" ca="1" si="0"/>
        <v>0</v>
      </c>
      <c r="J6" s="411"/>
      <c r="K6" s="117"/>
      <c r="L6" s="117"/>
      <c r="M6" s="117"/>
      <c r="N6" s="117"/>
      <c r="O6" s="117"/>
      <c r="P6" s="117"/>
      <c r="Q6" s="117"/>
      <c r="R6" s="117"/>
      <c r="S6" s="117"/>
      <c r="T6" s="117"/>
      <c r="U6" s="68"/>
      <c r="V6" s="68"/>
      <c r="W6" s="68"/>
      <c r="X6" s="68"/>
    </row>
    <row r="7" spans="1:24" ht="50" customHeight="1">
      <c r="A7" s="121"/>
      <c r="B7" s="453"/>
      <c r="C7" s="121"/>
      <c r="D7" s="406" t="s">
        <v>8</v>
      </c>
      <c r="E7" s="407"/>
      <c r="F7" s="207">
        <f t="shared" ca="1" si="0"/>
        <v>0</v>
      </c>
      <c r="G7" s="67">
        <f t="shared" ca="1" si="0"/>
        <v>0</v>
      </c>
      <c r="H7" s="154">
        <f t="shared" ca="1" si="0"/>
        <v>0</v>
      </c>
      <c r="I7" s="410">
        <f t="shared" ca="1" si="0"/>
        <v>0</v>
      </c>
      <c r="J7" s="411"/>
      <c r="K7" s="117"/>
      <c r="L7" s="117"/>
      <c r="M7" s="117"/>
      <c r="N7" s="117"/>
      <c r="O7" s="117"/>
      <c r="P7" s="117"/>
      <c r="Q7" s="117"/>
      <c r="R7" s="117"/>
      <c r="S7" s="117"/>
      <c r="T7" s="117"/>
      <c r="U7" s="68"/>
      <c r="V7" s="68"/>
      <c r="W7" s="68"/>
      <c r="X7" s="68"/>
    </row>
    <row r="8" spans="1:24" ht="50" customHeight="1">
      <c r="A8" s="121"/>
      <c r="B8" s="453"/>
      <c r="C8" s="121"/>
      <c r="D8" s="406" t="s">
        <v>5</v>
      </c>
      <c r="E8" s="407"/>
      <c r="F8" s="207">
        <f t="shared" ca="1" si="0"/>
        <v>0</v>
      </c>
      <c r="G8" s="67">
        <f t="shared" ca="1" si="0"/>
        <v>0</v>
      </c>
      <c r="H8" s="154">
        <f t="shared" ca="1" si="0"/>
        <v>0</v>
      </c>
      <c r="I8" s="410">
        <f t="shared" ca="1" si="0"/>
        <v>0</v>
      </c>
      <c r="J8" s="411"/>
      <c r="K8" s="117"/>
      <c r="L8" s="117"/>
      <c r="M8" s="117"/>
      <c r="N8" s="117"/>
      <c r="O8" s="117"/>
      <c r="P8" s="117"/>
      <c r="Q8" s="117"/>
      <c r="R8" s="117"/>
      <c r="S8" s="117"/>
      <c r="T8" s="117"/>
      <c r="U8" s="68"/>
      <c r="V8" s="68"/>
      <c r="W8" s="68"/>
      <c r="X8" s="68"/>
    </row>
    <row r="9" spans="1:24" ht="50" customHeight="1">
      <c r="A9" s="206"/>
      <c r="B9" s="453"/>
      <c r="C9" s="206"/>
      <c r="D9" s="406"/>
      <c r="E9" s="407"/>
      <c r="F9" s="207"/>
      <c r="G9" s="67"/>
      <c r="H9" s="154"/>
      <c r="I9" s="410"/>
      <c r="J9" s="411"/>
      <c r="K9" s="117"/>
      <c r="L9" s="117"/>
      <c r="M9" s="117"/>
      <c r="N9" s="117"/>
      <c r="O9" s="117"/>
      <c r="P9" s="117"/>
      <c r="Q9" s="117"/>
      <c r="R9" s="117"/>
      <c r="S9" s="117"/>
      <c r="T9" s="117"/>
      <c r="U9" s="68"/>
      <c r="V9" s="68"/>
      <c r="W9" s="68"/>
      <c r="X9" s="68"/>
    </row>
    <row r="10" spans="1:24" ht="50" customHeight="1">
      <c r="A10" s="206"/>
      <c r="B10" s="453"/>
      <c r="C10" s="206"/>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117"/>
      <c r="M10" s="117"/>
      <c r="N10" s="117"/>
      <c r="O10" s="117"/>
      <c r="P10" s="117"/>
      <c r="Q10" s="117"/>
      <c r="R10" s="117"/>
      <c r="S10" s="117"/>
      <c r="T10" s="117"/>
      <c r="U10" s="68"/>
      <c r="V10" s="68"/>
      <c r="W10" s="68"/>
      <c r="X10" s="68"/>
    </row>
    <row r="11" spans="1:24" ht="50" customHeight="1">
      <c r="A11" s="206"/>
      <c r="B11" s="453"/>
      <c r="C11" s="206"/>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117"/>
      <c r="M11" s="117"/>
      <c r="N11" s="117"/>
      <c r="O11" s="117"/>
      <c r="P11" s="117"/>
      <c r="Q11" s="117"/>
      <c r="R11" s="117"/>
      <c r="S11" s="117"/>
      <c r="T11" s="117"/>
      <c r="U11" s="68"/>
      <c r="V11" s="68"/>
      <c r="W11" s="68"/>
      <c r="X11" s="68"/>
    </row>
    <row r="12" spans="1:24" ht="50" customHeight="1">
      <c r="A12" s="206"/>
      <c r="B12" s="453"/>
      <c r="C12" s="206"/>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117"/>
      <c r="M12" s="117"/>
      <c r="N12" s="117"/>
      <c r="O12" s="117"/>
      <c r="P12" s="117"/>
      <c r="Q12" s="117"/>
      <c r="R12" s="117"/>
      <c r="S12" s="117"/>
      <c r="T12" s="117"/>
      <c r="U12" s="68"/>
      <c r="V12" s="68"/>
      <c r="W12" s="68"/>
      <c r="X12" s="68"/>
    </row>
    <row r="13" spans="1:24" ht="50" customHeight="1">
      <c r="A13" s="206"/>
      <c r="B13" s="453"/>
      <c r="C13" s="206"/>
      <c r="D13" s="406" t="s">
        <v>143</v>
      </c>
      <c r="E13" s="407"/>
      <c r="F13" s="207"/>
      <c r="G13" s="67"/>
      <c r="H13" s="154"/>
      <c r="I13" s="410"/>
      <c r="J13" s="411"/>
      <c r="K13" s="117"/>
      <c r="L13" s="117"/>
      <c r="M13" s="117"/>
      <c r="N13" s="117"/>
      <c r="O13" s="117"/>
      <c r="P13" s="117"/>
      <c r="Q13" s="117"/>
      <c r="R13" s="117"/>
      <c r="S13" s="117"/>
      <c r="T13" s="117"/>
      <c r="U13" s="68"/>
      <c r="V13" s="68"/>
      <c r="W13" s="68"/>
      <c r="X13" s="68"/>
    </row>
    <row r="14" spans="1:24" ht="50" customHeight="1">
      <c r="A14" s="121"/>
      <c r="B14" s="453"/>
      <c r="C14" s="121"/>
      <c r="D14" s="406"/>
      <c r="E14" s="407"/>
      <c r="F14" s="207"/>
      <c r="G14" s="67"/>
      <c r="H14" s="154"/>
      <c r="I14" s="410"/>
      <c r="J14" s="411"/>
      <c r="K14" s="117"/>
      <c r="L14" s="117"/>
      <c r="M14" s="117"/>
      <c r="N14" s="117"/>
      <c r="O14" s="117"/>
      <c r="P14" s="117"/>
      <c r="Q14" s="117"/>
      <c r="R14" s="117"/>
      <c r="S14" s="117"/>
      <c r="T14" s="117"/>
      <c r="U14" s="68"/>
      <c r="V14" s="68"/>
      <c r="W14" s="68"/>
      <c r="X14" s="68"/>
    </row>
    <row r="15" spans="1:24" ht="50" customHeight="1">
      <c r="A15" s="121"/>
      <c r="B15" s="453"/>
      <c r="C15" s="121"/>
      <c r="D15" s="406" t="s">
        <v>144</v>
      </c>
      <c r="E15" s="407"/>
      <c r="F15" s="207">
        <f>SUM(Q29:Q37)</f>
        <v>0</v>
      </c>
      <c r="G15" s="67">
        <f>Q41</f>
        <v>0</v>
      </c>
      <c r="H15" s="154">
        <f>Q40</f>
        <v>0</v>
      </c>
      <c r="I15" s="410">
        <f ca="1">Q38</f>
        <v>0</v>
      </c>
      <c r="J15" s="411"/>
      <c r="K15" s="117"/>
      <c r="L15" s="117"/>
      <c r="M15" s="117"/>
      <c r="N15" s="117"/>
      <c r="O15" s="117"/>
      <c r="P15" s="117"/>
      <c r="Q15" s="117"/>
      <c r="R15" s="117"/>
      <c r="S15" s="117"/>
      <c r="T15" s="117"/>
      <c r="U15" s="68"/>
      <c r="V15" s="68"/>
      <c r="W15" s="68"/>
      <c r="X15" s="68"/>
    </row>
    <row r="16" spans="1:24" ht="50" customHeight="1">
      <c r="A16" s="121"/>
      <c r="B16" s="453"/>
      <c r="C16" s="121"/>
      <c r="D16" s="406" t="s">
        <v>71</v>
      </c>
      <c r="E16" s="407"/>
      <c r="F16" s="207">
        <f>SUM(Q53:Q61)</f>
        <v>0</v>
      </c>
      <c r="G16" s="67">
        <f>SUM(R53:R61)</f>
        <v>0</v>
      </c>
      <c r="H16" s="154">
        <f>Q64</f>
        <v>0</v>
      </c>
      <c r="I16" s="410">
        <f ca="1">Q62</f>
        <v>0</v>
      </c>
      <c r="J16" s="411"/>
      <c r="K16" s="117"/>
      <c r="L16" s="117"/>
      <c r="M16" s="117"/>
      <c r="N16" s="117"/>
      <c r="O16" s="117"/>
      <c r="P16" s="117"/>
      <c r="Q16" s="117"/>
      <c r="R16" s="117"/>
      <c r="S16" s="117"/>
      <c r="T16" s="117"/>
      <c r="U16" s="68"/>
      <c r="V16" s="68"/>
      <c r="W16" s="68"/>
      <c r="X16" s="68"/>
    </row>
    <row r="17" spans="1:24" ht="50" customHeight="1" thickBot="1">
      <c r="A17" s="121"/>
      <c r="B17" s="453"/>
      <c r="C17" s="121"/>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117"/>
      <c r="M17" s="117"/>
      <c r="N17" s="117"/>
      <c r="O17" s="117"/>
      <c r="P17" s="117"/>
      <c r="Q17" s="117"/>
      <c r="R17" s="117"/>
      <c r="S17" s="117"/>
      <c r="T17" s="117"/>
      <c r="U17" s="68"/>
      <c r="V17" s="68"/>
      <c r="W17" s="68"/>
      <c r="X17" s="68"/>
    </row>
    <row r="18" spans="1:24" ht="50" customHeight="1" thickTop="1" thickBot="1">
      <c r="A18" s="121"/>
      <c r="B18" s="453"/>
      <c r="C18" s="121"/>
      <c r="D18" s="408" t="s">
        <v>64</v>
      </c>
      <c r="E18" s="409"/>
      <c r="F18" s="207">
        <f t="shared" ca="1" si="2"/>
        <v>0</v>
      </c>
      <c r="G18" s="67">
        <f t="shared" ca="1" si="2"/>
        <v>0</v>
      </c>
      <c r="H18" s="154">
        <f t="shared" ca="1" si="2"/>
        <v>0</v>
      </c>
      <c r="I18" s="410">
        <f t="shared" ca="1" si="2"/>
        <v>0</v>
      </c>
      <c r="J18" s="411"/>
      <c r="K18" s="117"/>
      <c r="L18" s="117"/>
      <c r="M18" s="117"/>
      <c r="N18" s="117"/>
      <c r="O18" s="117"/>
      <c r="P18" s="117"/>
      <c r="Q18" s="117"/>
      <c r="R18" s="117"/>
      <c r="S18" s="117"/>
      <c r="T18" s="117"/>
      <c r="U18" s="68"/>
      <c r="V18" s="68"/>
      <c r="W18" s="68"/>
      <c r="X18" s="68"/>
    </row>
    <row r="19" spans="1:24" ht="50" customHeight="1" thickTop="1" thickBot="1">
      <c r="A19" s="121"/>
      <c r="B19" s="453"/>
      <c r="C19" s="121"/>
      <c r="D19" s="454" t="s">
        <v>72</v>
      </c>
      <c r="E19" s="455"/>
      <c r="F19" s="219">
        <f ca="1">SUMIF(F5:F18,"&lt;&gt;#N/A")</f>
        <v>0</v>
      </c>
      <c r="G19" s="217">
        <f ca="1">SUMIF(G5:G18,"&lt;&gt;#N/A")</f>
        <v>0</v>
      </c>
      <c r="H19" s="218">
        <f ca="1">AVERAGEIF(H5:H18,"&lt;&gt;#N/A")</f>
        <v>0</v>
      </c>
      <c r="I19" s="456">
        <f ca="1">SUMIF(I5:I18,"&lt;&gt;#N/A")</f>
        <v>0</v>
      </c>
      <c r="J19" s="457"/>
      <c r="K19" s="117"/>
      <c r="L19" s="117"/>
      <c r="M19" s="117"/>
      <c r="N19" s="117"/>
      <c r="O19" s="117"/>
      <c r="P19" s="117"/>
      <c r="Q19" s="117"/>
      <c r="R19" s="117"/>
      <c r="S19" s="117"/>
      <c r="T19" s="117"/>
      <c r="U19" s="68"/>
      <c r="V19" s="68"/>
      <c r="W19" s="68"/>
      <c r="X19" s="68"/>
    </row>
    <row r="20" spans="1:24" ht="15" customHeight="1">
      <c r="A20" s="121"/>
      <c r="B20" s="121"/>
      <c r="C20" s="121"/>
      <c r="D20" s="121"/>
      <c r="E20" s="121"/>
      <c r="F20" s="121"/>
      <c r="G20" s="68"/>
      <c r="H20" s="68"/>
      <c r="I20" s="68"/>
      <c r="J20" s="68"/>
      <c r="K20" s="68"/>
      <c r="L20" s="68"/>
      <c r="M20" s="68"/>
      <c r="N20" s="68"/>
      <c r="O20" s="68"/>
      <c r="P20" s="68"/>
      <c r="Q20" s="68"/>
      <c r="R20" s="68"/>
      <c r="S20" s="68"/>
      <c r="T20" s="68"/>
      <c r="U20" s="68"/>
    </row>
    <row r="21" spans="1:24" ht="16"/>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VLOOKUP($H$1,tblProgramSchedule,MATCH("DAY " &amp; $B22 &amp; " / EXERCISE " &amp; D22,tblProgramScheduleColumnHeaders,0),0)</f>
        <v>COMPETITION SQUAT</v>
      </c>
      <c r="E24" s="395"/>
      <c r="F24" s="395"/>
      <c r="G24" s="395"/>
      <c r="H24" s="396"/>
      <c r="J24" s="394" t="str">
        <f>VLOOKUP($H$1,tblProgramSchedule,MATCH("DAY " &amp; $B22 &amp; " / EXERCISE " &amp; J22,tblProgramScheduleColumnHeaders,0),0)</f>
        <v>COMPETITION PRESS</v>
      </c>
      <c r="K24" s="395"/>
      <c r="L24" s="395"/>
      <c r="M24" s="395"/>
      <c r="N24" s="396"/>
      <c r="P24" s="394" t="str">
        <f>VLOOKUP($H$1,tblProgramSchedule,MATCH("DAY " &amp; $B22 &amp; " / EXERCISE " &amp; P22,tblProgramScheduleColumnHeaders,0),0)</f>
        <v>SUPPLEMENTAL DEAD LIFT- METHOD 1</v>
      </c>
      <c r="Q24" s="395"/>
      <c r="R24" s="395"/>
      <c r="S24" s="395"/>
      <c r="T24" s="396"/>
    </row>
    <row r="25" spans="1:24" ht="50" customHeight="1">
      <c r="B25" s="392"/>
      <c r="D25" s="69" t="s">
        <v>60</v>
      </c>
      <c r="E25" s="422" t="str">
        <f>VLOOKUP('WEEK 7'!$H$1,tblProgramExerciseDetails,MATCH(D24 &amp; " - " &amp; D25,tblProgramExerciseDetailsColumnHeaders,0),0)</f>
        <v>Squat with belt</v>
      </c>
      <c r="F25" s="398"/>
      <c r="G25" s="398"/>
      <c r="H25" s="399"/>
      <c r="J25" s="69" t="s">
        <v>60</v>
      </c>
      <c r="K25" s="422" t="str">
        <f>VLOOKUP('WEEK 7'!$H$1,tblProgramExerciseDetails,MATCH(J24 &amp; " - " &amp; J25,tblProgramExerciseDetailsColumnHeaders,0),0)</f>
        <v>Press with belt</v>
      </c>
      <c r="L25" s="398"/>
      <c r="M25" s="398"/>
      <c r="N25" s="399"/>
      <c r="P25" s="69" t="s">
        <v>60</v>
      </c>
      <c r="Q25" s="422" t="str">
        <f>VLOOKUP('WEEK 7'!$H$1,tblProgramExerciseDetails,MATCH(P24 &amp; " - " &amp; P25,tblProgramExerciseDetailsColumnHeaders,0),0)</f>
        <v>2" deficit DL</v>
      </c>
      <c r="R25" s="398"/>
      <c r="S25" s="398"/>
      <c r="T25" s="399"/>
    </row>
    <row r="26" spans="1:24" ht="50" customHeight="1">
      <c r="B26" s="392"/>
      <c r="D26" s="70" t="s">
        <v>59</v>
      </c>
      <c r="E26" s="458" t="str">
        <f>VLOOKUP('WEEK 7'!$H$1,tblProgramExerciseDetails,MATCH(D24 &amp; " - " &amp; D26,tblProgramExerciseDetailsColumnHeaders,0),0)</f>
        <v>Max 4-5 Min for Sets at RPE Over 7</v>
      </c>
      <c r="F26" s="401"/>
      <c r="G26" s="401"/>
      <c r="H26" s="402"/>
      <c r="J26" s="70" t="s">
        <v>59</v>
      </c>
      <c r="K26" s="458" t="str">
        <f>VLOOKUP('WEEK 7'!$H$1,tblProgramExerciseDetails,MATCH(J24 &amp; " - " &amp; J26,tblProgramExerciseDetailsColumnHeaders,0),0)</f>
        <v>Max 4-5 Min for Sets at RPE Over 7</v>
      </c>
      <c r="L26" s="401"/>
      <c r="M26" s="401"/>
      <c r="N26" s="402"/>
      <c r="P26" s="70" t="s">
        <v>59</v>
      </c>
      <c r="Q26" s="400" t="str">
        <f>PROGRAM!AD11</f>
        <v>Max 4-5 min for sets at RPE over 7</v>
      </c>
      <c r="R26" s="401"/>
      <c r="S26" s="401"/>
      <c r="T26" s="402"/>
    </row>
    <row r="27" spans="1:24" ht="125" customHeight="1">
      <c r="B27" s="392"/>
      <c r="D27" s="71" t="s">
        <v>58</v>
      </c>
      <c r="E27" s="432" t="str">
        <f>VLOOKUP('WEEK 7'!$H$1,tblProgramExerciseDetails,MATCH(D24 &amp; " - " &amp; D27,tblProgramExerciseDetailsColumnHeaders,0),0)</f>
        <v xml:space="preserve">•1 Rep @ RPE 8 (90-92% 1RM)
• 4 reps @ RPE 9 (86%1RM)
• Do 3 sets of 4 reps @ 80% </v>
      </c>
      <c r="F27" s="433"/>
      <c r="G27" s="433"/>
      <c r="H27" s="434"/>
      <c r="J27" s="71" t="s">
        <v>58</v>
      </c>
      <c r="K27" s="432" t="str">
        <f>VLOOKUP('WEEK 7'!$H$1,tblProgramExerciseDetails,MATCH(J24 &amp; " - " &amp; J27,tblProgramExerciseDetailsColumnHeaders,0),0)</f>
        <v xml:space="preserve">•1 Rep @ RPE 8 (90-92% 1RM)
• 4 reps @ RPE 9 (86%1RM)
• Do 3 sets of 4 reps @ 80% </v>
      </c>
      <c r="L27" s="433"/>
      <c r="M27" s="433"/>
      <c r="N27" s="434"/>
      <c r="P27" s="71" t="s">
        <v>58</v>
      </c>
      <c r="Q27" s="432" t="str">
        <f>PROGRAM!AE11</f>
        <v>•4 reps @ RPE 7 (81%)
•4 reps @ RPE 8 (84%)
•4 reps @ RPE 9 (86%) 
•-6% from 4 @ 9 x 2 sets of 4 reps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ht="16"/>
    <row r="45" spans="2:20" ht="16"/>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VLOOKUP($H$1,tblProgramSchedule,MATCH("DAY " &amp; $B46 &amp; " / EXERCISE " &amp; D46,tblProgramScheduleColumnHeaders,0),0)</f>
        <v>COMPETITION BENCH</v>
      </c>
      <c r="E48" s="395"/>
      <c r="F48" s="395"/>
      <c r="G48" s="395"/>
      <c r="H48" s="396"/>
      <c r="J48" s="394" t="str">
        <f>VLOOKUP($H$1,tblProgramSchedule,MATCH("DAY " &amp; $B46 &amp; " / EXERCISE " &amp; J46,tblProgramScheduleColumnHeaders,0),0)</f>
        <v>SUPPLEMENTAL SQUAT - METHOD 2</v>
      </c>
      <c r="K48" s="395"/>
      <c r="L48" s="395"/>
      <c r="M48" s="395"/>
      <c r="N48" s="396"/>
      <c r="P48" s="394" t="str">
        <f>VLOOKUP($H$1,tblProgramSchedule,MATCH("DAY " &amp; $B46 &amp; " / EXERCISE " &amp; P46,tblProgramScheduleColumnHeaders,0),0)</f>
        <v>SUPPLEMENTAL DEAD LIFT - METHOD 2</v>
      </c>
      <c r="Q48" s="395"/>
      <c r="R48" s="395"/>
      <c r="S48" s="395"/>
      <c r="T48" s="396"/>
    </row>
    <row r="49" spans="2:20" ht="50" customHeight="1">
      <c r="B49" s="392"/>
      <c r="D49" s="69" t="s">
        <v>60</v>
      </c>
      <c r="E49" s="422" t="str">
        <f>VLOOKUP('WEEK 7'!$H$1,tblProgramExerciseDetails,MATCH(D48 &amp; " - " &amp; D49,tblProgramExerciseDetailsColumnHeaders,0),0)</f>
        <v>Bench with 1-Sec Pause</v>
      </c>
      <c r="F49" s="398"/>
      <c r="G49" s="398"/>
      <c r="H49" s="399"/>
      <c r="J49" s="69" t="s">
        <v>60</v>
      </c>
      <c r="K49" s="422" t="str">
        <f>VLOOKUP('WEEK 7'!$H$1,tblProgramExerciseDetails,MATCH(J48 &amp; " - " &amp; J49,tblProgramExerciseDetailsColumnHeaders,0),0)</f>
        <v>HBBS or SSB Squat</v>
      </c>
      <c r="L49" s="398"/>
      <c r="M49" s="398"/>
      <c r="N49" s="399"/>
      <c r="P49" s="69" t="s">
        <v>60</v>
      </c>
      <c r="Q49" s="422" t="str">
        <f>VLOOKUP('WEEK 7'!$H$1,tblProgramExerciseDetails,MATCH(P48 &amp; " - " &amp; P49,tblProgramExerciseDetailsColumnHeaders,0),0)</f>
        <v>Pendlay Row</v>
      </c>
      <c r="R49" s="398"/>
      <c r="S49" s="398"/>
      <c r="T49" s="399"/>
    </row>
    <row r="50" spans="2:20" ht="50" customHeight="1">
      <c r="B50" s="392"/>
      <c r="D50" s="70" t="s">
        <v>59</v>
      </c>
      <c r="E50" s="458" t="str">
        <f>VLOOKUP('WEEK 7'!$H$1,tblProgramExerciseDetails,MATCH(D48 &amp; " - " &amp; D50,tblProgramExerciseDetailsColumnHeaders,0),0)</f>
        <v>Max 4-5 Min for Sets at RPE Over 7</v>
      </c>
      <c r="F50" s="401"/>
      <c r="G50" s="401"/>
      <c r="H50" s="402"/>
      <c r="J50" s="70" t="s">
        <v>59</v>
      </c>
      <c r="K50" s="458" t="str">
        <f>VLOOKUP('WEEK 7'!$H$1,tblProgramExerciseDetails,MATCH(J48 &amp; " - " &amp; J50,tblProgramExerciseDetailsColumnHeaders,0),0)</f>
        <v>Max 3-4 Min for Sets &gt; RPE 7</v>
      </c>
      <c r="L50" s="401"/>
      <c r="M50" s="401"/>
      <c r="N50" s="402"/>
      <c r="P50" s="70" t="s">
        <v>59</v>
      </c>
      <c r="Q50" s="458" t="str">
        <f>VLOOKUP('WEEK 7'!$H$1,tblProgramExerciseDetails,MATCH(P48 &amp; " - " &amp; P50,tblProgramExerciseDetailsColumnHeaders,0),0)</f>
        <v>Max 3-4 Min for Sets &gt; RPE 7</v>
      </c>
      <c r="R50" s="401"/>
      <c r="S50" s="401"/>
      <c r="T50" s="402"/>
    </row>
    <row r="51" spans="2:20" ht="100" customHeight="1">
      <c r="B51" s="392"/>
      <c r="D51" s="71" t="s">
        <v>58</v>
      </c>
      <c r="E51" s="432" t="str">
        <f>VLOOKUP('WEEK 7'!$H$1,tblProgramExerciseDetails,MATCH(D48 &amp; " - " &amp; D51,tblProgramExerciseDetailsColumnHeaders,0),0)</f>
        <v xml:space="preserve">•1 Rep @ RPE 8 (90-92% 1RM)
• 4 reps @ RPE 9 (86%1RM)
• Do 3 sets of 4 reps @ 82% </v>
      </c>
      <c r="F51" s="433"/>
      <c r="G51" s="433"/>
      <c r="H51" s="434"/>
      <c r="J51" s="71" t="s">
        <v>58</v>
      </c>
      <c r="K51" s="432" t="str">
        <f>VLOOKUP('WEEK 7'!$H$1,tblProgramExerciseDetails,MATCH(J48 &amp; " - " &amp; J51,tblProgramExerciseDetailsColumnHeaders,0),0)</f>
        <v>•8 reps @ RPE 7
•8 reps @ RPE 8
• 8 reps @ RPE 9
• Do 2 sets of 8 within 10% of 8 @ 9</v>
      </c>
      <c r="L51" s="433"/>
      <c r="M51" s="433"/>
      <c r="N51" s="434"/>
      <c r="P51" s="71" t="s">
        <v>58</v>
      </c>
      <c r="Q51" s="432" t="str">
        <f>VLOOKUP('WEEK 7'!$H$1,tblProgramExerciseDetails,MATCH(P48 &amp; " - " &amp; P51,tblProgramExerciseDetailsColumnHeaders,0),0)</f>
        <v>• 11 reps @ 6
•11 reps @ 7
•11 reps @ 8
• Repeat 11 @ 8 x 3 sets of 11</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ref="H54:H61" si="6">IF(ISNUMBER(E54),E54/E$62,"")</f>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ht="16"/>
    <row r="69" spans="2:20" ht="16"/>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VLOOKUP($H$1,tblProgramSchedule,MATCH("DAY " &amp; $B70 &amp; " / EXERCISE " &amp; D70,tblProgramScheduleColumnHeaders,0),0)</f>
        <v>COMPETITION DEAD LIFT</v>
      </c>
      <c r="E72" s="395"/>
      <c r="F72" s="395"/>
      <c r="G72" s="395"/>
      <c r="H72" s="396"/>
      <c r="J72" s="394" t="str">
        <f>VLOOKUP($H$1,tblProgramSchedule,MATCH("DAY " &amp; $B70 &amp; " / EXERCISE " &amp; J70,tblProgramScheduleColumnHeaders,0),0)</f>
        <v>SUPPLEMENTAL  BENCH- METHOD 3</v>
      </c>
      <c r="K72" s="395"/>
      <c r="L72" s="395"/>
      <c r="M72" s="395"/>
      <c r="N72" s="396"/>
      <c r="P72" s="394" t="str">
        <f>VLOOKUP($H$1,tblProgramSchedule,MATCH("DAY " &amp; $B70 &amp; " / EXERCISE " &amp; P70,tblProgramScheduleColumnHeaders,0),0)</f>
        <v>SUPPLEMENTAL SQUAT - METHOD 1</v>
      </c>
      <c r="Q72" s="395"/>
      <c r="R72" s="395"/>
      <c r="S72" s="395"/>
      <c r="T72" s="396"/>
    </row>
    <row r="73" spans="2:20" ht="200" customHeight="1">
      <c r="B73" s="392"/>
      <c r="D73" s="69" t="s">
        <v>60</v>
      </c>
      <c r="E73" s="422" t="str">
        <f>VLOOKUP('WEEK 7'!$H$1,tblProgramExerciseDetails,MATCH(D72 &amp; " - " &amp; D73,tblProgramExerciseDetailsColumnHeaders,0),0)</f>
        <v>Deadlift with belt</v>
      </c>
      <c r="F73" s="398"/>
      <c r="G73" s="398"/>
      <c r="H73" s="399"/>
      <c r="J73" s="69" t="s">
        <v>60</v>
      </c>
      <c r="K73" s="397" t="str">
        <f>PROGRAM!AF11</f>
        <v>2ct paused bench</v>
      </c>
      <c r="L73" s="398"/>
      <c r="M73" s="398"/>
      <c r="N73" s="399"/>
      <c r="P73" s="69" t="s">
        <v>60</v>
      </c>
      <c r="Q73" s="397" t="str">
        <f>PROGRAM!T11</f>
        <v>2ct Paused Squat</v>
      </c>
      <c r="R73" s="398"/>
      <c r="S73" s="398"/>
      <c r="T73" s="399"/>
    </row>
    <row r="74" spans="2:20" ht="50" customHeight="1">
      <c r="B74" s="392"/>
      <c r="D74" s="70" t="s">
        <v>59</v>
      </c>
      <c r="E74" s="458" t="str">
        <f>VLOOKUP('WEEK 7'!$H$1,tblProgramExerciseDetails,MATCH(D72 &amp; " - " &amp; D74,tblProgramExerciseDetailsColumnHeaders,0),0)</f>
        <v>Max 4-5 Min for Sets at RPE Over 7</v>
      </c>
      <c r="F74" s="401"/>
      <c r="G74" s="401"/>
      <c r="H74" s="402"/>
      <c r="J74" s="70" t="s">
        <v>59</v>
      </c>
      <c r="K74" s="400" t="str">
        <f>PROGRAM!AG11</f>
        <v>Max 4-5 min for sets at RPE over 7</v>
      </c>
      <c r="L74" s="401"/>
      <c r="M74" s="401"/>
      <c r="N74" s="402"/>
      <c r="P74" s="70" t="s">
        <v>59</v>
      </c>
      <c r="Q74" s="400" t="str">
        <f>PROGRAM!U11</f>
        <v>Max 4-5 min for sets at RPE over 7</v>
      </c>
      <c r="R74" s="401"/>
      <c r="S74" s="401"/>
      <c r="T74" s="402"/>
    </row>
    <row r="75" spans="2:20" ht="100" customHeight="1">
      <c r="B75" s="392"/>
      <c r="D75" s="71" t="s">
        <v>58</v>
      </c>
      <c r="E75" s="432" t="str">
        <f>VLOOKUP('WEEK 7'!$H$1,tblProgramExerciseDetails,MATCH(D72 &amp; " - " &amp; D75,tblProgramExerciseDetailsColumnHeaders,0),0)</f>
        <v xml:space="preserve">•1 Rep @ RPE 8 (90-92% 1RM)
• 4 reps @ RPE 9 (86%1RM)
• Do 2 sets of 4 reps @ 80% </v>
      </c>
      <c r="F75" s="433"/>
      <c r="G75" s="433"/>
      <c r="H75" s="434"/>
      <c r="J75" s="71" t="s">
        <v>58</v>
      </c>
      <c r="K75" s="464" t="str">
        <f>PROGRAM!AH11</f>
        <v>•1 rep @ RPE 8 (90-93%)
•78% e1RM x 4 reps x 4 sets</v>
      </c>
      <c r="L75" s="433"/>
      <c r="M75" s="433"/>
      <c r="N75" s="434"/>
      <c r="P75" s="71" t="s">
        <v>58</v>
      </c>
      <c r="Q75" s="464" t="str">
        <f>PROGRAM!V11</f>
        <v>•4 reps @ RPE 7 (81%)
•4 reps @ RPE 8 (84%)
•4 reps @ RPE 9 (86%) 
•-8% from 4 @ 9 x 3 sets of 4 reps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ref="H78:H85" si="9">IF(ISNUMBER(E78),E78/E$86,"")</f>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ht="16"/>
    <row r="93" spans="2:20" ht="16"/>
    <row r="94" spans="2:20" ht="16" customHeight="1"/>
    <row r="95" spans="2:20" ht="16" customHeight="1"/>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ht="16" customHeight="1">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397" t="str">
        <f>PROGRAM!AO11</f>
        <v>35 min steady state @ RPE 6 1x/wk
16 minutes HIIT (20s sprint @ 10, 100s rest) 1x/wk</v>
      </c>
      <c r="F99" s="398"/>
      <c r="G99" s="398"/>
      <c r="H99" s="399"/>
      <c r="J99" s="235" t="s">
        <v>162</v>
      </c>
      <c r="K99" s="397" t="str">
        <f>PROGRAM!AP11</f>
        <v>4  sets of rows or pull ups x 12-15 reps @ RPE 8, 2x/wk</v>
      </c>
      <c r="L99" s="398"/>
      <c r="M99" s="398"/>
      <c r="N99" s="399"/>
      <c r="P99" s="235" t="s">
        <v>162</v>
      </c>
      <c r="Q99" s="397" t="str">
        <f>PROGRAM!AQ11</f>
        <v>7 min ab work AMRAP 2x/wk</v>
      </c>
      <c r="R99" s="398"/>
      <c r="S99" s="398"/>
      <c r="T99" s="399"/>
    </row>
    <row r="100" spans="2:20" ht="80" customHeight="1">
      <c r="B100" s="392"/>
      <c r="D100" s="236" t="s">
        <v>161</v>
      </c>
      <c r="E100" s="400">
        <f>PROGRAM!AD312</f>
        <v>0</v>
      </c>
      <c r="F100" s="401"/>
      <c r="G100" s="401"/>
      <c r="H100" s="402"/>
      <c r="J100" s="236" t="s">
        <v>161</v>
      </c>
      <c r="K100" s="400">
        <f>PROGRAM!AM312</f>
        <v>0</v>
      </c>
      <c r="L100" s="401"/>
      <c r="M100" s="401"/>
      <c r="N100" s="402"/>
      <c r="P100" s="236" t="s">
        <v>161</v>
      </c>
      <c r="Q100" s="400">
        <f>PROGRAM!AA312</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397" t="str">
        <f>PROGRAM!AR11</f>
        <v>4 sets of triceps press downs 12-15 reps @ RPE 8 2x/wk
4 sets of biceps curls 12-15 reps @ RPE 8 2x/wk</v>
      </c>
      <c r="F106" s="398"/>
      <c r="G106" s="398"/>
      <c r="H106" s="399"/>
    </row>
    <row r="107" spans="2:20" ht="80" customHeight="1">
      <c r="B107" s="392"/>
      <c r="D107" s="236" t="s">
        <v>161</v>
      </c>
      <c r="E107" s="400">
        <f>PROGRAM!AD43</f>
        <v>0</v>
      </c>
      <c r="F107" s="401"/>
      <c r="G107" s="401"/>
      <c r="H107" s="402"/>
    </row>
    <row r="108" spans="2:20" ht="80" customHeight="1"/>
    <row r="109" spans="2:20" ht="16"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ht="16" hidden="1" customHeight="1"/>
    <row r="114" ht="16" hidden="1" customHeight="1"/>
    <row r="115" ht="16" hidden="1" customHeight="1"/>
    <row r="116" ht="16" hidden="1" customHeight="1"/>
    <row r="117" ht="16" hidden="1" customHeight="1"/>
    <row r="118" ht="16" hidden="1" customHeight="1"/>
    <row r="119" ht="16" hidden="1" customHeight="1"/>
    <row r="120" ht="16" hidden="1" customHeight="1"/>
    <row r="121" ht="16" hidden="1" customHeight="1"/>
    <row r="122" ht="16" hidden="1" customHeight="1"/>
    <row r="123" ht="16" hidden="1" customHeight="1"/>
    <row r="124" ht="16" hidden="1" customHeight="1"/>
    <row r="125" ht="16" hidden="1" customHeight="1"/>
    <row r="126" ht="16" hidden="1" customHeight="1"/>
    <row r="127" ht="16" hidden="1" customHeight="1"/>
    <row r="128" ht="16" hidden="1" customHeight="1"/>
    <row r="129" ht="16" hidden="1" customHeight="1"/>
    <row r="130" ht="16" hidden="1" customHeight="1"/>
    <row r="131" ht="16" hidden="1" customHeight="1"/>
    <row r="132" ht="16" hidden="1" customHeight="1"/>
    <row r="133" ht="16" hidden="1" customHeight="1"/>
    <row r="134" ht="16" hidden="1" customHeight="1"/>
    <row r="135" ht="16" hidden="1" customHeight="1"/>
    <row r="136" ht="16" hidden="1" customHeight="1"/>
    <row r="137" ht="16" hidden="1" customHeight="1"/>
    <row r="138" ht="16" hidden="1" customHeight="1"/>
  </sheetData>
  <sheetProtection selectLockedCells="1"/>
  <mergeCells count="149">
    <mergeCell ref="D8:E8"/>
    <mergeCell ref="I8:J8"/>
    <mergeCell ref="D14:E14"/>
    <mergeCell ref="I14:J14"/>
    <mergeCell ref="D15:E15"/>
    <mergeCell ref="I15:J15"/>
    <mergeCell ref="D3:J3"/>
    <mergeCell ref="D9:E9"/>
    <mergeCell ref="I19:J19"/>
    <mergeCell ref="H1:T1"/>
    <mergeCell ref="B22:B43"/>
    <mergeCell ref="E40:H40"/>
    <mergeCell ref="K40:N40"/>
    <mergeCell ref="Q40:T40"/>
    <mergeCell ref="K26:N26"/>
    <mergeCell ref="Q26:T26"/>
    <mergeCell ref="E27:H27"/>
    <mergeCell ref="K27:N27"/>
    <mergeCell ref="Q27:T27"/>
    <mergeCell ref="E38:H38"/>
    <mergeCell ref="E39:H39"/>
    <mergeCell ref="B3:B19"/>
    <mergeCell ref="D4:E4"/>
    <mergeCell ref="I4:J4"/>
    <mergeCell ref="D5:E5"/>
    <mergeCell ref="I5:J5"/>
    <mergeCell ref="D6:E6"/>
    <mergeCell ref="I6:J6"/>
    <mergeCell ref="D7:E7"/>
    <mergeCell ref="I7:J7"/>
    <mergeCell ref="D16:E16"/>
    <mergeCell ref="I16:J16"/>
    <mergeCell ref="D17:E17"/>
    <mergeCell ref="B70:B91"/>
    <mergeCell ref="D70:H70"/>
    <mergeCell ref="J70:N70"/>
    <mergeCell ref="P70:T70"/>
    <mergeCell ref="E51:H51"/>
    <mergeCell ref="K51:N51"/>
    <mergeCell ref="Q51:T51"/>
    <mergeCell ref="E62:H62"/>
    <mergeCell ref="K62:N62"/>
    <mergeCell ref="Q62:T62"/>
    <mergeCell ref="Q73:T73"/>
    <mergeCell ref="E86:H86"/>
    <mergeCell ref="K86:N86"/>
    <mergeCell ref="Q86:T86"/>
    <mergeCell ref="Q90:T90"/>
    <mergeCell ref="E88:H88"/>
    <mergeCell ref="B46:B67"/>
    <mergeCell ref="D46:H46"/>
    <mergeCell ref="J46:N46"/>
    <mergeCell ref="P46:T46"/>
    <mergeCell ref="D48:H48"/>
    <mergeCell ref="J48:N48"/>
    <mergeCell ref="P48:T48"/>
    <mergeCell ref="E65:H65"/>
    <mergeCell ref="Q88:T88"/>
    <mergeCell ref="E89:H89"/>
    <mergeCell ref="K89:N89"/>
    <mergeCell ref="Q89:T89"/>
    <mergeCell ref="E63:H63"/>
    <mergeCell ref="K63:N63"/>
    <mergeCell ref="Q63:T63"/>
    <mergeCell ref="E64:H64"/>
    <mergeCell ref="K64:N64"/>
    <mergeCell ref="Q64:T64"/>
    <mergeCell ref="I9:J9"/>
    <mergeCell ref="I10:J10"/>
    <mergeCell ref="I11:J11"/>
    <mergeCell ref="I12:J12"/>
    <mergeCell ref="I13:J13"/>
    <mergeCell ref="K65:N65"/>
    <mergeCell ref="Q65:T65"/>
    <mergeCell ref="K38:N38"/>
    <mergeCell ref="Q38:T38"/>
    <mergeCell ref="K39:N39"/>
    <mergeCell ref="Q39:T39"/>
    <mergeCell ref="K25:N25"/>
    <mergeCell ref="Q25:T25"/>
    <mergeCell ref="K49:N49"/>
    <mergeCell ref="Q49:T49"/>
    <mergeCell ref="K50:N50"/>
    <mergeCell ref="Q50:T50"/>
    <mergeCell ref="J22:N22"/>
    <mergeCell ref="P22:T22"/>
    <mergeCell ref="J24:N24"/>
    <mergeCell ref="P24:T24"/>
    <mergeCell ref="I17:J17"/>
    <mergeCell ref="I18:J18"/>
    <mergeCell ref="K66:N66"/>
    <mergeCell ref="Q66:T66"/>
    <mergeCell ref="E42:H42"/>
    <mergeCell ref="K42:N42"/>
    <mergeCell ref="Q42:T42"/>
    <mergeCell ref="E41:H41"/>
    <mergeCell ref="K41:N41"/>
    <mergeCell ref="Q41:T41"/>
    <mergeCell ref="K90:N90"/>
    <mergeCell ref="K88:N88"/>
    <mergeCell ref="E87:H87"/>
    <mergeCell ref="K87:N87"/>
    <mergeCell ref="Q87:T87"/>
    <mergeCell ref="E74:H74"/>
    <mergeCell ref="K74:N74"/>
    <mergeCell ref="Q74:T74"/>
    <mergeCell ref="E75:H75"/>
    <mergeCell ref="K75:N75"/>
    <mergeCell ref="Q75:T75"/>
    <mergeCell ref="D72:H72"/>
    <mergeCell ref="J72:N72"/>
    <mergeCell ref="P72:T72"/>
    <mergeCell ref="E73:H73"/>
    <mergeCell ref="K73:N73"/>
    <mergeCell ref="E112:H112"/>
    <mergeCell ref="E111:H111"/>
    <mergeCell ref="E110:H110"/>
    <mergeCell ref="D109:H109"/>
    <mergeCell ref="E107:H107"/>
    <mergeCell ref="D10:E10"/>
    <mergeCell ref="D11:E11"/>
    <mergeCell ref="D12:E12"/>
    <mergeCell ref="D13:E13"/>
    <mergeCell ref="E90:H90"/>
    <mergeCell ref="E26:H26"/>
    <mergeCell ref="D19:E19"/>
    <mergeCell ref="E66:H66"/>
    <mergeCell ref="E49:H49"/>
    <mergeCell ref="E50:H50"/>
    <mergeCell ref="D22:H22"/>
    <mergeCell ref="D24:H24"/>
    <mergeCell ref="E25:H25"/>
    <mergeCell ref="D18:E18"/>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63" priority="68" operator="equal">
      <formula>0</formula>
    </cfRule>
  </conditionalFormatting>
  <conditionalFormatting sqref="K25:N27">
    <cfRule type="cellIs" dxfId="62" priority="67" operator="equal">
      <formula>0</formula>
    </cfRule>
  </conditionalFormatting>
  <conditionalFormatting sqref="Q25:T27">
    <cfRule type="cellIs" dxfId="61" priority="66" operator="equal">
      <formula>0</formula>
    </cfRule>
  </conditionalFormatting>
  <conditionalFormatting sqref="E49:H51">
    <cfRule type="cellIs" dxfId="60" priority="65" operator="equal">
      <formula>0</formula>
    </cfRule>
  </conditionalFormatting>
  <conditionalFormatting sqref="K49:N51">
    <cfRule type="cellIs" dxfId="59" priority="64" operator="equal">
      <formula>0</formula>
    </cfRule>
  </conditionalFormatting>
  <conditionalFormatting sqref="Q49:T51">
    <cfRule type="cellIs" dxfId="58" priority="63" operator="equal">
      <formula>0</formula>
    </cfRule>
  </conditionalFormatting>
  <conditionalFormatting sqref="E73:H75">
    <cfRule type="cellIs" dxfId="57" priority="62" operator="equal">
      <formula>0</formula>
    </cfRule>
  </conditionalFormatting>
  <conditionalFormatting sqref="K73:N75">
    <cfRule type="cellIs" dxfId="56" priority="61" operator="equal">
      <formula>0</formula>
    </cfRule>
  </conditionalFormatting>
  <conditionalFormatting sqref="E38:H42 K38:N42 Q38:T42 E62:H66 K62:N66 Q62:T66 E86:H90 K86:N90">
    <cfRule type="cellIs" dxfId="55" priority="60" operator="equal">
      <formula>0</formula>
    </cfRule>
  </conditionalFormatting>
  <conditionalFormatting sqref="U5:W17">
    <cfRule type="cellIs" dxfId="54" priority="58" operator="equal">
      <formula>0</formula>
    </cfRule>
  </conditionalFormatting>
  <conditionalFormatting sqref="U18:W19">
    <cfRule type="cellIs" dxfId="53" priority="56" operator="equal">
      <formula>0</formula>
    </cfRule>
  </conditionalFormatting>
  <conditionalFormatting sqref="Q73:T75">
    <cfRule type="cellIs" dxfId="52" priority="52" operator="equal">
      <formula>0</formula>
    </cfRule>
  </conditionalFormatting>
  <conditionalFormatting sqref="Q86:T90">
    <cfRule type="cellIs" dxfId="51" priority="51" operator="equal">
      <formula>0</formula>
    </cfRule>
  </conditionalFormatting>
  <conditionalFormatting sqref="F19:J19">
    <cfRule type="cellIs" dxfId="50" priority="32" operator="equal">
      <formula>0</formula>
    </cfRule>
  </conditionalFormatting>
  <conditionalFormatting sqref="F5:I5">
    <cfRule type="cellIs" dxfId="49" priority="26" operator="equal">
      <formula>0</formula>
    </cfRule>
  </conditionalFormatting>
  <conditionalFormatting sqref="F5:I5">
    <cfRule type="expression" dxfId="48" priority="25">
      <formula>ISERROR(F5)</formula>
    </cfRule>
  </conditionalFormatting>
  <conditionalFormatting sqref="F6:I9 F14:I16 F10:H13 F18:I18 F17:H17">
    <cfRule type="cellIs" dxfId="47" priority="24" operator="equal">
      <formula>0</formula>
    </cfRule>
  </conditionalFormatting>
  <conditionalFormatting sqref="F6:I9 F14:I16 F10:H13 F18:I18 F17:H17">
    <cfRule type="expression" dxfId="46" priority="23">
      <formula>ISERROR(F6)</formula>
    </cfRule>
  </conditionalFormatting>
  <conditionalFormatting sqref="I10">
    <cfRule type="cellIs" dxfId="45" priority="22" operator="equal">
      <formula>0</formula>
    </cfRule>
  </conditionalFormatting>
  <conditionalFormatting sqref="I10">
    <cfRule type="expression" dxfId="44" priority="21">
      <formula>ISERROR(I10)</formula>
    </cfRule>
  </conditionalFormatting>
  <conditionalFormatting sqref="I11">
    <cfRule type="cellIs" dxfId="43" priority="20" operator="equal">
      <formula>0</formula>
    </cfRule>
  </conditionalFormatting>
  <conditionalFormatting sqref="I11">
    <cfRule type="expression" dxfId="42" priority="19">
      <formula>ISERROR(I11)</formula>
    </cfRule>
  </conditionalFormatting>
  <conditionalFormatting sqref="I12">
    <cfRule type="cellIs" dxfId="41" priority="18" operator="equal">
      <formula>0</formula>
    </cfRule>
  </conditionalFormatting>
  <conditionalFormatting sqref="I12">
    <cfRule type="expression" dxfId="40" priority="17">
      <formula>ISERROR(I12)</formula>
    </cfRule>
  </conditionalFormatting>
  <conditionalFormatting sqref="I13">
    <cfRule type="cellIs" dxfId="39" priority="16" operator="equal">
      <formula>0</formula>
    </cfRule>
  </conditionalFormatting>
  <conditionalFormatting sqref="I13">
    <cfRule type="expression" dxfId="38" priority="15">
      <formula>ISERROR(I13)</formula>
    </cfRule>
  </conditionalFormatting>
  <conditionalFormatting sqref="I17">
    <cfRule type="cellIs" dxfId="37" priority="14" operator="equal">
      <formula>0</formula>
    </cfRule>
  </conditionalFormatting>
  <conditionalFormatting sqref="I17">
    <cfRule type="expression" dxfId="36" priority="13">
      <formula>ISERROR(I17)</formula>
    </cfRule>
  </conditionalFormatting>
  <conditionalFormatting sqref="E99:H100">
    <cfRule type="cellIs" dxfId="35" priority="12" operator="equal">
      <formula>0</formula>
    </cfRule>
  </conditionalFormatting>
  <conditionalFormatting sqref="K99:N100">
    <cfRule type="cellIs" dxfId="34" priority="11" operator="equal">
      <formula>0</formula>
    </cfRule>
  </conditionalFormatting>
  <conditionalFormatting sqref="Q99:T100">
    <cfRule type="cellIs" dxfId="33" priority="10" operator="equal">
      <formula>0</formula>
    </cfRule>
  </conditionalFormatting>
  <conditionalFormatting sqref="E106:H107">
    <cfRule type="cellIs" dxfId="32" priority="3" operator="equal">
      <formula>0</formula>
    </cfRule>
  </conditionalFormatting>
  <dataValidations count="4">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D00-000000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D00-000001000000}">
      <formula1>0</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D00-000002000000}">
      <formula1>0</formula1>
    </dataValidation>
    <dataValidation type="list" allowBlank="1" showInputMessage="1" showErrorMessage="1" sqref="D5:D18" xr:uid="{00000000-0002-0000-0D00-000003000000}">
      <formula1>listExerciseType</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800F20"/>
  </sheetPr>
  <dimension ref="A1:X138"/>
  <sheetViews>
    <sheetView showGridLines="0" topLeftCell="A7" zoomScale="60" zoomScaleNormal="60" zoomScaleSheetLayoutView="80" workbookViewId="0">
      <selection activeCell="S77" sqref="S77"/>
    </sheetView>
  </sheetViews>
  <sheetFormatPr baseColWidth="10" defaultColWidth="10.83203125" defaultRowHeight="0" customHeight="1" zeroHeight="1"/>
  <cols>
    <col min="1" max="1" width="2.83203125" customWidth="1"/>
    <col min="2" max="2" width="20.83203125" customWidth="1"/>
    <col min="3" max="3" width="2.83203125" customWidth="1"/>
    <col min="4" max="4" width="25.83203125" customWidth="1"/>
    <col min="5" max="8" width="20.83203125" customWidth="1"/>
    <col min="9" max="9" width="5.83203125" customWidth="1"/>
    <col min="10" max="10" width="25.83203125" customWidth="1"/>
    <col min="11" max="14" width="20.83203125" customWidth="1"/>
    <col min="15" max="15" width="5.83203125" customWidth="1"/>
    <col min="16" max="16" width="25.83203125" customWidth="1"/>
    <col min="17" max="20" width="20.83203125" customWidth="1"/>
    <col min="21" max="21" width="2.83203125" customWidth="1"/>
  </cols>
  <sheetData>
    <row r="1" spans="1:24" ht="200" customHeight="1">
      <c r="A1" s="210"/>
      <c r="B1" s="210"/>
      <c r="C1" s="210"/>
      <c r="D1" s="210"/>
      <c r="F1" s="99"/>
      <c r="H1" s="459">
        <v>8</v>
      </c>
      <c r="I1" s="459"/>
      <c r="J1" s="459"/>
      <c r="K1" s="459"/>
      <c r="L1" s="459"/>
      <c r="M1" s="459"/>
      <c r="N1" s="459"/>
      <c r="O1" s="459"/>
      <c r="P1" s="459"/>
      <c r="Q1" s="459"/>
      <c r="R1" s="459"/>
      <c r="S1" s="459"/>
      <c r="T1" s="459"/>
      <c r="U1" s="68"/>
    </row>
    <row r="2" spans="1:24" ht="15" customHeight="1" thickBot="1">
      <c r="A2" s="210"/>
      <c r="B2" s="210"/>
      <c r="C2" s="210"/>
      <c r="D2" s="210"/>
      <c r="E2" s="210"/>
      <c r="F2" s="210"/>
      <c r="G2" s="68"/>
      <c r="H2" s="68"/>
      <c r="I2" s="68"/>
      <c r="J2" s="68"/>
      <c r="K2" s="68"/>
      <c r="L2" s="68"/>
      <c r="M2" s="68"/>
      <c r="N2" s="68"/>
      <c r="O2" s="68"/>
      <c r="P2" s="68"/>
      <c r="Q2" s="68"/>
      <c r="R2" s="68"/>
      <c r="S2" s="68"/>
      <c r="T2" s="68"/>
      <c r="U2" s="68"/>
    </row>
    <row r="3" spans="1:24" ht="60" customHeight="1" thickBot="1">
      <c r="A3" s="210"/>
      <c r="B3" s="453">
        <f>H1</f>
        <v>8</v>
      </c>
      <c r="C3" s="210"/>
      <c r="D3" s="412" t="s">
        <v>75</v>
      </c>
      <c r="E3" s="413"/>
      <c r="F3" s="413"/>
      <c r="G3" s="413"/>
      <c r="H3" s="413"/>
      <c r="I3" s="413"/>
      <c r="J3" s="414"/>
      <c r="K3" s="117"/>
      <c r="L3" s="117"/>
      <c r="M3" s="117"/>
      <c r="N3" s="117"/>
      <c r="O3" s="117"/>
      <c r="P3" s="117"/>
      <c r="Q3" s="117"/>
      <c r="R3" s="117"/>
      <c r="S3" s="117"/>
      <c r="T3" s="117"/>
      <c r="U3" s="68"/>
      <c r="V3" s="68"/>
      <c r="W3" s="68"/>
      <c r="X3" s="68"/>
    </row>
    <row r="4" spans="1:24" ht="60" customHeight="1" thickBot="1">
      <c r="A4" s="210"/>
      <c r="B4" s="453"/>
      <c r="C4" s="210"/>
      <c r="D4" s="460" t="s">
        <v>74</v>
      </c>
      <c r="E4" s="461"/>
      <c r="F4" s="223" t="s">
        <v>42</v>
      </c>
      <c r="G4" s="223" t="s">
        <v>41</v>
      </c>
      <c r="H4" s="225" t="s">
        <v>68</v>
      </c>
      <c r="I4" s="418" t="s">
        <v>66</v>
      </c>
      <c r="J4" s="419"/>
      <c r="K4" s="117"/>
      <c r="L4" s="117"/>
      <c r="M4" s="117"/>
      <c r="N4" s="117"/>
      <c r="O4" s="117"/>
      <c r="P4" s="117"/>
      <c r="Q4" s="117"/>
      <c r="R4" s="117"/>
      <c r="S4" s="117"/>
      <c r="T4" s="117"/>
      <c r="U4" s="68"/>
      <c r="V4" s="68"/>
      <c r="W4" s="68"/>
      <c r="X4" s="68"/>
    </row>
    <row r="5" spans="1:24" ht="50" customHeight="1">
      <c r="A5" s="210"/>
      <c r="B5" s="453"/>
      <c r="C5" s="210"/>
      <c r="D5" s="462" t="s">
        <v>7</v>
      </c>
      <c r="E5" s="463"/>
      <c r="F5" s="220">
        <f t="shared" ref="F5:I8" ca="1" si="0">IF(AND($D5=$D$24,$E$38&lt;&gt;0),VLOOKUP(F$4,$D$38:$H$42,2,0),0)
+IF(AND($D5=$J$24,$K$38&lt;&gt;0),VLOOKUP(F$4,$J$38:$N$42,2,0),0)
+IF(AND($D5=$P$24,$Q$38&lt;&gt;0),VLOOKUP(F$4,$P$38:$T$42,2,0),0)
+IF(AND($D5=$D$48,$E$62&lt;&gt;0),VLOOKUP(F$4,$D$62:$H$66,2,0),0)
+IF(AND($D5=$J$48,$K$62&lt;&gt;0),VLOOKUP(F$4,$J$62:$N$66,2,0),0)
+IF(AND($D5=$P$48,$Q$62&lt;&gt;0),VLOOKUP(F$4,$P$62:$T$66,2,0),0)
+IF(AND($D5=$D$72,$E$86&lt;&gt;0),VLOOKUP(F$4,$D$86:$H$90,2,0),0)
+IF(AND($D5=$J$72,$K$86&lt;&gt;0),VLOOKUP(F$4,$J$86:$N$90,2,0),0)
+IF(AND($D5=$P$72,$Q$86&lt;&gt;0),VLOOKUP(F$4,$P$86:$T$90,2,0),0)</f>
        <v>0</v>
      </c>
      <c r="G5" s="221">
        <f t="shared" ca="1" si="0"/>
        <v>0</v>
      </c>
      <c r="H5" s="222">
        <f t="shared" ca="1" si="0"/>
        <v>0</v>
      </c>
      <c r="I5" s="420">
        <f t="shared" ca="1" si="0"/>
        <v>0</v>
      </c>
      <c r="J5" s="421"/>
      <c r="K5" s="117"/>
      <c r="L5" s="117"/>
      <c r="M5" s="117"/>
      <c r="N5" s="117"/>
      <c r="O5" s="117"/>
      <c r="P5" s="117"/>
      <c r="Q5" s="123"/>
      <c r="R5" s="117"/>
      <c r="S5" s="117"/>
      <c r="T5" s="117"/>
      <c r="U5" s="68"/>
      <c r="V5" s="68"/>
      <c r="W5" s="68"/>
      <c r="X5" s="68"/>
    </row>
    <row r="6" spans="1:24" ht="50" customHeight="1">
      <c r="A6" s="210"/>
      <c r="B6" s="453"/>
      <c r="C6" s="210"/>
      <c r="D6" s="406" t="s">
        <v>70</v>
      </c>
      <c r="E6" s="407"/>
      <c r="F6" s="207">
        <f t="shared" ca="1" si="0"/>
        <v>0</v>
      </c>
      <c r="G6" s="67">
        <f t="shared" ca="1" si="0"/>
        <v>0</v>
      </c>
      <c r="H6" s="154">
        <f t="shared" ca="1" si="0"/>
        <v>0</v>
      </c>
      <c r="I6" s="410">
        <f t="shared" ca="1" si="0"/>
        <v>0</v>
      </c>
      <c r="J6" s="411"/>
      <c r="K6" s="117"/>
      <c r="L6" s="117"/>
      <c r="M6" s="117"/>
      <c r="N6" s="117"/>
      <c r="O6" s="117"/>
      <c r="P6" s="117"/>
      <c r="Q6" s="117"/>
      <c r="R6" s="117"/>
      <c r="S6" s="117"/>
      <c r="T6" s="117"/>
      <c r="U6" s="68"/>
      <c r="V6" s="68"/>
      <c r="W6" s="68"/>
      <c r="X6" s="68"/>
    </row>
    <row r="7" spans="1:24" ht="50" customHeight="1">
      <c r="A7" s="210"/>
      <c r="B7" s="453"/>
      <c r="C7" s="210"/>
      <c r="D7" s="406" t="s">
        <v>8</v>
      </c>
      <c r="E7" s="407"/>
      <c r="F7" s="207">
        <f t="shared" ca="1" si="0"/>
        <v>0</v>
      </c>
      <c r="G7" s="67">
        <f t="shared" ca="1" si="0"/>
        <v>0</v>
      </c>
      <c r="H7" s="154">
        <f t="shared" ca="1" si="0"/>
        <v>0</v>
      </c>
      <c r="I7" s="410">
        <f t="shared" ca="1" si="0"/>
        <v>0</v>
      </c>
      <c r="J7" s="411"/>
      <c r="K7" s="117"/>
      <c r="L7" s="117"/>
      <c r="M7" s="117"/>
      <c r="N7" s="117"/>
      <c r="O7" s="117"/>
      <c r="P7" s="117"/>
      <c r="Q7" s="117"/>
      <c r="R7" s="117"/>
      <c r="S7" s="117"/>
      <c r="T7" s="117"/>
      <c r="U7" s="68"/>
      <c r="V7" s="68"/>
      <c r="W7" s="68"/>
      <c r="X7" s="68"/>
    </row>
    <row r="8" spans="1:24" ht="50" customHeight="1">
      <c r="A8" s="210"/>
      <c r="B8" s="453"/>
      <c r="C8" s="210"/>
      <c r="D8" s="406" t="s">
        <v>5</v>
      </c>
      <c r="E8" s="407"/>
      <c r="F8" s="207">
        <f t="shared" ca="1" si="0"/>
        <v>0</v>
      </c>
      <c r="G8" s="67">
        <f t="shared" ca="1" si="0"/>
        <v>0</v>
      </c>
      <c r="H8" s="154">
        <f t="shared" ca="1" si="0"/>
        <v>0</v>
      </c>
      <c r="I8" s="410">
        <f t="shared" ca="1" si="0"/>
        <v>0</v>
      </c>
      <c r="J8" s="411"/>
      <c r="K8" s="117"/>
      <c r="L8" s="117"/>
      <c r="M8" s="117"/>
      <c r="N8" s="117"/>
      <c r="O8" s="117"/>
      <c r="P8" s="117"/>
      <c r="Q8" s="117"/>
      <c r="R8" s="117"/>
      <c r="S8" s="117"/>
      <c r="T8" s="117"/>
      <c r="U8" s="68"/>
      <c r="V8" s="68"/>
      <c r="W8" s="68"/>
      <c r="X8" s="68"/>
    </row>
    <row r="9" spans="1:24" ht="50" customHeight="1">
      <c r="A9" s="210"/>
      <c r="B9" s="453"/>
      <c r="C9" s="210"/>
      <c r="D9" s="406"/>
      <c r="E9" s="407"/>
      <c r="F9" s="207"/>
      <c r="G9" s="67"/>
      <c r="H9" s="154"/>
      <c r="I9" s="410"/>
      <c r="J9" s="411"/>
      <c r="K9" s="117"/>
      <c r="L9" s="117"/>
      <c r="M9" s="117"/>
      <c r="N9" s="117"/>
      <c r="O9" s="117"/>
      <c r="P9" s="117"/>
      <c r="Q9" s="117"/>
      <c r="R9" s="117"/>
      <c r="S9" s="117"/>
      <c r="T9" s="117"/>
      <c r="U9" s="68"/>
      <c r="V9" s="68"/>
      <c r="W9" s="68"/>
      <c r="X9" s="68"/>
    </row>
    <row r="10" spans="1:24" ht="50" customHeight="1">
      <c r="A10" s="210"/>
      <c r="B10" s="453"/>
      <c r="C10" s="210"/>
      <c r="D10" s="406" t="s">
        <v>62</v>
      </c>
      <c r="E10" s="407"/>
      <c r="F10" s="207"/>
      <c r="G10" s="67">
        <f t="shared" ref="G10:I12" ca="1" si="1">IF(AND($D10=$D$24,$E$38&lt;&gt;0),VLOOKUP(G$4,$D$38:$H$42,2,0),0)
+IF(AND($D10=$J$24,$K$38&lt;&gt;0),VLOOKUP(G$4,$J$38:$N$42,2,0),0)
+IF(AND($D10=$P$24,$Q$38&lt;&gt;0),VLOOKUP(G$4,$P$38:$T$42,2,0),0)
+IF(AND($D10=$D$48,$E$62&lt;&gt;0),VLOOKUP(G$4,$D$62:$H$66,2,0),0)
+IF(AND($D10=$J$48,$K$62&lt;&gt;0),VLOOKUP(G$4,$J$62:$N$66,2,0),0)
+IF(AND($D10=$P$48,$Q$62&lt;&gt;0),VLOOKUP(G$4,$P$62:$T$66,2,0),0)
+IF(AND($D10=$D$72,$E$86&lt;&gt;0),VLOOKUP(G$4,$D$86:$H$90,2,0),0)
+IF(AND($D10=$J$72,$K$86&lt;&gt;0),VLOOKUP(G$4,$J$86:$N$90,2,0),0)
+IF(AND($D10=$P$72,$Q$86&lt;&gt;0),VLOOKUP(G$4,$P$86:$T$90,2,0),0)</f>
        <v>0</v>
      </c>
      <c r="H10" s="154">
        <f t="shared" ca="1" si="1"/>
        <v>0</v>
      </c>
      <c r="I10" s="410">
        <f t="shared" ca="1" si="1"/>
        <v>0</v>
      </c>
      <c r="J10" s="411"/>
      <c r="K10" s="117"/>
      <c r="L10" s="117"/>
      <c r="M10" s="117"/>
      <c r="N10" s="117"/>
      <c r="O10" s="117"/>
      <c r="P10" s="117"/>
      <c r="Q10" s="117"/>
      <c r="R10" s="117"/>
      <c r="S10" s="117"/>
      <c r="T10" s="117"/>
      <c r="U10" s="68"/>
      <c r="V10" s="68"/>
      <c r="W10" s="68"/>
      <c r="X10" s="68"/>
    </row>
    <row r="11" spans="1:24" ht="50" customHeight="1">
      <c r="A11" s="210"/>
      <c r="B11" s="453"/>
      <c r="C11" s="210"/>
      <c r="D11" s="406" t="s">
        <v>141</v>
      </c>
      <c r="E11" s="407"/>
      <c r="F11" s="207">
        <f ca="1">IF(AND($D11=$D$24,$E$38&lt;&gt;0),VLOOKUP(F$4,$D$38:$H$42,2,0),0)
+IF(AND($D11=$J$24,$K$38&lt;&gt;0),VLOOKUP(F$4,$J$38:$N$42,2,0),0)
+IF(AND($D11=$P$24,$Q$38&lt;&gt;0),VLOOKUP(F$4,$P$38:$T$42,2,0),0)
+IF(AND($D11=$D$48,$E$62&lt;&gt;0),VLOOKUP(F$4,$D$62:$H$66,2,0),0)
+IF(AND($D11=$J$48,$K$62&lt;&gt;0),VLOOKUP(F$4,$J$62:$N$66,2,0),0)
+IF(AND($D11=$P$48,$Q$62&lt;&gt;0),VLOOKUP(F$4,$P$62:$T$66,2,0),0)
+IF(AND($D11=$D$72,$E$86&lt;&gt;0),VLOOKUP(F$4,$D$86:$H$90,2,0),0)
+IF(AND($D11=$J$72,$K$86&lt;&gt;0),VLOOKUP(F$4,$J$86:$N$90,2,0),0)
+IF(AND($D11=$P$72,$Q$86&lt;&gt;0),VLOOKUP(F$4,$P$86:$T$90,2,0),0)</f>
        <v>0</v>
      </c>
      <c r="G11" s="67">
        <f t="shared" ca="1" si="1"/>
        <v>0</v>
      </c>
      <c r="H11" s="154">
        <f t="shared" ca="1" si="1"/>
        <v>0</v>
      </c>
      <c r="I11" s="410">
        <f t="shared" ca="1" si="1"/>
        <v>0</v>
      </c>
      <c r="J11" s="411"/>
      <c r="K11" s="117"/>
      <c r="L11" s="117"/>
      <c r="M11" s="117"/>
      <c r="N11" s="117"/>
      <c r="O11" s="117"/>
      <c r="P11" s="117"/>
      <c r="Q11" s="117"/>
      <c r="R11" s="117"/>
      <c r="S11" s="117"/>
      <c r="T11" s="117"/>
      <c r="U11" s="68"/>
      <c r="V11" s="68"/>
      <c r="W11" s="68"/>
      <c r="X11" s="68"/>
    </row>
    <row r="12" spans="1:24" ht="50" customHeight="1">
      <c r="A12" s="210"/>
      <c r="B12" s="453"/>
      <c r="C12" s="210"/>
      <c r="D12" s="406" t="s">
        <v>142</v>
      </c>
      <c r="E12" s="407"/>
      <c r="F12" s="207">
        <f ca="1">IF(AND($D12=$D$24,$E$38&lt;&gt;0),VLOOKUP(F$4,$D$38:$H$42,2,0),0)
+IF(AND($D12=$J$24,$K$38&lt;&gt;0),VLOOKUP(F$4,$J$38:$N$42,2,0),0)
+IF(AND($D12=$P$24,$Q$38&lt;&gt;0),VLOOKUP(F$4,$P$38:$T$42,2,0),0)
+IF(AND($D12=$D$48,$E$62&lt;&gt;0),VLOOKUP(F$4,$D$62:$H$66,2,0),0)
+IF(AND($D12=$J$48,$K$62&lt;&gt;0),VLOOKUP(F$4,$J$62:$N$66,2,0),0)
+IF(AND($D12=$P$48,$Q$62&lt;&gt;0),VLOOKUP(F$4,$P$62:$T$66,2,0),0)
+IF(AND($D12=$D$72,$E$86&lt;&gt;0),VLOOKUP(F$4,$D$86:$H$90,2,0),0)
+IF(AND($D12=$J$72,$K$86&lt;&gt;0),VLOOKUP(F$4,$J$86:$N$90,2,0),0)
+IF(AND($D12=$P$72,$Q$86&lt;&gt;0),VLOOKUP(F$4,$P$86:$T$90,2,0),0)</f>
        <v>0</v>
      </c>
      <c r="G12" s="67">
        <f t="shared" ca="1" si="1"/>
        <v>0</v>
      </c>
      <c r="H12" s="154">
        <f t="shared" ca="1" si="1"/>
        <v>0</v>
      </c>
      <c r="I12" s="410">
        <f t="shared" ca="1" si="1"/>
        <v>0</v>
      </c>
      <c r="J12" s="411"/>
      <c r="K12" s="117"/>
      <c r="L12" s="117"/>
      <c r="M12" s="117"/>
      <c r="N12" s="117"/>
      <c r="O12" s="117"/>
      <c r="P12" s="117"/>
      <c r="Q12" s="117"/>
      <c r="R12" s="117"/>
      <c r="S12" s="117"/>
      <c r="T12" s="117"/>
      <c r="U12" s="68"/>
      <c r="V12" s="68"/>
      <c r="W12" s="68"/>
      <c r="X12" s="68"/>
    </row>
    <row r="13" spans="1:24" ht="50" customHeight="1">
      <c r="A13" s="210"/>
      <c r="B13" s="453"/>
      <c r="C13" s="210"/>
      <c r="D13" s="406" t="s">
        <v>143</v>
      </c>
      <c r="E13" s="407"/>
      <c r="F13" s="207"/>
      <c r="G13" s="67"/>
      <c r="H13" s="154"/>
      <c r="I13" s="410"/>
      <c r="J13" s="411"/>
      <c r="K13" s="117"/>
      <c r="L13" s="117"/>
      <c r="M13" s="117"/>
      <c r="N13" s="117"/>
      <c r="O13" s="117"/>
      <c r="P13" s="117"/>
      <c r="Q13" s="117"/>
      <c r="R13" s="117"/>
      <c r="S13" s="117"/>
      <c r="T13" s="117"/>
      <c r="U13" s="68"/>
      <c r="V13" s="68"/>
      <c r="W13" s="68"/>
      <c r="X13" s="68"/>
    </row>
    <row r="14" spans="1:24" ht="50" customHeight="1">
      <c r="A14" s="210"/>
      <c r="B14" s="453"/>
      <c r="C14" s="210"/>
      <c r="D14" s="406"/>
      <c r="E14" s="407"/>
      <c r="F14" s="207"/>
      <c r="G14" s="67"/>
      <c r="H14" s="154"/>
      <c r="I14" s="410"/>
      <c r="J14" s="411"/>
      <c r="K14" s="117"/>
      <c r="L14" s="117"/>
      <c r="M14" s="117"/>
      <c r="N14" s="117"/>
      <c r="O14" s="117"/>
      <c r="P14" s="117"/>
      <c r="Q14" s="117"/>
      <c r="R14" s="117"/>
      <c r="S14" s="117"/>
      <c r="T14" s="117"/>
      <c r="U14" s="68"/>
      <c r="V14" s="68"/>
      <c r="W14" s="68"/>
      <c r="X14" s="68"/>
    </row>
    <row r="15" spans="1:24" ht="50" customHeight="1">
      <c r="A15" s="210"/>
      <c r="B15" s="453"/>
      <c r="C15" s="210"/>
      <c r="D15" s="406" t="s">
        <v>144</v>
      </c>
      <c r="E15" s="407"/>
      <c r="F15" s="207">
        <f>SUM(Q29:Q37)</f>
        <v>0</v>
      </c>
      <c r="G15" s="67">
        <f>Q41</f>
        <v>0</v>
      </c>
      <c r="H15" s="154">
        <f>Q40</f>
        <v>0</v>
      </c>
      <c r="I15" s="410">
        <f ca="1">Q38</f>
        <v>0</v>
      </c>
      <c r="J15" s="411"/>
      <c r="K15" s="117"/>
      <c r="L15" s="117"/>
      <c r="M15" s="117"/>
      <c r="N15" s="117"/>
      <c r="O15" s="117"/>
      <c r="P15" s="117"/>
      <c r="Q15" s="117"/>
      <c r="R15" s="117"/>
      <c r="S15" s="117"/>
      <c r="T15" s="117"/>
      <c r="U15" s="68"/>
      <c r="V15" s="68"/>
      <c r="W15" s="68"/>
      <c r="X15" s="68"/>
    </row>
    <row r="16" spans="1:24" ht="50" customHeight="1">
      <c r="A16" s="210"/>
      <c r="B16" s="453"/>
      <c r="C16" s="210"/>
      <c r="D16" s="406" t="s">
        <v>71</v>
      </c>
      <c r="E16" s="407"/>
      <c r="F16" s="207">
        <f>SUM(Q53:Q61)</f>
        <v>0</v>
      </c>
      <c r="G16" s="67">
        <f>SUM(R53:R61)</f>
        <v>0</v>
      </c>
      <c r="H16" s="154">
        <f>Q64</f>
        <v>0</v>
      </c>
      <c r="I16" s="410">
        <f ca="1">Q62</f>
        <v>0</v>
      </c>
      <c r="J16" s="411"/>
      <c r="K16" s="117"/>
      <c r="L16" s="117"/>
      <c r="M16" s="117"/>
      <c r="N16" s="117"/>
      <c r="O16" s="117"/>
      <c r="P16" s="117"/>
      <c r="Q16" s="117"/>
      <c r="R16" s="117"/>
      <c r="S16" s="117"/>
      <c r="T16" s="117"/>
      <c r="U16" s="68"/>
      <c r="V16" s="68"/>
      <c r="W16" s="68"/>
      <c r="X16" s="68"/>
    </row>
    <row r="17" spans="1:24" ht="50" customHeight="1" thickBot="1">
      <c r="A17" s="210"/>
      <c r="B17" s="453"/>
      <c r="C17" s="210"/>
      <c r="D17" s="408" t="s">
        <v>63</v>
      </c>
      <c r="E17" s="409"/>
      <c r="F17" s="207">
        <f t="shared" ref="F17:I18" ca="1" si="2">IF(AND($D17=$D$24,$E$38&lt;&gt;0),VLOOKUP(F$4,$D$38:$H$42,2,0),0)
+IF(AND($D17=$J$24,$K$38&lt;&gt;0),VLOOKUP(F$4,$J$38:$N$42,2,0),0)
+IF(AND($D17=$P$24,$Q$38&lt;&gt;0),VLOOKUP(F$4,$P$38:$T$42,2,0),0)
+IF(AND($D17=$D$48,$E$62&lt;&gt;0),VLOOKUP(F$4,$D$62:$H$66,2,0),0)
+IF(AND($D17=$J$48,$K$62&lt;&gt;0),VLOOKUP(F$4,$J$62:$N$66,2,0),0)
+IF(AND($D17=$P$48,$Q$62&lt;&gt;0),VLOOKUP(F$4,$P$62:$T$66,2,0),0)
+IF(AND($D17=$D$72,$E$86&lt;&gt;0),VLOOKUP(F$4,$D$86:$H$90,2,0),0)
+IF(AND($D17=$J$72,$K$86&lt;&gt;0),VLOOKUP(F$4,$J$86:$N$90,2,0),0)
+IF(AND($D17=$P$72,$Q$86&lt;&gt;0),VLOOKUP(F$4,$P$86:$T$90,2,0),0)</f>
        <v>0</v>
      </c>
      <c r="G17" s="67">
        <f t="shared" ca="1" si="2"/>
        <v>0</v>
      </c>
      <c r="H17" s="154">
        <f t="shared" ca="1" si="2"/>
        <v>0</v>
      </c>
      <c r="I17" s="410">
        <f t="shared" ca="1" si="2"/>
        <v>0</v>
      </c>
      <c r="J17" s="411"/>
      <c r="K17" s="117"/>
      <c r="L17" s="117"/>
      <c r="M17" s="117"/>
      <c r="N17" s="117"/>
      <c r="O17" s="117"/>
      <c r="P17" s="117"/>
      <c r="Q17" s="117"/>
      <c r="R17" s="117"/>
      <c r="S17" s="117"/>
      <c r="T17" s="117"/>
      <c r="U17" s="68"/>
      <c r="V17" s="68"/>
      <c r="W17" s="68"/>
      <c r="X17" s="68"/>
    </row>
    <row r="18" spans="1:24" ht="50" customHeight="1" thickTop="1" thickBot="1">
      <c r="A18" s="210"/>
      <c r="B18" s="453"/>
      <c r="C18" s="210"/>
      <c r="D18" s="408" t="s">
        <v>64</v>
      </c>
      <c r="E18" s="409"/>
      <c r="F18" s="207">
        <f t="shared" ca="1" si="2"/>
        <v>0</v>
      </c>
      <c r="G18" s="67">
        <f t="shared" ca="1" si="2"/>
        <v>0</v>
      </c>
      <c r="H18" s="154">
        <f t="shared" ca="1" si="2"/>
        <v>0</v>
      </c>
      <c r="I18" s="410">
        <f t="shared" ca="1" si="2"/>
        <v>0</v>
      </c>
      <c r="J18" s="411"/>
      <c r="K18" s="117"/>
      <c r="L18" s="117"/>
      <c r="M18" s="117"/>
      <c r="N18" s="117"/>
      <c r="O18" s="117"/>
      <c r="P18" s="117"/>
      <c r="Q18" s="117"/>
      <c r="R18" s="117"/>
      <c r="S18" s="117"/>
      <c r="T18" s="117"/>
      <c r="U18" s="68"/>
      <c r="V18" s="68"/>
      <c r="W18" s="68"/>
      <c r="X18" s="68"/>
    </row>
    <row r="19" spans="1:24" ht="50" customHeight="1" thickTop="1" thickBot="1">
      <c r="A19" s="210"/>
      <c r="B19" s="453"/>
      <c r="C19" s="210"/>
      <c r="D19" s="454" t="s">
        <v>72</v>
      </c>
      <c r="E19" s="455"/>
      <c r="F19" s="219">
        <f ca="1">SUMIF(F5:F18,"&lt;&gt;#N/A")</f>
        <v>0</v>
      </c>
      <c r="G19" s="217">
        <f ca="1">SUMIF(G5:G18,"&lt;&gt;#N/A")</f>
        <v>0</v>
      </c>
      <c r="H19" s="218">
        <f ca="1">AVERAGEIF(H5:H18,"&lt;&gt;#N/A")</f>
        <v>0</v>
      </c>
      <c r="I19" s="456">
        <f ca="1">SUMIF(I5:I18,"&lt;&gt;#N/A")</f>
        <v>0</v>
      </c>
      <c r="J19" s="457"/>
      <c r="K19" s="117"/>
      <c r="L19" s="117"/>
      <c r="M19" s="117"/>
      <c r="N19" s="117"/>
      <c r="O19" s="117"/>
      <c r="P19" s="117"/>
      <c r="Q19" s="117"/>
      <c r="R19" s="117"/>
      <c r="S19" s="117"/>
      <c r="T19" s="117"/>
      <c r="U19" s="68"/>
      <c r="V19" s="68"/>
      <c r="W19" s="68"/>
      <c r="X19" s="68"/>
    </row>
    <row r="20" spans="1:24" ht="15" customHeight="1">
      <c r="A20" s="210"/>
      <c r="B20" s="210"/>
      <c r="C20" s="210"/>
      <c r="D20" s="210"/>
      <c r="E20" s="210"/>
      <c r="F20" s="210"/>
      <c r="G20" s="68"/>
      <c r="H20" s="68"/>
      <c r="I20" s="68"/>
      <c r="J20" s="68"/>
      <c r="K20" s="68"/>
      <c r="L20" s="68"/>
      <c r="M20" s="68"/>
      <c r="N20" s="68"/>
      <c r="O20" s="68"/>
      <c r="P20" s="68"/>
      <c r="Q20" s="68"/>
      <c r="R20" s="68"/>
      <c r="S20" s="68"/>
      <c r="T20" s="68"/>
      <c r="U20" s="68"/>
    </row>
    <row r="21" spans="1:24" ht="16"/>
    <row r="22" spans="1:24" ht="80" customHeight="1">
      <c r="B22" s="392">
        <v>1</v>
      </c>
      <c r="D22" s="393">
        <v>1</v>
      </c>
      <c r="E22" s="393"/>
      <c r="F22" s="393"/>
      <c r="G22" s="393"/>
      <c r="H22" s="393"/>
      <c r="J22" s="393">
        <v>2</v>
      </c>
      <c r="K22" s="393"/>
      <c r="L22" s="393"/>
      <c r="M22" s="393"/>
      <c r="N22" s="393"/>
      <c r="P22" s="393">
        <v>3</v>
      </c>
      <c r="Q22" s="393"/>
      <c r="R22" s="393"/>
      <c r="S22" s="393"/>
      <c r="T22" s="393"/>
    </row>
    <row r="23" spans="1:24" ht="15" customHeight="1">
      <c r="B23" s="392"/>
    </row>
    <row r="24" spans="1:24" ht="80" customHeight="1">
      <c r="B24" s="392"/>
      <c r="D24" s="394" t="str">
        <f>PROGRAM!K2</f>
        <v>COMPETITION SQUAT</v>
      </c>
      <c r="E24" s="395"/>
      <c r="F24" s="395"/>
      <c r="G24" s="395"/>
      <c r="H24" s="396"/>
      <c r="J24" s="394" t="str">
        <f>PROGRAM!H2</f>
        <v>COMPETITION PRESS</v>
      </c>
      <c r="K24" s="395"/>
      <c r="L24" s="395"/>
      <c r="M24" s="395"/>
      <c r="N24" s="396"/>
      <c r="P24" s="394" t="str">
        <f>PROGRAM!AC2</f>
        <v>SUPPLEMENTAL DEAD LIFT- METHOD 1</v>
      </c>
      <c r="Q24" s="395"/>
      <c r="R24" s="395"/>
      <c r="S24" s="395"/>
      <c r="T24" s="396"/>
    </row>
    <row r="25" spans="1:24" ht="50" customHeight="1">
      <c r="B25" s="392"/>
      <c r="D25" s="69" t="s">
        <v>60</v>
      </c>
      <c r="E25" s="397" t="str">
        <f>PROGRAM!K12</f>
        <v>Squat with belt</v>
      </c>
      <c r="F25" s="398"/>
      <c r="G25" s="398"/>
      <c r="H25" s="399"/>
      <c r="J25" s="69" t="s">
        <v>60</v>
      </c>
      <c r="K25" s="397" t="str">
        <f>PROGRAM!H12</f>
        <v>Press with belt</v>
      </c>
      <c r="L25" s="398"/>
      <c r="M25" s="398"/>
      <c r="N25" s="399"/>
      <c r="P25" s="69" t="s">
        <v>60</v>
      </c>
      <c r="Q25" s="397" t="str">
        <f>PROGRAM!AC12</f>
        <v>2" deficit DL</v>
      </c>
      <c r="R25" s="398"/>
      <c r="S25" s="398"/>
      <c r="T25" s="399"/>
    </row>
    <row r="26" spans="1:24" ht="50" customHeight="1">
      <c r="B26" s="392"/>
      <c r="D26" s="70" t="s">
        <v>59</v>
      </c>
      <c r="E26" s="400" t="str">
        <f>PROGRAM!L12</f>
        <v>Max 4-5 Min for Sets at RPE Over 7</v>
      </c>
      <c r="F26" s="401"/>
      <c r="G26" s="401"/>
      <c r="H26" s="402"/>
      <c r="J26" s="70" t="s">
        <v>59</v>
      </c>
      <c r="K26" s="400" t="str">
        <f>PROGRAM!I12</f>
        <v>Max 4-5 Min for Sets at RPE Over 7</v>
      </c>
      <c r="L26" s="401"/>
      <c r="M26" s="401"/>
      <c r="N26" s="402"/>
      <c r="P26" s="70" t="s">
        <v>59</v>
      </c>
      <c r="Q26" s="400" t="str">
        <f>PROGRAM!AD12</f>
        <v>Max 4-5 min for sets at RPE over 7</v>
      </c>
      <c r="R26" s="401"/>
      <c r="S26" s="401"/>
      <c r="T26" s="402"/>
    </row>
    <row r="27" spans="1:24" ht="125" customHeight="1">
      <c r="B27" s="392"/>
      <c r="D27" s="71" t="s">
        <v>58</v>
      </c>
      <c r="E27" s="464" t="str">
        <f>PROGRAM!M12</f>
        <v xml:space="preserve">•1 Rep @ RPE 8 (90-92% 1RM)
• 4 reps @ RPE 9 (86%1RM)
• Do 3 sets of 4 reps @ 80% </v>
      </c>
      <c r="F27" s="433"/>
      <c r="G27" s="433"/>
      <c r="H27" s="434"/>
      <c r="J27" s="71" t="s">
        <v>58</v>
      </c>
      <c r="K27" s="464" t="str">
        <f>PROGRAM!J12</f>
        <v xml:space="preserve">•1 Rep @ RPE 8 (90-92% 1RM)
• 4 reps @ RPE 9 (86%1RM)
• Do 3 sets of 4 reps @ 80% </v>
      </c>
      <c r="L27" s="433"/>
      <c r="M27" s="433"/>
      <c r="N27" s="434"/>
      <c r="P27" s="71" t="s">
        <v>58</v>
      </c>
      <c r="Q27" s="464" t="str">
        <f>PROGRAM!AE12</f>
        <v>•4 reps @ RPE 7 (81%)
•4 reps @ RPE 8 (84%)
•4 reps @ RPE 9 (86%) 
•-6% from 4 @ 9 x 2 sets of 4 reps</v>
      </c>
      <c r="R27" s="433"/>
      <c r="S27" s="433"/>
      <c r="T27" s="434"/>
    </row>
    <row r="28" spans="1:24" ht="60" customHeight="1">
      <c r="B28" s="392"/>
      <c r="D28" s="72" t="s">
        <v>40</v>
      </c>
      <c r="E28" s="72" t="s">
        <v>42</v>
      </c>
      <c r="F28" s="72" t="s">
        <v>41</v>
      </c>
      <c r="G28" s="72" t="s">
        <v>43</v>
      </c>
      <c r="H28" s="72" t="s">
        <v>65</v>
      </c>
      <c r="J28" s="72" t="s">
        <v>40</v>
      </c>
      <c r="K28" s="72" t="s">
        <v>42</v>
      </c>
      <c r="L28" s="72" t="s">
        <v>41</v>
      </c>
      <c r="M28" s="72" t="s">
        <v>43</v>
      </c>
      <c r="N28" s="72" t="s">
        <v>65</v>
      </c>
      <c r="P28" s="72" t="s">
        <v>40</v>
      </c>
      <c r="Q28" s="72" t="s">
        <v>42</v>
      </c>
      <c r="R28" s="72" t="s">
        <v>41</v>
      </c>
      <c r="S28" s="72" t="s">
        <v>43</v>
      </c>
      <c r="T28" s="72" t="s">
        <v>65</v>
      </c>
    </row>
    <row r="29" spans="1:24" ht="40" customHeight="1">
      <c r="B29" s="392"/>
      <c r="D29" s="73" t="s">
        <v>44</v>
      </c>
      <c r="E29" s="74"/>
      <c r="F29" s="75"/>
      <c r="G29" s="76"/>
      <c r="H29" s="77" t="str">
        <f t="shared" ref="H29:H37" si="3">IF(ISNUMBER(E29),E29/E$38,"")</f>
        <v/>
      </c>
      <c r="J29" s="73" t="s">
        <v>44</v>
      </c>
      <c r="K29" s="74"/>
      <c r="L29" s="75"/>
      <c r="M29" s="76"/>
      <c r="N29" s="77" t="str">
        <f t="shared" ref="N29:N37" si="4">IF(ISNUMBER(K29),K29/K$38,"")</f>
        <v/>
      </c>
      <c r="P29" s="73" t="s">
        <v>44</v>
      </c>
      <c r="Q29" s="74"/>
      <c r="R29" s="75"/>
      <c r="S29" s="76"/>
      <c r="T29" s="77" t="str">
        <f t="shared" ref="T29:T37" si="5">IF(ISNUMBER(Q29),Q29/Q$38,"")</f>
        <v/>
      </c>
    </row>
    <row r="30" spans="1:24" ht="40" customHeight="1">
      <c r="B30" s="392"/>
      <c r="D30" s="78" t="s">
        <v>45</v>
      </c>
      <c r="E30" s="79"/>
      <c r="F30" s="80"/>
      <c r="G30" s="81"/>
      <c r="H30" s="82" t="str">
        <f t="shared" si="3"/>
        <v/>
      </c>
      <c r="J30" s="78" t="s">
        <v>45</v>
      </c>
      <c r="K30" s="79"/>
      <c r="L30" s="80"/>
      <c r="M30" s="81"/>
      <c r="N30" s="82" t="str">
        <f t="shared" si="4"/>
        <v/>
      </c>
      <c r="P30" s="78" t="s">
        <v>45</v>
      </c>
      <c r="Q30" s="79"/>
      <c r="R30" s="80"/>
      <c r="S30" s="81"/>
      <c r="T30" s="82" t="str">
        <f t="shared" si="5"/>
        <v/>
      </c>
    </row>
    <row r="31" spans="1:24" ht="40" customHeight="1">
      <c r="B31" s="392"/>
      <c r="D31" s="78" t="s">
        <v>46</v>
      </c>
      <c r="E31" s="83"/>
      <c r="F31" s="84"/>
      <c r="G31" s="85"/>
      <c r="H31" s="86" t="str">
        <f t="shared" si="3"/>
        <v/>
      </c>
      <c r="J31" s="78" t="s">
        <v>46</v>
      </c>
      <c r="K31" s="83"/>
      <c r="L31" s="84"/>
      <c r="M31" s="85"/>
      <c r="N31" s="86" t="str">
        <f t="shared" si="4"/>
        <v/>
      </c>
      <c r="P31" s="78" t="s">
        <v>46</v>
      </c>
      <c r="Q31" s="83"/>
      <c r="R31" s="84"/>
      <c r="S31" s="85"/>
      <c r="T31" s="86" t="str">
        <f t="shared" si="5"/>
        <v/>
      </c>
    </row>
    <row r="32" spans="1:24" ht="40" customHeight="1">
      <c r="B32" s="392"/>
      <c r="D32" s="78" t="s">
        <v>47</v>
      </c>
      <c r="E32" s="79"/>
      <c r="F32" s="80"/>
      <c r="G32" s="81"/>
      <c r="H32" s="82" t="str">
        <f t="shared" si="3"/>
        <v/>
      </c>
      <c r="J32" s="78" t="s">
        <v>47</v>
      </c>
      <c r="K32" s="79"/>
      <c r="L32" s="80"/>
      <c r="M32" s="81"/>
      <c r="N32" s="82" t="str">
        <f t="shared" si="4"/>
        <v/>
      </c>
      <c r="P32" s="78" t="s">
        <v>47</v>
      </c>
      <c r="Q32" s="79"/>
      <c r="R32" s="80"/>
      <c r="S32" s="81"/>
      <c r="T32" s="82" t="str">
        <f t="shared" si="5"/>
        <v/>
      </c>
    </row>
    <row r="33" spans="2:20" ht="40" customHeight="1">
      <c r="B33" s="392"/>
      <c r="D33" s="78" t="s">
        <v>48</v>
      </c>
      <c r="E33" s="83"/>
      <c r="F33" s="84"/>
      <c r="G33" s="85"/>
      <c r="H33" s="86" t="str">
        <f t="shared" si="3"/>
        <v/>
      </c>
      <c r="J33" s="78" t="s">
        <v>48</v>
      </c>
      <c r="K33" s="83"/>
      <c r="L33" s="84"/>
      <c r="M33" s="85"/>
      <c r="N33" s="86" t="str">
        <f t="shared" si="4"/>
        <v/>
      </c>
      <c r="P33" s="78" t="s">
        <v>48</v>
      </c>
      <c r="Q33" s="83"/>
      <c r="R33" s="84"/>
      <c r="S33" s="85"/>
      <c r="T33" s="86" t="str">
        <f t="shared" si="5"/>
        <v/>
      </c>
    </row>
    <row r="34" spans="2:20" ht="40" customHeight="1">
      <c r="B34" s="392"/>
      <c r="D34" s="78" t="s">
        <v>49</v>
      </c>
      <c r="E34" s="79"/>
      <c r="F34" s="80"/>
      <c r="G34" s="81"/>
      <c r="H34" s="82" t="str">
        <f t="shared" si="3"/>
        <v/>
      </c>
      <c r="J34" s="78" t="s">
        <v>49</v>
      </c>
      <c r="K34" s="79"/>
      <c r="L34" s="80"/>
      <c r="M34" s="81"/>
      <c r="N34" s="82" t="str">
        <f t="shared" si="4"/>
        <v/>
      </c>
      <c r="P34" s="78" t="s">
        <v>49</v>
      </c>
      <c r="Q34" s="79"/>
      <c r="R34" s="80"/>
      <c r="S34" s="81"/>
      <c r="T34" s="82" t="str">
        <f t="shared" si="5"/>
        <v/>
      </c>
    </row>
    <row r="35" spans="2:20" ht="40" customHeight="1">
      <c r="B35" s="392"/>
      <c r="D35" s="78" t="s">
        <v>50</v>
      </c>
      <c r="E35" s="83"/>
      <c r="F35" s="84"/>
      <c r="G35" s="85"/>
      <c r="H35" s="86" t="str">
        <f t="shared" si="3"/>
        <v/>
      </c>
      <c r="J35" s="78" t="s">
        <v>50</v>
      </c>
      <c r="K35" s="83"/>
      <c r="L35" s="84"/>
      <c r="M35" s="85"/>
      <c r="N35" s="86" t="str">
        <f t="shared" si="4"/>
        <v/>
      </c>
      <c r="P35" s="78" t="s">
        <v>50</v>
      </c>
      <c r="Q35" s="83"/>
      <c r="R35" s="84"/>
      <c r="S35" s="85"/>
      <c r="T35" s="86" t="str">
        <f t="shared" si="5"/>
        <v/>
      </c>
    </row>
    <row r="36" spans="2:20" ht="40" customHeight="1">
      <c r="B36" s="392"/>
      <c r="D36" s="78" t="s">
        <v>51</v>
      </c>
      <c r="E36" s="79"/>
      <c r="F36" s="80"/>
      <c r="G36" s="81"/>
      <c r="H36" s="82" t="str">
        <f t="shared" si="3"/>
        <v/>
      </c>
      <c r="J36" s="78" t="s">
        <v>51</v>
      </c>
      <c r="K36" s="79"/>
      <c r="L36" s="80"/>
      <c r="M36" s="81"/>
      <c r="N36" s="82" t="str">
        <f t="shared" si="4"/>
        <v/>
      </c>
      <c r="P36" s="78" t="s">
        <v>51</v>
      </c>
      <c r="Q36" s="79"/>
      <c r="R36" s="80"/>
      <c r="S36" s="81"/>
      <c r="T36" s="82" t="str">
        <f t="shared" si="5"/>
        <v/>
      </c>
    </row>
    <row r="37" spans="2:20" ht="40" customHeight="1" thickBot="1">
      <c r="B37" s="392"/>
      <c r="D37" s="87" t="s">
        <v>52</v>
      </c>
      <c r="E37" s="88"/>
      <c r="F37" s="89"/>
      <c r="G37" s="90"/>
      <c r="H37" s="91" t="str">
        <f t="shared" si="3"/>
        <v/>
      </c>
      <c r="J37" s="87" t="s">
        <v>52</v>
      </c>
      <c r="K37" s="88"/>
      <c r="L37" s="89"/>
      <c r="M37" s="90"/>
      <c r="N37" s="91" t="str">
        <f t="shared" si="4"/>
        <v/>
      </c>
      <c r="P37" s="87" t="s">
        <v>52</v>
      </c>
      <c r="Q37" s="88"/>
      <c r="R37" s="89"/>
      <c r="S37" s="90"/>
      <c r="T37" s="91" t="str">
        <f t="shared" si="5"/>
        <v/>
      </c>
    </row>
    <row r="38" spans="2:20" ht="60" customHeight="1" thickTop="1">
      <c r="B38" s="392"/>
      <c r="D38" s="92" t="s">
        <v>66</v>
      </c>
      <c r="E38" s="415">
        <f ca="1">ROUNDUP(F43/(VLOOKUP(1,tblRPECoefficientWithoutColumnHeaders,2,0)*G43^2+VLOOKUP(2,tblRPECoefficientWithoutColumnHeaders,2,0)*G43+VLOOKUP(3,tblRPECoefficientWithoutColumnHeaders,2,0)),0)</f>
        <v>0</v>
      </c>
      <c r="F38" s="416"/>
      <c r="G38" s="416"/>
      <c r="H38" s="417"/>
      <c r="J38" s="92" t="s">
        <v>66</v>
      </c>
      <c r="K38" s="415">
        <f ca="1">ROUNDUP(L43/(VLOOKUP(1,tblRPECoefficientWithoutColumnHeaders,2,0)*M43^2+VLOOKUP(2,tblRPECoefficientWithoutColumnHeaders,2,0)*M43+VLOOKUP(3,tblRPECoefficientWithoutColumnHeaders,2,0)),0)</f>
        <v>0</v>
      </c>
      <c r="L38" s="416"/>
      <c r="M38" s="416"/>
      <c r="N38" s="417"/>
      <c r="P38" s="92" t="s">
        <v>66</v>
      </c>
      <c r="Q38" s="415">
        <f ca="1">ROUNDUP(R43/(VLOOKUP(1,tblRPECoefficientWithoutColumnHeaders,2,0)*S43^2+VLOOKUP(2,tblRPECoefficientWithoutColumnHeaders,2,0)*S43+VLOOKUP(3,tblRPECoefficientWithoutColumnHeaders,2,0)),0)</f>
        <v>0</v>
      </c>
      <c r="R38" s="416"/>
      <c r="S38" s="416"/>
      <c r="T38" s="417"/>
    </row>
    <row r="39" spans="2:20" ht="60" customHeight="1">
      <c r="B39" s="392"/>
      <c r="D39" s="93" t="s">
        <v>67</v>
      </c>
      <c r="E39" s="444">
        <f ca="1">IF(ISNUMBER(E43),ROUNDUP((1-(E43/(VLOOKUP(1,tblRPECoefficientWithoutColumnHeaders,2,0)*H43^2+VLOOKUP(2,tblRPECoefficientWithoutColumnHeaders,2,0)*H43+VLOOKUP(3,tblRPECoefficientWithoutColumnHeaders,2,0)))/E38)*100,1),0)</f>
        <v>0</v>
      </c>
      <c r="F39" s="445"/>
      <c r="G39" s="445"/>
      <c r="H39" s="446"/>
      <c r="J39" s="93" t="s">
        <v>67</v>
      </c>
      <c r="K39" s="444">
        <f ca="1">IF(ISNUMBER(K43),ROUNDUP((1-(K43/(VLOOKUP(1,tblRPECoefficientWithoutColumnHeaders,2,0)*N43^2+VLOOKUP(2,tblRPECoefficientWithoutColumnHeaders,2,0)*N43+VLOOKUP(3,tblRPECoefficientWithoutColumnHeaders,2,0)))/K38)*100,1),0)</f>
        <v>0</v>
      </c>
      <c r="L39" s="445"/>
      <c r="M39" s="445"/>
      <c r="N39" s="446"/>
      <c r="P39" s="93" t="s">
        <v>67</v>
      </c>
      <c r="Q39" s="444">
        <f ca="1">IF(ISNUMBER(Q43),ROUNDUP((1-(Q43/(VLOOKUP(1,tblRPECoefficientWithoutColumnHeaders,2,0)*T43^2+VLOOKUP(2,tblRPECoefficientWithoutColumnHeaders,2,0)*T43+VLOOKUP(3,tblRPECoefficientWithoutColumnHeaders,2,0)))/Q38)*100,1),0)</f>
        <v>0</v>
      </c>
      <c r="R39" s="445"/>
      <c r="S39" s="445"/>
      <c r="T39" s="446"/>
    </row>
    <row r="40" spans="2:20" ht="60" customHeight="1">
      <c r="B40" s="392"/>
      <c r="D40" s="93" t="s">
        <v>68</v>
      </c>
      <c r="E40" s="444">
        <f>IF(COUNT(H29:H37)&gt;0,AVERAGEIF(H29:H37,"&gt;0"),0)</f>
        <v>0</v>
      </c>
      <c r="F40" s="445"/>
      <c r="G40" s="445"/>
      <c r="H40" s="446"/>
      <c r="J40" s="93" t="s">
        <v>68</v>
      </c>
      <c r="K40" s="444">
        <f>IF(COUNT(N29:N37)&gt;0,AVERAGEIF(N29:N37,"&gt;0"),0)</f>
        <v>0</v>
      </c>
      <c r="L40" s="445"/>
      <c r="M40" s="445"/>
      <c r="N40" s="446"/>
      <c r="P40" s="93" t="s">
        <v>68</v>
      </c>
      <c r="Q40" s="444">
        <f>IF(COUNT(T29:T37)&gt;0,AVERAGEIF(T29:T37,"&gt;0"),0)</f>
        <v>0</v>
      </c>
      <c r="R40" s="445"/>
      <c r="S40" s="445"/>
      <c r="T40" s="446"/>
    </row>
    <row r="41" spans="2:20" ht="60" customHeight="1">
      <c r="B41" s="392"/>
      <c r="D41" s="93" t="s">
        <v>41</v>
      </c>
      <c r="E41" s="450">
        <f>SUM(F29:F37)</f>
        <v>0</v>
      </c>
      <c r="F41" s="451"/>
      <c r="G41" s="451"/>
      <c r="H41" s="452"/>
      <c r="J41" s="93" t="s">
        <v>41</v>
      </c>
      <c r="K41" s="450">
        <f>SUM(L29:L37)</f>
        <v>0</v>
      </c>
      <c r="L41" s="451"/>
      <c r="M41" s="451"/>
      <c r="N41" s="452"/>
      <c r="P41" s="93" t="s">
        <v>41</v>
      </c>
      <c r="Q41" s="450">
        <f>SUM(R29:R37)</f>
        <v>0</v>
      </c>
      <c r="R41" s="451"/>
      <c r="S41" s="451"/>
      <c r="T41" s="452"/>
    </row>
    <row r="42" spans="2:20" ht="60" customHeight="1">
      <c r="B42" s="392"/>
      <c r="D42" s="94" t="s">
        <v>42</v>
      </c>
      <c r="E42" s="441">
        <f>SUM(PRODUCT(E29:F29),PRODUCT(E30:F30),PRODUCT(E31:F31),PRODUCT(E32:F32),PRODUCT(E33:F33),PRODUCT(E34:F34),PRODUCT(E35:F35),PRODUCT(E36:F36),PRODUCT(E37:F37))</f>
        <v>0</v>
      </c>
      <c r="F42" s="442"/>
      <c r="G42" s="442"/>
      <c r="H42" s="443"/>
      <c r="J42" s="94" t="s">
        <v>42</v>
      </c>
      <c r="K42" s="441">
        <f>SUM(PRODUCT(K29:L29),PRODUCT(K30:L30),PRODUCT(K31:L31),PRODUCT(K32:L32),PRODUCT(K33:L33),PRODUCT(K34:L34),PRODUCT(K35:L35),PRODUCT(K36:L36),PRODUCT(K37:L37))</f>
        <v>0</v>
      </c>
      <c r="L42" s="442"/>
      <c r="M42" s="442"/>
      <c r="N42" s="443"/>
      <c r="P42" s="94" t="s">
        <v>69</v>
      </c>
      <c r="Q42" s="441">
        <f>SUM(PRODUCT(Q29:R29),PRODUCT(Q30:R30),PRODUCT(Q31:R31),PRODUCT(Q32:R32),PRODUCT(Q33:R33),PRODUCT(Q34:R34),PRODUCT(Q35:R35),PRODUCT(Q36:R36),PRODUCT(Q37:R37))</f>
        <v>0</v>
      </c>
      <c r="R42" s="442"/>
      <c r="S42" s="442"/>
      <c r="T42" s="443"/>
    </row>
    <row r="43" spans="2:20" ht="40" customHeight="1">
      <c r="B43" s="392"/>
      <c r="D43" s="95"/>
      <c r="E43" s="96" t="str">
        <f ca="1">OFFSET(E28,COUNT(E29:E37),0)</f>
        <v>WEIGHT</v>
      </c>
      <c r="F43" s="97">
        <f ca="1">IF(COUNT(E29:E37)&gt;0,OFFSET(E28,MATCH(MAX(E29:E37),E29:E37,0),0),0)</f>
        <v>0</v>
      </c>
      <c r="G43" s="97">
        <f ca="1">IF(COUNT(E29:E37)&gt;0,OFFSET(F28,MATCH(MAX(E29:E37),E29:E37,0),0)+(10-OFFSET(G28,MATCH(MAX(E29:E37),E29:E37,0),0)),0)</f>
        <v>0</v>
      </c>
      <c r="H43" s="98">
        <f ca="1">IF(COUNT(E29:E37)&gt;0,OFFSET(F28,COUNT(E29:E37),0)+(10-(OFFSET(G28,COUNT(E29:E37),0))),0)</f>
        <v>0</v>
      </c>
      <c r="J43" s="95" t="s">
        <v>73</v>
      </c>
      <c r="K43" s="96" t="str">
        <f ca="1">OFFSET(K28,COUNT(K29:K37),0)</f>
        <v>WEIGHT</v>
      </c>
      <c r="L43" s="97">
        <f ca="1">IF(COUNT(K29:K37)&gt;0,OFFSET(K28,MATCH(MAX(K29:K37),K29:K37,0),0),0)</f>
        <v>0</v>
      </c>
      <c r="M43" s="97">
        <f ca="1">IF(COUNT(K29:K37)&gt;0,OFFSET(L28,MATCH(MAX(K29:K37),K29:K37,0),0)+(10-OFFSET(M28,MATCH(MAX(K29:K37),K29:K37,0),0)),0)</f>
        <v>0</v>
      </c>
      <c r="N43" s="98">
        <f ca="1">IF(COUNT(K29:K37)&gt;0,OFFSET(L28,COUNT(K29:K37),0)+(10-(OFFSET(M28,COUNT(K29:K37),0))),0)</f>
        <v>0</v>
      </c>
      <c r="P43" s="95"/>
      <c r="Q43" s="96" t="str">
        <f ca="1">OFFSET(Q28,COUNT(Q29:Q37),0)</f>
        <v>WEIGHT</v>
      </c>
      <c r="R43" s="97">
        <f ca="1">IF(COUNT(Q29:Q37)&gt;0,OFFSET(Q28,MATCH(MAX(Q29:Q37),Q29:Q37,0),0),0)</f>
        <v>0</v>
      </c>
      <c r="S43" s="97">
        <f ca="1">IF(COUNT(Q29:Q37)&gt;0,OFFSET(R28,MATCH(MAX(Q29:Q37),Q29:Q37,0),0)+(10-OFFSET(S28,MATCH(MAX(Q29:Q37),Q29:Q37,0),0)),0)</f>
        <v>0</v>
      </c>
      <c r="T43" s="98">
        <f ca="1">IF(COUNT(Q29:Q37)&gt;0,OFFSET(R28,COUNT(Q29:Q37),0)+(10-(OFFSET(S28,COUNT(Q29:Q37),0))),0)</f>
        <v>0</v>
      </c>
    </row>
    <row r="44" spans="2:20" ht="16"/>
    <row r="45" spans="2:20" ht="16"/>
    <row r="46" spans="2:20" ht="80" customHeight="1">
      <c r="B46" s="392">
        <v>2</v>
      </c>
      <c r="D46" s="393">
        <v>1</v>
      </c>
      <c r="E46" s="393"/>
      <c r="F46" s="393"/>
      <c r="G46" s="393"/>
      <c r="H46" s="393"/>
      <c r="J46" s="393">
        <v>2</v>
      </c>
      <c r="K46" s="393"/>
      <c r="L46" s="393"/>
      <c r="M46" s="393"/>
      <c r="N46" s="393"/>
      <c r="P46" s="393">
        <v>3</v>
      </c>
      <c r="Q46" s="393"/>
      <c r="R46" s="393"/>
      <c r="S46" s="393"/>
      <c r="T46" s="393"/>
    </row>
    <row r="47" spans="2:20" ht="15" customHeight="1">
      <c r="B47" s="392"/>
    </row>
    <row r="48" spans="2:20" ht="80" customHeight="1">
      <c r="B48" s="392"/>
      <c r="D48" s="394" t="str">
        <f>PROGRAM!B2</f>
        <v>COMPETITION BENCH</v>
      </c>
      <c r="E48" s="395"/>
      <c r="F48" s="395"/>
      <c r="G48" s="395"/>
      <c r="H48" s="396"/>
      <c r="J48" s="394" t="str">
        <f>PROGRAM!W2</f>
        <v>SUPPLEMENTAL SQUAT - METHOD 2</v>
      </c>
      <c r="K48" s="395"/>
      <c r="L48" s="395"/>
      <c r="M48" s="395"/>
      <c r="N48" s="396"/>
      <c r="P48" s="468" t="str">
        <f>PROGRAM!Z2</f>
        <v>SUPPLEMENTAL DEAD LIFT - METHOD 2</v>
      </c>
      <c r="Q48" s="395"/>
      <c r="R48" s="395"/>
      <c r="S48" s="395"/>
      <c r="T48" s="396"/>
    </row>
    <row r="49" spans="2:20" ht="50" customHeight="1">
      <c r="B49" s="392"/>
      <c r="D49" s="69" t="s">
        <v>60</v>
      </c>
      <c r="E49" s="397" t="str">
        <f>PROGRAM!B12</f>
        <v>Bench with 1-Sec Pause</v>
      </c>
      <c r="F49" s="398"/>
      <c r="G49" s="398"/>
      <c r="H49" s="399"/>
      <c r="J49" s="69" t="s">
        <v>60</v>
      </c>
      <c r="K49" s="397" t="str">
        <f>PROGRAM!W12</f>
        <v>HBBS or SSB Squat</v>
      </c>
      <c r="L49" s="398"/>
      <c r="M49" s="398"/>
      <c r="N49" s="399"/>
      <c r="P49" s="69" t="s">
        <v>60</v>
      </c>
      <c r="Q49" s="397" t="str">
        <f>PROGRAM!W12</f>
        <v>HBBS or SSB Squat</v>
      </c>
      <c r="R49" s="398"/>
      <c r="S49" s="398"/>
      <c r="T49" s="399"/>
    </row>
    <row r="50" spans="2:20" ht="50" customHeight="1">
      <c r="B50" s="392"/>
      <c r="D50" s="70" t="s">
        <v>59</v>
      </c>
      <c r="E50" s="400" t="str">
        <f>PROGRAM!C12</f>
        <v>Max 4-5 Min for Sets at RPE Over 7</v>
      </c>
      <c r="F50" s="401"/>
      <c r="G50" s="401"/>
      <c r="H50" s="402"/>
      <c r="J50" s="70" t="s">
        <v>59</v>
      </c>
      <c r="K50" s="400" t="str">
        <f>PROGRAM!K12</f>
        <v>Squat with belt</v>
      </c>
      <c r="L50" s="401"/>
      <c r="M50" s="401"/>
      <c r="N50" s="402"/>
      <c r="P50" s="70" t="s">
        <v>59</v>
      </c>
      <c r="Q50" s="400" t="str">
        <f>PROGRAM!AA12</f>
        <v>Max 3-4 Min for Sets &gt; RPE 7</v>
      </c>
      <c r="R50" s="401"/>
      <c r="S50" s="401"/>
      <c r="T50" s="402"/>
    </row>
    <row r="51" spans="2:20" ht="100" customHeight="1">
      <c r="B51" s="392"/>
      <c r="D51" s="71" t="s">
        <v>58</v>
      </c>
      <c r="E51" s="464" t="str">
        <f>PROGRAM!D12</f>
        <v xml:space="preserve">•1 Rep @ RPE 8 (90-92% 1RM)
• 4 reps @ RPE 9 (86%1RM)
• Do 3 sets of 4 reps @ 82% </v>
      </c>
      <c r="F51" s="433"/>
      <c r="G51" s="433"/>
      <c r="H51" s="434"/>
      <c r="J51" s="71" t="s">
        <v>58</v>
      </c>
      <c r="K51" s="464" t="str">
        <f>PROGRAM!Y12</f>
        <v>•8 reps @ RPE 7
•8 reps @ RPE 8
• 8 reps @ RPE 9
• Do 2-3 sets of 8 within 10% of 8 @ 9</v>
      </c>
      <c r="L51" s="433"/>
      <c r="M51" s="433"/>
      <c r="N51" s="434"/>
      <c r="P51" s="71" t="s">
        <v>58</v>
      </c>
      <c r="Q51" s="464" t="str">
        <f>PROGRAM!AB12</f>
        <v>• 11 reps @ 6
•11 reps @ 7
•11 reps @ 8
• Repeat 11 @ 8 x 3 sets of 11</v>
      </c>
      <c r="R51" s="433"/>
      <c r="S51" s="433"/>
      <c r="T51" s="434"/>
    </row>
    <row r="52" spans="2:20" ht="60" customHeight="1">
      <c r="B52" s="392"/>
      <c r="D52" s="72" t="s">
        <v>40</v>
      </c>
      <c r="E52" s="72" t="s">
        <v>42</v>
      </c>
      <c r="F52" s="72" t="s">
        <v>41</v>
      </c>
      <c r="G52" s="72" t="s">
        <v>43</v>
      </c>
      <c r="H52" s="72" t="s">
        <v>65</v>
      </c>
      <c r="J52" s="72" t="s">
        <v>40</v>
      </c>
      <c r="K52" s="72" t="s">
        <v>42</v>
      </c>
      <c r="L52" s="72" t="s">
        <v>41</v>
      </c>
      <c r="M52" s="72" t="s">
        <v>43</v>
      </c>
      <c r="N52" s="72" t="s">
        <v>65</v>
      </c>
      <c r="P52" s="72" t="s">
        <v>40</v>
      </c>
      <c r="Q52" s="72" t="s">
        <v>42</v>
      </c>
      <c r="R52" s="72" t="s">
        <v>41</v>
      </c>
      <c r="S52" s="72" t="s">
        <v>43</v>
      </c>
      <c r="T52" s="72" t="s">
        <v>65</v>
      </c>
    </row>
    <row r="53" spans="2:20" ht="40" customHeight="1">
      <c r="B53" s="392"/>
      <c r="D53" s="73" t="s">
        <v>44</v>
      </c>
      <c r="E53" s="74"/>
      <c r="F53" s="75"/>
      <c r="G53" s="76"/>
      <c r="H53" s="77" t="str">
        <f>IF(ISNUMBER(E53),E53/E$62,"")</f>
        <v/>
      </c>
      <c r="J53" s="73" t="s">
        <v>44</v>
      </c>
      <c r="K53" s="74"/>
      <c r="L53" s="75"/>
      <c r="M53" s="76"/>
      <c r="N53" s="77" t="str">
        <f>IF(ISNUMBER(K53),K53/K$62,"")</f>
        <v/>
      </c>
      <c r="P53" s="73" t="s">
        <v>44</v>
      </c>
      <c r="Q53" s="74"/>
      <c r="R53" s="75"/>
      <c r="S53" s="76"/>
      <c r="T53" s="77" t="str">
        <f>IF(ISNUMBER(Q53),Q53/Q$62,"")</f>
        <v/>
      </c>
    </row>
    <row r="54" spans="2:20" ht="40" customHeight="1">
      <c r="B54" s="392"/>
      <c r="D54" s="78" t="s">
        <v>45</v>
      </c>
      <c r="E54" s="79"/>
      <c r="F54" s="80"/>
      <c r="G54" s="81"/>
      <c r="H54" s="82" t="str">
        <f t="shared" ref="H54:H61" si="6">IF(ISNUMBER(E54),E54/E$62,"")</f>
        <v/>
      </c>
      <c r="J54" s="78" t="s">
        <v>45</v>
      </c>
      <c r="K54" s="79"/>
      <c r="L54" s="80"/>
      <c r="M54" s="81"/>
      <c r="N54" s="82" t="str">
        <f t="shared" ref="N54:N61" si="7">IF(ISNUMBER(K54),K54/K$62,"")</f>
        <v/>
      </c>
      <c r="P54" s="78" t="s">
        <v>45</v>
      </c>
      <c r="Q54" s="79"/>
      <c r="R54" s="80"/>
      <c r="S54" s="81"/>
      <c r="T54" s="82" t="str">
        <f t="shared" ref="T54:T61" si="8">IF(ISNUMBER(Q54),Q54/Q$62,"")</f>
        <v/>
      </c>
    </row>
    <row r="55" spans="2:20" ht="40" customHeight="1">
      <c r="B55" s="392"/>
      <c r="D55" s="78" t="s">
        <v>46</v>
      </c>
      <c r="E55" s="83"/>
      <c r="F55" s="84"/>
      <c r="G55" s="85"/>
      <c r="H55" s="86" t="str">
        <f t="shared" si="6"/>
        <v/>
      </c>
      <c r="J55" s="78" t="s">
        <v>46</v>
      </c>
      <c r="K55" s="83"/>
      <c r="L55" s="84"/>
      <c r="M55" s="85"/>
      <c r="N55" s="86" t="str">
        <f t="shared" si="7"/>
        <v/>
      </c>
      <c r="P55" s="78" t="s">
        <v>46</v>
      </c>
      <c r="Q55" s="83"/>
      <c r="R55" s="84"/>
      <c r="S55" s="85"/>
      <c r="T55" s="86" t="str">
        <f t="shared" si="8"/>
        <v/>
      </c>
    </row>
    <row r="56" spans="2:20" ht="40" customHeight="1">
      <c r="B56" s="392"/>
      <c r="D56" s="78" t="s">
        <v>47</v>
      </c>
      <c r="E56" s="79"/>
      <c r="F56" s="80"/>
      <c r="G56" s="81"/>
      <c r="H56" s="82" t="str">
        <f t="shared" si="6"/>
        <v/>
      </c>
      <c r="J56" s="78" t="s">
        <v>47</v>
      </c>
      <c r="K56" s="79"/>
      <c r="L56" s="80"/>
      <c r="M56" s="81"/>
      <c r="N56" s="82" t="str">
        <f t="shared" si="7"/>
        <v/>
      </c>
      <c r="P56" s="78" t="s">
        <v>47</v>
      </c>
      <c r="Q56" s="79"/>
      <c r="R56" s="80"/>
      <c r="S56" s="81"/>
      <c r="T56" s="82" t="str">
        <f t="shared" si="8"/>
        <v/>
      </c>
    </row>
    <row r="57" spans="2:20" ht="40" customHeight="1">
      <c r="B57" s="392"/>
      <c r="D57" s="78" t="s">
        <v>48</v>
      </c>
      <c r="E57" s="83"/>
      <c r="F57" s="84"/>
      <c r="G57" s="85"/>
      <c r="H57" s="86" t="str">
        <f t="shared" si="6"/>
        <v/>
      </c>
      <c r="J57" s="78" t="s">
        <v>48</v>
      </c>
      <c r="K57" s="83"/>
      <c r="L57" s="84"/>
      <c r="M57" s="85"/>
      <c r="N57" s="86" t="str">
        <f t="shared" si="7"/>
        <v/>
      </c>
      <c r="P57" s="78" t="s">
        <v>48</v>
      </c>
      <c r="Q57" s="83"/>
      <c r="R57" s="84"/>
      <c r="S57" s="85"/>
      <c r="T57" s="86" t="str">
        <f t="shared" si="8"/>
        <v/>
      </c>
    </row>
    <row r="58" spans="2:20" ht="40" customHeight="1">
      <c r="B58" s="392"/>
      <c r="D58" s="78" t="s">
        <v>49</v>
      </c>
      <c r="E58" s="79"/>
      <c r="F58" s="80"/>
      <c r="G58" s="81"/>
      <c r="H58" s="82" t="str">
        <f t="shared" si="6"/>
        <v/>
      </c>
      <c r="J58" s="78" t="s">
        <v>49</v>
      </c>
      <c r="K58" s="79"/>
      <c r="L58" s="80"/>
      <c r="M58" s="81"/>
      <c r="N58" s="82" t="str">
        <f t="shared" si="7"/>
        <v/>
      </c>
      <c r="P58" s="78" t="s">
        <v>49</v>
      </c>
      <c r="Q58" s="79"/>
      <c r="R58" s="80"/>
      <c r="S58" s="81"/>
      <c r="T58" s="82" t="str">
        <f t="shared" si="8"/>
        <v/>
      </c>
    </row>
    <row r="59" spans="2:20" ht="40" customHeight="1">
      <c r="B59" s="392"/>
      <c r="D59" s="78" t="s">
        <v>50</v>
      </c>
      <c r="E59" s="83"/>
      <c r="F59" s="84"/>
      <c r="G59" s="85"/>
      <c r="H59" s="86" t="str">
        <f t="shared" si="6"/>
        <v/>
      </c>
      <c r="J59" s="78" t="s">
        <v>50</v>
      </c>
      <c r="K59" s="83"/>
      <c r="L59" s="84"/>
      <c r="M59" s="85"/>
      <c r="N59" s="86" t="str">
        <f t="shared" si="7"/>
        <v/>
      </c>
      <c r="P59" s="78" t="s">
        <v>50</v>
      </c>
      <c r="Q59" s="83"/>
      <c r="R59" s="84"/>
      <c r="S59" s="85"/>
      <c r="T59" s="86" t="str">
        <f t="shared" si="8"/>
        <v/>
      </c>
    </row>
    <row r="60" spans="2:20" ht="40" customHeight="1">
      <c r="B60" s="392"/>
      <c r="D60" s="78" t="s">
        <v>51</v>
      </c>
      <c r="E60" s="79"/>
      <c r="F60" s="80"/>
      <c r="G60" s="81"/>
      <c r="H60" s="82" t="str">
        <f t="shared" si="6"/>
        <v/>
      </c>
      <c r="J60" s="78" t="s">
        <v>51</v>
      </c>
      <c r="K60" s="79"/>
      <c r="L60" s="80"/>
      <c r="M60" s="81"/>
      <c r="N60" s="82" t="str">
        <f t="shared" si="7"/>
        <v/>
      </c>
      <c r="P60" s="78" t="s">
        <v>51</v>
      </c>
      <c r="Q60" s="79"/>
      <c r="R60" s="80"/>
      <c r="S60" s="81"/>
      <c r="T60" s="82" t="str">
        <f t="shared" si="8"/>
        <v/>
      </c>
    </row>
    <row r="61" spans="2:20" ht="40" customHeight="1" thickBot="1">
      <c r="B61" s="392"/>
      <c r="D61" s="87" t="s">
        <v>52</v>
      </c>
      <c r="E61" s="88"/>
      <c r="F61" s="89"/>
      <c r="G61" s="90"/>
      <c r="H61" s="91" t="str">
        <f t="shared" si="6"/>
        <v/>
      </c>
      <c r="J61" s="87" t="s">
        <v>52</v>
      </c>
      <c r="K61" s="88"/>
      <c r="L61" s="89"/>
      <c r="M61" s="90"/>
      <c r="N61" s="91" t="str">
        <f t="shared" si="7"/>
        <v/>
      </c>
      <c r="P61" s="87" t="s">
        <v>52</v>
      </c>
      <c r="Q61" s="88"/>
      <c r="R61" s="89"/>
      <c r="S61" s="90"/>
      <c r="T61" s="91" t="str">
        <f t="shared" si="8"/>
        <v/>
      </c>
    </row>
    <row r="62" spans="2:20" ht="60" customHeight="1" thickTop="1">
      <c r="B62" s="392"/>
      <c r="D62" s="92" t="s">
        <v>66</v>
      </c>
      <c r="E62" s="415">
        <f ca="1">ROUNDUP(F67/(VLOOKUP(1,tblRPECoefficientWithoutColumnHeaders,2,0)*G67^2+VLOOKUP(2,tblRPECoefficientWithoutColumnHeaders,2,0)*G67+VLOOKUP(3,tblRPECoefficientWithoutColumnHeaders,2,0)),0)</f>
        <v>0</v>
      </c>
      <c r="F62" s="416"/>
      <c r="G62" s="416"/>
      <c r="H62" s="417"/>
      <c r="J62" s="92" t="s">
        <v>66</v>
      </c>
      <c r="K62" s="415">
        <f ca="1">ROUNDUP(L67/(VLOOKUP(1,tblRPECoefficientWithoutColumnHeaders,2,0)*M67^2+VLOOKUP(2,tblRPECoefficientWithoutColumnHeaders,2,0)*M67+VLOOKUP(3,tblRPECoefficientWithoutColumnHeaders,2,0)),0)</f>
        <v>0</v>
      </c>
      <c r="L62" s="416"/>
      <c r="M62" s="416"/>
      <c r="N62" s="417"/>
      <c r="P62" s="92" t="s">
        <v>66</v>
      </c>
      <c r="Q62" s="415">
        <f ca="1">ROUNDUP(R67/(VLOOKUP(1,tblRPECoefficientWithoutColumnHeaders,2,0)*S67^2+VLOOKUP(2,tblRPECoefficientWithoutColumnHeaders,2,0)*S67+VLOOKUP(3,tblRPECoefficientWithoutColumnHeaders,2,0)),0)</f>
        <v>0</v>
      </c>
      <c r="R62" s="416"/>
      <c r="S62" s="416"/>
      <c r="T62" s="417"/>
    </row>
    <row r="63" spans="2:20" ht="60" customHeight="1">
      <c r="B63" s="392"/>
      <c r="D63" s="93" t="s">
        <v>67</v>
      </c>
      <c r="E63" s="444">
        <f ca="1">IF(ISNUMBER(E67),ROUNDUP((1-(E67/(VLOOKUP(1,tblRPECoefficientWithoutColumnHeaders,2,0)*H67^2+VLOOKUP(2,tblRPECoefficientWithoutColumnHeaders,2,0)*H67+VLOOKUP(3,tblRPECoefficientWithoutColumnHeaders,2,0)))/E62)*100,1),0)</f>
        <v>0</v>
      </c>
      <c r="F63" s="445"/>
      <c r="G63" s="445"/>
      <c r="H63" s="446"/>
      <c r="J63" s="93" t="s">
        <v>67</v>
      </c>
      <c r="K63" s="444">
        <f ca="1">IF(ISNUMBER(K67),ROUNDUP((1-(K67/(VLOOKUP(1,tblRPECoefficientWithoutColumnHeaders,2,0)*N67^2+VLOOKUP(2,tblRPECoefficientWithoutColumnHeaders,2,0)*N67+VLOOKUP(3,tblRPECoefficientWithoutColumnHeaders,2,0)))/K62)*100,1),0)</f>
        <v>0</v>
      </c>
      <c r="L63" s="445"/>
      <c r="M63" s="445"/>
      <c r="N63" s="446"/>
      <c r="P63" s="93" t="s">
        <v>67</v>
      </c>
      <c r="Q63" s="444">
        <f ca="1">IF(ISNUMBER(Q67),ROUNDUP((1-(Q67/(VLOOKUP(1,tblRPECoefficientWithoutColumnHeaders,2,0)*T67^2+VLOOKUP(2,tblRPECoefficientWithoutColumnHeaders,2,0)*T67+VLOOKUP(3,tblRPECoefficientWithoutColumnHeaders,2,0)))/Q62)*100,1),0)</f>
        <v>0</v>
      </c>
      <c r="R63" s="445"/>
      <c r="S63" s="445"/>
      <c r="T63" s="446"/>
    </row>
    <row r="64" spans="2:20" ht="60" customHeight="1">
      <c r="B64" s="392"/>
      <c r="D64" s="93" t="s">
        <v>68</v>
      </c>
      <c r="E64" s="444">
        <f>IF(COUNT(H53:H61)&gt;0,AVERAGEIF(H53:H61,"&gt;0"),0)</f>
        <v>0</v>
      </c>
      <c r="F64" s="445"/>
      <c r="G64" s="445"/>
      <c r="H64" s="446"/>
      <c r="J64" s="93" t="s">
        <v>68</v>
      </c>
      <c r="K64" s="444">
        <f>IF(COUNT(N53:N61)&gt;0,AVERAGEIF(N53:N61,"&gt;0"),0)</f>
        <v>0</v>
      </c>
      <c r="L64" s="445"/>
      <c r="M64" s="445"/>
      <c r="N64" s="446"/>
      <c r="P64" s="93" t="s">
        <v>68</v>
      </c>
      <c r="Q64" s="444">
        <f>IF(COUNT(T53:T61)&gt;0,AVERAGEIF(T53:T61,"&gt;0"),0)</f>
        <v>0</v>
      </c>
      <c r="R64" s="445"/>
      <c r="S64" s="445"/>
      <c r="T64" s="446"/>
    </row>
    <row r="65" spans="2:20" ht="60" customHeight="1">
      <c r="B65" s="392"/>
      <c r="D65" s="93" t="s">
        <v>41</v>
      </c>
      <c r="E65" s="450">
        <f>SUM(F53:F61)</f>
        <v>0</v>
      </c>
      <c r="F65" s="451"/>
      <c r="G65" s="451"/>
      <c r="H65" s="452"/>
      <c r="J65" s="93" t="s">
        <v>41</v>
      </c>
      <c r="K65" s="450">
        <f>SUM(L53:L61)</f>
        <v>0</v>
      </c>
      <c r="L65" s="451"/>
      <c r="M65" s="451"/>
      <c r="N65" s="452"/>
      <c r="P65" s="93" t="s">
        <v>41</v>
      </c>
      <c r="Q65" s="450">
        <f>SUM(R53:R61)</f>
        <v>0</v>
      </c>
      <c r="R65" s="451"/>
      <c r="S65" s="451"/>
      <c r="T65" s="452"/>
    </row>
    <row r="66" spans="2:20" ht="60" customHeight="1">
      <c r="B66" s="392"/>
      <c r="D66" s="94" t="s">
        <v>42</v>
      </c>
      <c r="E66" s="441">
        <f>SUM(PRODUCT(E53:F53),PRODUCT(E54:F54),PRODUCT(E55:F55),PRODUCT(E56:F56),PRODUCT(E57:F57),PRODUCT(E58:F58),PRODUCT(E59:F59),PRODUCT(E60:F60),PRODUCT(E61:F61))</f>
        <v>0</v>
      </c>
      <c r="F66" s="442"/>
      <c r="G66" s="442"/>
      <c r="H66" s="443"/>
      <c r="J66" s="94" t="s">
        <v>42</v>
      </c>
      <c r="K66" s="441">
        <f>SUM(PRODUCT(K53:L53),PRODUCT(K54:L54),PRODUCT(K55:L55),PRODUCT(K56:L56),PRODUCT(K57:L57),PRODUCT(K58:L58),PRODUCT(K59:L59),PRODUCT(K60:L60),PRODUCT(K61:L61))</f>
        <v>0</v>
      </c>
      <c r="L66" s="442"/>
      <c r="M66" s="442"/>
      <c r="N66" s="443"/>
      <c r="P66" s="94" t="s">
        <v>42</v>
      </c>
      <c r="Q66" s="441">
        <f>SUM(PRODUCT(Q53:R53),PRODUCT(Q54:R54),PRODUCT(Q55:R55),PRODUCT(Q56:R56),PRODUCT(Q57:R57),PRODUCT(Q58:R58),PRODUCT(Q59:R59),PRODUCT(Q60:R60),PRODUCT(Q61:R61))</f>
        <v>0</v>
      </c>
      <c r="R66" s="442"/>
      <c r="S66" s="442"/>
      <c r="T66" s="443"/>
    </row>
    <row r="67" spans="2:20" ht="40" customHeight="1">
      <c r="B67" s="392"/>
      <c r="D67" s="95"/>
      <c r="E67" s="96" t="str">
        <f ca="1">OFFSET(E52,COUNT(E53:E61),0)</f>
        <v>WEIGHT</v>
      </c>
      <c r="F67" s="97">
        <f ca="1">IF(COUNT(E53:E61)&gt;0,OFFSET(E52,MATCH(MAX(E53:E61),E53:E61,0),0),0)</f>
        <v>0</v>
      </c>
      <c r="G67" s="97">
        <f ca="1">IF(COUNT(E53:E61)&gt;0,OFFSET(F52,MATCH(MAX(E53:E61),E53:E61,0),0)+(10-OFFSET(G52,MATCH(MAX(E53:E61),E53:E61,0),0)),0)</f>
        <v>0</v>
      </c>
      <c r="H67" s="98">
        <f ca="1">IF(COUNT(E53:E61)&gt;0,OFFSET(F52,COUNT(E53:E61),0)+(10-(OFFSET(G52,COUNT(E53:E61),0))),0)</f>
        <v>0</v>
      </c>
      <c r="J67" s="95"/>
      <c r="K67" s="96" t="str">
        <f ca="1">OFFSET(K52,COUNT(K53:K61),0)</f>
        <v>WEIGHT</v>
      </c>
      <c r="L67" s="97">
        <f ca="1">IF(COUNT(K53:K61)&gt;0,OFFSET(K52,MATCH(MAX(K53:K61),K53:K61,0),0),0)</f>
        <v>0</v>
      </c>
      <c r="M67" s="97">
        <f ca="1">IF(COUNT(K53:K61)&gt;0,OFFSET(L52,MATCH(MAX(K53:K61),K53:K61,0),0)+(10-OFFSET(M52,MATCH(MAX(K53:K61),K53:K61,0),0)),0)</f>
        <v>0</v>
      </c>
      <c r="N67" s="98">
        <f ca="1">IF(COUNT(K53:K61)&gt;0,OFFSET(L52,COUNT(K53:K61),0)+(10-(OFFSET(M52,COUNT(K53:K61),0))),0)</f>
        <v>0</v>
      </c>
      <c r="P67" s="95"/>
      <c r="Q67" s="96" t="str">
        <f ca="1">OFFSET(Q52,COUNT(Q53:Q61),0)</f>
        <v>WEIGHT</v>
      </c>
      <c r="R67" s="97">
        <f ca="1">IF(COUNT(Q53:Q61)&gt;0,OFFSET(Q52,MATCH(MAX(Q53:Q61),Q53:Q61,0),0),0)</f>
        <v>0</v>
      </c>
      <c r="S67" s="97">
        <f ca="1">IF(COUNT(Q53:Q61)&gt;0,OFFSET(R52,MATCH(MAX(Q53:Q61),Q53:Q61,0),0)+(10-OFFSET(S52,MATCH(MAX(Q53:Q61),Q53:Q61,0),0)),0)</f>
        <v>0</v>
      </c>
      <c r="T67" s="98">
        <f ca="1">IF(COUNT(Q53:Q61)&gt;0,OFFSET(R52,COUNT(Q53:Q61),0)+(10-(OFFSET(S52,COUNT(Q53:Q61),0))),0)</f>
        <v>0</v>
      </c>
    </row>
    <row r="68" spans="2:20" ht="16"/>
    <row r="69" spans="2:20" ht="16"/>
    <row r="70" spans="2:20" ht="80" customHeight="1">
      <c r="B70" s="392">
        <v>3</v>
      </c>
      <c r="D70" s="393">
        <v>1</v>
      </c>
      <c r="E70" s="393"/>
      <c r="F70" s="393"/>
      <c r="G70" s="393"/>
      <c r="H70" s="393"/>
      <c r="J70" s="393">
        <v>2</v>
      </c>
      <c r="K70" s="393"/>
      <c r="L70" s="393"/>
      <c r="M70" s="393"/>
      <c r="N70" s="393"/>
      <c r="P70" s="393">
        <v>3</v>
      </c>
      <c r="Q70" s="393"/>
      <c r="R70" s="393"/>
      <c r="S70" s="393"/>
      <c r="T70" s="393"/>
    </row>
    <row r="71" spans="2:20" ht="15" customHeight="1">
      <c r="B71" s="392"/>
    </row>
    <row r="72" spans="2:20" ht="80" customHeight="1">
      <c r="B72" s="392"/>
      <c r="D72" s="394" t="str">
        <f>PROGRAM!E2</f>
        <v>COMPETITION DEAD LIFT</v>
      </c>
      <c r="E72" s="395"/>
      <c r="F72" s="395"/>
      <c r="G72" s="395"/>
      <c r="H72" s="396"/>
      <c r="J72" s="394" t="str">
        <f>PROGRAM!AF2</f>
        <v>SUPPLEMENTAL  BENCH- METHOD 3</v>
      </c>
      <c r="K72" s="395"/>
      <c r="L72" s="395"/>
      <c r="M72" s="395"/>
      <c r="N72" s="396"/>
      <c r="P72" s="394" t="str">
        <f>PROGRAM!T2</f>
        <v>SUPPLEMENTAL SQUAT - METHOD 1</v>
      </c>
      <c r="Q72" s="395"/>
      <c r="R72" s="395"/>
      <c r="S72" s="395"/>
      <c r="T72" s="396"/>
    </row>
    <row r="73" spans="2:20" ht="200" customHeight="1">
      <c r="B73" s="392"/>
      <c r="D73" s="69" t="s">
        <v>60</v>
      </c>
      <c r="E73" s="397" t="str">
        <f>PROGRAM!E12</f>
        <v>Deadlift with belt</v>
      </c>
      <c r="F73" s="398"/>
      <c r="G73" s="398"/>
      <c r="H73" s="399"/>
      <c r="J73" s="69" t="s">
        <v>60</v>
      </c>
      <c r="K73" s="397" t="str">
        <f>PROGRAM!AF12</f>
        <v>2ct paused bench</v>
      </c>
      <c r="L73" s="398"/>
      <c r="M73" s="398"/>
      <c r="N73" s="399"/>
      <c r="P73" s="69" t="s">
        <v>60</v>
      </c>
      <c r="Q73" s="397" t="str">
        <f>PROGRAM!T12</f>
        <v>2ct Paused Squat</v>
      </c>
      <c r="R73" s="398"/>
      <c r="S73" s="398"/>
      <c r="T73" s="399"/>
    </row>
    <row r="74" spans="2:20" ht="50" customHeight="1">
      <c r="B74" s="392"/>
      <c r="D74" s="70" t="s">
        <v>59</v>
      </c>
      <c r="E74" s="400" t="str">
        <f>PROGRAM!F12</f>
        <v>Max 4-5 Min for Sets at RPE Over 7</v>
      </c>
      <c r="F74" s="401"/>
      <c r="G74" s="401"/>
      <c r="H74" s="402"/>
      <c r="J74" s="70" t="s">
        <v>59</v>
      </c>
      <c r="K74" s="400" t="str">
        <f>PROGRAM!AG12</f>
        <v>Max 4-5 min for sets at RPE over 7</v>
      </c>
      <c r="L74" s="401"/>
      <c r="M74" s="401"/>
      <c r="N74" s="402"/>
      <c r="P74" s="70" t="s">
        <v>59</v>
      </c>
      <c r="Q74" s="400" t="str">
        <f>PROGRAM!U12</f>
        <v>Max 4-5 min for sets at RPE over 7</v>
      </c>
      <c r="R74" s="401"/>
      <c r="S74" s="401"/>
      <c r="T74" s="402"/>
    </row>
    <row r="75" spans="2:20" ht="100" customHeight="1">
      <c r="B75" s="392"/>
      <c r="D75" s="71" t="s">
        <v>58</v>
      </c>
      <c r="E75" s="464" t="str">
        <f>PROGRAM!G12</f>
        <v xml:space="preserve">•1 Rep @ RPE 8 (90-92% 1RM)
• 4 reps @ RPE 9 (86%1RM)
• Do 2 sets of 4 reps @ 80% </v>
      </c>
      <c r="F75" s="433"/>
      <c r="G75" s="433"/>
      <c r="H75" s="434"/>
      <c r="J75" s="71" t="s">
        <v>58</v>
      </c>
      <c r="K75" s="464" t="str">
        <f>PROGRAM!AH12</f>
        <v>•1 rep @ RPE 8 (90-93%)
•78% e1RM x 4 reps x 5 sets</v>
      </c>
      <c r="L75" s="433"/>
      <c r="M75" s="433"/>
      <c r="N75" s="434"/>
      <c r="P75" s="71" t="s">
        <v>58</v>
      </c>
      <c r="Q75" s="464" t="str">
        <f>PROGRAM!V12</f>
        <v>•4 reps @ RPE 7 (81%)
•4 reps @ RPE 8 (84%)
•4 reps @ RPE 9 (86%) 
•-8% from 4 @ 9 x 2 sets of 4 reps</v>
      </c>
      <c r="R75" s="433"/>
      <c r="S75" s="433"/>
      <c r="T75" s="434"/>
    </row>
    <row r="76" spans="2:20" ht="60" customHeight="1">
      <c r="B76" s="392"/>
      <c r="D76" s="72" t="s">
        <v>40</v>
      </c>
      <c r="E76" s="72" t="s">
        <v>42</v>
      </c>
      <c r="F76" s="72" t="s">
        <v>41</v>
      </c>
      <c r="G76" s="72" t="s">
        <v>43</v>
      </c>
      <c r="H76" s="72" t="s">
        <v>65</v>
      </c>
      <c r="J76" s="72" t="s">
        <v>40</v>
      </c>
      <c r="K76" s="72" t="s">
        <v>42</v>
      </c>
      <c r="L76" s="72" t="s">
        <v>41</v>
      </c>
      <c r="M76" s="72" t="s">
        <v>43</v>
      </c>
      <c r="N76" s="72" t="s">
        <v>65</v>
      </c>
      <c r="P76" s="72" t="s">
        <v>40</v>
      </c>
      <c r="Q76" s="72" t="s">
        <v>42</v>
      </c>
      <c r="R76" s="72" t="s">
        <v>41</v>
      </c>
      <c r="S76" s="72" t="s">
        <v>43</v>
      </c>
      <c r="T76" s="72" t="s">
        <v>65</v>
      </c>
    </row>
    <row r="77" spans="2:20" ht="40" customHeight="1">
      <c r="B77" s="392"/>
      <c r="D77" s="73" t="s">
        <v>44</v>
      </c>
      <c r="E77" s="74"/>
      <c r="F77" s="75"/>
      <c r="G77" s="76"/>
      <c r="H77" s="77" t="str">
        <f>IF(ISNUMBER(E77),E77/E$86,"")</f>
        <v/>
      </c>
      <c r="J77" s="73" t="s">
        <v>44</v>
      </c>
      <c r="K77" s="74"/>
      <c r="L77" s="75"/>
      <c r="M77" s="76"/>
      <c r="N77" s="77" t="str">
        <f>IF(ISNUMBER(K77),K77/K$86,"")</f>
        <v/>
      </c>
      <c r="P77" s="73" t="s">
        <v>44</v>
      </c>
      <c r="Q77" s="74"/>
      <c r="R77" s="75"/>
      <c r="S77" s="76"/>
      <c r="T77" s="77" t="str">
        <f>IF(ISNUMBER(Q77),Q77/Q$86,"")</f>
        <v/>
      </c>
    </row>
    <row r="78" spans="2:20" ht="40" customHeight="1">
      <c r="B78" s="392"/>
      <c r="D78" s="78" t="s">
        <v>45</v>
      </c>
      <c r="E78" s="79"/>
      <c r="F78" s="80"/>
      <c r="G78" s="81"/>
      <c r="H78" s="82" t="str">
        <f t="shared" ref="H78:H85" si="9">IF(ISNUMBER(E78),E78/E$86,"")</f>
        <v/>
      </c>
      <c r="J78" s="78" t="s">
        <v>45</v>
      </c>
      <c r="K78" s="79"/>
      <c r="L78" s="80"/>
      <c r="M78" s="81"/>
      <c r="N78" s="82" t="str">
        <f t="shared" ref="N78:N85" si="10">IF(ISNUMBER(K78),K78/K$86,"")</f>
        <v/>
      </c>
      <c r="P78" s="78" t="s">
        <v>45</v>
      </c>
      <c r="Q78" s="79"/>
      <c r="R78" s="80"/>
      <c r="S78" s="81"/>
      <c r="T78" s="82" t="str">
        <f t="shared" ref="T78:T85" si="11">IF(ISNUMBER(Q78),Q78/Q$86,"")</f>
        <v/>
      </c>
    </row>
    <row r="79" spans="2:20" ht="40" customHeight="1">
      <c r="B79" s="392"/>
      <c r="D79" s="78" t="s">
        <v>46</v>
      </c>
      <c r="E79" s="83"/>
      <c r="F79" s="84"/>
      <c r="G79" s="85"/>
      <c r="H79" s="86" t="str">
        <f t="shared" si="9"/>
        <v/>
      </c>
      <c r="J79" s="78" t="s">
        <v>46</v>
      </c>
      <c r="K79" s="83"/>
      <c r="L79" s="84"/>
      <c r="M79" s="85"/>
      <c r="N79" s="86" t="str">
        <f t="shared" si="10"/>
        <v/>
      </c>
      <c r="P79" s="78" t="s">
        <v>46</v>
      </c>
      <c r="Q79" s="83"/>
      <c r="R79" s="84"/>
      <c r="S79" s="85"/>
      <c r="T79" s="86" t="str">
        <f t="shared" si="11"/>
        <v/>
      </c>
    </row>
    <row r="80" spans="2:20" ht="40" customHeight="1">
      <c r="B80" s="392"/>
      <c r="D80" s="78" t="s">
        <v>47</v>
      </c>
      <c r="E80" s="79"/>
      <c r="F80" s="80"/>
      <c r="G80" s="81"/>
      <c r="H80" s="82" t="str">
        <f t="shared" si="9"/>
        <v/>
      </c>
      <c r="J80" s="78" t="s">
        <v>47</v>
      </c>
      <c r="K80" s="79"/>
      <c r="L80" s="80"/>
      <c r="M80" s="81"/>
      <c r="N80" s="82" t="str">
        <f t="shared" si="10"/>
        <v/>
      </c>
      <c r="P80" s="78" t="s">
        <v>47</v>
      </c>
      <c r="Q80" s="79"/>
      <c r="R80" s="80"/>
      <c r="S80" s="81"/>
      <c r="T80" s="82" t="str">
        <f t="shared" si="11"/>
        <v/>
      </c>
    </row>
    <row r="81" spans="2:20" ht="40" customHeight="1">
      <c r="B81" s="392"/>
      <c r="D81" s="78" t="s">
        <v>48</v>
      </c>
      <c r="E81" s="83"/>
      <c r="F81" s="84"/>
      <c r="G81" s="85"/>
      <c r="H81" s="86" t="str">
        <f t="shared" si="9"/>
        <v/>
      </c>
      <c r="J81" s="78" t="s">
        <v>48</v>
      </c>
      <c r="K81" s="83"/>
      <c r="L81" s="84"/>
      <c r="M81" s="85"/>
      <c r="N81" s="86" t="str">
        <f t="shared" si="10"/>
        <v/>
      </c>
      <c r="P81" s="78" t="s">
        <v>48</v>
      </c>
      <c r="Q81" s="83"/>
      <c r="R81" s="84"/>
      <c r="S81" s="85"/>
      <c r="T81" s="86" t="str">
        <f t="shared" si="11"/>
        <v/>
      </c>
    </row>
    <row r="82" spans="2:20" ht="40" customHeight="1">
      <c r="B82" s="392"/>
      <c r="D82" s="78" t="s">
        <v>49</v>
      </c>
      <c r="E82" s="79"/>
      <c r="F82" s="80"/>
      <c r="G82" s="81"/>
      <c r="H82" s="82" t="str">
        <f t="shared" si="9"/>
        <v/>
      </c>
      <c r="J82" s="78" t="s">
        <v>49</v>
      </c>
      <c r="K82" s="79"/>
      <c r="L82" s="80"/>
      <c r="M82" s="81"/>
      <c r="N82" s="82" t="str">
        <f t="shared" si="10"/>
        <v/>
      </c>
      <c r="P82" s="78" t="s">
        <v>49</v>
      </c>
      <c r="Q82" s="79"/>
      <c r="R82" s="80"/>
      <c r="S82" s="81"/>
      <c r="T82" s="82" t="str">
        <f t="shared" si="11"/>
        <v/>
      </c>
    </row>
    <row r="83" spans="2:20" ht="40" customHeight="1">
      <c r="B83" s="392"/>
      <c r="D83" s="78" t="s">
        <v>50</v>
      </c>
      <c r="E83" s="83"/>
      <c r="F83" s="84"/>
      <c r="G83" s="85"/>
      <c r="H83" s="86" t="str">
        <f t="shared" si="9"/>
        <v/>
      </c>
      <c r="J83" s="78" t="s">
        <v>50</v>
      </c>
      <c r="K83" s="83"/>
      <c r="L83" s="84"/>
      <c r="M83" s="85"/>
      <c r="N83" s="86" t="str">
        <f t="shared" si="10"/>
        <v/>
      </c>
      <c r="P83" s="78" t="s">
        <v>50</v>
      </c>
      <c r="Q83" s="83"/>
      <c r="R83" s="84"/>
      <c r="S83" s="85"/>
      <c r="T83" s="86" t="str">
        <f t="shared" si="11"/>
        <v/>
      </c>
    </row>
    <row r="84" spans="2:20" ht="40" customHeight="1">
      <c r="B84" s="392"/>
      <c r="D84" s="78" t="s">
        <v>51</v>
      </c>
      <c r="E84" s="79"/>
      <c r="F84" s="80"/>
      <c r="G84" s="81"/>
      <c r="H84" s="82" t="str">
        <f t="shared" si="9"/>
        <v/>
      </c>
      <c r="J84" s="78" t="s">
        <v>51</v>
      </c>
      <c r="K84" s="79"/>
      <c r="L84" s="80"/>
      <c r="M84" s="81"/>
      <c r="N84" s="82" t="str">
        <f t="shared" si="10"/>
        <v/>
      </c>
      <c r="P84" s="78" t="s">
        <v>51</v>
      </c>
      <c r="Q84" s="79"/>
      <c r="R84" s="80"/>
      <c r="S84" s="81"/>
      <c r="T84" s="82" t="str">
        <f t="shared" si="11"/>
        <v/>
      </c>
    </row>
    <row r="85" spans="2:20" ht="40" customHeight="1" thickBot="1">
      <c r="B85" s="392"/>
      <c r="D85" s="87" t="s">
        <v>52</v>
      </c>
      <c r="E85" s="88"/>
      <c r="F85" s="89"/>
      <c r="G85" s="90"/>
      <c r="H85" s="91" t="str">
        <f t="shared" si="9"/>
        <v/>
      </c>
      <c r="J85" s="87" t="s">
        <v>52</v>
      </c>
      <c r="K85" s="88"/>
      <c r="L85" s="89"/>
      <c r="M85" s="90"/>
      <c r="N85" s="91" t="str">
        <f t="shared" si="10"/>
        <v/>
      </c>
      <c r="P85" s="87" t="s">
        <v>52</v>
      </c>
      <c r="Q85" s="88"/>
      <c r="R85" s="89"/>
      <c r="S85" s="90"/>
      <c r="T85" s="91" t="str">
        <f t="shared" si="11"/>
        <v/>
      </c>
    </row>
    <row r="86" spans="2:20" ht="60" customHeight="1" thickTop="1">
      <c r="B86" s="392"/>
      <c r="D86" s="92" t="s">
        <v>66</v>
      </c>
      <c r="E86" s="415">
        <f ca="1">ROUNDUP(F91/(VLOOKUP(1,tblRPECoefficientWithoutColumnHeaders,2,0)*G91^2+VLOOKUP(2,tblRPECoefficientWithoutColumnHeaders,2,0)*G91+VLOOKUP(3,tblRPECoefficientWithoutColumnHeaders,2,0)),0)</f>
        <v>0</v>
      </c>
      <c r="F86" s="416"/>
      <c r="G86" s="416"/>
      <c r="H86" s="417"/>
      <c r="J86" s="92" t="s">
        <v>66</v>
      </c>
      <c r="K86" s="415">
        <f ca="1">ROUNDUP(L91/(VLOOKUP(1,tblRPECoefficientWithoutColumnHeaders,2,0)*M91^2+VLOOKUP(2,tblRPECoefficientWithoutColumnHeaders,2,0)*M91+VLOOKUP(3,tblRPECoefficientWithoutColumnHeaders,2,0)),0)</f>
        <v>0</v>
      </c>
      <c r="L86" s="416"/>
      <c r="M86" s="416"/>
      <c r="N86" s="417"/>
      <c r="P86" s="92" t="s">
        <v>66</v>
      </c>
      <c r="Q86" s="415">
        <f ca="1">ROUNDUP(R91/(VLOOKUP(1,tblRPECoefficientWithoutColumnHeaders,2,0)*S91^2+VLOOKUP(2,tblRPECoefficientWithoutColumnHeaders,2,0)*S91+VLOOKUP(3,tblRPECoefficientWithoutColumnHeaders,2,0)),0)</f>
        <v>0</v>
      </c>
      <c r="R86" s="416"/>
      <c r="S86" s="416"/>
      <c r="T86" s="417"/>
    </row>
    <row r="87" spans="2:20" ht="60" customHeight="1">
      <c r="B87" s="392"/>
      <c r="D87" s="93" t="s">
        <v>67</v>
      </c>
      <c r="E87" s="444">
        <f ca="1">IF(ISNUMBER(E91),ROUNDUP((1-(E91/(VLOOKUP(1,tblRPECoefficientWithoutColumnHeaders,2,0)*H91^2+VLOOKUP(2,tblRPECoefficientWithoutColumnHeaders,2,0)*H91+VLOOKUP(3,tblRPECoefficientWithoutColumnHeaders,2,0)))/E86)*100,1),0)</f>
        <v>0</v>
      </c>
      <c r="F87" s="445"/>
      <c r="G87" s="445"/>
      <c r="H87" s="446"/>
      <c r="J87" s="93" t="s">
        <v>67</v>
      </c>
      <c r="K87" s="444">
        <f ca="1">IF(ISNUMBER(K91),ROUNDUP((1-(K91/(VLOOKUP(1,tblRPECoefficientWithoutColumnHeaders,2,0)*N91^2+VLOOKUP(2,tblRPECoefficientWithoutColumnHeaders,2,0)*N91+VLOOKUP(3,tblRPECoefficientWithoutColumnHeaders,2,0)))/K86)*100,1),0)</f>
        <v>0</v>
      </c>
      <c r="L87" s="445"/>
      <c r="M87" s="445"/>
      <c r="N87" s="446"/>
      <c r="P87" s="93" t="s">
        <v>67</v>
      </c>
      <c r="Q87" s="444">
        <f ca="1">IF(ISNUMBER(Q91),ROUNDUP((1-(Q91/(VLOOKUP(1,tblRPECoefficientWithoutColumnHeaders,2,0)*T91^2+VLOOKUP(2,tblRPECoefficientWithoutColumnHeaders,2,0)*T91+VLOOKUP(3,tblRPECoefficientWithoutColumnHeaders,2,0)))/Q86)*100,1),0)</f>
        <v>0</v>
      </c>
      <c r="R87" s="445"/>
      <c r="S87" s="445"/>
      <c r="T87" s="446"/>
    </row>
    <row r="88" spans="2:20" ht="60" customHeight="1">
      <c r="B88" s="392"/>
      <c r="D88" s="93" t="s">
        <v>68</v>
      </c>
      <c r="E88" s="444">
        <f>IF(COUNT(H77:H85)&gt;0,AVERAGEIF(H77:H85,"&gt;0"),0)</f>
        <v>0</v>
      </c>
      <c r="F88" s="445"/>
      <c r="G88" s="445"/>
      <c r="H88" s="446"/>
      <c r="J88" s="93" t="s">
        <v>68</v>
      </c>
      <c r="K88" s="444">
        <f>IF(COUNT(N77:N85)&gt;0,AVERAGEIF(N77:N85,"&gt;0"),0)</f>
        <v>0</v>
      </c>
      <c r="L88" s="445"/>
      <c r="M88" s="445"/>
      <c r="N88" s="446"/>
      <c r="P88" s="93" t="s">
        <v>68</v>
      </c>
      <c r="Q88" s="444">
        <f>IF(COUNT(T77:T85)&gt;0,AVERAGEIF(T77:T85,"&gt;0"),0)</f>
        <v>0</v>
      </c>
      <c r="R88" s="445"/>
      <c r="S88" s="445"/>
      <c r="T88" s="446"/>
    </row>
    <row r="89" spans="2:20" ht="60" customHeight="1">
      <c r="B89" s="392"/>
      <c r="D89" s="93" t="s">
        <v>41</v>
      </c>
      <c r="E89" s="450">
        <f>SUM(F77:F85)</f>
        <v>0</v>
      </c>
      <c r="F89" s="451"/>
      <c r="G89" s="451"/>
      <c r="H89" s="452"/>
      <c r="J89" s="93" t="s">
        <v>41</v>
      </c>
      <c r="K89" s="450">
        <f>SUM(L77:L85)</f>
        <v>0</v>
      </c>
      <c r="L89" s="451"/>
      <c r="M89" s="451"/>
      <c r="N89" s="452"/>
      <c r="P89" s="93" t="s">
        <v>41</v>
      </c>
      <c r="Q89" s="450">
        <f>SUM(R77:R85)</f>
        <v>0</v>
      </c>
      <c r="R89" s="451"/>
      <c r="S89" s="451"/>
      <c r="T89" s="452"/>
    </row>
    <row r="90" spans="2:20" ht="60" customHeight="1">
      <c r="B90" s="392"/>
      <c r="D90" s="94" t="s">
        <v>42</v>
      </c>
      <c r="E90" s="441">
        <f>SUM(PRODUCT(E77:F77),PRODUCT(E78:F78),PRODUCT(E79:F79),PRODUCT(E80:F80),PRODUCT(E81:F81),PRODUCT(E82:F82),PRODUCT(E83:F83),PRODUCT(E84:F84),PRODUCT(E85:F85))</f>
        <v>0</v>
      </c>
      <c r="F90" s="442"/>
      <c r="G90" s="442"/>
      <c r="H90" s="443"/>
      <c r="J90" s="94" t="s">
        <v>42</v>
      </c>
      <c r="K90" s="441">
        <f>SUM(PRODUCT(K77:L77),PRODUCT(K78:L78),PRODUCT(K79:L79),PRODUCT(K80:L80),PRODUCT(K81:L81),PRODUCT(K82:L82),PRODUCT(K83:L83),PRODUCT(K84:L84),PRODUCT(K85:L85))</f>
        <v>0</v>
      </c>
      <c r="L90" s="442"/>
      <c r="M90" s="442"/>
      <c r="N90" s="443"/>
      <c r="P90" s="94" t="s">
        <v>42</v>
      </c>
      <c r="Q90" s="441">
        <f>SUM(PRODUCT(Q77:R77),PRODUCT(Q78:R78),PRODUCT(Q79:R79),PRODUCT(Q80:R80),PRODUCT(Q81:R81),PRODUCT(Q82:R82),PRODUCT(Q83:R83),PRODUCT(Q84:R84),PRODUCT(Q85:R85))</f>
        <v>0</v>
      </c>
      <c r="R90" s="442"/>
      <c r="S90" s="442"/>
      <c r="T90" s="443"/>
    </row>
    <row r="91" spans="2:20" ht="40" customHeight="1">
      <c r="B91" s="392"/>
      <c r="D91" s="95"/>
      <c r="E91" s="96" t="str">
        <f ca="1">OFFSET(E76,COUNT(E77:E85),0)</f>
        <v>WEIGHT</v>
      </c>
      <c r="F91" s="97">
        <f ca="1">IF(COUNT(E77:E85)&gt;0,OFFSET(E76,MATCH(MAX(E77:E85),E77:E85,0),0),0)</f>
        <v>0</v>
      </c>
      <c r="G91" s="97">
        <f ca="1">IF(COUNT(E77:E85)&gt;0,OFFSET(F76,MATCH(MAX(E77:E85),E77:E85,0),0)+(10-OFFSET(G76,MATCH(MAX(E77:E85),E77:E85,0),0)),0)</f>
        <v>0</v>
      </c>
      <c r="H91" s="98">
        <f ca="1">IF(COUNT(E77:E85)&gt;0,OFFSET(F76,COUNT(E77:E85),0)+(10-(OFFSET(G76,COUNT(E77:E85),0))),0)</f>
        <v>0</v>
      </c>
      <c r="J91" s="95"/>
      <c r="K91" s="96" t="str">
        <f ca="1">OFFSET(K76,COUNT(K77:K85),0)</f>
        <v>WEIGHT</v>
      </c>
      <c r="L91" s="97">
        <f ca="1">IF(COUNT(K77:K85)&gt;0,OFFSET(K76,MATCH(MAX(K77:K85),K77:K85,0),0),0)</f>
        <v>0</v>
      </c>
      <c r="M91" s="97">
        <f ca="1">IF(COUNT(K77:K85)&gt;0,OFFSET(L76,MATCH(MAX(K77:K85),K77:K85,0),0)+(10-OFFSET(M76,MATCH(MAX(K77:K85),K77:K85,0),0)),0)</f>
        <v>0</v>
      </c>
      <c r="N91" s="98">
        <f ca="1">IF(COUNT(K77:K85)&gt;0,OFFSET(L76,COUNT(K77:K85),0)+(10-(OFFSET(M76,COUNT(K77:K85),0))),0)</f>
        <v>0</v>
      </c>
      <c r="P91" s="95"/>
      <c r="Q91" s="96" t="str">
        <f ca="1">OFFSET(Q76,COUNT(Q77:Q85),0)</f>
        <v>WEIGHT</v>
      </c>
      <c r="R91" s="97">
        <f ca="1">IF(COUNT(Q77:Q85)&gt;0,OFFSET(Q76,MATCH(MAX(Q77:Q85),Q77:Q85,0),0),0)</f>
        <v>0</v>
      </c>
      <c r="S91" s="97">
        <f ca="1">IF(COUNT(Q77:Q85)&gt;0,OFFSET(R76,MATCH(MAX(Q77:Q85),Q77:Q85,0),0)+(10-OFFSET(S76,MATCH(MAX(Q77:Q85),Q77:Q85,0),0)),0)</f>
        <v>0</v>
      </c>
      <c r="T91" s="98">
        <f ca="1">IF(COUNT(Q77:Q85)&gt;0,OFFSET(R76,COUNT(Q77:Q85),0)+(10-(OFFSET(S76,COUNT(Q77:Q85),0))),0)</f>
        <v>0</v>
      </c>
    </row>
    <row r="92" spans="2:20" ht="16"/>
    <row r="93" spans="2:20" ht="16"/>
    <row r="94" spans="2:20" ht="16" customHeight="1"/>
    <row r="95" spans="2:20" ht="16" customHeight="1"/>
    <row r="96" spans="2:20" ht="60" customHeight="1">
      <c r="B96" s="392" t="s">
        <v>151</v>
      </c>
      <c r="D96" s="393" t="str">
        <f>PROGRAM!AO3</f>
        <v>Conditioning</v>
      </c>
      <c r="E96" s="393"/>
      <c r="F96" s="393"/>
      <c r="G96" s="393"/>
      <c r="H96" s="393"/>
      <c r="J96" s="393" t="str">
        <f>PROGRAM!AP3</f>
        <v>Upper Back Work</v>
      </c>
      <c r="K96" s="393"/>
      <c r="L96" s="393"/>
      <c r="M96" s="393"/>
      <c r="N96" s="393"/>
      <c r="P96" s="393" t="str">
        <f>PROGRAM!AQ3</f>
        <v>Trunk Work</v>
      </c>
      <c r="Q96" s="393"/>
      <c r="R96" s="393"/>
      <c r="S96" s="393"/>
      <c r="T96" s="393"/>
    </row>
    <row r="97" spans="2:20" ht="16" customHeight="1">
      <c r="B97" s="392"/>
    </row>
    <row r="98" spans="2:20" ht="80" customHeight="1">
      <c r="B98" s="392"/>
      <c r="D98" s="394" t="str">
        <f>PROGRAM!AO4</f>
        <v>Cardio Duration and Intensity</v>
      </c>
      <c r="E98" s="395"/>
      <c r="F98" s="395"/>
      <c r="G98" s="395"/>
      <c r="H98" s="396"/>
      <c r="J98" s="394" t="str">
        <f>PROGRAM!AP4</f>
        <v>Modality, Volume, Intensity</v>
      </c>
      <c r="K98" s="395"/>
      <c r="L98" s="395"/>
      <c r="M98" s="395"/>
      <c r="N98" s="396"/>
      <c r="P98" s="394" t="str">
        <f>PROGRAM!AQ4</f>
        <v>Modality, Volume, Intensity</v>
      </c>
      <c r="Q98" s="395"/>
      <c r="R98" s="395"/>
      <c r="S98" s="395"/>
      <c r="T98" s="396"/>
    </row>
    <row r="99" spans="2:20" ht="90" customHeight="1">
      <c r="B99" s="392"/>
      <c r="D99" s="235" t="s">
        <v>163</v>
      </c>
      <c r="E99" s="397" t="str">
        <f>PROGRAM!AO12</f>
        <v>35 min steady state @ RPE 6 1x/wk
16 minutes HIIT (20s sprint @ 10, 100s rest) 1x/wk</v>
      </c>
      <c r="F99" s="398"/>
      <c r="G99" s="398"/>
      <c r="H99" s="399"/>
      <c r="J99" s="235" t="s">
        <v>162</v>
      </c>
      <c r="K99" s="397" t="str">
        <f>PROGRAM!AP12</f>
        <v>4  sets of rows or pull ups x 12-15 reps @ RPE 8, 2x/wk</v>
      </c>
      <c r="L99" s="398"/>
      <c r="M99" s="398"/>
      <c r="N99" s="399"/>
      <c r="P99" s="235" t="s">
        <v>162</v>
      </c>
      <c r="Q99" s="397" t="str">
        <f>PROGRAM!AQ12</f>
        <v>7 min ab work AMRAP 2x/wk</v>
      </c>
      <c r="R99" s="398"/>
      <c r="S99" s="398"/>
      <c r="T99" s="399"/>
    </row>
    <row r="100" spans="2:20" ht="80" customHeight="1">
      <c r="B100" s="392"/>
      <c r="D100" s="236" t="s">
        <v>161</v>
      </c>
      <c r="E100" s="400">
        <f>PROGRAM!AD37</f>
        <v>0</v>
      </c>
      <c r="F100" s="401"/>
      <c r="G100" s="401"/>
      <c r="H100" s="402"/>
      <c r="J100" s="236" t="s">
        <v>161</v>
      </c>
      <c r="K100" s="400">
        <f>PROGRAM!AM37</f>
        <v>0</v>
      </c>
      <c r="L100" s="401"/>
      <c r="M100" s="401"/>
      <c r="N100" s="402"/>
      <c r="P100" s="236" t="s">
        <v>161</v>
      </c>
      <c r="Q100" s="400">
        <f>PROGRAM!AA37</f>
        <v>0</v>
      </c>
      <c r="R100" s="401"/>
      <c r="S100" s="401"/>
      <c r="T100" s="402"/>
    </row>
    <row r="101" spans="2:20" ht="80" customHeight="1">
      <c r="B101" s="392"/>
    </row>
    <row r="102" spans="2:20" ht="16" customHeight="1">
      <c r="B102" s="392"/>
    </row>
    <row r="103" spans="2:20" ht="80" customHeight="1">
      <c r="B103" s="392"/>
      <c r="D103" s="393" t="str">
        <f>PROGRAM!AR3</f>
        <v>Arm Work</v>
      </c>
      <c r="E103" s="393"/>
      <c r="F103" s="393"/>
      <c r="G103" s="393"/>
      <c r="H103" s="393"/>
    </row>
    <row r="104" spans="2:20" ht="16" customHeight="1">
      <c r="B104" s="392"/>
    </row>
    <row r="105" spans="2:20" ht="80" customHeight="1">
      <c r="B105" s="392"/>
      <c r="D105" s="394" t="str">
        <f>PROGRAM!AR4</f>
        <v>Modality, Volume, Intensity</v>
      </c>
      <c r="E105" s="395"/>
      <c r="F105" s="395"/>
      <c r="G105" s="395"/>
      <c r="H105" s="396"/>
    </row>
    <row r="106" spans="2:20" ht="80" customHeight="1">
      <c r="B106" s="392"/>
      <c r="D106" s="235" t="s">
        <v>162</v>
      </c>
      <c r="E106" s="397" t="str">
        <f>PROGRAM!AR12</f>
        <v>4 sets of triceps press downs 12-15 reps @ RPE 8 2x/wk
4 sets of biceps curls 12-15 reps @ RPE 8 2x/wk</v>
      </c>
      <c r="F106" s="398"/>
      <c r="G106" s="398"/>
      <c r="H106" s="399"/>
    </row>
    <row r="107" spans="2:20" ht="80" customHeight="1">
      <c r="B107" s="392"/>
      <c r="D107" s="236" t="s">
        <v>161</v>
      </c>
      <c r="E107" s="400">
        <f>PROGRAM!AD44</f>
        <v>0</v>
      </c>
      <c r="F107" s="401"/>
      <c r="G107" s="401"/>
      <c r="H107" s="402"/>
    </row>
    <row r="108" spans="2:20" ht="80" customHeight="1"/>
    <row r="109" spans="2:20" ht="16" hidden="1" customHeight="1">
      <c r="D109" s="447" t="e">
        <v>#N/A</v>
      </c>
      <c r="E109" s="448"/>
      <c r="F109" s="448"/>
      <c r="G109" s="448"/>
      <c r="H109" s="449"/>
    </row>
    <row r="110" spans="2:20" ht="16" hidden="1" customHeight="1">
      <c r="D110" s="233" t="s">
        <v>156</v>
      </c>
      <c r="E110" s="439">
        <v>0</v>
      </c>
      <c r="F110" s="440"/>
      <c r="G110" s="440"/>
      <c r="H110" s="440"/>
    </row>
    <row r="111" spans="2:20" ht="16" hidden="1" customHeight="1">
      <c r="D111" s="233" t="s">
        <v>157</v>
      </c>
      <c r="E111" s="437">
        <v>0</v>
      </c>
      <c r="F111" s="438"/>
      <c r="G111" s="438"/>
      <c r="H111" s="438"/>
    </row>
    <row r="112" spans="2:20" ht="16" hidden="1" customHeight="1">
      <c r="D112" s="234" t="s">
        <v>158</v>
      </c>
      <c r="E112" s="435">
        <v>0</v>
      </c>
      <c r="F112" s="436"/>
      <c r="G112" s="436"/>
      <c r="H112" s="436"/>
    </row>
    <row r="113" ht="16" hidden="1" customHeight="1"/>
    <row r="114" ht="16" hidden="1" customHeight="1"/>
    <row r="115" ht="16" hidden="1" customHeight="1"/>
    <row r="116" ht="16" hidden="1" customHeight="1"/>
    <row r="117" ht="16" hidden="1" customHeight="1"/>
    <row r="118" ht="16" hidden="1" customHeight="1"/>
    <row r="119" ht="16" hidden="1" customHeight="1"/>
    <row r="120" ht="16" hidden="1" customHeight="1"/>
    <row r="121" ht="16" hidden="1" customHeight="1"/>
    <row r="122" ht="16" hidden="1" customHeight="1"/>
    <row r="123" ht="16" hidden="1" customHeight="1"/>
    <row r="124" ht="16" hidden="1" customHeight="1"/>
    <row r="125" ht="16" hidden="1" customHeight="1"/>
    <row r="126" ht="16" hidden="1" customHeight="1"/>
    <row r="127" ht="16" hidden="1" customHeight="1"/>
    <row r="128" ht="16" hidden="1" customHeight="1"/>
    <row r="129" ht="16" hidden="1" customHeight="1"/>
    <row r="130" ht="16" hidden="1" customHeight="1"/>
    <row r="131" ht="16" hidden="1" customHeight="1"/>
    <row r="132" ht="16" hidden="1" customHeight="1"/>
    <row r="133" ht="16" hidden="1" customHeight="1"/>
    <row r="134" ht="16" hidden="1" customHeight="1"/>
    <row r="135" ht="16" hidden="1" customHeight="1"/>
    <row r="136" ht="16" hidden="1" customHeight="1"/>
    <row r="137" ht="16" hidden="1" customHeight="1"/>
    <row r="138" ht="16" hidden="1" customHeight="1"/>
  </sheetData>
  <sheetProtection selectLockedCells="1"/>
  <mergeCells count="149">
    <mergeCell ref="Q74:T74"/>
    <mergeCell ref="E75:H75"/>
    <mergeCell ref="K75:N75"/>
    <mergeCell ref="Q75:T75"/>
    <mergeCell ref="B70:B91"/>
    <mergeCell ref="D70:H70"/>
    <mergeCell ref="J70:N70"/>
    <mergeCell ref="P70:T70"/>
    <mergeCell ref="D72:H72"/>
    <mergeCell ref="J72:N72"/>
    <mergeCell ref="P72:T72"/>
    <mergeCell ref="E73:H73"/>
    <mergeCell ref="K73:N73"/>
    <mergeCell ref="Q73:T73"/>
    <mergeCell ref="E88:H88"/>
    <mergeCell ref="K88:N88"/>
    <mergeCell ref="Q88:T88"/>
    <mergeCell ref="E89:H89"/>
    <mergeCell ref="K89:N89"/>
    <mergeCell ref="Q89:T89"/>
    <mergeCell ref="E86:H86"/>
    <mergeCell ref="K86:N86"/>
    <mergeCell ref="Q86:T86"/>
    <mergeCell ref="E87:H87"/>
    <mergeCell ref="K87:N87"/>
    <mergeCell ref="Q87:T87"/>
    <mergeCell ref="E90:H90"/>
    <mergeCell ref="K90:N90"/>
    <mergeCell ref="K50:N50"/>
    <mergeCell ref="Q50:T50"/>
    <mergeCell ref="E65:H65"/>
    <mergeCell ref="K65:N65"/>
    <mergeCell ref="Q65:T65"/>
    <mergeCell ref="E66:H66"/>
    <mergeCell ref="K66:N66"/>
    <mergeCell ref="Q66:T66"/>
    <mergeCell ref="E63:H63"/>
    <mergeCell ref="K63:N63"/>
    <mergeCell ref="Q63:T63"/>
    <mergeCell ref="E64:H64"/>
    <mergeCell ref="K64:N64"/>
    <mergeCell ref="Q64:T64"/>
    <mergeCell ref="Q90:T90"/>
    <mergeCell ref="E74:H74"/>
    <mergeCell ref="K74:N74"/>
    <mergeCell ref="Q38:T38"/>
    <mergeCell ref="E39:H39"/>
    <mergeCell ref="K39:N39"/>
    <mergeCell ref="Q39:T39"/>
    <mergeCell ref="E42:H42"/>
    <mergeCell ref="K42:N42"/>
    <mergeCell ref="Q42:T42"/>
    <mergeCell ref="B46:B67"/>
    <mergeCell ref="D46:H46"/>
    <mergeCell ref="J46:N46"/>
    <mergeCell ref="P46:T46"/>
    <mergeCell ref="D48:H48"/>
    <mergeCell ref="J48:N48"/>
    <mergeCell ref="P48:T48"/>
    <mergeCell ref="E51:H51"/>
    <mergeCell ref="K51:N51"/>
    <mergeCell ref="Q51:T51"/>
    <mergeCell ref="E62:H62"/>
    <mergeCell ref="K62:N62"/>
    <mergeCell ref="Q62:T62"/>
    <mergeCell ref="E49:H49"/>
    <mergeCell ref="K49:N49"/>
    <mergeCell ref="Q49:T49"/>
    <mergeCell ref="E50:H50"/>
    <mergeCell ref="E26:H26"/>
    <mergeCell ref="K26:N26"/>
    <mergeCell ref="Q26:T26"/>
    <mergeCell ref="E27:H27"/>
    <mergeCell ref="K27:N27"/>
    <mergeCell ref="Q27:T27"/>
    <mergeCell ref="B22:B43"/>
    <mergeCell ref="D22:H22"/>
    <mergeCell ref="J22:N22"/>
    <mergeCell ref="P22:T22"/>
    <mergeCell ref="D24:H24"/>
    <mergeCell ref="J24:N24"/>
    <mergeCell ref="P24:T24"/>
    <mergeCell ref="E25:H25"/>
    <mergeCell ref="K25:N25"/>
    <mergeCell ref="Q25:T25"/>
    <mergeCell ref="E40:H40"/>
    <mergeCell ref="K40:N40"/>
    <mergeCell ref="Q40:T40"/>
    <mergeCell ref="E41:H41"/>
    <mergeCell ref="K41:N41"/>
    <mergeCell ref="Q41:T41"/>
    <mergeCell ref="E38:H38"/>
    <mergeCell ref="K38:N38"/>
    <mergeCell ref="D10:E10"/>
    <mergeCell ref="I10:J10"/>
    <mergeCell ref="D17:E17"/>
    <mergeCell ref="I17:J17"/>
    <mergeCell ref="D18:E18"/>
    <mergeCell ref="I18:J18"/>
    <mergeCell ref="D19:E19"/>
    <mergeCell ref="I19:J19"/>
    <mergeCell ref="D14:E14"/>
    <mergeCell ref="I14:J14"/>
    <mergeCell ref="D15:E15"/>
    <mergeCell ref="I15:J15"/>
    <mergeCell ref="D16:E16"/>
    <mergeCell ref="I16:J16"/>
    <mergeCell ref="E112:H112"/>
    <mergeCell ref="E111:H111"/>
    <mergeCell ref="E110:H110"/>
    <mergeCell ref="H1:T1"/>
    <mergeCell ref="B3:B19"/>
    <mergeCell ref="D3:J3"/>
    <mergeCell ref="D4:E4"/>
    <mergeCell ref="I4:J4"/>
    <mergeCell ref="D5:E5"/>
    <mergeCell ref="I5:J5"/>
    <mergeCell ref="D6:E6"/>
    <mergeCell ref="I6:J6"/>
    <mergeCell ref="D7:E7"/>
    <mergeCell ref="D11:E11"/>
    <mergeCell ref="I11:J11"/>
    <mergeCell ref="D12:E12"/>
    <mergeCell ref="I12:J12"/>
    <mergeCell ref="D13:E13"/>
    <mergeCell ref="I13:J13"/>
    <mergeCell ref="I7:J7"/>
    <mergeCell ref="D8:E8"/>
    <mergeCell ref="I8:J8"/>
    <mergeCell ref="D9:E9"/>
    <mergeCell ref="I9:J9"/>
    <mergeCell ref="D109:H109"/>
    <mergeCell ref="E107:H107"/>
    <mergeCell ref="B96:B107"/>
    <mergeCell ref="D103:H103"/>
    <mergeCell ref="D96:H96"/>
    <mergeCell ref="J96:N96"/>
    <mergeCell ref="P96:T96"/>
    <mergeCell ref="D98:H98"/>
    <mergeCell ref="J98:N98"/>
    <mergeCell ref="P98:T98"/>
    <mergeCell ref="E99:H99"/>
    <mergeCell ref="K99:N99"/>
    <mergeCell ref="Q99:T99"/>
    <mergeCell ref="E100:H100"/>
    <mergeCell ref="K100:N100"/>
    <mergeCell ref="Q100:T100"/>
    <mergeCell ref="E106:H106"/>
    <mergeCell ref="D105:H105"/>
  </mergeCells>
  <conditionalFormatting sqref="E25:H27">
    <cfRule type="cellIs" dxfId="31" priority="45" operator="equal">
      <formula>0</formula>
    </cfRule>
  </conditionalFormatting>
  <conditionalFormatting sqref="K25:N27">
    <cfRule type="cellIs" dxfId="30" priority="44" operator="equal">
      <formula>0</formula>
    </cfRule>
  </conditionalFormatting>
  <conditionalFormatting sqref="Q25:T27">
    <cfRule type="cellIs" dxfId="29" priority="43" operator="equal">
      <formula>0</formula>
    </cfRule>
  </conditionalFormatting>
  <conditionalFormatting sqref="E49:H51">
    <cfRule type="cellIs" dxfId="28" priority="42" operator="equal">
      <formula>0</formula>
    </cfRule>
  </conditionalFormatting>
  <conditionalFormatting sqref="K49:N51">
    <cfRule type="cellIs" dxfId="27" priority="41" operator="equal">
      <formula>0</formula>
    </cfRule>
  </conditionalFormatting>
  <conditionalFormatting sqref="Q49:T51">
    <cfRule type="cellIs" dxfId="26" priority="40" operator="equal">
      <formula>0</formula>
    </cfRule>
  </conditionalFormatting>
  <conditionalFormatting sqref="E73:H75">
    <cfRule type="cellIs" dxfId="25" priority="39" operator="equal">
      <formula>0</formula>
    </cfRule>
  </conditionalFormatting>
  <conditionalFormatting sqref="K73:N75">
    <cfRule type="cellIs" dxfId="24" priority="38" operator="equal">
      <formula>0</formula>
    </cfRule>
  </conditionalFormatting>
  <conditionalFormatting sqref="E38:H42 K38:N42 Q38:T42 E62:H66 K62:N66 Q62:T66 E86:H90 K86:N90">
    <cfRule type="cellIs" dxfId="23" priority="37" operator="equal">
      <formula>0</formula>
    </cfRule>
  </conditionalFormatting>
  <conditionalFormatting sqref="U5:W17">
    <cfRule type="cellIs" dxfId="22" priority="36" operator="equal">
      <formula>0</formula>
    </cfRule>
  </conditionalFormatting>
  <conditionalFormatting sqref="U18:W19">
    <cfRule type="cellIs" dxfId="21" priority="35" operator="equal">
      <formula>0</formula>
    </cfRule>
  </conditionalFormatting>
  <conditionalFormatting sqref="Q73:T75">
    <cfRule type="cellIs" dxfId="20" priority="34" operator="equal">
      <formula>0</formula>
    </cfRule>
  </conditionalFormatting>
  <conditionalFormatting sqref="Q86:T90">
    <cfRule type="cellIs" dxfId="19" priority="33" operator="equal">
      <formula>0</formula>
    </cfRule>
  </conditionalFormatting>
  <conditionalFormatting sqref="F19:J19">
    <cfRule type="cellIs" dxfId="18" priority="32" operator="equal">
      <formula>0</formula>
    </cfRule>
  </conditionalFormatting>
  <conditionalFormatting sqref="F5:I5">
    <cfRule type="cellIs" dxfId="17" priority="26" operator="equal">
      <formula>0</formula>
    </cfRule>
  </conditionalFormatting>
  <conditionalFormatting sqref="F5:I5">
    <cfRule type="expression" dxfId="16" priority="25">
      <formula>ISERROR(F5)</formula>
    </cfRule>
  </conditionalFormatting>
  <conditionalFormatting sqref="F6:I9 F14:I16 F10:H13 F18:I18 F17:H17">
    <cfRule type="cellIs" dxfId="15" priority="24" operator="equal">
      <formula>0</formula>
    </cfRule>
  </conditionalFormatting>
  <conditionalFormatting sqref="F6:I9 F14:I16 F10:H13 F18:I18 F17:H17">
    <cfRule type="expression" dxfId="14" priority="23">
      <formula>ISERROR(F6)</formula>
    </cfRule>
  </conditionalFormatting>
  <conditionalFormatting sqref="I10">
    <cfRule type="cellIs" dxfId="13" priority="22" operator="equal">
      <formula>0</formula>
    </cfRule>
  </conditionalFormatting>
  <conditionalFormatting sqref="I10">
    <cfRule type="expression" dxfId="12" priority="21">
      <formula>ISERROR(I10)</formula>
    </cfRule>
  </conditionalFormatting>
  <conditionalFormatting sqref="I11">
    <cfRule type="cellIs" dxfId="11" priority="20" operator="equal">
      <formula>0</formula>
    </cfRule>
  </conditionalFormatting>
  <conditionalFormatting sqref="I11">
    <cfRule type="expression" dxfId="10" priority="19">
      <formula>ISERROR(I11)</formula>
    </cfRule>
  </conditionalFormatting>
  <conditionalFormatting sqref="I12">
    <cfRule type="cellIs" dxfId="9" priority="18" operator="equal">
      <formula>0</formula>
    </cfRule>
  </conditionalFormatting>
  <conditionalFormatting sqref="I12">
    <cfRule type="expression" dxfId="8" priority="17">
      <formula>ISERROR(I12)</formula>
    </cfRule>
  </conditionalFormatting>
  <conditionalFormatting sqref="I13">
    <cfRule type="cellIs" dxfId="7" priority="16" operator="equal">
      <formula>0</formula>
    </cfRule>
  </conditionalFormatting>
  <conditionalFormatting sqref="I13">
    <cfRule type="expression" dxfId="6" priority="15">
      <formula>ISERROR(I13)</formula>
    </cfRule>
  </conditionalFormatting>
  <conditionalFormatting sqref="I17">
    <cfRule type="cellIs" dxfId="5" priority="14" operator="equal">
      <formula>0</formula>
    </cfRule>
  </conditionalFormatting>
  <conditionalFormatting sqref="I17">
    <cfRule type="expression" dxfId="4" priority="13">
      <formula>ISERROR(I17)</formula>
    </cfRule>
  </conditionalFormatting>
  <conditionalFormatting sqref="E99:H100">
    <cfRule type="cellIs" dxfId="3" priority="12" operator="equal">
      <formula>0</formula>
    </cfRule>
  </conditionalFormatting>
  <conditionalFormatting sqref="K99:N100">
    <cfRule type="cellIs" dxfId="2" priority="11" operator="equal">
      <formula>0</formula>
    </cfRule>
  </conditionalFormatting>
  <conditionalFormatting sqref="Q99:T100">
    <cfRule type="cellIs" dxfId="1" priority="10" operator="equal">
      <formula>0</formula>
    </cfRule>
  </conditionalFormatting>
  <conditionalFormatting sqref="E106:H107">
    <cfRule type="cellIs" dxfId="0" priority="3" operator="equal">
      <formula>0</formula>
    </cfRule>
  </conditionalFormatting>
  <dataValidations count="4">
    <dataValidation type="whole" operator="greaterThanOrEqual" allowBlank="1" showInputMessage="1" showErrorMessage="1" errorTitle="Invalid Entry" error="Enter pounds (lbs) as a whole number." prompt="Enter pounds (lbs) as a whole number." sqref="E29:E37 E77:E85 K77:K85 K29:K37 Q29:Q37 E53:E61 K53:K61 Q53:Q61 Q77:Q85" xr:uid="{00000000-0002-0000-0E00-000000000000}">
      <formula1>0</formula1>
    </dataValidation>
    <dataValidation type="whole" operator="greaterThanOrEqual" allowBlank="1" showInputMessage="1" showErrorMessage="1" errorTitle="Invalid Entry" error="Enter number of reps as a whole number." prompt="Enter number of reps as a whole number." sqref="F29:F37 F77:F85 L77:L85 L29:L37 R29:R37 F53:F61 L53:L61 R53:R61 R77:R85" xr:uid="{00000000-0002-0000-0E00-000001000000}">
      <formula1>0</formula1>
    </dataValidation>
    <dataValidation type="whole" operator="greaterThanOrEqual" allowBlank="1" showInputMessage="1" showErrorMessage="1" errorTitle="Invalid Entry" error="Enter RPE as a whole number." prompt="Enter RPE as a whole number." sqref="G29:G37 G77:G85 M77:M85 M29:M37 S29:S37 G53:G61 M53:M61 S53:S61 S77:S85" xr:uid="{00000000-0002-0000-0E00-000002000000}">
      <formula1>0</formula1>
    </dataValidation>
    <dataValidation type="list" allowBlank="1" showInputMessage="1" showErrorMessage="1" sqref="D5:D18" xr:uid="{00000000-0002-0000-0E00-000003000000}">
      <formula1>listExerciseType</formula1>
    </dataValidation>
  </dataValidations>
  <printOptions horizontalCentered="1"/>
  <pageMargins left="0.25" right="0.25" top="0.25" bottom="0.25" header="0" footer="0"/>
  <pageSetup scale="30" orientation="landscape" r:id="rId1"/>
  <rowBreaks count="3" manualBreakCount="3">
    <brk id="20" max="20" man="1"/>
    <brk id="44" max="20" man="1"/>
    <brk id="68" max="20"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4">
    <tabColor rgb="FF090909"/>
  </sheetPr>
  <dimension ref="A1:AR18"/>
  <sheetViews>
    <sheetView showGridLines="0" topLeftCell="V1" zoomScale="90" zoomScaleNormal="90" workbookViewId="0">
      <selection activeCell="G12" sqref="G12"/>
    </sheetView>
  </sheetViews>
  <sheetFormatPr baseColWidth="10" defaultColWidth="11" defaultRowHeight="16"/>
  <cols>
    <col min="1" max="1" width="26.1640625" customWidth="1"/>
    <col min="2" max="13" width="40.83203125" customWidth="1"/>
    <col min="14" max="16" width="40.83203125" hidden="1" customWidth="1"/>
    <col min="17" max="44" width="40.83203125" customWidth="1"/>
  </cols>
  <sheetData>
    <row r="1" spans="1:44" ht="100" customHeight="1">
      <c r="A1" s="2"/>
      <c r="B1" s="2" t="s">
        <v>77</v>
      </c>
    </row>
    <row r="2" spans="1:44" ht="80" customHeight="1">
      <c r="A2" s="474" t="s">
        <v>4</v>
      </c>
      <c r="B2" s="471" t="s">
        <v>7</v>
      </c>
      <c r="C2" s="472"/>
      <c r="D2" s="473"/>
      <c r="E2" s="471" t="s">
        <v>70</v>
      </c>
      <c r="F2" s="472"/>
      <c r="G2" s="473"/>
      <c r="H2" s="471" t="s">
        <v>8</v>
      </c>
      <c r="I2" s="472"/>
      <c r="J2" s="473"/>
      <c r="K2" s="471" t="s">
        <v>5</v>
      </c>
      <c r="L2" s="472"/>
      <c r="M2" s="473"/>
      <c r="N2" s="471" t="s">
        <v>61</v>
      </c>
      <c r="O2" s="472"/>
      <c r="P2" s="473"/>
      <c r="Q2" s="471" t="s">
        <v>62</v>
      </c>
      <c r="R2" s="472"/>
      <c r="S2" s="473"/>
      <c r="T2" s="471" t="s">
        <v>63</v>
      </c>
      <c r="U2" s="472"/>
      <c r="V2" s="473"/>
      <c r="W2" s="471" t="s">
        <v>64</v>
      </c>
      <c r="X2" s="472"/>
      <c r="Y2" s="473"/>
      <c r="Z2" s="471" t="s">
        <v>71</v>
      </c>
      <c r="AA2" s="472"/>
      <c r="AB2" s="473"/>
      <c r="AC2" s="471" t="s">
        <v>144</v>
      </c>
      <c r="AD2" s="472"/>
      <c r="AE2" s="473"/>
      <c r="AF2" s="471" t="s">
        <v>141</v>
      </c>
      <c r="AG2" s="472"/>
      <c r="AH2" s="473"/>
      <c r="AI2" s="471" t="s">
        <v>142</v>
      </c>
      <c r="AJ2" s="472"/>
      <c r="AK2" s="473"/>
      <c r="AL2" s="471" t="s">
        <v>143</v>
      </c>
      <c r="AM2" s="472"/>
      <c r="AN2" s="473"/>
      <c r="AO2" s="469" t="s">
        <v>151</v>
      </c>
      <c r="AP2" s="470"/>
      <c r="AQ2" s="470"/>
      <c r="AR2" s="470"/>
    </row>
    <row r="3" spans="1:44" ht="30" customHeight="1">
      <c r="A3" s="475"/>
      <c r="B3" s="177" t="s">
        <v>60</v>
      </c>
      <c r="C3" s="178" t="s">
        <v>59</v>
      </c>
      <c r="D3" s="179" t="s">
        <v>58</v>
      </c>
      <c r="E3" s="177" t="s">
        <v>60</v>
      </c>
      <c r="F3" s="178" t="s">
        <v>59</v>
      </c>
      <c r="G3" s="179" t="s">
        <v>58</v>
      </c>
      <c r="H3" s="177" t="s">
        <v>60</v>
      </c>
      <c r="I3" s="178" t="s">
        <v>59</v>
      </c>
      <c r="J3" s="179" t="s">
        <v>58</v>
      </c>
      <c r="K3" s="177" t="s">
        <v>60</v>
      </c>
      <c r="L3" s="178" t="s">
        <v>59</v>
      </c>
      <c r="M3" s="179" t="s">
        <v>58</v>
      </c>
      <c r="N3" s="177" t="s">
        <v>60</v>
      </c>
      <c r="O3" s="178" t="s">
        <v>59</v>
      </c>
      <c r="P3" s="179" t="s">
        <v>58</v>
      </c>
      <c r="Q3" s="177" t="s">
        <v>60</v>
      </c>
      <c r="R3" s="178" t="s">
        <v>59</v>
      </c>
      <c r="S3" s="179" t="s">
        <v>58</v>
      </c>
      <c r="T3" s="177" t="s">
        <v>60</v>
      </c>
      <c r="U3" s="178" t="s">
        <v>59</v>
      </c>
      <c r="V3" s="179" t="s">
        <v>58</v>
      </c>
      <c r="W3" s="177" t="s">
        <v>60</v>
      </c>
      <c r="X3" s="178" t="s">
        <v>59</v>
      </c>
      <c r="Y3" s="179" t="s">
        <v>58</v>
      </c>
      <c r="Z3" s="177" t="s">
        <v>60</v>
      </c>
      <c r="AA3" s="178" t="s">
        <v>59</v>
      </c>
      <c r="AB3" s="179" t="s">
        <v>58</v>
      </c>
      <c r="AC3" s="203" t="s">
        <v>60</v>
      </c>
      <c r="AD3" s="204" t="s">
        <v>59</v>
      </c>
      <c r="AE3" s="205" t="s">
        <v>58</v>
      </c>
      <c r="AF3" s="203" t="s">
        <v>60</v>
      </c>
      <c r="AG3" s="204" t="s">
        <v>59</v>
      </c>
      <c r="AH3" s="205" t="s">
        <v>58</v>
      </c>
      <c r="AI3" s="203" t="s">
        <v>60</v>
      </c>
      <c r="AJ3" s="204" t="s">
        <v>59</v>
      </c>
      <c r="AK3" s="205" t="s">
        <v>58</v>
      </c>
      <c r="AL3" s="203" t="s">
        <v>60</v>
      </c>
      <c r="AM3" s="204" t="s">
        <v>59</v>
      </c>
      <c r="AN3" s="205" t="s">
        <v>58</v>
      </c>
      <c r="AO3" s="229" t="s">
        <v>152</v>
      </c>
      <c r="AP3" s="230" t="s">
        <v>153</v>
      </c>
      <c r="AQ3" s="231" t="s">
        <v>154</v>
      </c>
      <c r="AR3" s="231" t="s">
        <v>155</v>
      </c>
    </row>
    <row r="4" spans="1:44" ht="60" customHeight="1">
      <c r="A4" s="476"/>
      <c r="B4" s="103" t="str">
        <f>$B$2 &amp; " - " &amp; B$3</f>
        <v>COMPETITION BENCH - METHOD</v>
      </c>
      <c r="C4" s="104" t="str">
        <f>$B$2 &amp; " - " &amp; C$3</f>
        <v>COMPETITION BENCH - REST PERIODS</v>
      </c>
      <c r="D4" s="105" t="str">
        <f>$B$2 &amp; " - " &amp; D$3</f>
        <v>COMPETITION BENCH - REPS &amp; RPE</v>
      </c>
      <c r="E4" s="103" t="str">
        <f>$E$2 &amp; " - " &amp; E$3</f>
        <v>COMPETITION DEAD LIFT - METHOD</v>
      </c>
      <c r="F4" s="104" t="str">
        <f>$E$2 &amp; " - " &amp; F$3</f>
        <v>COMPETITION DEAD LIFT - REST PERIODS</v>
      </c>
      <c r="G4" s="105" t="str">
        <f>$E$2 &amp; " - " &amp; G$3</f>
        <v>COMPETITION DEAD LIFT - REPS &amp; RPE</v>
      </c>
      <c r="H4" s="103" t="str">
        <f>$H$2 &amp; " - " &amp; H$3</f>
        <v>COMPETITION PRESS - METHOD</v>
      </c>
      <c r="I4" s="104" t="str">
        <f>$H$2 &amp; " - " &amp; I$3</f>
        <v>COMPETITION PRESS - REST PERIODS</v>
      </c>
      <c r="J4" s="105" t="str">
        <f>$H$2 &amp; " - " &amp; J$3</f>
        <v>COMPETITION PRESS - REPS &amp; RPE</v>
      </c>
      <c r="K4" s="103" t="str">
        <f>$K$2 &amp; " - " &amp; K$3</f>
        <v>COMPETITION SQUAT - METHOD</v>
      </c>
      <c r="L4" s="104" t="str">
        <f>$K$2 &amp; " - " &amp; L$3</f>
        <v>COMPETITION SQUAT - REST PERIODS</v>
      </c>
      <c r="M4" s="105" t="str">
        <f>$K$2 &amp; " - " &amp; M$3</f>
        <v>COMPETITION SQUAT - REPS &amp; RPE</v>
      </c>
      <c r="N4" s="103" t="str">
        <f>$N$2 &amp; " - " &amp; N$3</f>
        <v>SUPPLEMENTAL BENCH - METHOD 1 - METHOD</v>
      </c>
      <c r="O4" s="104" t="str">
        <f>$N$2 &amp; " - " &amp; O$3</f>
        <v>SUPPLEMENTAL BENCH - METHOD 1 - REST PERIODS</v>
      </c>
      <c r="P4" s="105" t="str">
        <f>$N$2 &amp; " - " &amp; P$3</f>
        <v>SUPPLEMENTAL BENCH - METHOD 1 - REPS &amp; RPE</v>
      </c>
      <c r="Q4" s="103" t="str">
        <f>$Q$2 &amp; " - " &amp; Q$3</f>
        <v>SUPPLEMENTAL BENCH - METHOD 2 - METHOD</v>
      </c>
      <c r="R4" s="104" t="str">
        <f>$Q$2 &amp; " - " &amp; R$3</f>
        <v>SUPPLEMENTAL BENCH - METHOD 2 - REST PERIODS</v>
      </c>
      <c r="S4" s="105" t="str">
        <f>$Q$2 &amp; " - " &amp; S$3</f>
        <v>SUPPLEMENTAL BENCH - METHOD 2 - REPS &amp; RPE</v>
      </c>
      <c r="T4" s="103" t="str">
        <f>$T$2 &amp; " - " &amp; T$3</f>
        <v>SUPPLEMENTAL SQUAT - METHOD 1 - METHOD</v>
      </c>
      <c r="U4" s="104" t="str">
        <f>$T$2 &amp; " - " &amp; U$3</f>
        <v>SUPPLEMENTAL SQUAT - METHOD 1 - REST PERIODS</v>
      </c>
      <c r="V4" s="105" t="str">
        <f>$T$2 &amp; " - " &amp; V$3</f>
        <v>SUPPLEMENTAL SQUAT - METHOD 1 - REPS &amp; RPE</v>
      </c>
      <c r="W4" s="103" t="str">
        <f>$W$2 &amp; " - " &amp; W$3</f>
        <v>SUPPLEMENTAL SQUAT - METHOD 2 - METHOD</v>
      </c>
      <c r="X4" s="104" t="str">
        <f t="shared" ref="X4:Y4" si="0">$W$2 &amp; " - " &amp; X$3</f>
        <v>SUPPLEMENTAL SQUAT - METHOD 2 - REST PERIODS</v>
      </c>
      <c r="Y4" s="105" t="str">
        <f t="shared" si="0"/>
        <v>SUPPLEMENTAL SQUAT - METHOD 2 - REPS &amp; RPE</v>
      </c>
      <c r="Z4" s="103" t="str">
        <f>$Z$2 &amp; " - " &amp; Z$3</f>
        <v>SUPPLEMENTAL DEAD LIFT - METHOD 2 - METHOD</v>
      </c>
      <c r="AA4" s="104" t="str">
        <f>$Z$2 &amp; " - " &amp; AA$3</f>
        <v>SUPPLEMENTAL DEAD LIFT - METHOD 2 - REST PERIODS</v>
      </c>
      <c r="AB4" s="105" t="str">
        <f>$Z$2 &amp; " - " &amp; AB$3</f>
        <v>SUPPLEMENTAL DEAD LIFT - METHOD 2 - REPS &amp; RPE</v>
      </c>
      <c r="AC4" s="103" t="str">
        <f>$AC$2 &amp; " - " &amp; AC$3</f>
        <v>SUPPLEMENTAL DEAD LIFT- METHOD 1 - METHOD</v>
      </c>
      <c r="AD4" s="104" t="str">
        <f>$AC$2 &amp; " - " &amp; AD$3</f>
        <v>SUPPLEMENTAL DEAD LIFT- METHOD 1 - REST PERIODS</v>
      </c>
      <c r="AE4" s="105" t="str">
        <f>$AC$2 &amp; " - " &amp; AE$3</f>
        <v>SUPPLEMENTAL DEAD LIFT- METHOD 1 - REPS &amp; RPE</v>
      </c>
      <c r="AF4" s="103" t="str">
        <f>$AF$2 &amp; " - " &amp; AF$3</f>
        <v>SUPPLEMENTAL  BENCH- METHOD 3 - METHOD</v>
      </c>
      <c r="AG4" s="104" t="str">
        <f>$AF$2 &amp; " - " &amp; AG$3</f>
        <v>SUPPLEMENTAL  BENCH- METHOD 3 - REST PERIODS</v>
      </c>
      <c r="AH4" s="105" t="str">
        <f>$AF$2 &amp; " - " &amp; AH$3</f>
        <v>SUPPLEMENTAL  BENCH- METHOD 3 - REPS &amp; RPE</v>
      </c>
      <c r="AI4" s="103" t="str">
        <f>$AI$2 &amp; " - " &amp; AI$3</f>
        <v>SUPPLEMENTAL BENCH- METHOD 4 - METHOD</v>
      </c>
      <c r="AJ4" s="104" t="str">
        <f>$AI$2 &amp; " - " &amp; AJ$3</f>
        <v>SUPPLEMENTAL BENCH- METHOD 4 - REST PERIODS</v>
      </c>
      <c r="AK4" s="105" t="str">
        <f>$AI$2 &amp; " - " &amp; AK$3</f>
        <v>SUPPLEMENTAL BENCH- METHOD 4 - REPS &amp; RPE</v>
      </c>
      <c r="AL4" s="103" t="str">
        <f>$AL$2 &amp; " - " &amp; AL$3</f>
        <v>SUPPLEMENTAL BENCH- METHOD 5 - METHOD</v>
      </c>
      <c r="AM4" s="104" t="str">
        <f>$AL$2 &amp; " - " &amp; AM$3</f>
        <v>SUPPLEMENTAL BENCH- METHOD 5 - REST PERIODS</v>
      </c>
      <c r="AN4" s="105" t="str">
        <f>$AL$2 &amp; " - " &amp; AN$3</f>
        <v>SUPPLEMENTAL BENCH- METHOD 5 - REPS &amp; RPE</v>
      </c>
      <c r="AO4" s="103" t="s">
        <v>159</v>
      </c>
      <c r="AP4" s="104" t="s">
        <v>160</v>
      </c>
      <c r="AQ4" s="104" t="s">
        <v>160</v>
      </c>
      <c r="AR4" s="104" t="s">
        <v>160</v>
      </c>
    </row>
    <row r="5" spans="1:44" ht="90" customHeight="1" thickBot="1">
      <c r="A5" s="250">
        <v>1</v>
      </c>
      <c r="B5" s="268" t="s">
        <v>173</v>
      </c>
      <c r="C5" s="268" t="s">
        <v>174</v>
      </c>
      <c r="D5" s="275" t="s">
        <v>218</v>
      </c>
      <c r="E5" s="268" t="s">
        <v>175</v>
      </c>
      <c r="F5" s="268" t="s">
        <v>174</v>
      </c>
      <c r="G5" s="275" t="s">
        <v>218</v>
      </c>
      <c r="H5" s="268" t="s">
        <v>176</v>
      </c>
      <c r="I5" s="268" t="s">
        <v>174</v>
      </c>
      <c r="J5" s="275" t="s">
        <v>218</v>
      </c>
      <c r="K5" s="268" t="s">
        <v>177</v>
      </c>
      <c r="L5" s="268" t="s">
        <v>174</v>
      </c>
      <c r="M5" s="275" t="s">
        <v>218</v>
      </c>
      <c r="N5" s="269"/>
      <c r="O5" s="269"/>
      <c r="P5" s="269"/>
      <c r="Q5" s="270" t="s">
        <v>164</v>
      </c>
      <c r="R5" s="270" t="s">
        <v>164</v>
      </c>
      <c r="S5" s="270" t="s">
        <v>164</v>
      </c>
      <c r="T5" s="271" t="s">
        <v>212</v>
      </c>
      <c r="U5" s="268" t="s">
        <v>179</v>
      </c>
      <c r="V5" s="276" t="s">
        <v>213</v>
      </c>
      <c r="W5" s="270" t="s">
        <v>204</v>
      </c>
      <c r="X5" s="270" t="s">
        <v>178</v>
      </c>
      <c r="Y5" s="271" t="s">
        <v>205</v>
      </c>
      <c r="Z5" s="268" t="s">
        <v>108</v>
      </c>
      <c r="AA5" s="277" t="s">
        <v>184</v>
      </c>
      <c r="AB5" s="271" t="s">
        <v>183</v>
      </c>
      <c r="AC5" s="270" t="s">
        <v>194</v>
      </c>
      <c r="AD5" s="268" t="s">
        <v>179</v>
      </c>
      <c r="AE5" s="276" t="s">
        <v>196</v>
      </c>
      <c r="AF5" s="271" t="s">
        <v>195</v>
      </c>
      <c r="AG5" s="268" t="s">
        <v>179</v>
      </c>
      <c r="AH5" s="276" t="s">
        <v>196</v>
      </c>
      <c r="AI5" s="270" t="s">
        <v>164</v>
      </c>
      <c r="AJ5" s="270" t="s">
        <v>164</v>
      </c>
      <c r="AK5" s="270" t="s">
        <v>164</v>
      </c>
      <c r="AL5" s="270" t="s">
        <v>164</v>
      </c>
      <c r="AM5" s="270" t="s">
        <v>164</v>
      </c>
      <c r="AN5" s="270" t="s">
        <v>164</v>
      </c>
      <c r="AO5" s="268" t="s">
        <v>229</v>
      </c>
      <c r="AP5" s="270" t="s">
        <v>237</v>
      </c>
      <c r="AQ5" s="270" t="s">
        <v>239</v>
      </c>
      <c r="AR5" s="270" t="s">
        <v>233</v>
      </c>
    </row>
    <row r="6" spans="1:44" ht="90" customHeight="1">
      <c r="A6" s="251">
        <v>2</v>
      </c>
      <c r="B6" s="268" t="s">
        <v>173</v>
      </c>
      <c r="C6" s="268" t="s">
        <v>174</v>
      </c>
      <c r="D6" s="275" t="s">
        <v>219</v>
      </c>
      <c r="E6" s="268" t="s">
        <v>175</v>
      </c>
      <c r="F6" s="268" t="s">
        <v>174</v>
      </c>
      <c r="G6" s="275" t="s">
        <v>219</v>
      </c>
      <c r="H6" s="268" t="s">
        <v>176</v>
      </c>
      <c r="I6" s="268" t="s">
        <v>174</v>
      </c>
      <c r="J6" s="275" t="s">
        <v>219</v>
      </c>
      <c r="K6" s="268" t="s">
        <v>177</v>
      </c>
      <c r="L6" s="268" t="s">
        <v>174</v>
      </c>
      <c r="M6" s="275" t="s">
        <v>219</v>
      </c>
      <c r="N6" s="273"/>
      <c r="O6" s="273"/>
      <c r="P6" s="273"/>
      <c r="Q6" s="270" t="s">
        <v>164</v>
      </c>
      <c r="R6" s="270" t="s">
        <v>164</v>
      </c>
      <c r="S6" s="270" t="s">
        <v>164</v>
      </c>
      <c r="T6" s="271" t="s">
        <v>212</v>
      </c>
      <c r="U6" s="268" t="s">
        <v>179</v>
      </c>
      <c r="V6" s="276" t="s">
        <v>199</v>
      </c>
      <c r="W6" s="270" t="s">
        <v>204</v>
      </c>
      <c r="X6" s="270" t="s">
        <v>178</v>
      </c>
      <c r="Y6" s="271" t="s">
        <v>206</v>
      </c>
      <c r="Z6" s="268" t="s">
        <v>108</v>
      </c>
      <c r="AA6" s="278" t="s">
        <v>184</v>
      </c>
      <c r="AB6" s="271" t="s">
        <v>183</v>
      </c>
      <c r="AC6" s="270" t="s">
        <v>194</v>
      </c>
      <c r="AD6" s="268" t="s">
        <v>179</v>
      </c>
      <c r="AE6" s="276" t="s">
        <v>197</v>
      </c>
      <c r="AF6" s="271" t="s">
        <v>195</v>
      </c>
      <c r="AG6" s="268" t="s">
        <v>179</v>
      </c>
      <c r="AH6" s="276" t="s">
        <v>197</v>
      </c>
      <c r="AI6" s="270" t="s">
        <v>164</v>
      </c>
      <c r="AJ6" s="270" t="s">
        <v>164</v>
      </c>
      <c r="AK6" s="270" t="s">
        <v>164</v>
      </c>
      <c r="AL6" s="270" t="s">
        <v>164</v>
      </c>
      <c r="AM6" s="270" t="s">
        <v>164</v>
      </c>
      <c r="AN6" s="270" t="s">
        <v>164</v>
      </c>
      <c r="AO6" s="268" t="s">
        <v>229</v>
      </c>
      <c r="AP6" s="270" t="s">
        <v>237</v>
      </c>
      <c r="AQ6" s="270" t="s">
        <v>239</v>
      </c>
      <c r="AR6" s="270" t="s">
        <v>233</v>
      </c>
    </row>
    <row r="7" spans="1:44" ht="90" customHeight="1">
      <c r="A7" s="252">
        <v>3</v>
      </c>
      <c r="B7" s="268" t="s">
        <v>173</v>
      </c>
      <c r="C7" s="268" t="s">
        <v>174</v>
      </c>
      <c r="D7" s="275" t="s">
        <v>220</v>
      </c>
      <c r="E7" s="268" t="s">
        <v>175</v>
      </c>
      <c r="F7" s="268" t="s">
        <v>174</v>
      </c>
      <c r="G7" s="275" t="s">
        <v>219</v>
      </c>
      <c r="H7" s="268" t="s">
        <v>176</v>
      </c>
      <c r="I7" s="268" t="s">
        <v>174</v>
      </c>
      <c r="J7" s="275" t="s">
        <v>220</v>
      </c>
      <c r="K7" s="268" t="s">
        <v>177</v>
      </c>
      <c r="L7" s="268" t="s">
        <v>174</v>
      </c>
      <c r="M7" s="275" t="s">
        <v>228</v>
      </c>
      <c r="N7" s="273"/>
      <c r="O7" s="273"/>
      <c r="P7" s="273"/>
      <c r="Q7" s="270" t="s">
        <v>164</v>
      </c>
      <c r="R7" s="270" t="s">
        <v>164</v>
      </c>
      <c r="S7" s="270" t="s">
        <v>164</v>
      </c>
      <c r="T7" s="271" t="s">
        <v>212</v>
      </c>
      <c r="U7" s="268" t="s">
        <v>179</v>
      </c>
      <c r="V7" s="276" t="s">
        <v>214</v>
      </c>
      <c r="W7" s="270" t="s">
        <v>204</v>
      </c>
      <c r="X7" s="270" t="s">
        <v>178</v>
      </c>
      <c r="Y7" s="271" t="s">
        <v>206</v>
      </c>
      <c r="Z7" s="268" t="s">
        <v>108</v>
      </c>
      <c r="AA7" s="278" t="s">
        <v>184</v>
      </c>
      <c r="AB7" s="271" t="s">
        <v>183</v>
      </c>
      <c r="AC7" s="270" t="s">
        <v>194</v>
      </c>
      <c r="AD7" s="268" t="s">
        <v>179</v>
      </c>
      <c r="AE7" s="276" t="s">
        <v>198</v>
      </c>
      <c r="AF7" s="271" t="s">
        <v>195</v>
      </c>
      <c r="AG7" s="268" t="s">
        <v>179</v>
      </c>
      <c r="AH7" s="276" t="s">
        <v>198</v>
      </c>
      <c r="AI7" s="270" t="s">
        <v>164</v>
      </c>
      <c r="AJ7" s="270" t="s">
        <v>164</v>
      </c>
      <c r="AK7" s="270" t="s">
        <v>164</v>
      </c>
      <c r="AL7" s="270" t="s">
        <v>164</v>
      </c>
      <c r="AM7" s="270" t="s">
        <v>164</v>
      </c>
      <c r="AN7" s="270" t="s">
        <v>164</v>
      </c>
      <c r="AO7" s="268" t="s">
        <v>230</v>
      </c>
      <c r="AP7" s="270" t="s">
        <v>238</v>
      </c>
      <c r="AQ7" s="270" t="s">
        <v>181</v>
      </c>
      <c r="AR7" s="270" t="s">
        <v>234</v>
      </c>
    </row>
    <row r="8" spans="1:44" ht="90" customHeight="1">
      <c r="A8" s="252">
        <v>4</v>
      </c>
      <c r="B8" s="268" t="s">
        <v>173</v>
      </c>
      <c r="C8" s="268" t="s">
        <v>174</v>
      </c>
      <c r="D8" s="275" t="s">
        <v>221</v>
      </c>
      <c r="E8" s="268" t="s">
        <v>175</v>
      </c>
      <c r="F8" s="268" t="s">
        <v>174</v>
      </c>
      <c r="G8" s="275" t="s">
        <v>219</v>
      </c>
      <c r="H8" s="268" t="s">
        <v>176</v>
      </c>
      <c r="I8" s="268" t="s">
        <v>174</v>
      </c>
      <c r="J8" s="275" t="s">
        <v>221</v>
      </c>
      <c r="K8" s="268" t="s">
        <v>177</v>
      </c>
      <c r="L8" s="268" t="s">
        <v>174</v>
      </c>
      <c r="M8" s="275" t="s">
        <v>228</v>
      </c>
      <c r="N8" s="273"/>
      <c r="O8" s="273"/>
      <c r="P8" s="273"/>
      <c r="Q8" s="270" t="s">
        <v>164</v>
      </c>
      <c r="R8" s="270" t="s">
        <v>164</v>
      </c>
      <c r="S8" s="270" t="s">
        <v>164</v>
      </c>
      <c r="T8" s="271" t="s">
        <v>212</v>
      </c>
      <c r="U8" s="268" t="s">
        <v>179</v>
      </c>
      <c r="V8" s="276" t="s">
        <v>214</v>
      </c>
      <c r="W8" s="270" t="s">
        <v>204</v>
      </c>
      <c r="X8" s="270" t="s">
        <v>178</v>
      </c>
      <c r="Y8" s="271" t="s">
        <v>207</v>
      </c>
      <c r="Z8" s="268" t="s">
        <v>108</v>
      </c>
      <c r="AA8" s="278" t="s">
        <v>184</v>
      </c>
      <c r="AB8" s="271" t="s">
        <v>183</v>
      </c>
      <c r="AC8" s="270" t="s">
        <v>194</v>
      </c>
      <c r="AD8" s="268" t="s">
        <v>179</v>
      </c>
      <c r="AE8" s="276" t="s">
        <v>198</v>
      </c>
      <c r="AF8" s="271" t="s">
        <v>195</v>
      </c>
      <c r="AG8" s="268" t="s">
        <v>179</v>
      </c>
      <c r="AH8" s="276" t="s">
        <v>198</v>
      </c>
      <c r="AI8" s="270" t="s">
        <v>164</v>
      </c>
      <c r="AJ8" s="270" t="s">
        <v>164</v>
      </c>
      <c r="AK8" s="270" t="s">
        <v>164</v>
      </c>
      <c r="AL8" s="270" t="s">
        <v>164</v>
      </c>
      <c r="AM8" s="270" t="s">
        <v>164</v>
      </c>
      <c r="AN8" s="270" t="s">
        <v>164</v>
      </c>
      <c r="AO8" s="268" t="s">
        <v>230</v>
      </c>
      <c r="AP8" s="270" t="s">
        <v>238</v>
      </c>
      <c r="AQ8" s="270" t="s">
        <v>181</v>
      </c>
      <c r="AR8" s="270" t="s">
        <v>234</v>
      </c>
    </row>
    <row r="9" spans="1:44" ht="90" customHeight="1">
      <c r="A9" s="252">
        <v>5</v>
      </c>
      <c r="B9" s="268" t="s">
        <v>173</v>
      </c>
      <c r="C9" s="268" t="s">
        <v>174</v>
      </c>
      <c r="D9" s="275" t="s">
        <v>224</v>
      </c>
      <c r="E9" s="268" t="s">
        <v>175</v>
      </c>
      <c r="F9" s="268" t="s">
        <v>174</v>
      </c>
      <c r="G9" s="275" t="s">
        <v>226</v>
      </c>
      <c r="H9" s="268" t="s">
        <v>176</v>
      </c>
      <c r="I9" s="268" t="s">
        <v>174</v>
      </c>
      <c r="J9" s="275" t="s">
        <v>222</v>
      </c>
      <c r="K9" s="268" t="s">
        <v>177</v>
      </c>
      <c r="L9" s="268" t="s">
        <v>174</v>
      </c>
      <c r="M9" s="275" t="s">
        <v>226</v>
      </c>
      <c r="N9" s="262"/>
      <c r="O9" s="261"/>
      <c r="P9" s="261"/>
      <c r="Q9" s="270" t="s">
        <v>164</v>
      </c>
      <c r="R9" s="270" t="s">
        <v>164</v>
      </c>
      <c r="S9" s="270" t="s">
        <v>164</v>
      </c>
      <c r="T9" s="271" t="s">
        <v>87</v>
      </c>
      <c r="U9" s="268" t="s">
        <v>179</v>
      </c>
      <c r="V9" s="276" t="s">
        <v>216</v>
      </c>
      <c r="W9" s="270" t="s">
        <v>208</v>
      </c>
      <c r="X9" s="270" t="s">
        <v>178</v>
      </c>
      <c r="Y9" s="261" t="s">
        <v>209</v>
      </c>
      <c r="Z9" s="268" t="s">
        <v>9</v>
      </c>
      <c r="AA9" s="270" t="s">
        <v>178</v>
      </c>
      <c r="AB9" s="261" t="s">
        <v>202</v>
      </c>
      <c r="AC9" s="270" t="s">
        <v>106</v>
      </c>
      <c r="AD9" s="268" t="s">
        <v>179</v>
      </c>
      <c r="AE9" s="276" t="s">
        <v>197</v>
      </c>
      <c r="AF9" s="271" t="s">
        <v>94</v>
      </c>
      <c r="AG9" s="268" t="s">
        <v>179</v>
      </c>
      <c r="AH9" s="276" t="s">
        <v>199</v>
      </c>
      <c r="AI9" s="270" t="s">
        <v>164</v>
      </c>
      <c r="AJ9" s="270" t="s">
        <v>164</v>
      </c>
      <c r="AK9" s="270" t="s">
        <v>164</v>
      </c>
      <c r="AL9" s="270" t="s">
        <v>164</v>
      </c>
      <c r="AM9" s="270" t="s">
        <v>164</v>
      </c>
      <c r="AN9" s="270" t="s">
        <v>164</v>
      </c>
      <c r="AO9" s="268" t="s">
        <v>231</v>
      </c>
      <c r="AP9" s="270" t="s">
        <v>180</v>
      </c>
      <c r="AQ9" s="270" t="s">
        <v>232</v>
      </c>
      <c r="AR9" s="272" t="s">
        <v>235</v>
      </c>
    </row>
    <row r="10" spans="1:44" ht="90" customHeight="1" thickBot="1">
      <c r="A10" s="253">
        <v>6</v>
      </c>
      <c r="B10" s="268" t="s">
        <v>173</v>
      </c>
      <c r="C10" s="268" t="s">
        <v>174</v>
      </c>
      <c r="D10" s="275" t="s">
        <v>225</v>
      </c>
      <c r="E10" s="268" t="s">
        <v>175</v>
      </c>
      <c r="F10" s="268" t="s">
        <v>174</v>
      </c>
      <c r="G10" s="275" t="s">
        <v>227</v>
      </c>
      <c r="H10" s="268" t="s">
        <v>176</v>
      </c>
      <c r="I10" s="268" t="s">
        <v>174</v>
      </c>
      <c r="J10" s="275" t="s">
        <v>223</v>
      </c>
      <c r="K10" s="268" t="s">
        <v>177</v>
      </c>
      <c r="L10" s="268" t="s">
        <v>174</v>
      </c>
      <c r="M10" s="275" t="s">
        <v>227</v>
      </c>
      <c r="N10" s="263"/>
      <c r="O10" s="261"/>
      <c r="P10" s="261"/>
      <c r="Q10" s="270" t="s">
        <v>164</v>
      </c>
      <c r="R10" s="270" t="s">
        <v>164</v>
      </c>
      <c r="S10" s="270" t="s">
        <v>164</v>
      </c>
      <c r="T10" s="271" t="s">
        <v>87</v>
      </c>
      <c r="U10" s="268" t="s">
        <v>179</v>
      </c>
      <c r="V10" s="276" t="s">
        <v>215</v>
      </c>
      <c r="W10" s="270" t="s">
        <v>208</v>
      </c>
      <c r="X10" s="270" t="s">
        <v>178</v>
      </c>
      <c r="Y10" s="261" t="s">
        <v>210</v>
      </c>
      <c r="Z10" s="268" t="s">
        <v>9</v>
      </c>
      <c r="AA10" s="270" t="s">
        <v>178</v>
      </c>
      <c r="AB10" s="261" t="s">
        <v>202</v>
      </c>
      <c r="AC10" s="270" t="s">
        <v>106</v>
      </c>
      <c r="AD10" s="268" t="s">
        <v>179</v>
      </c>
      <c r="AE10" s="276" t="s">
        <v>198</v>
      </c>
      <c r="AF10" s="271" t="s">
        <v>94</v>
      </c>
      <c r="AG10" s="268" t="s">
        <v>179</v>
      </c>
      <c r="AH10" s="276" t="s">
        <v>199</v>
      </c>
      <c r="AI10" s="270" t="s">
        <v>164</v>
      </c>
      <c r="AJ10" s="270" t="s">
        <v>164</v>
      </c>
      <c r="AK10" s="270" t="s">
        <v>164</v>
      </c>
      <c r="AL10" s="270" t="s">
        <v>164</v>
      </c>
      <c r="AM10" s="270" t="s">
        <v>164</v>
      </c>
      <c r="AN10" s="270" t="s">
        <v>164</v>
      </c>
      <c r="AO10" s="268" t="s">
        <v>231</v>
      </c>
      <c r="AP10" s="270" t="s">
        <v>180</v>
      </c>
      <c r="AQ10" s="270" t="s">
        <v>232</v>
      </c>
      <c r="AR10" s="272" t="s">
        <v>235</v>
      </c>
    </row>
    <row r="11" spans="1:44" ht="90" customHeight="1">
      <c r="A11" s="254">
        <v>7</v>
      </c>
      <c r="B11" s="268" t="s">
        <v>173</v>
      </c>
      <c r="C11" s="268" t="s">
        <v>174</v>
      </c>
      <c r="D11" s="275" t="s">
        <v>225</v>
      </c>
      <c r="E11" s="268" t="s">
        <v>175</v>
      </c>
      <c r="F11" s="268" t="s">
        <v>174</v>
      </c>
      <c r="G11" s="275" t="s">
        <v>222</v>
      </c>
      <c r="H11" s="268" t="s">
        <v>176</v>
      </c>
      <c r="I11" s="268" t="s">
        <v>174</v>
      </c>
      <c r="J11" s="275" t="s">
        <v>223</v>
      </c>
      <c r="K11" s="268" t="s">
        <v>177</v>
      </c>
      <c r="L11" s="268" t="s">
        <v>174</v>
      </c>
      <c r="M11" s="275" t="s">
        <v>223</v>
      </c>
      <c r="N11" s="262"/>
      <c r="O11" s="261"/>
      <c r="P11" s="261"/>
      <c r="Q11" s="270" t="s">
        <v>164</v>
      </c>
      <c r="R11" s="270" t="s">
        <v>164</v>
      </c>
      <c r="S11" s="270" t="s">
        <v>164</v>
      </c>
      <c r="T11" s="271" t="s">
        <v>87</v>
      </c>
      <c r="U11" s="268" t="s">
        <v>179</v>
      </c>
      <c r="V11" s="276" t="s">
        <v>217</v>
      </c>
      <c r="W11" s="270" t="s">
        <v>208</v>
      </c>
      <c r="X11" s="270" t="s">
        <v>178</v>
      </c>
      <c r="Y11" s="261" t="s">
        <v>210</v>
      </c>
      <c r="Z11" s="268" t="s">
        <v>9</v>
      </c>
      <c r="AA11" s="270" t="s">
        <v>178</v>
      </c>
      <c r="AB11" s="261" t="s">
        <v>203</v>
      </c>
      <c r="AC11" s="270" t="s">
        <v>106</v>
      </c>
      <c r="AD11" s="268" t="s">
        <v>179</v>
      </c>
      <c r="AE11" s="276" t="s">
        <v>198</v>
      </c>
      <c r="AF11" s="271" t="s">
        <v>94</v>
      </c>
      <c r="AG11" s="268" t="s">
        <v>179</v>
      </c>
      <c r="AH11" s="276" t="s">
        <v>200</v>
      </c>
      <c r="AI11" s="270" t="s">
        <v>164</v>
      </c>
      <c r="AJ11" s="270" t="s">
        <v>164</v>
      </c>
      <c r="AK11" s="270" t="s">
        <v>164</v>
      </c>
      <c r="AL11" s="270" t="s">
        <v>164</v>
      </c>
      <c r="AM11" s="270" t="s">
        <v>164</v>
      </c>
      <c r="AN11" s="270" t="s">
        <v>164</v>
      </c>
      <c r="AO11" s="268" t="s">
        <v>231</v>
      </c>
      <c r="AP11" s="270" t="s">
        <v>180</v>
      </c>
      <c r="AQ11" s="270" t="s">
        <v>232</v>
      </c>
      <c r="AR11" s="274" t="s">
        <v>236</v>
      </c>
    </row>
    <row r="12" spans="1:44" ht="90" customHeight="1">
      <c r="A12" s="255" t="s">
        <v>146</v>
      </c>
      <c r="B12" s="268" t="s">
        <v>173</v>
      </c>
      <c r="C12" s="268" t="s">
        <v>174</v>
      </c>
      <c r="D12" s="275" t="s">
        <v>225</v>
      </c>
      <c r="E12" s="268" t="s">
        <v>175</v>
      </c>
      <c r="F12" s="268" t="s">
        <v>174</v>
      </c>
      <c r="G12" s="275" t="s">
        <v>222</v>
      </c>
      <c r="H12" s="268" t="s">
        <v>176</v>
      </c>
      <c r="I12" s="268" t="s">
        <v>174</v>
      </c>
      <c r="J12" s="275" t="s">
        <v>223</v>
      </c>
      <c r="K12" s="268" t="s">
        <v>177</v>
      </c>
      <c r="L12" s="268" t="s">
        <v>174</v>
      </c>
      <c r="M12" s="275" t="s">
        <v>223</v>
      </c>
      <c r="N12" s="263"/>
      <c r="O12" s="261"/>
      <c r="P12" s="261"/>
      <c r="Q12" s="270" t="s">
        <v>164</v>
      </c>
      <c r="R12" s="270" t="s">
        <v>164</v>
      </c>
      <c r="S12" s="270" t="s">
        <v>164</v>
      </c>
      <c r="T12" s="271" t="s">
        <v>87</v>
      </c>
      <c r="U12" s="268" t="s">
        <v>179</v>
      </c>
      <c r="V12" s="276" t="s">
        <v>215</v>
      </c>
      <c r="W12" s="270" t="s">
        <v>208</v>
      </c>
      <c r="X12" s="270" t="s">
        <v>178</v>
      </c>
      <c r="Y12" s="261" t="s">
        <v>211</v>
      </c>
      <c r="Z12" s="268" t="s">
        <v>9</v>
      </c>
      <c r="AA12" s="270" t="s">
        <v>178</v>
      </c>
      <c r="AB12" s="261" t="s">
        <v>203</v>
      </c>
      <c r="AC12" s="270" t="s">
        <v>106</v>
      </c>
      <c r="AD12" s="268" t="s">
        <v>179</v>
      </c>
      <c r="AE12" s="276" t="s">
        <v>198</v>
      </c>
      <c r="AF12" s="271" t="s">
        <v>94</v>
      </c>
      <c r="AG12" s="268" t="s">
        <v>179</v>
      </c>
      <c r="AH12" s="276" t="s">
        <v>201</v>
      </c>
      <c r="AI12" s="270" t="s">
        <v>164</v>
      </c>
      <c r="AJ12" s="270" t="s">
        <v>164</v>
      </c>
      <c r="AK12" s="270" t="s">
        <v>164</v>
      </c>
      <c r="AL12" s="270" t="s">
        <v>164</v>
      </c>
      <c r="AM12" s="270" t="s">
        <v>164</v>
      </c>
      <c r="AN12" s="270" t="s">
        <v>164</v>
      </c>
      <c r="AO12" s="268" t="s">
        <v>231</v>
      </c>
      <c r="AP12" s="270" t="s">
        <v>180</v>
      </c>
      <c r="AQ12" s="270" t="s">
        <v>232</v>
      </c>
      <c r="AR12" s="274" t="s">
        <v>236</v>
      </c>
    </row>
    <row r="13" spans="1:44" ht="90" customHeight="1">
      <c r="A13" s="256" t="s">
        <v>147</v>
      </c>
      <c r="B13" s="266"/>
      <c r="C13" s="261"/>
      <c r="D13" s="261"/>
      <c r="E13" s="262"/>
      <c r="F13" s="261"/>
      <c r="G13" s="261"/>
      <c r="H13" s="263"/>
      <c r="I13" s="261"/>
      <c r="J13" s="261"/>
      <c r="K13" s="262"/>
      <c r="L13" s="261"/>
      <c r="M13" s="261"/>
      <c r="N13" s="262"/>
      <c r="O13" s="261"/>
      <c r="P13" s="261"/>
      <c r="Q13" s="263"/>
      <c r="R13" s="261"/>
      <c r="S13" s="261"/>
      <c r="T13" s="263"/>
      <c r="U13" s="261"/>
      <c r="V13" s="261"/>
      <c r="W13" s="263"/>
      <c r="X13" s="261"/>
      <c r="Y13" s="261"/>
      <c r="Z13" s="262"/>
      <c r="AA13" s="261"/>
      <c r="AB13" s="261"/>
      <c r="AC13" s="263"/>
      <c r="AD13" s="261"/>
      <c r="AE13" s="261"/>
      <c r="AF13" s="263"/>
      <c r="AG13" s="261"/>
      <c r="AH13" s="261"/>
      <c r="AI13" s="262"/>
      <c r="AJ13" s="261"/>
      <c r="AK13" s="261"/>
      <c r="AL13" s="262"/>
      <c r="AM13" s="261"/>
      <c r="AN13" s="261"/>
      <c r="AO13" s="263"/>
      <c r="AP13" s="265"/>
      <c r="AQ13" s="264"/>
      <c r="AR13" s="265"/>
    </row>
    <row r="14" spans="1:44" ht="90" customHeight="1" thickBot="1">
      <c r="A14" s="257" t="s">
        <v>148</v>
      </c>
      <c r="B14" s="249"/>
      <c r="C14" s="168"/>
      <c r="D14" s="168"/>
      <c r="E14" s="170"/>
      <c r="F14" s="168"/>
      <c r="G14" s="168"/>
      <c r="H14" s="170"/>
      <c r="I14" s="168"/>
      <c r="J14" s="168"/>
      <c r="K14" s="170"/>
      <c r="L14" s="168"/>
      <c r="M14" s="168"/>
      <c r="N14" s="170"/>
      <c r="O14" s="168"/>
      <c r="P14" s="168"/>
      <c r="Q14" s="238"/>
      <c r="R14" s="168"/>
      <c r="S14" s="168"/>
      <c r="T14" s="237"/>
      <c r="U14" s="168"/>
      <c r="V14" s="168"/>
      <c r="W14" s="238"/>
      <c r="X14" s="168"/>
      <c r="Y14" s="168"/>
      <c r="Z14" s="237"/>
      <c r="AA14" s="168"/>
      <c r="AB14" s="168"/>
      <c r="AC14" s="239"/>
      <c r="AD14" s="168"/>
      <c r="AE14" s="168"/>
      <c r="AF14" s="237"/>
      <c r="AG14" s="168"/>
      <c r="AH14" s="168"/>
      <c r="AI14" s="237"/>
      <c r="AJ14" s="168"/>
      <c r="AK14" s="168"/>
      <c r="AL14" s="237"/>
      <c r="AM14" s="168"/>
      <c r="AN14" s="168"/>
      <c r="AO14" s="167"/>
      <c r="AP14" s="232"/>
      <c r="AQ14" s="226"/>
      <c r="AR14" s="232"/>
    </row>
    <row r="15" spans="1:44" ht="90" customHeight="1">
      <c r="A15" s="258" t="s">
        <v>149</v>
      </c>
      <c r="B15" s="248"/>
      <c r="C15" s="168"/>
      <c r="D15" s="168"/>
      <c r="E15" s="167"/>
      <c r="F15" s="168"/>
      <c r="G15" s="168"/>
      <c r="H15" s="170"/>
      <c r="I15" s="168"/>
      <c r="J15" s="168"/>
      <c r="K15" s="167"/>
      <c r="L15" s="168"/>
      <c r="M15" s="168"/>
      <c r="N15" s="167"/>
      <c r="O15" s="168"/>
      <c r="P15" s="168"/>
      <c r="Q15" s="238"/>
      <c r="R15" s="168"/>
      <c r="S15" s="168"/>
      <c r="T15" s="237"/>
      <c r="U15" s="168"/>
      <c r="V15" s="168"/>
      <c r="W15" s="238"/>
      <c r="X15" s="168"/>
      <c r="Y15" s="168"/>
      <c r="Z15" s="237"/>
      <c r="AA15" s="237"/>
      <c r="AB15" s="237"/>
      <c r="AC15" s="239"/>
      <c r="AD15" s="168"/>
      <c r="AE15" s="168"/>
      <c r="AF15" s="237"/>
      <c r="AG15" s="168"/>
      <c r="AH15" s="168"/>
      <c r="AI15" s="237"/>
      <c r="AJ15" s="168"/>
      <c r="AK15" s="168"/>
      <c r="AL15" s="237"/>
      <c r="AM15" s="168"/>
      <c r="AN15" s="168"/>
      <c r="AO15" s="167"/>
      <c r="AP15" s="232"/>
      <c r="AQ15" s="226"/>
      <c r="AR15" s="232"/>
    </row>
    <row r="16" spans="1:44" ht="90" customHeight="1">
      <c r="A16" s="259" t="s">
        <v>150</v>
      </c>
      <c r="B16" s="248"/>
      <c r="C16" s="168"/>
      <c r="D16" s="168"/>
      <c r="E16" s="170"/>
      <c r="F16" s="168"/>
      <c r="G16" s="168"/>
      <c r="H16" s="170"/>
      <c r="I16" s="168"/>
      <c r="J16" s="168"/>
      <c r="K16" s="170"/>
      <c r="L16" s="168"/>
      <c r="M16" s="168"/>
      <c r="N16" s="170"/>
      <c r="O16" s="168"/>
      <c r="P16" s="168"/>
      <c r="Q16" s="238"/>
      <c r="R16" s="168"/>
      <c r="S16" s="168"/>
      <c r="T16" s="237"/>
      <c r="U16" s="168"/>
      <c r="V16" s="168"/>
      <c r="W16" s="238"/>
      <c r="X16" s="238"/>
      <c r="Y16" s="238"/>
      <c r="Z16" s="237"/>
      <c r="AA16" s="237"/>
      <c r="AB16" s="237"/>
      <c r="AC16" s="239"/>
      <c r="AD16" s="168"/>
      <c r="AE16" s="168"/>
      <c r="AF16" s="237"/>
      <c r="AG16" s="168"/>
      <c r="AH16" s="168"/>
      <c r="AI16" s="237"/>
      <c r="AJ16" s="168"/>
      <c r="AK16" s="168"/>
      <c r="AL16" s="237"/>
      <c r="AM16" s="168"/>
      <c r="AN16" s="168"/>
      <c r="AO16" s="167"/>
      <c r="AP16" s="232"/>
      <c r="AQ16" s="226"/>
      <c r="AR16" s="232"/>
    </row>
    <row r="17" spans="1:44" ht="90" customHeight="1" thickBot="1">
      <c r="A17" s="260" t="s">
        <v>165</v>
      </c>
      <c r="B17" s="248"/>
      <c r="C17" s="168"/>
      <c r="D17" s="168"/>
      <c r="E17" s="170"/>
      <c r="F17" s="168"/>
      <c r="G17" s="168"/>
      <c r="H17" s="170"/>
      <c r="I17" s="168"/>
      <c r="J17" s="168"/>
      <c r="K17" s="168"/>
      <c r="L17" s="168"/>
      <c r="M17" s="168"/>
      <c r="N17" s="168" t="s">
        <v>164</v>
      </c>
      <c r="O17" s="168" t="s">
        <v>164</v>
      </c>
      <c r="P17" s="168" t="s">
        <v>164</v>
      </c>
      <c r="Q17" s="168"/>
      <c r="R17" s="168"/>
      <c r="S17" s="168"/>
      <c r="T17" s="168"/>
      <c r="U17" s="168"/>
      <c r="V17" s="168"/>
      <c r="W17" s="168"/>
      <c r="X17" s="168"/>
      <c r="Y17" s="168"/>
      <c r="Z17" s="168"/>
      <c r="AA17" s="168"/>
      <c r="AB17" s="168"/>
      <c r="AC17" s="168"/>
      <c r="AD17" s="168"/>
      <c r="AE17" s="168"/>
      <c r="AF17" s="168" t="s">
        <v>164</v>
      </c>
      <c r="AG17" s="168" t="s">
        <v>164</v>
      </c>
      <c r="AH17" s="168" t="s">
        <v>164</v>
      </c>
      <c r="AI17" s="168" t="s">
        <v>164</v>
      </c>
      <c r="AJ17" s="168" t="s">
        <v>164</v>
      </c>
      <c r="AK17" s="261" t="s">
        <v>164</v>
      </c>
      <c r="AL17" s="168" t="s">
        <v>164</v>
      </c>
      <c r="AM17" s="168" t="s">
        <v>164</v>
      </c>
      <c r="AN17" s="168" t="s">
        <v>164</v>
      </c>
      <c r="AO17" s="226" t="s">
        <v>164</v>
      </c>
      <c r="AP17" s="226" t="s">
        <v>164</v>
      </c>
      <c r="AQ17" s="226" t="s">
        <v>164</v>
      </c>
      <c r="AR17" s="232" t="s">
        <v>164</v>
      </c>
    </row>
    <row r="18" spans="1:44">
      <c r="A18" s="37"/>
      <c r="B18" s="38" t="s">
        <v>36</v>
      </c>
      <c r="C18" s="38"/>
      <c r="D18" s="38"/>
      <c r="E18" s="38"/>
      <c r="F18" s="38"/>
      <c r="G18" s="38"/>
      <c r="H18" s="38"/>
      <c r="I18" s="38"/>
      <c r="J18" s="38"/>
      <c r="K18" s="38"/>
      <c r="L18" s="38"/>
      <c r="M18" s="38"/>
      <c r="N18" s="38"/>
      <c r="O18" s="38"/>
      <c r="P18" s="38"/>
      <c r="Q18" s="38"/>
      <c r="R18" s="38"/>
      <c r="S18" s="38"/>
      <c r="T18" s="38"/>
      <c r="U18" s="38"/>
      <c r="V18" s="38" t="s">
        <v>164</v>
      </c>
      <c r="W18" s="38"/>
      <c r="X18" s="38"/>
      <c r="Y18" s="38" t="s">
        <v>164</v>
      </c>
      <c r="Z18" s="38"/>
      <c r="AA18" s="38"/>
      <c r="AB18" s="38"/>
      <c r="AC18" s="209"/>
      <c r="AD18" s="209"/>
      <c r="AE18" s="209"/>
      <c r="AF18" s="209"/>
      <c r="AG18" s="209"/>
      <c r="AH18" s="209"/>
      <c r="AI18" s="209"/>
      <c r="AJ18" s="209"/>
      <c r="AK18" s="209"/>
      <c r="AL18" s="209"/>
      <c r="AM18" s="209"/>
      <c r="AN18" s="209"/>
      <c r="AO18" t="s">
        <v>164</v>
      </c>
    </row>
  </sheetData>
  <sheetProtection algorithmName="SHA-512" hashValue="akKI9kSIUHk148TuP3TuCU3uxMbt1pV1UpM3U4DHgzunv0klRlHbl1+PXAVJN+VCcx95UC/qFpmUemo1Y+cbhA==" saltValue="q5xr6eEqkUKMyyYhRWAINA==" spinCount="100000" sheet="1" insertColumns="0" insertRows="0" deleteColumns="0" deleteRows="0"/>
  <mergeCells count="15">
    <mergeCell ref="AO2:AR2"/>
    <mergeCell ref="AF2:AH2"/>
    <mergeCell ref="AI2:AK2"/>
    <mergeCell ref="AL2:AN2"/>
    <mergeCell ref="A2:A4"/>
    <mergeCell ref="E2:G2"/>
    <mergeCell ref="H2:J2"/>
    <mergeCell ref="K2:M2"/>
    <mergeCell ref="Q2:S2"/>
    <mergeCell ref="T2:V2"/>
    <mergeCell ref="Z2:AB2"/>
    <mergeCell ref="W2:Y2"/>
    <mergeCell ref="N2:P2"/>
    <mergeCell ref="B2:D2"/>
    <mergeCell ref="AC2:AE2"/>
  </mergeCells>
  <dataValidations disablePrompts="1" count="1">
    <dataValidation type="list" allowBlank="1" showInputMessage="1" showErrorMessage="1" sqref="B2 E2 H2 K2 N2 Q2 T2 Z2 W2 AC2 AF2 AI2 AL2 AO2" xr:uid="{00000000-0002-0000-1400-000000000000}">
      <formula1>listExerciseType</formula1>
    </dataValidation>
  </dataValidations>
  <pageMargins left="0.7" right="0.7" top="0.75" bottom="0.75" header="0.3" footer="0.3"/>
  <pageSetup orientation="landscape" horizontalDpi="0" verticalDpi="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5">
    <tabColor rgb="FF090909"/>
  </sheetPr>
  <dimension ref="A1:M12"/>
  <sheetViews>
    <sheetView showGridLines="0" zoomScale="70" zoomScaleNormal="70" workbookViewId="0">
      <pane xSplit="1" ySplit="4" topLeftCell="B5" activePane="bottomRight" state="frozen"/>
      <selection activeCell="Z12" sqref="Z12"/>
      <selection pane="topRight" activeCell="Z12" sqref="Z12"/>
      <selection pane="bottomLeft" activeCell="Z12" sqref="Z12"/>
      <selection pane="bottomRight" activeCell="J15" sqref="J15"/>
    </sheetView>
  </sheetViews>
  <sheetFormatPr baseColWidth="10" defaultRowHeight="16"/>
  <cols>
    <col min="1" max="1" width="26.1640625" customWidth="1"/>
    <col min="2" max="10" width="30.83203125" customWidth="1"/>
    <col min="11" max="11" width="38.33203125" customWidth="1"/>
    <col min="12" max="12" width="33.6640625" customWidth="1"/>
    <col min="13" max="13" width="34.5" customWidth="1"/>
  </cols>
  <sheetData>
    <row r="1" spans="1:13" ht="100" customHeight="1">
      <c r="A1" s="2"/>
      <c r="B1" s="2" t="s">
        <v>76</v>
      </c>
    </row>
    <row r="2" spans="1:13" ht="80" customHeight="1">
      <c r="A2" s="474" t="s">
        <v>4</v>
      </c>
      <c r="B2" s="477">
        <v>1</v>
      </c>
      <c r="C2" s="478"/>
      <c r="D2" s="479"/>
      <c r="E2" s="477">
        <v>2</v>
      </c>
      <c r="F2" s="478"/>
      <c r="G2" s="479"/>
      <c r="H2" s="477">
        <v>3</v>
      </c>
      <c r="I2" s="478"/>
      <c r="J2" s="479"/>
      <c r="K2" s="477">
        <v>4</v>
      </c>
      <c r="L2" s="478"/>
      <c r="M2" s="479"/>
    </row>
    <row r="3" spans="1:13" ht="30" customHeight="1">
      <c r="A3" s="475"/>
      <c r="B3" s="180">
        <v>1</v>
      </c>
      <c r="C3" s="181">
        <v>2</v>
      </c>
      <c r="D3" s="182">
        <v>3</v>
      </c>
      <c r="E3" s="180">
        <v>1</v>
      </c>
      <c r="F3" s="181">
        <v>2</v>
      </c>
      <c r="G3" s="182">
        <v>3</v>
      </c>
      <c r="H3" s="180">
        <v>1</v>
      </c>
      <c r="I3" s="181">
        <v>2</v>
      </c>
      <c r="J3" s="182">
        <v>3</v>
      </c>
      <c r="K3" s="180">
        <v>1</v>
      </c>
      <c r="L3" s="181">
        <v>2</v>
      </c>
      <c r="M3" s="182">
        <v>3</v>
      </c>
    </row>
    <row r="4" spans="1:13" ht="30" customHeight="1">
      <c r="A4" s="476"/>
      <c r="B4" s="100" t="str">
        <f>"DAY " &amp; $B2 &amp; " / EXERCISE " &amp; B3</f>
        <v>DAY 1 / EXERCISE 1</v>
      </c>
      <c r="C4" s="101" t="str">
        <f>"DAY " &amp; $B2 &amp; " / EXERCISE " &amp; C3</f>
        <v>DAY 1 / EXERCISE 2</v>
      </c>
      <c r="D4" s="102" t="str">
        <f>"DAY " &amp; $B2 &amp; " / EXERCISE " &amp; D3</f>
        <v>DAY 1 / EXERCISE 3</v>
      </c>
      <c r="E4" s="100" t="str">
        <f>"DAY " &amp; $E2 &amp; " / EXERCISE " &amp; E3</f>
        <v>DAY 2 / EXERCISE 1</v>
      </c>
      <c r="F4" s="101" t="str">
        <f t="shared" ref="F4:G4" si="0">"DAY " &amp; $E2 &amp; " / EXERCISE " &amp; F3</f>
        <v>DAY 2 / EXERCISE 2</v>
      </c>
      <c r="G4" s="102" t="str">
        <f t="shared" si="0"/>
        <v>DAY 2 / EXERCISE 3</v>
      </c>
      <c r="H4" s="100" t="str">
        <f>"DAY " &amp; $H2 &amp; " / EXERCISE " &amp; H3</f>
        <v>DAY 3 / EXERCISE 1</v>
      </c>
      <c r="I4" s="101" t="str">
        <f t="shared" ref="I4:J4" si="1">"DAY " &amp; $H2 &amp; " / EXERCISE " &amp; I3</f>
        <v>DAY 3 / EXERCISE 2</v>
      </c>
      <c r="J4" s="102" t="str">
        <f t="shared" si="1"/>
        <v>DAY 3 / EXERCISE 3</v>
      </c>
      <c r="K4" s="100" t="str">
        <f>"DAY " &amp; $K2 &amp; " / EXERCISE " &amp; K3</f>
        <v>DAY 4 / EXERCISE 1</v>
      </c>
      <c r="L4" s="101" t="str">
        <f>"DAY " &amp; $K2 &amp; " / EXERCISE " &amp; L3</f>
        <v>DAY 4 / EXERCISE 2</v>
      </c>
      <c r="M4" s="102" t="str">
        <f>"DAY " &amp; $K2 &amp; " / EXERCISE " &amp; M3</f>
        <v>DAY 4 / EXERCISE 3</v>
      </c>
    </row>
    <row r="5" spans="1:13" ht="90" customHeight="1">
      <c r="A5" s="166">
        <v>1</v>
      </c>
      <c r="B5" s="167" t="s">
        <v>5</v>
      </c>
      <c r="C5" s="168" t="s">
        <v>8</v>
      </c>
      <c r="D5" s="183" t="s">
        <v>144</v>
      </c>
      <c r="E5" s="167" t="s">
        <v>7</v>
      </c>
      <c r="F5" s="168" t="s">
        <v>64</v>
      </c>
      <c r="G5" s="183" t="s">
        <v>71</v>
      </c>
      <c r="H5" s="167" t="s">
        <v>70</v>
      </c>
      <c r="I5" s="168" t="s">
        <v>141</v>
      </c>
      <c r="J5" s="183" t="s">
        <v>63</v>
      </c>
      <c r="K5" s="183" t="s">
        <v>182</v>
      </c>
      <c r="L5" s="183" t="s">
        <v>182</v>
      </c>
      <c r="M5" s="183" t="s">
        <v>182</v>
      </c>
    </row>
    <row r="6" spans="1:13" ht="90" customHeight="1">
      <c r="A6" s="169">
        <v>2</v>
      </c>
      <c r="B6" s="170" t="s">
        <v>5</v>
      </c>
      <c r="C6" s="171" t="s">
        <v>8</v>
      </c>
      <c r="D6" s="184" t="s">
        <v>144</v>
      </c>
      <c r="E6" s="170" t="s">
        <v>7</v>
      </c>
      <c r="F6" s="171" t="s">
        <v>64</v>
      </c>
      <c r="G6" s="184" t="s">
        <v>71</v>
      </c>
      <c r="H6" s="170" t="s">
        <v>70</v>
      </c>
      <c r="I6" s="171" t="s">
        <v>141</v>
      </c>
      <c r="J6" s="184" t="s">
        <v>63</v>
      </c>
      <c r="K6" s="184" t="s">
        <v>182</v>
      </c>
      <c r="L6" s="184" t="s">
        <v>182</v>
      </c>
      <c r="M6" s="184" t="s">
        <v>182</v>
      </c>
    </row>
    <row r="7" spans="1:13" ht="90" customHeight="1">
      <c r="A7" s="169">
        <v>3</v>
      </c>
      <c r="B7" s="172" t="s">
        <v>5</v>
      </c>
      <c r="C7" s="173" t="s">
        <v>8</v>
      </c>
      <c r="D7" s="183" t="s">
        <v>144</v>
      </c>
      <c r="E7" s="172" t="s">
        <v>7</v>
      </c>
      <c r="F7" s="168" t="s">
        <v>64</v>
      </c>
      <c r="G7" s="185" t="s">
        <v>71</v>
      </c>
      <c r="H7" s="172" t="s">
        <v>70</v>
      </c>
      <c r="I7" s="173" t="s">
        <v>141</v>
      </c>
      <c r="J7" s="183" t="s">
        <v>63</v>
      </c>
      <c r="K7" s="185" t="s">
        <v>182</v>
      </c>
      <c r="L7" s="185" t="s">
        <v>182</v>
      </c>
      <c r="M7" s="185" t="s">
        <v>182</v>
      </c>
    </row>
    <row r="8" spans="1:13" ht="90" customHeight="1">
      <c r="A8" s="169">
        <v>4</v>
      </c>
      <c r="B8" s="170" t="s">
        <v>5</v>
      </c>
      <c r="C8" s="171" t="s">
        <v>8</v>
      </c>
      <c r="D8" s="184" t="s">
        <v>144</v>
      </c>
      <c r="E8" s="170" t="s">
        <v>7</v>
      </c>
      <c r="F8" s="171" t="s">
        <v>64</v>
      </c>
      <c r="G8" s="184" t="s">
        <v>71</v>
      </c>
      <c r="H8" s="170" t="s">
        <v>70</v>
      </c>
      <c r="I8" s="171" t="s">
        <v>141</v>
      </c>
      <c r="J8" s="184" t="s">
        <v>63</v>
      </c>
      <c r="K8" s="184" t="s">
        <v>182</v>
      </c>
      <c r="L8" s="184" t="s">
        <v>182</v>
      </c>
      <c r="M8" s="184" t="s">
        <v>182</v>
      </c>
    </row>
    <row r="9" spans="1:13" ht="90" customHeight="1">
      <c r="A9" s="169">
        <v>5</v>
      </c>
      <c r="B9" s="172" t="s">
        <v>5</v>
      </c>
      <c r="C9" s="173" t="s">
        <v>8</v>
      </c>
      <c r="D9" s="183" t="s">
        <v>144</v>
      </c>
      <c r="E9" s="172" t="s">
        <v>7</v>
      </c>
      <c r="F9" s="168" t="s">
        <v>64</v>
      </c>
      <c r="G9" s="185" t="s">
        <v>71</v>
      </c>
      <c r="H9" s="172" t="s">
        <v>70</v>
      </c>
      <c r="I9" s="173" t="s">
        <v>141</v>
      </c>
      <c r="J9" s="183" t="s">
        <v>63</v>
      </c>
      <c r="K9" s="185" t="s">
        <v>182</v>
      </c>
      <c r="L9" s="185" t="s">
        <v>182</v>
      </c>
      <c r="M9" s="185" t="s">
        <v>182</v>
      </c>
    </row>
    <row r="10" spans="1:13" ht="90" customHeight="1">
      <c r="A10" s="169">
        <v>6</v>
      </c>
      <c r="B10" s="170" t="s">
        <v>5</v>
      </c>
      <c r="C10" s="171" t="s">
        <v>8</v>
      </c>
      <c r="D10" s="184" t="s">
        <v>144</v>
      </c>
      <c r="E10" s="170" t="s">
        <v>7</v>
      </c>
      <c r="F10" s="171" t="s">
        <v>64</v>
      </c>
      <c r="G10" s="184" t="s">
        <v>71</v>
      </c>
      <c r="H10" s="170" t="s">
        <v>70</v>
      </c>
      <c r="I10" s="171" t="s">
        <v>141</v>
      </c>
      <c r="J10" s="184" t="s">
        <v>63</v>
      </c>
      <c r="K10" s="184" t="s">
        <v>182</v>
      </c>
      <c r="L10" s="184" t="s">
        <v>182</v>
      </c>
      <c r="M10" s="184" t="s">
        <v>182</v>
      </c>
    </row>
    <row r="11" spans="1:13" ht="90" customHeight="1">
      <c r="A11" s="174">
        <v>7</v>
      </c>
      <c r="B11" s="175" t="s">
        <v>5</v>
      </c>
      <c r="C11" s="176" t="s">
        <v>8</v>
      </c>
      <c r="D11" s="183" t="s">
        <v>144</v>
      </c>
      <c r="E11" s="175" t="s">
        <v>7</v>
      </c>
      <c r="F11" s="168" t="s">
        <v>64</v>
      </c>
      <c r="G11" s="186" t="s">
        <v>71</v>
      </c>
      <c r="H11" s="175" t="s">
        <v>70</v>
      </c>
      <c r="I11" s="176" t="s">
        <v>141</v>
      </c>
      <c r="J11" s="183" t="s">
        <v>63</v>
      </c>
      <c r="K11" s="186" t="s">
        <v>182</v>
      </c>
      <c r="L11" s="186" t="s">
        <v>182</v>
      </c>
      <c r="M11" s="186" t="s">
        <v>182</v>
      </c>
    </row>
    <row r="12" spans="1:13" ht="30" customHeight="1">
      <c r="A12" s="114"/>
      <c r="B12" s="115" t="s">
        <v>36</v>
      </c>
      <c r="C12" s="115"/>
      <c r="D12" s="115"/>
      <c r="E12" s="115"/>
      <c r="F12" s="115"/>
      <c r="G12" s="115"/>
      <c r="H12" s="115"/>
      <c r="I12" s="115"/>
      <c r="J12" s="115"/>
      <c r="K12" s="116"/>
    </row>
  </sheetData>
  <sheetProtection algorithmName="SHA-512" hashValue="3WoHHzpujvGVyvzeQSS7VJLmfqLqEOc1gHqb8NbCLrXqvFAOs1LleG780ZaL3Ke2L4OiDZ9+5mHLuAEeV12j2g==" saltValue="BRcDoQsra37rLVqJvZnwpA==" spinCount="100000" sheet="1" insertColumns="0" insertRows="0" deleteColumns="0" deleteRows="0"/>
  <mergeCells count="5">
    <mergeCell ref="A2:A4"/>
    <mergeCell ref="B2:D2"/>
    <mergeCell ref="E2:G2"/>
    <mergeCell ref="H2:J2"/>
    <mergeCell ref="K2:M2"/>
  </mergeCells>
  <dataValidations count="1">
    <dataValidation type="list" allowBlank="1" showInputMessage="1" showErrorMessage="1" sqref="B5:M11" xr:uid="{00000000-0002-0000-1500-000000000000}">
      <formula1>listExerciseType</formula1>
    </dataValidation>
  </dataValidations>
  <pageMargins left="0.7" right="0.7" top="0.75" bottom="0.75" header="0.3" footer="0.3"/>
  <pageSetup orientation="landscape" horizontalDpi="0" verticalDpi="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6">
    <tabColor rgb="FF090909"/>
  </sheetPr>
  <dimension ref="A1:K29"/>
  <sheetViews>
    <sheetView showGridLines="0" workbookViewId="0">
      <pane ySplit="1" topLeftCell="A9" activePane="bottomLeft" state="frozen"/>
      <selection activeCell="Z12" sqref="Z12"/>
      <selection pane="bottomLeft" activeCell="B11" sqref="B11:K11"/>
    </sheetView>
  </sheetViews>
  <sheetFormatPr baseColWidth="10" defaultColWidth="11" defaultRowHeight="16" outlineLevelRow="1"/>
  <cols>
    <col min="1" max="1" width="25.83203125" customWidth="1"/>
    <col min="2" max="11" width="13.83203125" customWidth="1"/>
  </cols>
  <sheetData>
    <row r="1" spans="1:11" ht="100" customHeight="1">
      <c r="A1" s="2" t="s">
        <v>2</v>
      </c>
    </row>
    <row r="2" spans="1:11" ht="30" customHeight="1">
      <c r="A2" s="482" t="s">
        <v>37</v>
      </c>
      <c r="B2" s="482"/>
      <c r="C2" s="482"/>
      <c r="D2" s="482"/>
      <c r="E2" s="482"/>
      <c r="F2" s="482"/>
      <c r="G2" s="482"/>
      <c r="H2" s="482"/>
      <c r="I2" s="482"/>
      <c r="J2" s="482"/>
      <c r="K2" s="483"/>
    </row>
    <row r="3" spans="1:11" ht="30" customHeight="1" outlineLevel="1">
      <c r="A3" s="40" t="s">
        <v>136</v>
      </c>
      <c r="B3" s="484" t="s">
        <v>38</v>
      </c>
      <c r="C3" s="485"/>
      <c r="D3" s="485"/>
      <c r="E3" s="485"/>
      <c r="F3" s="485"/>
      <c r="G3" s="485"/>
      <c r="H3" s="485"/>
      <c r="I3" s="485"/>
      <c r="J3" s="485"/>
      <c r="K3" s="486"/>
    </row>
    <row r="4" spans="1:11" ht="409" customHeight="1" outlineLevel="1">
      <c r="A4" s="187" t="s">
        <v>82</v>
      </c>
      <c r="B4" s="488" t="s">
        <v>137</v>
      </c>
      <c r="C4" s="489"/>
      <c r="D4" s="489"/>
      <c r="E4" s="489"/>
      <c r="F4" s="489"/>
      <c r="G4" s="489"/>
      <c r="H4" s="489"/>
      <c r="I4" s="489"/>
      <c r="J4" s="489"/>
      <c r="K4" s="490"/>
    </row>
    <row r="5" spans="1:11" ht="409" customHeight="1" outlineLevel="1">
      <c r="A5" s="187" t="s">
        <v>135</v>
      </c>
      <c r="B5" s="487" t="s">
        <v>241</v>
      </c>
      <c r="C5" s="487"/>
      <c r="D5" s="487"/>
      <c r="E5" s="487"/>
      <c r="F5" s="487"/>
      <c r="G5" s="487"/>
      <c r="H5" s="487"/>
      <c r="I5" s="487"/>
      <c r="J5" s="487"/>
      <c r="K5" s="487"/>
    </row>
    <row r="6" spans="1:11" ht="409" customHeight="1" outlineLevel="1">
      <c r="A6" s="187" t="s">
        <v>10</v>
      </c>
      <c r="B6" s="487" t="s">
        <v>79</v>
      </c>
      <c r="C6" s="487"/>
      <c r="D6" s="487"/>
      <c r="E6" s="487"/>
      <c r="F6" s="487"/>
      <c r="G6" s="487"/>
      <c r="H6" s="487"/>
      <c r="I6" s="487"/>
      <c r="J6" s="487"/>
      <c r="K6" s="487"/>
    </row>
    <row r="7" spans="1:11" ht="409" customHeight="1" outlineLevel="1">
      <c r="A7" s="187" t="s">
        <v>1</v>
      </c>
      <c r="B7" s="487" t="s">
        <v>242</v>
      </c>
      <c r="C7" s="487"/>
      <c r="D7" s="487"/>
      <c r="E7" s="487"/>
      <c r="F7" s="487"/>
      <c r="G7" s="487"/>
      <c r="H7" s="487"/>
      <c r="I7" s="487"/>
      <c r="J7" s="487"/>
      <c r="K7" s="487"/>
    </row>
    <row r="8" spans="1:11" ht="409" customHeight="1" outlineLevel="1">
      <c r="A8" s="187" t="s">
        <v>78</v>
      </c>
      <c r="B8" s="487" t="s">
        <v>243</v>
      </c>
      <c r="C8" s="487"/>
      <c r="D8" s="487"/>
      <c r="E8" s="487"/>
      <c r="F8" s="487"/>
      <c r="G8" s="487"/>
      <c r="H8" s="487"/>
      <c r="I8" s="487"/>
      <c r="J8" s="487"/>
      <c r="K8" s="487"/>
    </row>
    <row r="9" spans="1:11" ht="409" customHeight="1" outlineLevel="1">
      <c r="A9" s="187" t="s">
        <v>11</v>
      </c>
      <c r="B9" s="487" t="s">
        <v>244</v>
      </c>
      <c r="C9" s="487"/>
      <c r="D9" s="487"/>
      <c r="E9" s="487"/>
      <c r="F9" s="487"/>
      <c r="G9" s="487"/>
      <c r="H9" s="487"/>
      <c r="I9" s="487"/>
      <c r="J9" s="487"/>
      <c r="K9" s="487"/>
    </row>
    <row r="10" spans="1:11" ht="409" customHeight="1" outlineLevel="1">
      <c r="A10" s="187" t="s">
        <v>12</v>
      </c>
      <c r="B10" s="487" t="s">
        <v>245</v>
      </c>
      <c r="C10" s="487"/>
      <c r="D10" s="487"/>
      <c r="E10" s="487"/>
      <c r="F10" s="487"/>
      <c r="G10" s="487"/>
      <c r="H10" s="487"/>
      <c r="I10" s="487"/>
      <c r="J10" s="487"/>
      <c r="K10" s="487"/>
    </row>
    <row r="11" spans="1:11" ht="409" customHeight="1" outlineLevel="1">
      <c r="A11" s="187" t="s">
        <v>6</v>
      </c>
      <c r="B11" s="487" t="s">
        <v>246</v>
      </c>
      <c r="C11" s="487"/>
      <c r="D11" s="487"/>
      <c r="E11" s="487"/>
      <c r="F11" s="487"/>
      <c r="G11" s="487"/>
      <c r="H11" s="487"/>
      <c r="I11" s="487"/>
      <c r="J11" s="487"/>
      <c r="K11" s="487"/>
    </row>
    <row r="12" spans="1:11" ht="35" customHeight="1" outlineLevel="1">
      <c r="A12" s="37"/>
      <c r="B12" s="38" t="s">
        <v>36</v>
      </c>
      <c r="C12" s="38"/>
      <c r="D12" s="38"/>
      <c r="E12" s="38"/>
      <c r="F12" s="38"/>
      <c r="G12" s="38"/>
      <c r="H12" s="38"/>
      <c r="I12" s="38"/>
      <c r="J12" s="38"/>
      <c r="K12" s="39"/>
    </row>
    <row r="14" spans="1:11" ht="30" customHeight="1">
      <c r="A14" s="61" t="s">
        <v>55</v>
      </c>
      <c r="B14" s="62"/>
    </row>
    <row r="15" spans="1:11" ht="30" customHeight="1" outlineLevel="1">
      <c r="A15" s="3" t="s">
        <v>54</v>
      </c>
      <c r="B15" s="4" t="s">
        <v>53</v>
      </c>
    </row>
    <row r="16" spans="1:11" ht="30" customHeight="1" outlineLevel="1">
      <c r="A16" s="188">
        <v>1</v>
      </c>
      <c r="B16" s="189">
        <v>5.0000000000000001E-4</v>
      </c>
    </row>
    <row r="17" spans="1:11" ht="30" customHeight="1" outlineLevel="1">
      <c r="A17" s="190">
        <v>2</v>
      </c>
      <c r="B17" s="191">
        <v>-3.4200000000000001E-2</v>
      </c>
    </row>
    <row r="18" spans="1:11" ht="30" customHeight="1" outlineLevel="1">
      <c r="A18" s="192">
        <v>3</v>
      </c>
      <c r="B18" s="193">
        <v>1.0249999999999999</v>
      </c>
    </row>
    <row r="20" spans="1:11" ht="30" customHeight="1">
      <c r="A20" s="480" t="s">
        <v>3</v>
      </c>
      <c r="B20" s="480"/>
      <c r="C20" s="480"/>
      <c r="D20" s="480"/>
      <c r="E20" s="480"/>
      <c r="F20" s="480"/>
      <c r="G20" s="480"/>
      <c r="H20" s="480"/>
      <c r="I20" s="480"/>
      <c r="J20" s="480"/>
      <c r="K20" s="481"/>
    </row>
    <row r="21" spans="1:11" ht="30" customHeight="1" outlineLevel="1">
      <c r="A21" s="3"/>
      <c r="B21" s="3" t="s">
        <v>13</v>
      </c>
      <c r="C21" s="4" t="s">
        <v>14</v>
      </c>
      <c r="D21" s="4" t="s">
        <v>15</v>
      </c>
      <c r="E21" s="4" t="s">
        <v>16</v>
      </c>
      <c r="F21" s="4" t="s">
        <v>17</v>
      </c>
      <c r="G21" s="4" t="s">
        <v>18</v>
      </c>
      <c r="H21" s="4" t="s">
        <v>19</v>
      </c>
      <c r="I21" s="4" t="s">
        <v>20</v>
      </c>
      <c r="J21" s="4" t="s">
        <v>21</v>
      </c>
      <c r="K21" s="4" t="s">
        <v>22</v>
      </c>
    </row>
    <row r="22" spans="1:11" ht="30" customHeight="1" outlineLevel="1">
      <c r="A22" s="188" t="s">
        <v>27</v>
      </c>
      <c r="B22" s="194">
        <v>1</v>
      </c>
      <c r="C22" s="194">
        <v>0.95499999999999996</v>
      </c>
      <c r="D22" s="194">
        <v>0.92200000000000004</v>
      </c>
      <c r="E22" s="194">
        <v>0.89200000000000002</v>
      </c>
      <c r="F22" s="194">
        <v>0.86299999999999999</v>
      </c>
      <c r="G22" s="194">
        <v>0.83699999999999997</v>
      </c>
      <c r="H22" s="194">
        <v>0.81100000000000005</v>
      </c>
      <c r="I22" s="194">
        <v>0.78600000000000003</v>
      </c>
      <c r="J22" s="194">
        <v>0.76200000000000001</v>
      </c>
      <c r="K22" s="195">
        <v>0.73899999999999999</v>
      </c>
    </row>
    <row r="23" spans="1:11" ht="30" customHeight="1" outlineLevel="1">
      <c r="A23" s="196" t="s">
        <v>28</v>
      </c>
      <c r="B23" s="197">
        <v>0.97799999999999998</v>
      </c>
      <c r="C23" s="197">
        <v>0.93899999999999995</v>
      </c>
      <c r="D23" s="197">
        <v>0.90700000000000003</v>
      </c>
      <c r="E23" s="197">
        <v>0.878</v>
      </c>
      <c r="F23" s="197">
        <v>0.85</v>
      </c>
      <c r="G23" s="197">
        <v>0.82399999999999995</v>
      </c>
      <c r="H23" s="197">
        <v>0.79900000000000004</v>
      </c>
      <c r="I23" s="197">
        <v>0.77400000000000002</v>
      </c>
      <c r="J23" s="197">
        <v>0.751</v>
      </c>
      <c r="K23" s="198">
        <v>0.72299999999999998</v>
      </c>
    </row>
    <row r="24" spans="1:11" ht="30" customHeight="1" outlineLevel="1">
      <c r="A24" s="196" t="s">
        <v>29</v>
      </c>
      <c r="B24" s="197">
        <v>0.95499999999999996</v>
      </c>
      <c r="C24" s="197">
        <v>0.92200000000000004</v>
      </c>
      <c r="D24" s="197">
        <v>0.89200000000000002</v>
      </c>
      <c r="E24" s="197">
        <v>0.86299999999999999</v>
      </c>
      <c r="F24" s="197">
        <v>0.83699999999999997</v>
      </c>
      <c r="G24" s="197">
        <v>0.81100000000000005</v>
      </c>
      <c r="H24" s="197">
        <v>0.78600000000000003</v>
      </c>
      <c r="I24" s="197">
        <v>0.76200000000000001</v>
      </c>
      <c r="J24" s="197">
        <v>0.73899999999999999</v>
      </c>
      <c r="K24" s="198">
        <v>0.70699999999999996</v>
      </c>
    </row>
    <row r="25" spans="1:11" ht="30" customHeight="1" outlineLevel="1">
      <c r="A25" s="196" t="s">
        <v>30</v>
      </c>
      <c r="B25" s="197">
        <v>0.93899999999999995</v>
      </c>
      <c r="C25" s="197">
        <v>0.90700000000000003</v>
      </c>
      <c r="D25" s="197">
        <v>0.878</v>
      </c>
      <c r="E25" s="197">
        <v>0.85</v>
      </c>
      <c r="F25" s="197">
        <v>0.82399999999999995</v>
      </c>
      <c r="G25" s="197">
        <v>0.79900000000000004</v>
      </c>
      <c r="H25" s="197">
        <v>0.77400000000000002</v>
      </c>
      <c r="I25" s="197">
        <v>0.751</v>
      </c>
      <c r="J25" s="197">
        <v>0.72299999999999998</v>
      </c>
      <c r="K25" s="198">
        <v>0.69399999999999995</v>
      </c>
    </row>
    <row r="26" spans="1:11" ht="30" customHeight="1" outlineLevel="1">
      <c r="A26" s="196" t="s">
        <v>31</v>
      </c>
      <c r="B26" s="197">
        <v>0.92200000000000004</v>
      </c>
      <c r="C26" s="197">
        <v>0.89200000000000002</v>
      </c>
      <c r="D26" s="197">
        <v>0.86299999999999999</v>
      </c>
      <c r="E26" s="197">
        <v>0.83699999999999997</v>
      </c>
      <c r="F26" s="197">
        <v>0.81100000000000005</v>
      </c>
      <c r="G26" s="197">
        <v>0.78600000000000003</v>
      </c>
      <c r="H26" s="197">
        <v>0.76200000000000001</v>
      </c>
      <c r="I26" s="197">
        <v>0.73899999999999999</v>
      </c>
      <c r="J26" s="197">
        <v>0.70699999999999996</v>
      </c>
      <c r="K26" s="198">
        <v>0.68</v>
      </c>
    </row>
    <row r="27" spans="1:11" ht="30" customHeight="1" outlineLevel="1">
      <c r="A27" s="196" t="s">
        <v>32</v>
      </c>
      <c r="B27" s="197">
        <v>0.90700000000000003</v>
      </c>
      <c r="C27" s="197">
        <v>0.878</v>
      </c>
      <c r="D27" s="197">
        <v>0.85</v>
      </c>
      <c r="E27" s="197">
        <v>0.82399999999999995</v>
      </c>
      <c r="F27" s="197">
        <v>0.79900000000000004</v>
      </c>
      <c r="G27" s="197">
        <v>0.77400000000000002</v>
      </c>
      <c r="H27" s="197">
        <v>0.751</v>
      </c>
      <c r="I27" s="197">
        <v>0.72299999999999998</v>
      </c>
      <c r="J27" s="197">
        <v>0.69399999999999995</v>
      </c>
      <c r="K27" s="198">
        <v>0.66700000000000004</v>
      </c>
    </row>
    <row r="28" spans="1:11" ht="30" customHeight="1" outlineLevel="1">
      <c r="A28" s="196" t="s">
        <v>33</v>
      </c>
      <c r="B28" s="197">
        <v>0.89200000000000002</v>
      </c>
      <c r="C28" s="197">
        <v>0.86299999999999999</v>
      </c>
      <c r="D28" s="197">
        <v>0.83699999999999997</v>
      </c>
      <c r="E28" s="197">
        <v>0.81100000000000005</v>
      </c>
      <c r="F28" s="197">
        <v>0.78600000000000003</v>
      </c>
      <c r="G28" s="197">
        <v>0.76200000000000001</v>
      </c>
      <c r="H28" s="197">
        <v>0.73899999999999999</v>
      </c>
      <c r="I28" s="197">
        <v>0.70699999999999996</v>
      </c>
      <c r="J28" s="197">
        <v>0.68</v>
      </c>
      <c r="K28" s="198">
        <v>0.65300000000000002</v>
      </c>
    </row>
    <row r="29" spans="1:11" ht="30" customHeight="1" outlineLevel="1">
      <c r="A29" s="192" t="s">
        <v>34</v>
      </c>
      <c r="B29" s="199">
        <v>0.878</v>
      </c>
      <c r="C29" s="199">
        <v>0.85</v>
      </c>
      <c r="D29" s="199">
        <v>0.82399999999999995</v>
      </c>
      <c r="E29" s="199">
        <v>0.79900000000000004</v>
      </c>
      <c r="F29" s="199">
        <v>0.77400000000000002</v>
      </c>
      <c r="G29" s="199">
        <v>0.751</v>
      </c>
      <c r="H29" s="199">
        <v>0.72299999999999998</v>
      </c>
      <c r="I29" s="199">
        <v>0.69399999999999995</v>
      </c>
      <c r="J29" s="199">
        <v>0.66700000000000004</v>
      </c>
      <c r="K29" s="200">
        <v>0.64</v>
      </c>
    </row>
  </sheetData>
  <sheetProtection algorithmName="SHA-512" hashValue="CwwIHTxiyd0M2UgieOOadUwoDfOK1ezE1OW7GUv1RwdXBSRRvpfpFvYknZyg/pd1QNwhvhtDSBNWadweWO/OpQ==" saltValue="ieH5qXL8sP29mVD0fDn5NQ==" spinCount="100000" sheet="1" objects="1" scenarios="1" insertColumns="0" insertRows="0" deleteColumns="0" deleteRows="0" selectLockedCells="1"/>
  <mergeCells count="11">
    <mergeCell ref="A20:K20"/>
    <mergeCell ref="A2:K2"/>
    <mergeCell ref="B3:K3"/>
    <mergeCell ref="B5:K5"/>
    <mergeCell ref="B10:K10"/>
    <mergeCell ref="B11:K11"/>
    <mergeCell ref="B4:K4"/>
    <mergeCell ref="B6:K6"/>
    <mergeCell ref="B7:K7"/>
    <mergeCell ref="B9:K9"/>
    <mergeCell ref="B8:K8"/>
  </mergeCells>
  <pageMargins left="0.7" right="0.7" top="0.75" bottom="0.75" header="0.3" footer="0.3"/>
  <pageSetup orientation="landscape" horizontalDpi="0" verticalDpi="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17">
    <tabColor rgb="FF090909"/>
  </sheetPr>
  <dimension ref="A1:B16"/>
  <sheetViews>
    <sheetView showGridLines="0" workbookViewId="0">
      <selection activeCell="B17" sqref="B17"/>
    </sheetView>
  </sheetViews>
  <sheetFormatPr baseColWidth="10" defaultColWidth="11" defaultRowHeight="16"/>
  <cols>
    <col min="1" max="1" width="21.6640625" customWidth="1"/>
    <col min="2" max="2" width="35" style="202" customWidth="1"/>
  </cols>
  <sheetData>
    <row r="1" spans="1:2" ht="100" customHeight="1">
      <c r="A1" s="2" t="s">
        <v>56</v>
      </c>
      <c r="B1" s="201" t="s">
        <v>57</v>
      </c>
    </row>
    <row r="2" spans="1:2">
      <c r="B2" s="202" t="s">
        <v>7</v>
      </c>
    </row>
    <row r="3" spans="1:2">
      <c r="B3" s="202" t="s">
        <v>70</v>
      </c>
    </row>
    <row r="4" spans="1:2">
      <c r="B4" s="202" t="s">
        <v>8</v>
      </c>
    </row>
    <row r="5" spans="1:2">
      <c r="B5" s="202" t="s">
        <v>5</v>
      </c>
    </row>
    <row r="6" spans="1:2">
      <c r="B6" s="202" t="s">
        <v>61</v>
      </c>
    </row>
    <row r="7" spans="1:2">
      <c r="B7" s="202" t="s">
        <v>62</v>
      </c>
    </row>
    <row r="8" spans="1:2">
      <c r="B8" s="202" t="s">
        <v>71</v>
      </c>
    </row>
    <row r="9" spans="1:2">
      <c r="B9" s="202" t="s">
        <v>63</v>
      </c>
    </row>
    <row r="10" spans="1:2">
      <c r="B10" s="202" t="s">
        <v>64</v>
      </c>
    </row>
    <row r="11" spans="1:2">
      <c r="B11" s="202" t="s">
        <v>141</v>
      </c>
    </row>
    <row r="12" spans="1:2">
      <c r="B12" s="202" t="s">
        <v>142</v>
      </c>
    </row>
    <row r="13" spans="1:2">
      <c r="B13" s="202" t="s">
        <v>143</v>
      </c>
    </row>
    <row r="14" spans="1:2">
      <c r="B14" s="202" t="s">
        <v>144</v>
      </c>
    </row>
    <row r="15" spans="1:2">
      <c r="B15" s="202" t="s">
        <v>151</v>
      </c>
    </row>
    <row r="16" spans="1:2">
      <c r="B16" s="202" t="s">
        <v>182</v>
      </c>
    </row>
  </sheetData>
  <sheetProtection password="C31E" sheet="1" objects="1" scenarios="1" insertColumns="0" insertRows="0" deleteColumns="0" deleteRows="0"/>
  <pageMargins left="0.7" right="0.7" top="0.75" bottom="0.75" header="0.3" footer="0.3"/>
  <pageSetup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19</vt:i4>
      </vt:variant>
      <vt:variant>
        <vt:lpstr>Named Ranges</vt:lpstr>
      </vt:variant>
      <vt:variant>
        <vt:i4>34</vt:i4>
      </vt:variant>
    </vt:vector>
  </HeadingPairs>
  <TitlesOfParts>
    <vt:vector size="53" baseType="lpstr">
      <vt:lpstr>WELCOME</vt:lpstr>
      <vt:lpstr>HELP</vt:lpstr>
      <vt:lpstr>RESOURCES</vt:lpstr>
      <vt:lpstr>CALCULATORS</vt:lpstr>
      <vt:lpstr>ANALYSIS WEEKS 1-7</vt:lpstr>
      <vt:lpstr>ANALYSIS WEEKS 8-13</vt:lpstr>
      <vt:lpstr>OVERVIEW</vt:lpstr>
      <vt:lpstr>WEEK 1</vt:lpstr>
      <vt:lpstr>WEEK 2</vt:lpstr>
      <vt:lpstr>WEEK 3</vt:lpstr>
      <vt:lpstr>WEEK 4</vt:lpstr>
      <vt:lpstr>WEEK 5</vt:lpstr>
      <vt:lpstr>WEEK 6</vt:lpstr>
      <vt:lpstr>WEEK 7</vt:lpstr>
      <vt:lpstr>WEEK 8</vt:lpstr>
      <vt:lpstr>PROGRAM</vt:lpstr>
      <vt:lpstr>SCHEDULE</vt:lpstr>
      <vt:lpstr>TABLES</vt:lpstr>
      <vt:lpstr>LISTS</vt:lpstr>
      <vt:lpstr>helpTopicSelected</vt:lpstr>
      <vt:lpstr>oneRepMax</vt:lpstr>
      <vt:lpstr>CALCULATORS!Print_Area</vt:lpstr>
      <vt:lpstr>HELP!Print_Area</vt:lpstr>
      <vt:lpstr>RESOURCES!Print_Area</vt:lpstr>
      <vt:lpstr>'WEEK 1'!Print_Area</vt:lpstr>
      <vt:lpstr>'WEEK 2'!Print_Area</vt:lpstr>
      <vt:lpstr>'WEEK 3'!Print_Area</vt:lpstr>
      <vt:lpstr>'WEEK 4'!Print_Area</vt:lpstr>
      <vt:lpstr>'WEEK 5'!Print_Area</vt:lpstr>
      <vt:lpstr>'WEEK 6'!Print_Area</vt:lpstr>
      <vt:lpstr>'WEEK 7'!Print_Area</vt:lpstr>
      <vt:lpstr>'WEEK 8'!Print_Area</vt:lpstr>
      <vt:lpstr>WELCOME!Print_Area</vt:lpstr>
      <vt:lpstr>'ANALYSIS WEEKS 1-7'!Print_Titles</vt:lpstr>
      <vt:lpstr>'ANALYSIS WEEKS 8-13'!Print_Titles</vt:lpstr>
      <vt:lpstr>'WEEK 1'!Print_Titles</vt:lpstr>
      <vt:lpstr>'WEEK 2'!Print_Titles</vt:lpstr>
      <vt:lpstr>'WEEK 3'!Print_Titles</vt:lpstr>
      <vt:lpstr>'WEEK 4'!Print_Titles</vt:lpstr>
      <vt:lpstr>'WEEK 5'!Print_Titles</vt:lpstr>
      <vt:lpstr>'WEEK 6'!Print_Titles</vt:lpstr>
      <vt:lpstr>'WEEK 7'!Print_Titles</vt:lpstr>
      <vt:lpstr>'WEEK 8'!Print_Titles</vt:lpstr>
      <vt:lpstr>tblHelpColumnHeaders</vt:lpstr>
      <vt:lpstr>tblHelpWithoutColumnHeaders</vt:lpstr>
      <vt:lpstr>tblProgramExerciseDetails</vt:lpstr>
      <vt:lpstr>tblProgramExerciseDetailsColumnHeaders</vt:lpstr>
      <vt:lpstr>tblProgramSchedule</vt:lpstr>
      <vt:lpstr>tblProgramScheduleColumnHeaders</vt:lpstr>
      <vt:lpstr>tblRPECoefficientColumnHeaders</vt:lpstr>
      <vt:lpstr>tblRPECoefficientWithoutColumnHeaders</vt:lpstr>
      <vt:lpstr>tblRPEPercentageColumnHeaders</vt:lpstr>
      <vt:lpstr>tblRPEPercentageWithoutColumnHeaders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Franz Schneider</dc:creator>
  <cp:lastModifiedBy>Microsoft Office User</cp:lastModifiedBy>
  <cp:lastPrinted>2018-07-18T02:52:07Z</cp:lastPrinted>
  <dcterms:created xsi:type="dcterms:W3CDTF">2018-06-27T06:55:54Z</dcterms:created>
  <dcterms:modified xsi:type="dcterms:W3CDTF">2018-11-18T18:03:05Z</dcterms:modified>
</cp:coreProperties>
</file>